
<file path=[Content_Types].xml><?xml version="1.0" encoding="utf-8"?>
<Types xmlns="http://schemas.openxmlformats.org/package/2006/content-type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meta3" ContentType="application/binary"/>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meta2" ContentType="application/binary"/>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ommentsmeta1" ContentType="application/binary"/>
  <Override PartName="/xl/sharedStrings.xml" ContentType="application/vnd.openxmlformats-officedocument.spreadsheetml.sharedStrings+xml"/>
  <Override PartName="/xl/commentsmeta0" ContentType="application/binary"/>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20" yWindow="492" windowWidth="15612" windowHeight="5244"/>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25725"/>
  <extLst>
    <ext uri="GoogleSheetsCustomDataVersion1">
      <go:sheetsCustomData xmlns:go="http://customooxmlschemas.google.com/" r:id="rId16" roundtripDataSignature="AMtx7mhWRUQGbgmwODrutElB1qyWJnu4uQ=="/>
    </ext>
  </extLst>
</workbook>
</file>

<file path=xl/calcChain.xml><?xml version="1.0" encoding="utf-8"?>
<calcChain xmlns="http://schemas.openxmlformats.org/spreadsheetml/2006/main">
  <c r="AE2" i="10"/>
  <c r="J66" i="9"/>
  <c r="I66"/>
  <c r="H66"/>
  <c r="G66"/>
  <c r="F66"/>
  <c r="E66"/>
  <c r="J63"/>
  <c r="I63"/>
  <c r="H63"/>
  <c r="G63"/>
  <c r="F63"/>
  <c r="E63"/>
  <c r="J60"/>
  <c r="I60"/>
  <c r="H60"/>
  <c r="G60"/>
  <c r="F60"/>
  <c r="E60"/>
  <c r="J57"/>
  <c r="I57"/>
  <c r="H57"/>
  <c r="G57"/>
  <c r="F57"/>
  <c r="E57"/>
  <c r="J54"/>
  <c r="I54"/>
  <c r="H54"/>
  <c r="G54"/>
  <c r="F54"/>
  <c r="E54"/>
  <c r="J51"/>
  <c r="I51"/>
  <c r="H51"/>
  <c r="G51"/>
  <c r="F51"/>
  <c r="E51"/>
  <c r="J48"/>
  <c r="I48"/>
  <c r="H48"/>
  <c r="G48"/>
  <c r="F48"/>
  <c r="E48"/>
  <c r="J45"/>
  <c r="I45"/>
  <c r="H45"/>
  <c r="G45"/>
  <c r="F45"/>
  <c r="E45"/>
  <c r="J42"/>
  <c r="I42"/>
  <c r="H42"/>
  <c r="G42"/>
  <c r="F42"/>
  <c r="E42"/>
  <c r="J39"/>
  <c r="I39"/>
  <c r="H39"/>
  <c r="G39"/>
  <c r="F39"/>
  <c r="E39"/>
  <c r="J36"/>
  <c r="I36"/>
  <c r="H36"/>
  <c r="G36"/>
  <c r="F36"/>
  <c r="E36"/>
  <c r="J33"/>
  <c r="I33"/>
  <c r="H33"/>
  <c r="G33"/>
  <c r="F33"/>
  <c r="E33"/>
  <c r="J30"/>
  <c r="I30"/>
  <c r="H30"/>
  <c r="G30"/>
  <c r="F30"/>
  <c r="E30"/>
  <c r="J27"/>
  <c r="I27"/>
  <c r="H27"/>
  <c r="G27"/>
  <c r="F27"/>
  <c r="E27"/>
  <c r="J24"/>
  <c r="I24"/>
  <c r="H24"/>
  <c r="G24"/>
  <c r="F24"/>
  <c r="E24"/>
  <c r="J21"/>
  <c r="I21"/>
  <c r="H21"/>
  <c r="G21"/>
  <c r="F21"/>
  <c r="E21"/>
  <c r="J18"/>
  <c r="I18"/>
  <c r="H18"/>
  <c r="G18"/>
  <c r="F18"/>
  <c r="E18"/>
  <c r="J15"/>
  <c r="I15"/>
  <c r="H15"/>
  <c r="G15"/>
  <c r="F15"/>
  <c r="E15"/>
  <c r="J12"/>
  <c r="I12"/>
  <c r="H12"/>
  <c r="G12"/>
  <c r="F12"/>
  <c r="E12"/>
  <c r="J9"/>
  <c r="J69" s="1"/>
  <c r="J71" s="1"/>
  <c r="I9"/>
  <c r="I69" s="1"/>
  <c r="I71" s="1"/>
  <c r="H9"/>
  <c r="H69" s="1"/>
  <c r="H71" s="1"/>
  <c r="G9"/>
  <c r="G69" s="1"/>
  <c r="G71" s="1"/>
  <c r="F9"/>
  <c r="F69" s="1"/>
  <c r="F71" s="1"/>
  <c r="E9"/>
  <c r="E69" s="1"/>
  <c r="E71" s="1"/>
  <c r="X69" i="8"/>
  <c r="T69"/>
  <c r="Q69"/>
  <c r="M69"/>
  <c r="J69"/>
  <c r="F69"/>
  <c r="E66"/>
  <c r="D66"/>
  <c r="D66" i="9" s="1"/>
  <c r="C66" i="8"/>
  <c r="C66" i="9" s="1"/>
  <c r="E63" i="8"/>
  <c r="D63"/>
  <c r="D63" i="9" s="1"/>
  <c r="C63" i="8"/>
  <c r="C63" i="9" s="1"/>
  <c r="E60" i="8"/>
  <c r="D60"/>
  <c r="D60" i="9" s="1"/>
  <c r="C60" i="8"/>
  <c r="C60" i="9" s="1"/>
  <c r="E57" i="8"/>
  <c r="D57"/>
  <c r="D57" i="9" s="1"/>
  <c r="C57" i="8"/>
  <c r="C57" i="9" s="1"/>
  <c r="E54" i="8"/>
  <c r="D54"/>
  <c r="D54" i="9" s="1"/>
  <c r="C54" i="8"/>
  <c r="C54" i="9" s="1"/>
  <c r="E51" i="8"/>
  <c r="D51"/>
  <c r="D51" i="9" s="1"/>
  <c r="C51" i="8"/>
  <c r="C51" i="9" s="1"/>
  <c r="E48" i="8"/>
  <c r="D48"/>
  <c r="D48" i="9" s="1"/>
  <c r="C48" i="8"/>
  <c r="C48" i="9" s="1"/>
  <c r="E45" i="8"/>
  <c r="D45"/>
  <c r="D45" i="9" s="1"/>
  <c r="C45" i="8"/>
  <c r="C45" i="9" s="1"/>
  <c r="E42" i="8"/>
  <c r="D42"/>
  <c r="D42" i="9" s="1"/>
  <c r="C42" i="8"/>
  <c r="C42" i="9" s="1"/>
  <c r="E39" i="8"/>
  <c r="D39"/>
  <c r="D39" i="9" s="1"/>
  <c r="C39" i="8"/>
  <c r="C39" i="9" s="1"/>
  <c r="E36" i="8"/>
  <c r="D36"/>
  <c r="D36" i="9" s="1"/>
  <c r="C36" i="8"/>
  <c r="C36" i="9" s="1"/>
  <c r="E33" i="8"/>
  <c r="D33"/>
  <c r="D33" i="9" s="1"/>
  <c r="C33" i="8"/>
  <c r="C33" i="9" s="1"/>
  <c r="E30" i="8"/>
  <c r="D30"/>
  <c r="D30" i="9" s="1"/>
  <c r="C30" i="8"/>
  <c r="C30" i="9" s="1"/>
  <c r="E27" i="8"/>
  <c r="D27"/>
  <c r="D27" i="9" s="1"/>
  <c r="C27" i="8"/>
  <c r="C27" i="9" s="1"/>
  <c r="E24" i="8"/>
  <c r="D24"/>
  <c r="D24" i="9" s="1"/>
  <c r="C24" i="8"/>
  <c r="C24" i="9" s="1"/>
  <c r="E21" i="8"/>
  <c r="D21"/>
  <c r="D21" i="9" s="1"/>
  <c r="C21" i="8"/>
  <c r="C21" i="9" s="1"/>
  <c r="E18" i="8"/>
  <c r="D18"/>
  <c r="D18" i="9" s="1"/>
  <c r="C18" i="8"/>
  <c r="C18" i="9" s="1"/>
  <c r="E15" i="8"/>
  <c r="D15"/>
  <c r="D15" i="9" s="1"/>
  <c r="C15" i="8"/>
  <c r="C15" i="9" s="1"/>
  <c r="E12" i="8"/>
  <c r="D12"/>
  <c r="D12" i="9" s="1"/>
  <c r="C12" i="8"/>
  <c r="C12" i="9" s="1"/>
  <c r="E9" i="8"/>
  <c r="D9"/>
  <c r="D9" i="9" s="1"/>
  <c r="C9" i="8"/>
  <c r="C9" i="9" s="1"/>
  <c r="AK66" i="7"/>
  <c r="AH66"/>
  <c r="M66"/>
  <c r="J66"/>
  <c r="I66"/>
  <c r="H66"/>
  <c r="AA68" s="1"/>
  <c r="G66"/>
  <c r="F66"/>
  <c r="E66"/>
  <c r="D66"/>
  <c r="C66"/>
  <c r="Z65"/>
  <c r="Y65"/>
  <c r="X65"/>
  <c r="V65"/>
  <c r="U65"/>
  <c r="T65"/>
  <c r="R65"/>
  <c r="Q65"/>
  <c r="AA64"/>
  <c r="Y64"/>
  <c r="X64"/>
  <c r="W64"/>
  <c r="U64"/>
  <c r="T64"/>
  <c r="S64"/>
  <c r="Q64"/>
  <c r="AK63"/>
  <c r="AH63"/>
  <c r="AE63"/>
  <c r="AD63"/>
  <c r="AC63"/>
  <c r="AA63"/>
  <c r="Z63"/>
  <c r="Y63"/>
  <c r="W63"/>
  <c r="V63"/>
  <c r="U63"/>
  <c r="S63"/>
  <c r="R63"/>
  <c r="Q63"/>
  <c r="M63"/>
  <c r="J63"/>
  <c r="I63"/>
  <c r="H63"/>
  <c r="AA65" s="1"/>
  <c r="G63"/>
  <c r="F63"/>
  <c r="E63"/>
  <c r="D63"/>
  <c r="C63"/>
  <c r="AK60"/>
  <c r="AH60"/>
  <c r="M60"/>
  <c r="J60"/>
  <c r="I60"/>
  <c r="H60"/>
  <c r="Y62" s="1"/>
  <c r="G60"/>
  <c r="F60"/>
  <c r="E60"/>
  <c r="D60"/>
  <c r="C60"/>
  <c r="AK57"/>
  <c r="AH57"/>
  <c r="M57"/>
  <c r="J57"/>
  <c r="I57"/>
  <c r="H57"/>
  <c r="X59" s="1"/>
  <c r="G57"/>
  <c r="F57"/>
  <c r="E57"/>
  <c r="D57"/>
  <c r="C57"/>
  <c r="AK54"/>
  <c r="AH54"/>
  <c r="M54"/>
  <c r="J54"/>
  <c r="I54"/>
  <c r="H54"/>
  <c r="AA56" s="1"/>
  <c r="G54"/>
  <c r="F54"/>
  <c r="E54"/>
  <c r="D54"/>
  <c r="C54"/>
  <c r="Z53"/>
  <c r="Y53"/>
  <c r="X53"/>
  <c r="V53"/>
  <c r="U53"/>
  <c r="T53"/>
  <c r="R53"/>
  <c r="Q53"/>
  <c r="AA52"/>
  <c r="Y52"/>
  <c r="X52"/>
  <c r="W52"/>
  <c r="U52"/>
  <c r="T52"/>
  <c r="S52"/>
  <c r="Q52"/>
  <c r="AK51"/>
  <c r="AH51"/>
  <c r="AE51"/>
  <c r="AD51"/>
  <c r="AC51"/>
  <c r="AA51"/>
  <c r="Z51"/>
  <c r="Y51"/>
  <c r="W51"/>
  <c r="V51"/>
  <c r="U51"/>
  <c r="S51"/>
  <c r="R51"/>
  <c r="Q51"/>
  <c r="M51"/>
  <c r="J51"/>
  <c r="I51"/>
  <c r="H51"/>
  <c r="AA53" s="1"/>
  <c r="G51"/>
  <c r="F51"/>
  <c r="E51"/>
  <c r="D51"/>
  <c r="C51"/>
  <c r="AK48"/>
  <c r="AH48"/>
  <c r="M48"/>
  <c r="J48"/>
  <c r="I48"/>
  <c r="H48"/>
  <c r="Y50" s="1"/>
  <c r="G48"/>
  <c r="F48"/>
  <c r="E48"/>
  <c r="D48"/>
  <c r="C48"/>
  <c r="AK45"/>
  <c r="AH45"/>
  <c r="M45"/>
  <c r="J45"/>
  <c r="I45"/>
  <c r="H45"/>
  <c r="X47" s="1"/>
  <c r="G45"/>
  <c r="F45"/>
  <c r="E45"/>
  <c r="D45"/>
  <c r="C45"/>
  <c r="AK42"/>
  <c r="AH42"/>
  <c r="M42"/>
  <c r="J42"/>
  <c r="I42"/>
  <c r="H42"/>
  <c r="AA44" s="1"/>
  <c r="G42"/>
  <c r="F42"/>
  <c r="E42"/>
  <c r="D42"/>
  <c r="C42"/>
  <c r="Z41"/>
  <c r="Y41"/>
  <c r="X41"/>
  <c r="V41"/>
  <c r="U41"/>
  <c r="T41"/>
  <c r="R41"/>
  <c r="Q41"/>
  <c r="AA40"/>
  <c r="Y40"/>
  <c r="X40"/>
  <c r="W40"/>
  <c r="U40"/>
  <c r="T40"/>
  <c r="S40"/>
  <c r="Q40"/>
  <c r="AK39"/>
  <c r="AH39"/>
  <c r="AE39"/>
  <c r="AD39"/>
  <c r="AC39"/>
  <c r="AA39"/>
  <c r="Z39"/>
  <c r="Y39"/>
  <c r="W39"/>
  <c r="V39"/>
  <c r="U39"/>
  <c r="S39"/>
  <c r="R39"/>
  <c r="Q39"/>
  <c r="M39"/>
  <c r="J39"/>
  <c r="I39"/>
  <c r="H39"/>
  <c r="AA41" s="1"/>
  <c r="G39"/>
  <c r="F39"/>
  <c r="E39"/>
  <c r="D39"/>
  <c r="C39"/>
  <c r="AK36"/>
  <c r="AH36"/>
  <c r="M36"/>
  <c r="J36"/>
  <c r="I36"/>
  <c r="H36"/>
  <c r="Y38" s="1"/>
  <c r="G36"/>
  <c r="F36"/>
  <c r="E36"/>
  <c r="D36"/>
  <c r="C36"/>
  <c r="AK33"/>
  <c r="AH33"/>
  <c r="M33"/>
  <c r="J33"/>
  <c r="I33"/>
  <c r="H33"/>
  <c r="X35" s="1"/>
  <c r="G33"/>
  <c r="F33"/>
  <c r="E33"/>
  <c r="D33"/>
  <c r="C33"/>
  <c r="AK30"/>
  <c r="AH30"/>
  <c r="M30"/>
  <c r="J30"/>
  <c r="I30"/>
  <c r="H30"/>
  <c r="AA32" s="1"/>
  <c r="G30"/>
  <c r="F30"/>
  <c r="E30"/>
  <c r="D30"/>
  <c r="C30"/>
  <c r="Z29"/>
  <c r="Y29"/>
  <c r="X29"/>
  <c r="V29"/>
  <c r="U29"/>
  <c r="T29"/>
  <c r="R29"/>
  <c r="Q29"/>
  <c r="AA28"/>
  <c r="Y28"/>
  <c r="X28"/>
  <c r="W28"/>
  <c r="U28"/>
  <c r="T28"/>
  <c r="S28"/>
  <c r="Q28"/>
  <c r="AK27"/>
  <c r="AH27"/>
  <c r="AE27"/>
  <c r="AD27"/>
  <c r="AC27"/>
  <c r="AA27"/>
  <c r="Z27"/>
  <c r="Y27"/>
  <c r="W27"/>
  <c r="V27"/>
  <c r="U27"/>
  <c r="S27"/>
  <c r="R27"/>
  <c r="Q27"/>
  <c r="M27"/>
  <c r="J27"/>
  <c r="I27"/>
  <c r="H27"/>
  <c r="AA29" s="1"/>
  <c r="G27"/>
  <c r="F27"/>
  <c r="E27"/>
  <c r="D27"/>
  <c r="C27"/>
  <c r="AK24"/>
  <c r="AH24"/>
  <c r="M24"/>
  <c r="J24"/>
  <c r="I24"/>
  <c r="H24"/>
  <c r="Y26" s="1"/>
  <c r="G24"/>
  <c r="F24"/>
  <c r="E24"/>
  <c r="D24"/>
  <c r="C24"/>
  <c r="AK21"/>
  <c r="AH21"/>
  <c r="M21"/>
  <c r="J21"/>
  <c r="I21"/>
  <c r="H21"/>
  <c r="X23" s="1"/>
  <c r="G21"/>
  <c r="F21"/>
  <c r="E21"/>
  <c r="D21"/>
  <c r="C21"/>
  <c r="AK18"/>
  <c r="AH18"/>
  <c r="T18"/>
  <c r="M18"/>
  <c r="J18"/>
  <c r="I18"/>
  <c r="H18"/>
  <c r="G18"/>
  <c r="F18"/>
  <c r="E18"/>
  <c r="D18"/>
  <c r="C18"/>
  <c r="Z17"/>
  <c r="Y17"/>
  <c r="X17"/>
  <c r="V17"/>
  <c r="U17"/>
  <c r="T17"/>
  <c r="R17"/>
  <c r="Q17"/>
  <c r="AA16"/>
  <c r="Y16"/>
  <c r="X16"/>
  <c r="W16"/>
  <c r="U16"/>
  <c r="T16"/>
  <c r="Q16"/>
  <c r="AK15"/>
  <c r="AH15"/>
  <c r="Z15"/>
  <c r="Y15"/>
  <c r="W15"/>
  <c r="V15"/>
  <c r="U15"/>
  <c r="R15"/>
  <c r="Q15"/>
  <c r="M15"/>
  <c r="J15"/>
  <c r="I15"/>
  <c r="H15"/>
  <c r="G15"/>
  <c r="F15"/>
  <c r="E15"/>
  <c r="D15"/>
  <c r="C15"/>
  <c r="Y14"/>
  <c r="T14"/>
  <c r="Z13"/>
  <c r="T13"/>
  <c r="AK12"/>
  <c r="AH12"/>
  <c r="V12"/>
  <c r="Q12"/>
  <c r="M12"/>
  <c r="J12"/>
  <c r="I12"/>
  <c r="H12"/>
  <c r="G12"/>
  <c r="F12"/>
  <c r="E12"/>
  <c r="D12"/>
  <c r="C12"/>
  <c r="Z11"/>
  <c r="X11"/>
  <c r="T11"/>
  <c r="S11"/>
  <c r="Z10"/>
  <c r="Y10"/>
  <c r="U10"/>
  <c r="S10"/>
  <c r="AK9"/>
  <c r="AH9"/>
  <c r="AC9"/>
  <c r="X9"/>
  <c r="W9"/>
  <c r="S9"/>
  <c r="Q9"/>
  <c r="M9"/>
  <c r="J9"/>
  <c r="I9"/>
  <c r="H9"/>
  <c r="G9"/>
  <c r="F9"/>
  <c r="E9"/>
  <c r="D9"/>
  <c r="C9"/>
  <c r="Q68" i="6"/>
  <c r="O68"/>
  <c r="N68"/>
  <c r="M68"/>
  <c r="Q67"/>
  <c r="O67"/>
  <c r="N67"/>
  <c r="M67"/>
  <c r="W66"/>
  <c r="R66"/>
  <c r="S66" s="1"/>
  <c r="N66"/>
  <c r="O66" s="1"/>
  <c r="M66"/>
  <c r="Q66" s="1"/>
  <c r="D66"/>
  <c r="C66"/>
  <c r="B66"/>
  <c r="Q65"/>
  <c r="N65"/>
  <c r="O65" s="1"/>
  <c r="M65"/>
  <c r="Q64"/>
  <c r="N64"/>
  <c r="O64" s="1"/>
  <c r="M64"/>
  <c r="W63"/>
  <c r="R63"/>
  <c r="S63" s="1"/>
  <c r="N63"/>
  <c r="O63" s="1"/>
  <c r="M63"/>
  <c r="Q63" s="1"/>
  <c r="D63"/>
  <c r="C63"/>
  <c r="B63"/>
  <c r="Q62"/>
  <c r="N62"/>
  <c r="O62" s="1"/>
  <c r="M62"/>
  <c r="Q61"/>
  <c r="N61"/>
  <c r="O61" s="1"/>
  <c r="M61"/>
  <c r="W60"/>
  <c r="R60"/>
  <c r="S60" s="1"/>
  <c r="N60"/>
  <c r="O60" s="1"/>
  <c r="M60"/>
  <c r="Q60" s="1"/>
  <c r="D60"/>
  <c r="C60"/>
  <c r="B60"/>
  <c r="Q59"/>
  <c r="N59"/>
  <c r="O59" s="1"/>
  <c r="M59"/>
  <c r="Q58"/>
  <c r="N58"/>
  <c r="O58" s="1"/>
  <c r="M58"/>
  <c r="W57"/>
  <c r="R57"/>
  <c r="S57" s="1"/>
  <c r="N57"/>
  <c r="O57" s="1"/>
  <c r="M57"/>
  <c r="Q57" s="1"/>
  <c r="D57"/>
  <c r="C57"/>
  <c r="B57"/>
  <c r="Q56"/>
  <c r="N56"/>
  <c r="O56" s="1"/>
  <c r="M56"/>
  <c r="Q55"/>
  <c r="N55"/>
  <c r="O55" s="1"/>
  <c r="M55"/>
  <c r="W54"/>
  <c r="R54"/>
  <c r="S54" s="1"/>
  <c r="N54"/>
  <c r="O54" s="1"/>
  <c r="M54"/>
  <c r="Q54" s="1"/>
  <c r="D54"/>
  <c r="C54"/>
  <c r="B54"/>
  <c r="Q53"/>
  <c r="N53"/>
  <c r="O53" s="1"/>
  <c r="M53"/>
  <c r="Q52"/>
  <c r="N52"/>
  <c r="O52" s="1"/>
  <c r="M52"/>
  <c r="W51"/>
  <c r="R51"/>
  <c r="S51" s="1"/>
  <c r="N51"/>
  <c r="O51" s="1"/>
  <c r="M51"/>
  <c r="Q51" s="1"/>
  <c r="D51"/>
  <c r="C51"/>
  <c r="B51"/>
  <c r="Q50"/>
  <c r="N50"/>
  <c r="O50" s="1"/>
  <c r="M50"/>
  <c r="Q49"/>
  <c r="N49"/>
  <c r="O49" s="1"/>
  <c r="M49"/>
  <c r="W48"/>
  <c r="R48"/>
  <c r="S48" s="1"/>
  <c r="N48"/>
  <c r="O48" s="1"/>
  <c r="M48"/>
  <c r="Q48" s="1"/>
  <c r="D48"/>
  <c r="C48"/>
  <c r="B48"/>
  <c r="Q47"/>
  <c r="N47"/>
  <c r="O47" s="1"/>
  <c r="M47"/>
  <c r="Q46"/>
  <c r="N46"/>
  <c r="O46" s="1"/>
  <c r="M46"/>
  <c r="W45"/>
  <c r="R45"/>
  <c r="S45" s="1"/>
  <c r="N45"/>
  <c r="O45" s="1"/>
  <c r="M45"/>
  <c r="Q45" s="1"/>
  <c r="D45"/>
  <c r="C45"/>
  <c r="B45"/>
  <c r="Q44"/>
  <c r="N44"/>
  <c r="O44" s="1"/>
  <c r="M44"/>
  <c r="Q43"/>
  <c r="N43"/>
  <c r="O43" s="1"/>
  <c r="M43"/>
  <c r="W42"/>
  <c r="R42"/>
  <c r="S42" s="1"/>
  <c r="N42"/>
  <c r="O42" s="1"/>
  <c r="M42"/>
  <c r="Q42" s="1"/>
  <c r="D42"/>
  <c r="C42"/>
  <c r="B42"/>
  <c r="Q41"/>
  <c r="N41"/>
  <c r="O41" s="1"/>
  <c r="M41"/>
  <c r="Q40"/>
  <c r="N40"/>
  <c r="O40" s="1"/>
  <c r="M40"/>
  <c r="W39"/>
  <c r="R39"/>
  <c r="S39" s="1"/>
  <c r="N39"/>
  <c r="O39" s="1"/>
  <c r="M39"/>
  <c r="Q39" s="1"/>
  <c r="D39"/>
  <c r="C39"/>
  <c r="B39"/>
  <c r="Q38"/>
  <c r="N38"/>
  <c r="O38" s="1"/>
  <c r="M38"/>
  <c r="Q37"/>
  <c r="N37"/>
  <c r="O37" s="1"/>
  <c r="M37"/>
  <c r="W36"/>
  <c r="R36"/>
  <c r="S36" s="1"/>
  <c r="N36"/>
  <c r="O36" s="1"/>
  <c r="M36"/>
  <c r="Q36" s="1"/>
  <c r="D36"/>
  <c r="C36"/>
  <c r="B36"/>
  <c r="Q35"/>
  <c r="N35"/>
  <c r="O35" s="1"/>
  <c r="M35"/>
  <c r="Q34"/>
  <c r="N34"/>
  <c r="O34" s="1"/>
  <c r="M34"/>
  <c r="W33"/>
  <c r="R33"/>
  <c r="S33" s="1"/>
  <c r="N33"/>
  <c r="O33" s="1"/>
  <c r="M33"/>
  <c r="Q33" s="1"/>
  <c r="D33"/>
  <c r="C33"/>
  <c r="B33"/>
  <c r="Q32"/>
  <c r="N32"/>
  <c r="O32" s="1"/>
  <c r="M32"/>
  <c r="Q31"/>
  <c r="N31"/>
  <c r="O31" s="1"/>
  <c r="M31"/>
  <c r="W30"/>
  <c r="R30"/>
  <c r="S30" s="1"/>
  <c r="N30"/>
  <c r="O30" s="1"/>
  <c r="M30"/>
  <c r="Q30" s="1"/>
  <c r="D30"/>
  <c r="C30"/>
  <c r="B30"/>
  <c r="Q29"/>
  <c r="N29"/>
  <c r="O29" s="1"/>
  <c r="M29"/>
  <c r="Q28"/>
  <c r="N28"/>
  <c r="O28" s="1"/>
  <c r="M28"/>
  <c r="W27"/>
  <c r="R27"/>
  <c r="S27" s="1"/>
  <c r="N27"/>
  <c r="O27" s="1"/>
  <c r="M27"/>
  <c r="Q27" s="1"/>
  <c r="D27"/>
  <c r="C27"/>
  <c r="B27"/>
  <c r="Q26"/>
  <c r="N26"/>
  <c r="O26" s="1"/>
  <c r="M26"/>
  <c r="Q25"/>
  <c r="N25"/>
  <c r="O25" s="1"/>
  <c r="M25"/>
  <c r="W24"/>
  <c r="R24"/>
  <c r="S24" s="1"/>
  <c r="N24"/>
  <c r="O24" s="1"/>
  <c r="M24"/>
  <c r="Q24" s="1"/>
  <c r="D24"/>
  <c r="C24"/>
  <c r="B24"/>
  <c r="Q23"/>
  <c r="N23"/>
  <c r="O23" s="1"/>
  <c r="M23"/>
  <c r="Q22"/>
  <c r="N22"/>
  <c r="O22" s="1"/>
  <c r="M22"/>
  <c r="W21"/>
  <c r="R21"/>
  <c r="S21" s="1"/>
  <c r="N21"/>
  <c r="O21" s="1"/>
  <c r="M21"/>
  <c r="Q21" s="1"/>
  <c r="D21"/>
  <c r="C21"/>
  <c r="B21"/>
  <c r="Q20"/>
  <c r="N20"/>
  <c r="O20" s="1"/>
  <c r="M20"/>
  <c r="Q19"/>
  <c r="N19"/>
  <c r="O19" s="1"/>
  <c r="M19"/>
  <c r="W18"/>
  <c r="R18"/>
  <c r="S18" s="1"/>
  <c r="N18"/>
  <c r="O18" s="1"/>
  <c r="M18"/>
  <c r="Q18" s="1"/>
  <c r="D18"/>
  <c r="C18"/>
  <c r="B18"/>
  <c r="Q17"/>
  <c r="N17"/>
  <c r="O17" s="1"/>
  <c r="M17"/>
  <c r="Q16"/>
  <c r="N16"/>
  <c r="O16" s="1"/>
  <c r="M16"/>
  <c r="W15"/>
  <c r="R15"/>
  <c r="S15" s="1"/>
  <c r="N15"/>
  <c r="O15" s="1"/>
  <c r="M15"/>
  <c r="Q15" s="1"/>
  <c r="D15"/>
  <c r="C15"/>
  <c r="B15"/>
  <c r="Q14"/>
  <c r="N14"/>
  <c r="O14" s="1"/>
  <c r="M14"/>
  <c r="Q13"/>
  <c r="N13"/>
  <c r="O13" s="1"/>
  <c r="M13"/>
  <c r="W12"/>
  <c r="R12"/>
  <c r="S12" s="1"/>
  <c r="N12"/>
  <c r="O12" s="1"/>
  <c r="M12"/>
  <c r="Q12" s="1"/>
  <c r="D12"/>
  <c r="C12"/>
  <c r="B12"/>
  <c r="Q11"/>
  <c r="N11"/>
  <c r="O11" s="1"/>
  <c r="M11"/>
  <c r="Q10"/>
  <c r="N10"/>
  <c r="O10" s="1"/>
  <c r="M10"/>
  <c r="R9"/>
  <c r="S9" s="1"/>
  <c r="N9"/>
  <c r="O9" s="1"/>
  <c r="M9"/>
  <c r="Q9" s="1"/>
  <c r="D9"/>
  <c r="C9"/>
  <c r="V68" i="5"/>
  <c r="T68"/>
  <c r="S68"/>
  <c r="U68" s="1"/>
  <c r="R68"/>
  <c r="J68"/>
  <c r="H68"/>
  <c r="R67"/>
  <c r="J67"/>
  <c r="S67" s="1"/>
  <c r="U67" s="1"/>
  <c r="H67"/>
  <c r="T66"/>
  <c r="V66" s="1"/>
  <c r="R66"/>
  <c r="J66"/>
  <c r="S66" s="1"/>
  <c r="U66" s="1"/>
  <c r="H66"/>
  <c r="D66"/>
  <c r="C66"/>
  <c r="B66"/>
  <c r="V65"/>
  <c r="T65"/>
  <c r="S65"/>
  <c r="U65" s="1"/>
  <c r="R65"/>
  <c r="J65"/>
  <c r="H65"/>
  <c r="R64"/>
  <c r="J64"/>
  <c r="S64" s="1"/>
  <c r="U64" s="1"/>
  <c r="H64"/>
  <c r="T63"/>
  <c r="V63" s="1"/>
  <c r="R63"/>
  <c r="J63"/>
  <c r="S63" s="1"/>
  <c r="U63" s="1"/>
  <c r="H63"/>
  <c r="D63"/>
  <c r="C63"/>
  <c r="B63"/>
  <c r="V62"/>
  <c r="T62"/>
  <c r="S62"/>
  <c r="U62" s="1"/>
  <c r="R62"/>
  <c r="J62"/>
  <c r="H62"/>
  <c r="R61"/>
  <c r="J61"/>
  <c r="S61" s="1"/>
  <c r="U61" s="1"/>
  <c r="H61"/>
  <c r="T60"/>
  <c r="V60" s="1"/>
  <c r="R60"/>
  <c r="J60"/>
  <c r="S60" s="1"/>
  <c r="U60" s="1"/>
  <c r="H60"/>
  <c r="D60"/>
  <c r="C60"/>
  <c r="B60"/>
  <c r="V59"/>
  <c r="T59"/>
  <c r="S59"/>
  <c r="U59" s="1"/>
  <c r="R59"/>
  <c r="J59"/>
  <c r="H59"/>
  <c r="R58"/>
  <c r="J58"/>
  <c r="S58" s="1"/>
  <c r="U58" s="1"/>
  <c r="H58"/>
  <c r="T57"/>
  <c r="V57" s="1"/>
  <c r="R57"/>
  <c r="J57"/>
  <c r="S57" s="1"/>
  <c r="U57" s="1"/>
  <c r="H57"/>
  <c r="D57"/>
  <c r="C57"/>
  <c r="B57"/>
  <c r="V56"/>
  <c r="T56"/>
  <c r="S56"/>
  <c r="U56" s="1"/>
  <c r="R56"/>
  <c r="J56"/>
  <c r="H56"/>
  <c r="R55"/>
  <c r="J55"/>
  <c r="S55" s="1"/>
  <c r="U55" s="1"/>
  <c r="H55"/>
  <c r="T54"/>
  <c r="V54" s="1"/>
  <c r="R54"/>
  <c r="J54"/>
  <c r="S54" s="1"/>
  <c r="U54" s="1"/>
  <c r="H54"/>
  <c r="D54"/>
  <c r="C54"/>
  <c r="B54"/>
  <c r="V53"/>
  <c r="T53"/>
  <c r="S53"/>
  <c r="U53" s="1"/>
  <c r="R53"/>
  <c r="J53"/>
  <c r="H53"/>
  <c r="R52"/>
  <c r="J52"/>
  <c r="S52" s="1"/>
  <c r="U52" s="1"/>
  <c r="H52"/>
  <c r="T51"/>
  <c r="V51" s="1"/>
  <c r="R51"/>
  <c r="J51"/>
  <c r="S51" s="1"/>
  <c r="U51" s="1"/>
  <c r="H51"/>
  <c r="D51"/>
  <c r="C51"/>
  <c r="B51"/>
  <c r="V50"/>
  <c r="T50"/>
  <c r="S50"/>
  <c r="U50" s="1"/>
  <c r="R50"/>
  <c r="J50"/>
  <c r="H50"/>
  <c r="R49"/>
  <c r="J49"/>
  <c r="S49" s="1"/>
  <c r="U49" s="1"/>
  <c r="H49"/>
  <c r="T48"/>
  <c r="V48" s="1"/>
  <c r="R48"/>
  <c r="J48"/>
  <c r="S48" s="1"/>
  <c r="U48" s="1"/>
  <c r="H48"/>
  <c r="D48"/>
  <c r="C48"/>
  <c r="B48"/>
  <c r="V47"/>
  <c r="T47"/>
  <c r="S47"/>
  <c r="U47" s="1"/>
  <c r="R47"/>
  <c r="J47"/>
  <c r="H47"/>
  <c r="R46"/>
  <c r="J46"/>
  <c r="S46" s="1"/>
  <c r="U46" s="1"/>
  <c r="H46"/>
  <c r="T45"/>
  <c r="V45" s="1"/>
  <c r="R45"/>
  <c r="J45"/>
  <c r="S45" s="1"/>
  <c r="U45" s="1"/>
  <c r="H45"/>
  <c r="D45"/>
  <c r="C45"/>
  <c r="B45"/>
  <c r="V44"/>
  <c r="T44"/>
  <c r="S44"/>
  <c r="U44" s="1"/>
  <c r="R44"/>
  <c r="J44"/>
  <c r="H44"/>
  <c r="R43"/>
  <c r="J43"/>
  <c r="S43" s="1"/>
  <c r="U43" s="1"/>
  <c r="H43"/>
  <c r="T42"/>
  <c r="V42" s="1"/>
  <c r="R42"/>
  <c r="J42"/>
  <c r="S42" s="1"/>
  <c r="U42" s="1"/>
  <c r="H42"/>
  <c r="D42"/>
  <c r="C42"/>
  <c r="B42"/>
  <c r="V41"/>
  <c r="T41"/>
  <c r="S41"/>
  <c r="U41" s="1"/>
  <c r="R41"/>
  <c r="J41"/>
  <c r="H41"/>
  <c r="R40"/>
  <c r="J40"/>
  <c r="S40" s="1"/>
  <c r="U40" s="1"/>
  <c r="H40"/>
  <c r="T39"/>
  <c r="V39" s="1"/>
  <c r="R39"/>
  <c r="J39"/>
  <c r="S39" s="1"/>
  <c r="U39" s="1"/>
  <c r="H39"/>
  <c r="D39"/>
  <c r="C39"/>
  <c r="B39"/>
  <c r="V38"/>
  <c r="T38"/>
  <c r="S38"/>
  <c r="U38" s="1"/>
  <c r="R38"/>
  <c r="J38"/>
  <c r="H38"/>
  <c r="R37"/>
  <c r="J37"/>
  <c r="S37" s="1"/>
  <c r="U37" s="1"/>
  <c r="H37"/>
  <c r="T36"/>
  <c r="V36" s="1"/>
  <c r="R36"/>
  <c r="J36"/>
  <c r="S36" s="1"/>
  <c r="U36" s="1"/>
  <c r="H36"/>
  <c r="D36"/>
  <c r="C36"/>
  <c r="B36"/>
  <c r="V35"/>
  <c r="T35"/>
  <c r="S35"/>
  <c r="U35" s="1"/>
  <c r="R35"/>
  <c r="J35"/>
  <c r="H35"/>
  <c r="R34"/>
  <c r="J34"/>
  <c r="S34" s="1"/>
  <c r="U34" s="1"/>
  <c r="H34"/>
  <c r="T33"/>
  <c r="V33" s="1"/>
  <c r="R33"/>
  <c r="J33"/>
  <c r="S33" s="1"/>
  <c r="U33" s="1"/>
  <c r="H33"/>
  <c r="D33"/>
  <c r="C33"/>
  <c r="B33"/>
  <c r="V32"/>
  <c r="T32"/>
  <c r="S32"/>
  <c r="U32" s="1"/>
  <c r="R32"/>
  <c r="J32"/>
  <c r="H32"/>
  <c r="R31"/>
  <c r="J31"/>
  <c r="S31" s="1"/>
  <c r="U31" s="1"/>
  <c r="H31"/>
  <c r="T30"/>
  <c r="V30" s="1"/>
  <c r="R30"/>
  <c r="J30"/>
  <c r="S30" s="1"/>
  <c r="U30" s="1"/>
  <c r="H30"/>
  <c r="D30"/>
  <c r="C30"/>
  <c r="B30"/>
  <c r="V29"/>
  <c r="T29"/>
  <c r="S29"/>
  <c r="U29" s="1"/>
  <c r="R29"/>
  <c r="J29"/>
  <c r="H29"/>
  <c r="R28"/>
  <c r="J28"/>
  <c r="S28" s="1"/>
  <c r="U28" s="1"/>
  <c r="H28"/>
  <c r="T27"/>
  <c r="V27" s="1"/>
  <c r="R27"/>
  <c r="J27"/>
  <c r="S27" s="1"/>
  <c r="U27" s="1"/>
  <c r="H27"/>
  <c r="D27"/>
  <c r="C27"/>
  <c r="B27"/>
  <c r="V26"/>
  <c r="T26"/>
  <c r="S26"/>
  <c r="U26" s="1"/>
  <c r="R26"/>
  <c r="J26"/>
  <c r="H26"/>
  <c r="R25"/>
  <c r="J25"/>
  <c r="S25" s="1"/>
  <c r="U25" s="1"/>
  <c r="H25"/>
  <c r="T24"/>
  <c r="V24" s="1"/>
  <c r="R24"/>
  <c r="J24"/>
  <c r="S24" s="1"/>
  <c r="U24" s="1"/>
  <c r="H24"/>
  <c r="D24"/>
  <c r="C24"/>
  <c r="V23"/>
  <c r="T23"/>
  <c r="S23"/>
  <c r="U23" s="1"/>
  <c r="R23"/>
  <c r="J23"/>
  <c r="H23"/>
  <c r="R22"/>
  <c r="J22"/>
  <c r="S22" s="1"/>
  <c r="U22" s="1"/>
  <c r="H22"/>
  <c r="T21"/>
  <c r="V21" s="1"/>
  <c r="R21"/>
  <c r="J21"/>
  <c r="S21" s="1"/>
  <c r="U21" s="1"/>
  <c r="H21"/>
  <c r="D21"/>
  <c r="C21"/>
  <c r="V20"/>
  <c r="T20"/>
  <c r="S20"/>
  <c r="U20" s="1"/>
  <c r="R20"/>
  <c r="J20"/>
  <c r="H20"/>
  <c r="R19"/>
  <c r="J19"/>
  <c r="S19" s="1"/>
  <c r="U19" s="1"/>
  <c r="H19"/>
  <c r="T18"/>
  <c r="V18" s="1"/>
  <c r="R18"/>
  <c r="J18"/>
  <c r="S18" s="1"/>
  <c r="U18" s="1"/>
  <c r="H18"/>
  <c r="D18"/>
  <c r="C18"/>
  <c r="V17"/>
  <c r="T17"/>
  <c r="S17"/>
  <c r="U17" s="1"/>
  <c r="R17"/>
  <c r="J17"/>
  <c r="H17"/>
  <c r="R16"/>
  <c r="J16"/>
  <c r="S16" i="7" s="1"/>
  <c r="H16" i="5"/>
  <c r="T15"/>
  <c r="V15" s="1"/>
  <c r="R15"/>
  <c r="AA15" i="7" s="1"/>
  <c r="J15" i="5"/>
  <c r="H15"/>
  <c r="D15"/>
  <c r="C15"/>
  <c r="V14"/>
  <c r="T14"/>
  <c r="R14"/>
  <c r="J14"/>
  <c r="H14"/>
  <c r="R13"/>
  <c r="J13"/>
  <c r="H13"/>
  <c r="T12"/>
  <c r="V12" s="1"/>
  <c r="R12"/>
  <c r="J12"/>
  <c r="H12"/>
  <c r="D12"/>
  <c r="C12"/>
  <c r="V11"/>
  <c r="T11"/>
  <c r="S11"/>
  <c r="U11" s="1"/>
  <c r="R11"/>
  <c r="J11"/>
  <c r="H11"/>
  <c r="R10"/>
  <c r="J10"/>
  <c r="S10" s="1"/>
  <c r="U10" s="1"/>
  <c r="H10"/>
  <c r="T9"/>
  <c r="V9" s="1"/>
  <c r="R9"/>
  <c r="J9"/>
  <c r="S9" s="1"/>
  <c r="U9" s="1"/>
  <c r="H9"/>
  <c r="D9"/>
  <c r="C9"/>
  <c r="B9"/>
  <c r="J66" i="4"/>
  <c r="G66"/>
  <c r="F66"/>
  <c r="E66"/>
  <c r="D66"/>
  <c r="C66"/>
  <c r="B66"/>
  <c r="J63"/>
  <c r="G63"/>
  <c r="F63"/>
  <c r="E63"/>
  <c r="D63"/>
  <c r="C63"/>
  <c r="B63"/>
  <c r="J60"/>
  <c r="G60"/>
  <c r="F60"/>
  <c r="E60"/>
  <c r="D60"/>
  <c r="C60"/>
  <c r="B60"/>
  <c r="J57"/>
  <c r="G57"/>
  <c r="F57"/>
  <c r="E57"/>
  <c r="D57"/>
  <c r="C57"/>
  <c r="B57"/>
  <c r="J54"/>
  <c r="G54"/>
  <c r="F54"/>
  <c r="E54"/>
  <c r="D54"/>
  <c r="C54"/>
  <c r="B54"/>
  <c r="J51"/>
  <c r="G51"/>
  <c r="F51"/>
  <c r="E51"/>
  <c r="D51"/>
  <c r="C51"/>
  <c r="B51"/>
  <c r="J48"/>
  <c r="G48"/>
  <c r="F48"/>
  <c r="E48"/>
  <c r="D48"/>
  <c r="C48"/>
  <c r="B48"/>
  <c r="J45"/>
  <c r="G45"/>
  <c r="F45"/>
  <c r="E45"/>
  <c r="D45"/>
  <c r="C45"/>
  <c r="B45"/>
  <c r="J42"/>
  <c r="G42"/>
  <c r="F42"/>
  <c r="E42"/>
  <c r="D42"/>
  <c r="C42"/>
  <c r="B42"/>
  <c r="J39"/>
  <c r="G39"/>
  <c r="F39"/>
  <c r="E39"/>
  <c r="D39"/>
  <c r="C39"/>
  <c r="B39"/>
  <c r="J36"/>
  <c r="G36"/>
  <c r="F36"/>
  <c r="E36"/>
  <c r="D36"/>
  <c r="C36"/>
  <c r="B36"/>
  <c r="J33"/>
  <c r="G33"/>
  <c r="F33"/>
  <c r="E33"/>
  <c r="D33"/>
  <c r="C33"/>
  <c r="B33"/>
  <c r="J30"/>
  <c r="G30"/>
  <c r="F30"/>
  <c r="E30"/>
  <c r="D30"/>
  <c r="C30"/>
  <c r="B30"/>
  <c r="J27"/>
  <c r="G27"/>
  <c r="F27"/>
  <c r="E27"/>
  <c r="D27"/>
  <c r="C27"/>
  <c r="B27"/>
  <c r="J24"/>
  <c r="F24"/>
  <c r="E24"/>
  <c r="D24"/>
  <c r="C24"/>
  <c r="J21"/>
  <c r="F21"/>
  <c r="E21"/>
  <c r="D21"/>
  <c r="C21"/>
  <c r="J18"/>
  <c r="G18"/>
  <c r="F18"/>
  <c r="E18"/>
  <c r="D18"/>
  <c r="C18"/>
  <c r="B18"/>
  <c r="J15"/>
  <c r="G15"/>
  <c r="F15"/>
  <c r="E15"/>
  <c r="D15"/>
  <c r="C15"/>
  <c r="B15"/>
  <c r="J12"/>
  <c r="G12"/>
  <c r="F12"/>
  <c r="E12"/>
  <c r="D12"/>
  <c r="C12"/>
  <c r="B12"/>
  <c r="J9"/>
  <c r="G9"/>
  <c r="F9"/>
  <c r="E9"/>
  <c r="D9"/>
  <c r="C9"/>
  <c r="B9"/>
  <c r="E66" i="3"/>
  <c r="Y66" s="1"/>
  <c r="Z66" s="1"/>
  <c r="D66"/>
  <c r="C66"/>
  <c r="B66"/>
  <c r="E63"/>
  <c r="Y63" s="1"/>
  <c r="Z63" s="1"/>
  <c r="D63"/>
  <c r="C63"/>
  <c r="B63"/>
  <c r="E60"/>
  <c r="Y60" s="1"/>
  <c r="Z60" s="1"/>
  <c r="D60"/>
  <c r="C60"/>
  <c r="B60"/>
  <c r="E57"/>
  <c r="Y57" s="1"/>
  <c r="Z57" s="1"/>
  <c r="D57"/>
  <c r="C57"/>
  <c r="B57"/>
  <c r="E54"/>
  <c r="Y54" s="1"/>
  <c r="Z54" s="1"/>
  <c r="D54"/>
  <c r="C54"/>
  <c r="B54"/>
  <c r="E51"/>
  <c r="Y51" s="1"/>
  <c r="Z51" s="1"/>
  <c r="D51"/>
  <c r="C51"/>
  <c r="B51"/>
  <c r="E48"/>
  <c r="Y48" s="1"/>
  <c r="Z48" s="1"/>
  <c r="D48"/>
  <c r="C48"/>
  <c r="B48"/>
  <c r="E45"/>
  <c r="Y45" s="1"/>
  <c r="Z45" s="1"/>
  <c r="D45"/>
  <c r="C45"/>
  <c r="B45"/>
  <c r="E42"/>
  <c r="Y42" s="1"/>
  <c r="Z42" s="1"/>
  <c r="D42"/>
  <c r="C42"/>
  <c r="B42"/>
  <c r="E39"/>
  <c r="Y39" s="1"/>
  <c r="Z39" s="1"/>
  <c r="D39"/>
  <c r="C39"/>
  <c r="B39"/>
  <c r="E36"/>
  <c r="Y36" s="1"/>
  <c r="Z36" s="1"/>
  <c r="D36"/>
  <c r="C36"/>
  <c r="B36"/>
  <c r="E33"/>
  <c r="Y33" s="1"/>
  <c r="Z33" s="1"/>
  <c r="D33"/>
  <c r="C33"/>
  <c r="B33"/>
  <c r="E30"/>
  <c r="Y30" s="1"/>
  <c r="Z30" s="1"/>
  <c r="D30"/>
  <c r="C30"/>
  <c r="B30"/>
  <c r="E27"/>
  <c r="Y27" s="1"/>
  <c r="Z27" s="1"/>
  <c r="D27"/>
  <c r="C27"/>
  <c r="B27"/>
  <c r="E24"/>
  <c r="Y24" s="1"/>
  <c r="Z24" s="1"/>
  <c r="D24"/>
  <c r="C24"/>
  <c r="B24"/>
  <c r="E21"/>
  <c r="Y21" s="1"/>
  <c r="Z21" s="1"/>
  <c r="D21"/>
  <c r="C21"/>
  <c r="B21"/>
  <c r="E18"/>
  <c r="Y18" s="1"/>
  <c r="Z18" s="1"/>
  <c r="D18"/>
  <c r="C18"/>
  <c r="B18"/>
  <c r="E15"/>
  <c r="Y15" s="1"/>
  <c r="Z15" s="1"/>
  <c r="D15"/>
  <c r="C15"/>
  <c r="B15"/>
  <c r="E12"/>
  <c r="Y12" s="1"/>
  <c r="Z12" s="1"/>
  <c r="D12"/>
  <c r="C12"/>
  <c r="B12"/>
  <c r="E9"/>
  <c r="Y9" s="1"/>
  <c r="Z9" s="1"/>
  <c r="N9" i="2" s="1"/>
  <c r="D9" i="3"/>
  <c r="C9"/>
  <c r="U66" i="2"/>
  <c r="N66"/>
  <c r="N66" i="7" s="1"/>
  <c r="L66" i="2"/>
  <c r="L66" i="7" s="1"/>
  <c r="K66" i="2"/>
  <c r="K66" i="7" s="1"/>
  <c r="B66" i="2"/>
  <c r="U63"/>
  <c r="N63"/>
  <c r="N63" i="7" s="1"/>
  <c r="K63" i="2"/>
  <c r="K63" i="7" s="1"/>
  <c r="B63" i="2"/>
  <c r="U60"/>
  <c r="O60"/>
  <c r="O60" i="7" s="1"/>
  <c r="N60" i="2"/>
  <c r="N60" i="7" s="1"/>
  <c r="K60" i="2"/>
  <c r="K60" i="7" s="1"/>
  <c r="B60" i="2"/>
  <c r="U57"/>
  <c r="N57"/>
  <c r="N57" i="7" s="1"/>
  <c r="K57" i="2"/>
  <c r="K57" i="7" s="1"/>
  <c r="B57" i="2"/>
  <c r="U54"/>
  <c r="N54"/>
  <c r="N54" i="7" s="1"/>
  <c r="L54" i="2"/>
  <c r="L54" i="7" s="1"/>
  <c r="K54" i="2"/>
  <c r="K54" i="7" s="1"/>
  <c r="B54" i="2"/>
  <c r="U51"/>
  <c r="N51"/>
  <c r="N51" i="7" s="1"/>
  <c r="K51" i="2"/>
  <c r="K51" i="7" s="1"/>
  <c r="B51" i="2"/>
  <c r="U48"/>
  <c r="O48"/>
  <c r="O48" i="7" s="1"/>
  <c r="N48" i="2"/>
  <c r="N48" i="7" s="1"/>
  <c r="K48" i="2"/>
  <c r="K48" i="7" s="1"/>
  <c r="B48" i="2"/>
  <c r="U45"/>
  <c r="N45"/>
  <c r="N45" i="7" s="1"/>
  <c r="K45" i="2"/>
  <c r="K45" i="7" s="1"/>
  <c r="B45" i="2"/>
  <c r="U42"/>
  <c r="N42"/>
  <c r="N42" i="7" s="1"/>
  <c r="L42" i="2"/>
  <c r="L42" i="7" s="1"/>
  <c r="K42" i="2"/>
  <c r="K42" i="7" s="1"/>
  <c r="B42" i="2"/>
  <c r="U39"/>
  <c r="N39"/>
  <c r="N39" i="7" s="1"/>
  <c r="K39" i="2"/>
  <c r="K39" i="7" s="1"/>
  <c r="B39" i="2"/>
  <c r="U36"/>
  <c r="O36"/>
  <c r="O36" i="7" s="1"/>
  <c r="N36" i="2"/>
  <c r="N36" i="7" s="1"/>
  <c r="K36" i="2"/>
  <c r="K36" i="7" s="1"/>
  <c r="B36" i="2"/>
  <c r="U33"/>
  <c r="N33"/>
  <c r="N33" i="7" s="1"/>
  <c r="K33" i="2"/>
  <c r="K33" i="7" s="1"/>
  <c r="B33" i="2"/>
  <c r="U30"/>
  <c r="N30"/>
  <c r="N30" i="7" s="1"/>
  <c r="L30" i="2"/>
  <c r="L30" i="7" s="1"/>
  <c r="K30" i="2"/>
  <c r="K30" i="7" s="1"/>
  <c r="B30" i="2"/>
  <c r="U27"/>
  <c r="N27"/>
  <c r="N27" i="7" s="1"/>
  <c r="K27" i="2"/>
  <c r="K27" i="7" s="1"/>
  <c r="B27" i="2"/>
  <c r="U24"/>
  <c r="O24"/>
  <c r="O24" i="7" s="1"/>
  <c r="N24" i="2"/>
  <c r="N24" i="7" s="1"/>
  <c r="K24" i="2"/>
  <c r="K24" i="7" s="1"/>
  <c r="B24" i="2"/>
  <c r="B24" i="5" s="1"/>
  <c r="U21" i="2"/>
  <c r="N21"/>
  <c r="N21" i="7" s="1"/>
  <c r="K21" i="2"/>
  <c r="K21" i="7" s="1"/>
  <c r="B21" i="2"/>
  <c r="U18"/>
  <c r="N18"/>
  <c r="N18" i="7" s="1"/>
  <c r="L18" i="2"/>
  <c r="L18" i="7" s="1"/>
  <c r="K18" i="2"/>
  <c r="K18" i="7" s="1"/>
  <c r="B18" i="2"/>
  <c r="B18" i="5" s="1"/>
  <c r="U15" i="2"/>
  <c r="N15"/>
  <c r="O15" s="1"/>
  <c r="O15" i="7" s="1"/>
  <c r="K15" i="2"/>
  <c r="K15" i="7" s="1"/>
  <c r="B15" i="2"/>
  <c r="B15" i="8" s="1"/>
  <c r="B15" i="9" s="1"/>
  <c r="U12" i="2"/>
  <c r="O12"/>
  <c r="O12" i="7" s="1"/>
  <c r="N12" i="2"/>
  <c r="N12" i="7" s="1"/>
  <c r="K12" i="2"/>
  <c r="K12" i="7" s="1"/>
  <c r="B12" i="2"/>
  <c r="B12" i="8" s="1"/>
  <c r="B12" i="9" s="1"/>
  <c r="U9" i="2"/>
  <c r="K9"/>
  <c r="K9" i="7" s="1"/>
  <c r="B9" i="2"/>
  <c r="B9" i="8" s="1"/>
  <c r="B9" i="9" s="1"/>
  <c r="C10" i="1"/>
  <c r="I8"/>
  <c r="C8"/>
  <c r="T9" i="6" l="1"/>
  <c r="V9"/>
  <c r="W9" s="1"/>
  <c r="AB9" i="7" s="1"/>
  <c r="AF9" s="1"/>
  <c r="T12" i="6"/>
  <c r="V12"/>
  <c r="T24"/>
  <c r="V24"/>
  <c r="T36"/>
  <c r="V36"/>
  <c r="T48"/>
  <c r="V48"/>
  <c r="T60"/>
  <c r="V60"/>
  <c r="N9" i="7"/>
  <c r="O9" i="2"/>
  <c r="O9" i="7" s="1"/>
  <c r="T21" i="6"/>
  <c r="V21"/>
  <c r="T33"/>
  <c r="V33"/>
  <c r="T45"/>
  <c r="V45"/>
  <c r="T57"/>
  <c r="V57"/>
  <c r="T18"/>
  <c r="V18"/>
  <c r="T30"/>
  <c r="V30"/>
  <c r="T42"/>
  <c r="V42"/>
  <c r="T54"/>
  <c r="V54"/>
  <c r="T66"/>
  <c r="V66"/>
  <c r="T15"/>
  <c r="V15"/>
  <c r="T27"/>
  <c r="V27"/>
  <c r="T39"/>
  <c r="V39"/>
  <c r="T51"/>
  <c r="V51"/>
  <c r="T63"/>
  <c r="V63"/>
  <c r="S12" i="5"/>
  <c r="U12" s="1"/>
  <c r="B21" i="8"/>
  <c r="B21" i="9" s="1"/>
  <c r="B21" i="7"/>
  <c r="B33" i="8"/>
  <c r="B33" i="9" s="1"/>
  <c r="B33" i="7"/>
  <c r="B45" i="8"/>
  <c r="B45" i="9" s="1"/>
  <c r="B45" i="7"/>
  <c r="B57" i="8"/>
  <c r="B57" i="9" s="1"/>
  <c r="B57" i="7"/>
  <c r="Z14"/>
  <c r="V14"/>
  <c r="R14"/>
  <c r="Y13"/>
  <c r="U13"/>
  <c r="Q13"/>
  <c r="AE12"/>
  <c r="AA12"/>
  <c r="W12"/>
  <c r="S12"/>
  <c r="P15" i="2"/>
  <c r="P15" i="7" s="1"/>
  <c r="P27" i="2"/>
  <c r="P27" i="7" s="1"/>
  <c r="B24" i="4"/>
  <c r="P12" i="2"/>
  <c r="P12" i="7" s="1"/>
  <c r="L15" i="2"/>
  <c r="L15" i="7" s="1"/>
  <c r="O21" i="2"/>
  <c r="O21" i="7" s="1"/>
  <c r="P24" i="2"/>
  <c r="P24" i="7" s="1"/>
  <c r="L27" i="2"/>
  <c r="L27" i="7" s="1"/>
  <c r="O33" i="2"/>
  <c r="O33" i="7" s="1"/>
  <c r="P36" i="2"/>
  <c r="P36" i="7" s="1"/>
  <c r="L39" i="2"/>
  <c r="L39" i="7" s="1"/>
  <c r="O45" i="2"/>
  <c r="O45" i="7" s="1"/>
  <c r="P48" i="2"/>
  <c r="P48" i="7" s="1"/>
  <c r="L51" i="2"/>
  <c r="L51" i="7" s="1"/>
  <c r="O57" i="2"/>
  <c r="O57" i="7" s="1"/>
  <c r="P60" i="2"/>
  <c r="P60" i="7" s="1"/>
  <c r="L63" i="2"/>
  <c r="L63" i="7" s="1"/>
  <c r="B9" i="3"/>
  <c r="B21" i="4"/>
  <c r="G24"/>
  <c r="B12" i="5"/>
  <c r="B15"/>
  <c r="B21"/>
  <c r="B9" i="6"/>
  <c r="B9" i="7"/>
  <c r="R12"/>
  <c r="X12"/>
  <c r="V13"/>
  <c r="AA13"/>
  <c r="U14"/>
  <c r="AA14"/>
  <c r="N15"/>
  <c r="S15"/>
  <c r="B48"/>
  <c r="B48" i="8"/>
  <c r="B48" i="9" s="1"/>
  <c r="B27" i="8"/>
  <c r="B27" i="9" s="1"/>
  <c r="B27" i="7"/>
  <c r="B39" i="8"/>
  <c r="B39" i="9" s="1"/>
  <c r="B39" i="7"/>
  <c r="B51" i="8"/>
  <c r="B51" i="9" s="1"/>
  <c r="B51" i="7"/>
  <c r="B63" i="8"/>
  <c r="B63" i="9" s="1"/>
  <c r="B63" i="7"/>
  <c r="Y11"/>
  <c r="U11"/>
  <c r="Q11"/>
  <c r="X10"/>
  <c r="T10"/>
  <c r="AD9"/>
  <c r="Z9"/>
  <c r="V9"/>
  <c r="R9"/>
  <c r="P39" i="2"/>
  <c r="P39" i="7" s="1"/>
  <c r="AA17"/>
  <c r="L9" i="2"/>
  <c r="L9" i="7" s="1"/>
  <c r="P18" i="2"/>
  <c r="P18" i="7" s="1"/>
  <c r="L21" i="2"/>
  <c r="L21" i="7" s="1"/>
  <c r="O27" i="2"/>
  <c r="O27" i="7" s="1"/>
  <c r="P30" i="2"/>
  <c r="P30" i="7" s="1"/>
  <c r="L33" i="2"/>
  <c r="L33" i="7" s="1"/>
  <c r="O39" i="2"/>
  <c r="O39" i="7" s="1"/>
  <c r="P42" i="2"/>
  <c r="P42" i="7" s="1"/>
  <c r="L45" i="2"/>
  <c r="L45" i="7" s="1"/>
  <c r="O51" i="2"/>
  <c r="O51" i="7" s="1"/>
  <c r="P54" i="2"/>
  <c r="P54" i="7" s="1"/>
  <c r="L57" i="2"/>
  <c r="L57" i="7" s="1"/>
  <c r="O63" i="2"/>
  <c r="O63" i="7" s="1"/>
  <c r="P66" i="2"/>
  <c r="P66" i="7" s="1"/>
  <c r="T10" i="5"/>
  <c r="V10" s="1"/>
  <c r="T13"/>
  <c r="V13" s="1"/>
  <c r="T16"/>
  <c r="V16" s="1"/>
  <c r="AE15" i="7" s="1"/>
  <c r="AD15" s="1"/>
  <c r="T19" i="5"/>
  <c r="V19" s="1"/>
  <c r="T22"/>
  <c r="V22" s="1"/>
  <c r="T25"/>
  <c r="V25" s="1"/>
  <c r="T28"/>
  <c r="V28" s="1"/>
  <c r="T31"/>
  <c r="V31" s="1"/>
  <c r="T34"/>
  <c r="V34" s="1"/>
  <c r="T37"/>
  <c r="V37" s="1"/>
  <c r="T40"/>
  <c r="V40" s="1"/>
  <c r="T43"/>
  <c r="V43" s="1"/>
  <c r="T46"/>
  <c r="V46" s="1"/>
  <c r="T49"/>
  <c r="V49" s="1"/>
  <c r="T52"/>
  <c r="V52" s="1"/>
  <c r="T55"/>
  <c r="V55" s="1"/>
  <c r="T58"/>
  <c r="V58" s="1"/>
  <c r="T61"/>
  <c r="V61" s="1"/>
  <c r="T64"/>
  <c r="V64" s="1"/>
  <c r="T67"/>
  <c r="V67" s="1"/>
  <c r="U9" i="7"/>
  <c r="AA9"/>
  <c r="R10"/>
  <c r="W10"/>
  <c r="R11"/>
  <c r="W11"/>
  <c r="B12"/>
  <c r="U12"/>
  <c r="Z12"/>
  <c r="S13"/>
  <c r="X13"/>
  <c r="S14"/>
  <c r="X14"/>
  <c r="B24"/>
  <c r="B24" i="8"/>
  <c r="B24" i="9" s="1"/>
  <c r="B36" i="7"/>
  <c r="B36" i="8"/>
  <c r="B36" i="9" s="1"/>
  <c r="B60" i="7"/>
  <c r="B60" i="8"/>
  <c r="B60" i="9" s="1"/>
  <c r="B18" i="8"/>
  <c r="B18" i="9" s="1"/>
  <c r="B18" i="7"/>
  <c r="B30" i="8"/>
  <c r="B30" i="9" s="1"/>
  <c r="B30" i="7"/>
  <c r="B42" i="8"/>
  <c r="B42" i="9" s="1"/>
  <c r="B42" i="7"/>
  <c r="B54" i="8"/>
  <c r="B54" i="9" s="1"/>
  <c r="B54" i="7"/>
  <c r="B66" i="8"/>
  <c r="B66" i="9" s="1"/>
  <c r="B66" i="7"/>
  <c r="AA20"/>
  <c r="W20"/>
  <c r="S20"/>
  <c r="Z19"/>
  <c r="V19"/>
  <c r="R19"/>
  <c r="X18"/>
  <c r="X20"/>
  <c r="T20"/>
  <c r="AA19"/>
  <c r="W19"/>
  <c r="S19"/>
  <c r="AC18"/>
  <c r="AB18" s="1"/>
  <c r="Y18"/>
  <c r="U18"/>
  <c r="Q18"/>
  <c r="Y20"/>
  <c r="U20"/>
  <c r="Q20"/>
  <c r="X19"/>
  <c r="T19"/>
  <c r="Z18"/>
  <c r="V18"/>
  <c r="R18"/>
  <c r="Z20"/>
  <c r="V20"/>
  <c r="R20"/>
  <c r="Y19"/>
  <c r="U19"/>
  <c r="Q19"/>
  <c r="AA18"/>
  <c r="W18"/>
  <c r="S18"/>
  <c r="P51" i="2"/>
  <c r="P51" i="7" s="1"/>
  <c r="P63" i="2"/>
  <c r="P63" i="7" s="1"/>
  <c r="P9" i="2"/>
  <c r="P9" i="7" s="1"/>
  <c r="L12" i="2"/>
  <c r="L12" i="7" s="1"/>
  <c r="O18" i="2"/>
  <c r="O18" i="7" s="1"/>
  <c r="AE18" s="1"/>
  <c r="AD18" s="1"/>
  <c r="P21" i="2"/>
  <c r="P21" i="7" s="1"/>
  <c r="L24" i="2"/>
  <c r="L24" i="7" s="1"/>
  <c r="O30" i="2"/>
  <c r="O30" i="7" s="1"/>
  <c r="P33" i="2"/>
  <c r="P33" i="7" s="1"/>
  <c r="L36" i="2"/>
  <c r="L36" i="7" s="1"/>
  <c r="O42" i="2"/>
  <c r="O42" i="7" s="1"/>
  <c r="P45" i="2"/>
  <c r="P45" i="7" s="1"/>
  <c r="L48" i="2"/>
  <c r="L48" i="7" s="1"/>
  <c r="O54" i="2"/>
  <c r="O54" i="7" s="1"/>
  <c r="P57" i="2"/>
  <c r="P57" i="7" s="1"/>
  <c r="L60" i="2"/>
  <c r="L60" i="7" s="1"/>
  <c r="O66" i="2"/>
  <c r="O66" i="7" s="1"/>
  <c r="G21" i="4"/>
  <c r="T9" i="7"/>
  <c r="Y9"/>
  <c r="AE9"/>
  <c r="Q10"/>
  <c r="V10"/>
  <c r="AA10"/>
  <c r="V11"/>
  <c r="AA11"/>
  <c r="T12"/>
  <c r="Y12"/>
  <c r="AD12"/>
  <c r="R13"/>
  <c r="W13"/>
  <c r="Q14"/>
  <c r="W14"/>
  <c r="B15"/>
  <c r="T21"/>
  <c r="X21"/>
  <c r="AB21"/>
  <c r="AF21" s="1"/>
  <c r="R22"/>
  <c r="V22"/>
  <c r="Z22"/>
  <c r="S23"/>
  <c r="W23"/>
  <c r="AA23"/>
  <c r="Q24"/>
  <c r="U24"/>
  <c r="Y24"/>
  <c r="AC24"/>
  <c r="S25"/>
  <c r="W25"/>
  <c r="AA25"/>
  <c r="T26"/>
  <c r="X26"/>
  <c r="S30"/>
  <c r="W30"/>
  <c r="AA30"/>
  <c r="AE30"/>
  <c r="Q31"/>
  <c r="U31"/>
  <c r="Y31"/>
  <c r="R32"/>
  <c r="V32"/>
  <c r="Z32"/>
  <c r="T33"/>
  <c r="X33"/>
  <c r="AB33"/>
  <c r="AF33" s="1"/>
  <c r="R34"/>
  <c r="V34"/>
  <c r="Z34"/>
  <c r="S35"/>
  <c r="W35"/>
  <c r="AA35"/>
  <c r="Q36"/>
  <c r="U36"/>
  <c r="Y36"/>
  <c r="AC36"/>
  <c r="S37"/>
  <c r="W37"/>
  <c r="AA37"/>
  <c r="T38"/>
  <c r="X38"/>
  <c r="S42"/>
  <c r="W42"/>
  <c r="AA42"/>
  <c r="AE42"/>
  <c r="Q43"/>
  <c r="U43"/>
  <c r="Y43"/>
  <c r="R44"/>
  <c r="V44"/>
  <c r="Z44"/>
  <c r="T45"/>
  <c r="X45"/>
  <c r="AB45"/>
  <c r="AF45" s="1"/>
  <c r="R46"/>
  <c r="V46"/>
  <c r="Z46"/>
  <c r="S47"/>
  <c r="W47"/>
  <c r="AA47"/>
  <c r="Q48"/>
  <c r="U48"/>
  <c r="Y48"/>
  <c r="AC48"/>
  <c r="S49"/>
  <c r="W49"/>
  <c r="AA49"/>
  <c r="T50"/>
  <c r="X50"/>
  <c r="S54"/>
  <c r="W54"/>
  <c r="AA54"/>
  <c r="AE54"/>
  <c r="Q55"/>
  <c r="U55"/>
  <c r="Y55"/>
  <c r="R56"/>
  <c r="V56"/>
  <c r="Z56"/>
  <c r="T57"/>
  <c r="X57"/>
  <c r="AB57"/>
  <c r="AF57" s="1"/>
  <c r="R58"/>
  <c r="V58"/>
  <c r="Z58"/>
  <c r="S59"/>
  <c r="W59"/>
  <c r="AA59"/>
  <c r="Q60"/>
  <c r="U60"/>
  <c r="Y60"/>
  <c r="AC60"/>
  <c r="S61"/>
  <c r="W61"/>
  <c r="AA61"/>
  <c r="T62"/>
  <c r="X62"/>
  <c r="S66"/>
  <c r="W66"/>
  <c r="AA66"/>
  <c r="AE66"/>
  <c r="Q67"/>
  <c r="U67"/>
  <c r="Y67"/>
  <c r="R68"/>
  <c r="V68"/>
  <c r="Z68"/>
  <c r="S21"/>
  <c r="W21"/>
  <c r="AA21"/>
  <c r="AE21"/>
  <c r="Q22"/>
  <c r="U22"/>
  <c r="Y22"/>
  <c r="R23"/>
  <c r="V23"/>
  <c r="Z23"/>
  <c r="T24"/>
  <c r="X24"/>
  <c r="AB24"/>
  <c r="R25"/>
  <c r="V25"/>
  <c r="Z25"/>
  <c r="S26"/>
  <c r="W26"/>
  <c r="AA26"/>
  <c r="R30"/>
  <c r="V30"/>
  <c r="Z30"/>
  <c r="AD30"/>
  <c r="T31"/>
  <c r="X31"/>
  <c r="Q32"/>
  <c r="U32"/>
  <c r="Y32"/>
  <c r="S33"/>
  <c r="W33"/>
  <c r="AA33"/>
  <c r="AE33"/>
  <c r="Q34"/>
  <c r="U34"/>
  <c r="Y34"/>
  <c r="R35"/>
  <c r="V35"/>
  <c r="Z35"/>
  <c r="T36"/>
  <c r="X36"/>
  <c r="AB36"/>
  <c r="R37"/>
  <c r="V37"/>
  <c r="Z37"/>
  <c r="S38"/>
  <c r="W38"/>
  <c r="AA38"/>
  <c r="R42"/>
  <c r="V42"/>
  <c r="Z42"/>
  <c r="AD42"/>
  <c r="T43"/>
  <c r="X43"/>
  <c r="Q44"/>
  <c r="U44"/>
  <c r="Y44"/>
  <c r="S45"/>
  <c r="W45"/>
  <c r="AA45"/>
  <c r="AE45"/>
  <c r="Q46"/>
  <c r="U46"/>
  <c r="Y46"/>
  <c r="R47"/>
  <c r="V47"/>
  <c r="Z47"/>
  <c r="T48"/>
  <c r="X48"/>
  <c r="AB48"/>
  <c r="R49"/>
  <c r="V49"/>
  <c r="Z49"/>
  <c r="S50"/>
  <c r="W50"/>
  <c r="AA50"/>
  <c r="R54"/>
  <c r="V54"/>
  <c r="Z54"/>
  <c r="AD54"/>
  <c r="T55"/>
  <c r="X55"/>
  <c r="Q56"/>
  <c r="U56"/>
  <c r="Y56"/>
  <c r="S57"/>
  <c r="W57"/>
  <c r="AA57"/>
  <c r="AE57"/>
  <c r="Q58"/>
  <c r="U58"/>
  <c r="Y58"/>
  <c r="R59"/>
  <c r="V59"/>
  <c r="Z59"/>
  <c r="T60"/>
  <c r="X60"/>
  <c r="AB60"/>
  <c r="R61"/>
  <c r="V61"/>
  <c r="Z61"/>
  <c r="S62"/>
  <c r="W62"/>
  <c r="AA62"/>
  <c r="R66"/>
  <c r="V66"/>
  <c r="Z66"/>
  <c r="AD66"/>
  <c r="T67"/>
  <c r="X67"/>
  <c r="Q68"/>
  <c r="U68"/>
  <c r="Y68"/>
  <c r="T15"/>
  <c r="X15"/>
  <c r="R16"/>
  <c r="V16"/>
  <c r="Z16"/>
  <c r="S17"/>
  <c r="W17"/>
  <c r="R21"/>
  <c r="V21"/>
  <c r="Z21"/>
  <c r="AD21"/>
  <c r="T22"/>
  <c r="X22"/>
  <c r="Q23"/>
  <c r="U23"/>
  <c r="Y23"/>
  <c r="S24"/>
  <c r="W24"/>
  <c r="AA24"/>
  <c r="AE24"/>
  <c r="Q25"/>
  <c r="U25"/>
  <c r="Y25"/>
  <c r="R26"/>
  <c r="V26"/>
  <c r="Z26"/>
  <c r="T27"/>
  <c r="X27"/>
  <c r="AB27"/>
  <c r="AF27" s="1"/>
  <c r="R28"/>
  <c r="V28"/>
  <c r="Z28"/>
  <c r="S29"/>
  <c r="W29"/>
  <c r="Q30"/>
  <c r="U30"/>
  <c r="Y30"/>
  <c r="AC30"/>
  <c r="S31"/>
  <c r="W31"/>
  <c r="AA31"/>
  <c r="T32"/>
  <c r="X32"/>
  <c r="R33"/>
  <c r="V33"/>
  <c r="Z33"/>
  <c r="AD33"/>
  <c r="T34"/>
  <c r="X34"/>
  <c r="Q35"/>
  <c r="U35"/>
  <c r="Y35"/>
  <c r="S36"/>
  <c r="W36"/>
  <c r="AA36"/>
  <c r="AE36"/>
  <c r="Q37"/>
  <c r="U37"/>
  <c r="Y37"/>
  <c r="R38"/>
  <c r="V38"/>
  <c r="Z38"/>
  <c r="T39"/>
  <c r="X39"/>
  <c r="AB39"/>
  <c r="AF39" s="1"/>
  <c r="R40"/>
  <c r="V40"/>
  <c r="Z40"/>
  <c r="S41"/>
  <c r="W41"/>
  <c r="Q42"/>
  <c r="U42"/>
  <c r="Y42"/>
  <c r="AC42"/>
  <c r="S43"/>
  <c r="W43"/>
  <c r="AA43"/>
  <c r="T44"/>
  <c r="X44"/>
  <c r="R45"/>
  <c r="V45"/>
  <c r="Z45"/>
  <c r="AD45"/>
  <c r="T46"/>
  <c r="X46"/>
  <c r="Q47"/>
  <c r="U47"/>
  <c r="Y47"/>
  <c r="S48"/>
  <c r="W48"/>
  <c r="AA48"/>
  <c r="AE48"/>
  <c r="Q49"/>
  <c r="U49"/>
  <c r="Y49"/>
  <c r="R50"/>
  <c r="V50"/>
  <c r="Z50"/>
  <c r="T51"/>
  <c r="X51"/>
  <c r="AB51"/>
  <c r="AF51" s="1"/>
  <c r="R52"/>
  <c r="V52"/>
  <c r="Z52"/>
  <c r="S53"/>
  <c r="W53"/>
  <c r="Q54"/>
  <c r="U54"/>
  <c r="Y54"/>
  <c r="AC54"/>
  <c r="S55"/>
  <c r="W55"/>
  <c r="AA55"/>
  <c r="T56"/>
  <c r="X56"/>
  <c r="R57"/>
  <c r="V57"/>
  <c r="Z57"/>
  <c r="AD57"/>
  <c r="T58"/>
  <c r="X58"/>
  <c r="Q59"/>
  <c r="U59"/>
  <c r="Y59"/>
  <c r="S60"/>
  <c r="W60"/>
  <c r="AA60"/>
  <c r="AE60"/>
  <c r="Q61"/>
  <c r="U61"/>
  <c r="Y61"/>
  <c r="R62"/>
  <c r="V62"/>
  <c r="Z62"/>
  <c r="T63"/>
  <c r="X63"/>
  <c r="AB63"/>
  <c r="AF63" s="1"/>
  <c r="R64"/>
  <c r="V64"/>
  <c r="Z64"/>
  <c r="S65"/>
  <c r="W65"/>
  <c r="Q66"/>
  <c r="U66"/>
  <c r="Y66"/>
  <c r="AC66"/>
  <c r="S67"/>
  <c r="W67"/>
  <c r="AA67"/>
  <c r="T68"/>
  <c r="X68"/>
  <c r="Q21"/>
  <c r="U21"/>
  <c r="Y21"/>
  <c r="AC21"/>
  <c r="S22"/>
  <c r="W22"/>
  <c r="AA22"/>
  <c r="T23"/>
  <c r="R24"/>
  <c r="V24"/>
  <c r="Z24"/>
  <c r="AD24"/>
  <c r="T25"/>
  <c r="X25"/>
  <c r="Q26"/>
  <c r="U26"/>
  <c r="T30"/>
  <c r="X30"/>
  <c r="AB30"/>
  <c r="AF30" s="1"/>
  <c r="R31"/>
  <c r="V31"/>
  <c r="Z31"/>
  <c r="S32"/>
  <c r="W32"/>
  <c r="Q33"/>
  <c r="U33"/>
  <c r="Y33"/>
  <c r="AC33"/>
  <c r="S34"/>
  <c r="W34"/>
  <c r="AA34"/>
  <c r="T35"/>
  <c r="R36"/>
  <c r="V36"/>
  <c r="Z36"/>
  <c r="AD36"/>
  <c r="T37"/>
  <c r="X37"/>
  <c r="Q38"/>
  <c r="U38"/>
  <c r="T42"/>
  <c r="X42"/>
  <c r="AB42"/>
  <c r="AF42" s="1"/>
  <c r="R43"/>
  <c r="V43"/>
  <c r="Z43"/>
  <c r="S44"/>
  <c r="W44"/>
  <c r="Q45"/>
  <c r="U45"/>
  <c r="Y45"/>
  <c r="AC45"/>
  <c r="S46"/>
  <c r="W46"/>
  <c r="AA46"/>
  <c r="T47"/>
  <c r="R48"/>
  <c r="V48"/>
  <c r="Z48"/>
  <c r="AD48"/>
  <c r="T49"/>
  <c r="X49"/>
  <c r="Q50"/>
  <c r="U50"/>
  <c r="T54"/>
  <c r="X54"/>
  <c r="AB54"/>
  <c r="AF54" s="1"/>
  <c r="R55"/>
  <c r="V55"/>
  <c r="Z55"/>
  <c r="S56"/>
  <c r="W56"/>
  <c r="Q57"/>
  <c r="U57"/>
  <c r="Y57"/>
  <c r="AC57"/>
  <c r="S58"/>
  <c r="W58"/>
  <c r="AA58"/>
  <c r="T59"/>
  <c r="R60"/>
  <c r="V60"/>
  <c r="Z60"/>
  <c r="AD60"/>
  <c r="T61"/>
  <c r="X61"/>
  <c r="Q62"/>
  <c r="U62"/>
  <c r="T66"/>
  <c r="X66"/>
  <c r="AB66"/>
  <c r="AF66" s="1"/>
  <c r="R67"/>
  <c r="V67"/>
  <c r="Z67"/>
  <c r="S68"/>
  <c r="W68"/>
  <c r="AF18" l="1"/>
  <c r="S15" i="5"/>
  <c r="S13"/>
  <c r="AF60" i="7"/>
  <c r="AF48"/>
  <c r="AF36"/>
  <c r="AF24"/>
  <c r="U15" i="5" l="1"/>
  <c r="S16"/>
  <c r="U16" s="1"/>
  <c r="AC15" i="7" s="1"/>
  <c r="AB15" s="1"/>
  <c r="AF15" s="1"/>
  <c r="U13" i="5"/>
  <c r="S14"/>
  <c r="U14" s="1"/>
  <c r="AC12" i="7" s="1"/>
  <c r="AB12" s="1"/>
  <c r="AF12" s="1"/>
</calcChain>
</file>

<file path=xl/comments1.xml><?xml version="1.0" encoding="utf-8"?>
<comments xmlns="http://schemas.openxmlformats.org/spreadsheetml/2006/main">
  <authors>
    <author/>
  </authors>
  <commentList>
    <comment ref="C7" authorId="0">
      <text>
        <r>
          <rPr>
            <sz val="11"/>
            <color theme="1"/>
            <rFont val="Calibri"/>
            <scheme val="minor"/>
          </rPr>
          <t>======
ID#AAAAmupCSRw
Carlos Ivan Rueda Blanco    (2023-01-02 07:53:39)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ID#AAAAmupCSSM
Carlos Ivan Rueda Blanco    (2023-01-02 07:53:39)
Impacto: las consecuencias que puede ocasionar a la organización la materialización del riesgo.</t>
        </r>
      </text>
    </comment>
    <comment ref="E7" authorId="0">
      <text>
        <r>
          <rPr>
            <sz val="11"/>
            <color theme="1"/>
            <rFont val="Calibri"/>
            <scheme val="minor"/>
          </rPr>
          <t>======
ID#AAAAmupCSSY
Carlos Ivan Rueda Blanco    (2023-01-02 07:53:39)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ID#AAAAmupCSSc
Carlos Ivan Rueda Blanco    (2023-01-02 07:53:39)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text>
        <r>
          <rPr>
            <sz val="11"/>
            <color theme="1"/>
            <rFont val="Calibri"/>
            <scheme val="minor"/>
          </rPr>
          <t>======
ID#AAAAmupCSR0
Carlos Ivan Rueda Blanco    (2023-01-02 07:53:39)
Descripción del Riesgo: Se recomienda la siguiente estructura que facilita su redacción y claridad, iniciando con la frase POSIBILIDAD DE:
Descripción del Riesgo = Impacto + Causa Inmediata + Causa Raiz</t>
        </r>
      </text>
    </comment>
    <comment ref="Q7" authorId="0">
      <text>
        <r>
          <rPr>
            <sz val="11"/>
            <color theme="1"/>
            <rFont val="Calibri"/>
            <scheme val="minor"/>
          </rPr>
          <t>======
ID#AAAAmupCSS4
Carlos Ivan Rueda Blanco    (2023-01-02 07:53:39)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text>
        <r>
          <rPr>
            <sz val="11"/>
            <color theme="1"/>
            <rFont val="Calibri"/>
            <scheme val="minor"/>
          </rPr>
          <t>======
ID#AAAAmupCSTE
Carlos Ivan Rueda Blanco    (2023-01-02 07:53:39)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text>
        <r>
          <rPr>
            <sz val="11"/>
            <color theme="1"/>
            <rFont val="Calibri"/>
            <scheme val="minor"/>
          </rPr>
          <t>======
ID#AAAAmupCSSk
Carlos Ivan Rueda Blanco    (2023-01-02 07:53:39)
Capacidad del Riesgo: Es el máximo valor del nivel de riesgo que una entidad puede soportar y a partir del cual la alta dirección consideran que no sería posible el logro de los objetivos de la entidad.</t>
        </r>
      </text>
    </comment>
    <comment ref="T7" authorId="0">
      <text>
        <r>
          <rPr>
            <sz val="11"/>
            <color theme="1"/>
            <rFont val="Calibri"/>
            <scheme val="minor"/>
          </rPr>
          <t>======
ID#AAAAmupCSS0
Carlos Ivan Rueda Blanco    (2023-01-02 07:53:39)
Unidad de Medida: Registre la unidad de medida que representa los valores de apetito, tolerancia y capacidad del riesgo (ejemplo: unidad, porcentaje, etc).
Recuerde que la unidad de medida es la misma para el apetito, tolerancia y capacidad del riesgo.</t>
        </r>
      </text>
    </comment>
  </commentList>
  <extLst xmlns:r="http://schemas.openxmlformats.org/officeDocument/2006/relationships">
    <ext uri="GoogleSheetsCustomDataVersion1">
      <go:sheetsCustomData xmlns:go="http://customooxmlschemas.google.com/" r:id="rId1" roundtripDataSignature="AMtx7mifJhYJdl/TdwwVKnNGUReKb0P7YQ=="/>
    </ext>
  </extLst>
</comments>
</file>

<file path=xl/comments2.xml><?xml version="1.0" encoding="utf-8"?>
<comments xmlns="http://schemas.openxmlformats.org/spreadsheetml/2006/main">
  <authors>
    <author/>
  </authors>
  <commentList>
    <comment ref="E7" authorId="0">
      <text>
        <r>
          <rPr>
            <sz val="11"/>
            <color theme="1"/>
            <rFont val="Calibri"/>
            <scheme val="minor"/>
          </rPr>
          <t>======
ID#AAAAmupCSR4
Carlos Ivan Rueda Blanco    (2023-01-02 07:53:39)
Responsable de ejecutar el control: Cargo del servidor que ejecuta el control, en caso de que sean controles automáticos se identificará el sistema que realiza la actividad.</t>
        </r>
      </text>
    </comment>
    <comment ref="F7" authorId="0">
      <text>
        <r>
          <rPr>
            <sz val="11"/>
            <color theme="1"/>
            <rFont val="Calibri"/>
            <scheme val="minor"/>
          </rPr>
          <t>======
ID#AAAAmupCSR8
Carlos Ivan Rueda Blanco    (2023-01-02 07:53:39)
Acción: se determina mediante verbos que indican la acción que deben realizar como parte del control.</t>
        </r>
      </text>
    </comment>
    <comment ref="G7" authorId="0">
      <text>
        <r>
          <rPr>
            <sz val="11"/>
            <color theme="1"/>
            <rFont val="Calibri"/>
            <scheme val="minor"/>
          </rPr>
          <t>======
ID#AAAAmupCSTA
Carlos Ivan Rueda Blanco    (2023-01-02 07:53:39)
Complemento: corresponde a los detalles que permiten identificar claramente el objeto del control.</t>
        </r>
      </text>
    </comment>
    <comment ref="H7" authorId="0">
      <text>
        <r>
          <rPr>
            <sz val="11"/>
            <color theme="1"/>
            <rFont val="Calibri"/>
            <scheme val="minor"/>
          </rPr>
          <t>======
ID#AAAAmupCSSo
La Estructura para describir un control es la siguiente    (2023-01-02 07:53:39)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text>
        <r>
          <rPr>
            <sz val="11"/>
            <color theme="1"/>
            <rFont val="Calibri"/>
            <scheme val="minor"/>
          </rPr>
          <t>======
ID#AAAAmupCSSg
Los tipos de controles son    (2023-01-02 07:53:39)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text>
        <r>
          <rPr>
            <sz val="11"/>
            <color theme="1"/>
            <rFont val="Calibri"/>
            <scheme val="minor"/>
          </rPr>
          <t>======
ID#AAAAmupCSSs
Las maneras en que se ejecutan los controles son    (2023-01-02 07:53:39)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iDDY99Punf1PYb9LJCAq8sa6Biqg=="/>
    </ext>
  </extLst>
</comments>
</file>

<file path=xl/comments3.xml><?xml version="1.0" encoding="utf-8"?>
<comments xmlns="http://schemas.openxmlformats.org/spreadsheetml/2006/main">
  <authors>
    <author/>
  </authors>
  <commentList>
    <comment ref="E7" authorId="0">
      <text>
        <r>
          <rPr>
            <sz val="11"/>
            <color theme="1"/>
            <rFont val="Calibri"/>
            <scheme val="minor"/>
          </rPr>
          <t>======
ID#AAAAmupCSTI
La Estructura para describir un control es la siguiente    (2023-01-02 07:53:39)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xmlns:r="http://schemas.openxmlformats.org/officeDocument/2006/relationships">
    <ext uri="GoogleSheetsCustomDataVersion1">
      <go:sheetsCustomData xmlns:go="http://customooxmlschemas.google.com/" r:id="rId1" roundtripDataSignature="AMtx7mimpP0qIBLMQrYENLMJAVmj3PIWGA=="/>
    </ext>
  </extLst>
</comments>
</file>

<file path=xl/comments4.xml><?xml version="1.0" encoding="utf-8"?>
<comments xmlns="http://schemas.openxmlformats.org/spreadsheetml/2006/main">
  <authors>
    <author/>
  </authors>
  <commentList>
    <comment ref="C7" authorId="0">
      <text>
        <r>
          <rPr>
            <sz val="11"/>
            <color theme="1"/>
            <rFont val="Calibri"/>
            <scheme val="minor"/>
          </rPr>
          <t>======
ID#AAAAmupCSSw
Carlos Ivan Rueda Blanco    (2023-01-02 07:53:39)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ID#AAAAmupCSS8
Carlos Ivan Rueda Blanco    (2023-01-02 07:53:39)
Impacto: las consecuencias que puede ocasionar a la organización la materialización del riesgo.</t>
        </r>
      </text>
    </comment>
    <comment ref="E7" authorId="0">
      <text>
        <r>
          <rPr>
            <sz val="11"/>
            <color theme="1"/>
            <rFont val="Calibri"/>
            <scheme val="minor"/>
          </rPr>
          <t>======
ID#AAAAmupCSSQ
Carlos Ivan Rueda Blanco    (2023-01-02 07:53:39)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ID#AAAAmupCSSI
Carlos Ivan Rueda Blanco    (2023-01-02 07:53:39)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text>
        <r>
          <rPr>
            <sz val="11"/>
            <color theme="1"/>
            <rFont val="Calibri"/>
            <scheme val="minor"/>
          </rPr>
          <t>======
ID#AAAAmupCSSA
La Estructura para describir un control es la siguiente    (2023-01-02 07:53:39)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text>
        <r>
          <rPr>
            <sz val="11"/>
            <color theme="1"/>
            <rFont val="Calibri"/>
            <scheme val="minor"/>
          </rPr>
          <t>======
ID#AAAAmupCSSE
Los tipos de controles son    (2023-01-02 07:53:39)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text>
        <r>
          <rPr>
            <sz val="11"/>
            <color theme="1"/>
            <rFont val="Calibri"/>
            <scheme val="minor"/>
          </rPr>
          <t>======
ID#AAAAmupCSSU
Las maneras en que se ejecutan los controles son    (2023-01-02 07:53:39)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ie0E6ITF9Mfyd8efIXzr5RMEbMoQ=="/>
    </ext>
  </extLst>
</comments>
</file>

<file path=xl/sharedStrings.xml><?xml version="1.0" encoding="utf-8"?>
<sst xmlns="http://schemas.openxmlformats.org/spreadsheetml/2006/main" count="813" uniqueCount="511">
  <si>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</si>
  <si>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</si>
  <si>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</si>
  <si>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</si>
  <si>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08/06/2022</t>
    </r>
  </si>
  <si>
    <t>Proceso (Seleccione):</t>
  </si>
  <si>
    <t>Gestión Jurídica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</si>
  <si>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</si>
  <si>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</si>
  <si>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</si>
  <si>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</si>
  <si>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</si>
  <si>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</si>
  <si>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</si>
  <si>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</si>
  <si>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</si>
  <si>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</si>
  <si>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</si>
  <si>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</si>
  <si>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</si>
  <si>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</si>
  <si>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</si>
  <si>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</si>
  <si>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</si>
  <si>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</si>
  <si>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</si>
  <si>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</si>
  <si>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</si>
  <si>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</si>
  <si>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</si>
  <si>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</si>
  <si>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</si>
  <si>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</si>
  <si>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</si>
  <si>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</si>
  <si>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</si>
  <si>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</si>
  <si>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</si>
  <si>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</si>
  <si>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</si>
  <si>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</si>
  <si>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</si>
  <si>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</si>
  <si>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Debio a que la mayoria del grupo esta conformado por contratistas en los lapsos en que se termina el contrato y se vuelve a contratar el existe sobrecarga de trabajo</t>
  </si>
  <si>
    <t xml:space="preserve"> Altos porcentajes de éxito procesal que se ajustan a las metas del Plan de desarrollo. </t>
  </si>
  <si>
    <t xml:space="preserve"> El grupo no cuenta en su estructura organizacional con un Profesional Especializado de planta que actúe como cabeza del mismo.</t>
  </si>
  <si>
    <t xml:space="preserve"> El área no tiene hallazgos de ninguna clase en sus procedimientos</t>
  </si>
  <si>
    <t>Las solicitudes de revisión o asesoría que se hacen con muy poco tiempo de antelación puede causar que los casos no se analicen en debida forma</t>
  </si>
  <si>
    <t xml:space="preserve"> Se cuenta con una firma de abogados que representa y asesora a la entidad en temas de contrato realidad y asuntos de alta complejidad</t>
  </si>
  <si>
    <t>Factores Externos (Análisis DOFA)</t>
  </si>
  <si>
    <t>Amenazas</t>
  </si>
  <si>
    <t>Oportunidades</t>
  </si>
  <si>
    <t>Se pueden presentar inconvenientes técnicos en la transición a la virtualidad de los procesos judiciales</t>
  </si>
  <si>
    <t xml:space="preserve">Dar aplicación a las directrices y recomendaciones provenientes de la Secretaria Jurídica Distrital </t>
  </si>
  <si>
    <t xml:space="preserve">Fallos en contra de la entidad referentes a contrato realidad </t>
  </si>
  <si>
    <t>Organización y mejoras en la planeación para el trabajo virtual tras periodo de transición y de adaptación respecto al establecimiento del teletrabajo como política de la entidad</t>
  </si>
  <si>
    <t>Factores Externos (Análisis PESTEL)</t>
  </si>
  <si>
    <t>Factores Políticos</t>
  </si>
  <si>
    <t>Factores Económicos</t>
  </si>
  <si>
    <t xml:space="preserve">cambios normativos </t>
  </si>
  <si>
    <t xml:space="preserve">reduccion del presupuesto distrital </t>
  </si>
  <si>
    <t xml:space="preserve">cambios en el plan de desarrollo en las nuevas administraciones </t>
  </si>
  <si>
    <t>Factores Sociales</t>
  </si>
  <si>
    <t>Factores Tecnológicos</t>
  </si>
  <si>
    <t xml:space="preserve">condiciones de seguridad y cierre de vias por movilizacion social para cumplimiento de audiencia de manera  presencial </t>
  </si>
  <si>
    <t xml:space="preserve">fallas en las redes tecnologicas </t>
  </si>
  <si>
    <t>aumento de radicación de tutelas o acciones constitucionales por diferentes problemas en la ejecución de politicas publicas</t>
  </si>
  <si>
    <t xml:space="preserve">ataques informaticos </t>
  </si>
  <si>
    <t xml:space="preserve">robo o perdida de la informacion </t>
  </si>
  <si>
    <t xml:space="preserve">tecnologias absoletas </t>
  </si>
  <si>
    <t>Factores Ecológicos</t>
  </si>
  <si>
    <t>Factores Legales</t>
  </si>
  <si>
    <t xml:space="preserve">suceso de emergencias y desastres que impidan el normal funcionamiento judicial </t>
  </si>
  <si>
    <t>afectacion a la salud por contaminacion ambiental que impidan el normal ejercicio de la representación judicial presencil</t>
  </si>
  <si>
    <t>Sanciones disciplinarias y/o penales</t>
  </si>
  <si>
    <t xml:space="preserve">Afectación en la decisión de fondo de los procesos en curso </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</si>
  <si>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</si>
  <si>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</si>
  <si>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</si>
  <si>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</si>
  <si>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</si>
  <si>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</si>
  <si>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</si>
  <si>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</si>
  <si>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</si>
  <si>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</si>
  <si>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</si>
  <si>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</si>
  <si>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</si>
  <si>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</si>
  <si>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</si>
  <si>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</si>
  <si>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</si>
  <si>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</si>
  <si>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</si>
  <si>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</si>
  <si>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</si>
  <si>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</si>
  <si>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</si>
  <si>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</si>
  <si>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</si>
  <si>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</si>
  <si>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</si>
  <si>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</si>
  <si>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judiciales </t>
  </si>
  <si>
    <t>Afectación Económica (o presupuestal) y Reputacional</t>
  </si>
  <si>
    <t>Pérdida  de confidencialidad o divulgación de la información sensible o reservada por parte del (los) responsable(s) del proceso disciplinario    para obtener un provecho para un tercero.</t>
  </si>
  <si>
    <t>1.Exponer públicamente los soportes documentados con información sensible o reservada de los procesos que cursan. 2 Desconocimiento en los procedimientos y norma aplicable al préstamo y visita a los expedientes 3.Trafico de influencias
4. Interés particular</t>
  </si>
  <si>
    <t>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t>
  </si>
  <si>
    <t>Corrupción</t>
  </si>
  <si>
    <t>Ejecución y Administración de procesos</t>
  </si>
  <si>
    <t>Muy Alta: La actividad que conlleva el riesgo se ejecuta más de 5000 veces por año</t>
  </si>
  <si>
    <t>Reputacional: El riesgo afecta la imagen de alguna área de la organización</t>
  </si>
  <si>
    <t>1 a 4</t>
  </si>
  <si>
    <t>HJHHH</t>
  </si>
  <si>
    <t>1 a 15</t>
  </si>
  <si>
    <t xml:space="preserve">la Oficina asesora juridica representa 63 procesos judiciales,tutelas y conciliaciones el cual se puede ver expuesto para provecho de un tercero </t>
  </si>
  <si>
    <t>Afectación Reputacional</t>
  </si>
  <si>
    <t>Falta de actualizacion de los actuaciones surtidas en los procesos judiciales y conciliaciones extrajudciales en el SIPROJ WEB del Distrito.</t>
  </si>
  <si>
    <t>Fallas en la plataforma que impiden el ingreso al aplicativo en  SIPROJ.</t>
  </si>
  <si>
    <t>Posibilidad de afectacion reputacional por la falta de actualización en los procesos judiciales y conciliaciones extrajudciales , debido a Fallas en la plataforma que impiden el ingreso al aplicativo en  el SIPROJ WEB del Distrito</t>
  </si>
  <si>
    <t>Gestión</t>
  </si>
  <si>
    <t>Fallas Tecnológicas</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</si>
  <si>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</si>
  <si>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</si>
  <si>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 xml:space="preserve">1 a 4 </t>
  </si>
  <si>
    <t>5 a 6</t>
  </si>
  <si>
    <t>Unidad (procesos judiciales)</t>
  </si>
  <si>
    <t>la Oficina asesora juridica representa 63 procesos judiciales, tutelas  y conciliaciones que se alimentan por medio del sistema siprojweb el cual se puede ver expuesto a fallas en el sistema siprojweb</t>
  </si>
  <si>
    <t>Actividades de desvinculación y traslado (funcionarios).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</si>
  <si>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</si>
  <si>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</si>
  <si>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</si>
  <si>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</si>
  <si>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Usuarios, productos y practicas, organizacionales</t>
  </si>
  <si>
    <t>Media: La actividad que conlleva el riesgo se ejecuta de 24 a 500 veces por año</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</si>
  <si>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</si>
  <si>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</si>
  <si>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</si>
  <si>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</si>
  <si>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</si>
  <si>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</si>
  <si>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</si>
  <si>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</si>
  <si>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Reputacional: El riesgo afecta la imagen de la entidad internamente, de conocimiento general, nivel interno, de junta directiva y accionistas y/o de proveedores</t>
  </si>
  <si>
    <t>1 a 30</t>
  </si>
  <si>
    <t>31 a 35</t>
  </si>
  <si>
    <t>800</t>
  </si>
  <si>
    <t>Se calculó con el número de contratistas de prestación de servicios, multiplicado por 12 meses, con el fin de determinar la capacidad del riesgo.</t>
  </si>
  <si>
    <t>Administración de carpetas compartidas y gestión de usuarios</t>
  </si>
  <si>
    <t>Afectación Económica o Presupuestal</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</si>
  <si>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</si>
  <si>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</si>
  <si>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</si>
  <si>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Seguridad de la Información (Pérdida de Confidencialidad)</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</si>
  <si>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</si>
  <si>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</si>
  <si>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</si>
  <si>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</si>
  <si>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</si>
  <si>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</si>
  <si>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</si>
  <si>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</si>
  <si>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</si>
  <si>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Seguridad de la Información (Pérdida de la Integridad)</t>
  </si>
  <si>
    <t>Porcentaje de instalaciones de software malicioso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</si>
  <si>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</si>
  <si>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</si>
  <si>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</si>
  <si>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</si>
  <si>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</si>
  <si>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</si>
  <si>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</si>
  <si>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</si>
  <si>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</si>
  <si>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</si>
  <si>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</si>
  <si>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</si>
  <si>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</si>
  <si>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</si>
  <si>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</si>
  <si>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</si>
  <si>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</si>
  <si>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</si>
  <si>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</si>
  <si>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</si>
  <si>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</si>
  <si>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</si>
  <si>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</si>
  <si>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</si>
  <si>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</si>
  <si>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</si>
  <si>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</si>
  <si>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</si>
  <si>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</si>
  <si>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</si>
  <si>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</si>
  <si>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</si>
  <si>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</si>
  <si>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</si>
  <si>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</si>
  <si>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</si>
  <si>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</si>
  <si>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</si>
  <si>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t>No aplica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</si>
  <si>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</si>
  <si>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</si>
  <si>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</si>
  <si>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</si>
  <si>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</si>
  <si>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</si>
  <si>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</si>
  <si>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</si>
  <si>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</si>
  <si>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</si>
  <si>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</si>
  <si>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</si>
  <si>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</si>
  <si>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</si>
  <si>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</si>
  <si>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</si>
  <si>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</si>
  <si>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</si>
  <si>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</si>
  <si>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</si>
  <si>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</si>
  <si>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</si>
  <si>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</si>
  <si>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</si>
  <si>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</si>
  <si>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</si>
  <si>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</si>
  <si>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</si>
  <si>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de planta líder de defensa judicial</t>
  </si>
  <si>
    <t xml:space="preserve">realiza la revisión y verificación del sistema siprojweb mensualmente </t>
  </si>
  <si>
    <t xml:space="preserve">y seconcreta en la revision del informe de cada contratista de defensa judicial, actualizado en excel  </t>
  </si>
  <si>
    <t>Preventivo</t>
  </si>
  <si>
    <t>Manual</t>
  </si>
  <si>
    <t>Documentado</t>
  </si>
  <si>
    <t>Continua</t>
  </si>
  <si>
    <t>Con registro</t>
  </si>
  <si>
    <t xml:space="preserve">informes subidos al secop II para el caso de los contratistas/ informe informe personal de planta  </t>
  </si>
  <si>
    <t xml:space="preserve">informes cuenta de cobro para el caso de los contratistas/ informe personal de planta  </t>
  </si>
  <si>
    <t xml:space="preserve">por medio del apoyo a la supervisión/persona de planta lider defensa judicial </t>
  </si>
  <si>
    <t xml:space="preserve">realiza el informe  y su envío a Secretaria General, contingente judicial </t>
  </si>
  <si>
    <t>de manera cuatrimestral</t>
  </si>
  <si>
    <t>Aleatoria</t>
  </si>
  <si>
    <t xml:space="preserve">correos electronicos enviados a secretaria general </t>
  </si>
  <si>
    <t>correos enviados</t>
  </si>
  <si>
    <t xml:space="preserve">por medio del apoyo a la supervisión/persona de planta lider defensa judicial  </t>
  </si>
  <si>
    <t>ejecuta una muestra aleatoria de 5 procesos judiciales revisados en siproweb de forma trimestral</t>
  </si>
  <si>
    <t>para realizar seguimiento correspondiente</t>
  </si>
  <si>
    <t xml:space="preserve">muestra siprojweb </t>
  </si>
  <si>
    <t>carpeta Nas defensa judicial</t>
  </si>
  <si>
    <t>El Jefe Inmediato</t>
  </si>
  <si>
    <t>verifica el acta de entrega de puesto de trabajo con sus respectivos soportes,</t>
  </si>
  <si>
    <t>remitida por el funcionario al momento de una desvinculación o traslado laboral.</t>
  </si>
  <si>
    <t>Detectivo</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</si>
  <si>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</si>
  <si>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</si>
  <si>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</si>
  <si>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</si>
  <si>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</si>
  <si>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</si>
  <si>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</si>
  <si>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</si>
  <si>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</si>
  <si>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</si>
  <si>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</si>
  <si>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</si>
  <si>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</si>
  <si>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</si>
  <si>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</si>
  <si>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</si>
  <si>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</si>
  <si>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</si>
  <si>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</si>
  <si>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</si>
  <si>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</si>
  <si>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</si>
  <si>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</si>
  <si>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</si>
  <si>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</si>
  <si>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</si>
  <si>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</si>
  <si>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</si>
  <si>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</si>
  <si>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</si>
  <si>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</si>
  <si>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</si>
  <si>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</si>
  <si>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</si>
  <si>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</si>
  <si>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</si>
  <si>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</si>
  <si>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La lider, contratista y/o Oficina de tics  capacita trimestralmente al grupo de defensa judicial sobre confidencialidad de la información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</si>
  <si>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</si>
  <si>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</si>
  <si>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</si>
  <si>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</si>
  <si>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</si>
  <si>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</si>
  <si>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</si>
  <si>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</si>
  <si>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</si>
  <si>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</si>
  <si>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</si>
  <si>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</si>
  <si>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</si>
  <si>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</si>
  <si>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</si>
  <si>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</si>
  <si>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</si>
  <si>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</si>
  <si>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</si>
  <si>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</si>
  <si>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</si>
  <si>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</si>
  <si>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</si>
  <si>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</si>
  <si>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</si>
  <si>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</si>
  <si>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 xml:space="preserve">Capacitación permanente tanto a los contratistas como al personal de planta refrente a la confidencialidad de la información </t>
  </si>
  <si>
    <t xml:space="preserve">Oficina De tics/ oficina Asesora Juridica </t>
  </si>
  <si>
    <t>Reducir (Mitigar)</t>
  </si>
  <si>
    <t>Revision mensual por medio del sistema siprojweb para verificacion del estado actualizado de los diferentes procesos judiciales</t>
  </si>
  <si>
    <t xml:space="preserve"> Oficina Asesora Juridica </t>
  </si>
  <si>
    <t>1) Identificación y diligenciamiento del mapa de conocimiento tacito y explicito por procesos (100%).</t>
  </si>
  <si>
    <t>1) 31/12/2022</t>
  </si>
  <si>
    <t>Aceptar</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</si>
  <si>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</si>
  <si>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(50%)
2) Realizar por parte de los funcionarios y contratistas (minimo el 50%), el curso virtual de ciberseguridad, gestionado por el proceso TIC.</t>
  </si>
  <si>
    <t>1) 31/12/2022
2) 31/12/2022</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</si>
  <si>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</si>
  <si>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</si>
  <si>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</si>
  <si>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</si>
  <si>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</si>
  <si>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</si>
  <si>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</si>
  <si>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</si>
  <si>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</si>
  <si>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</si>
  <si>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</si>
  <si>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</si>
  <si>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</si>
  <si>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</si>
  <si>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</si>
  <si>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</si>
  <si>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</si>
  <si>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 xml:space="preserve">capacitacion por parte del profesional al grupo de defensa judicial </t>
  </si>
  <si>
    <t xml:space="preserve">correo electrónico </t>
  </si>
  <si>
    <t>Las evidencias guardan coherencia con los controles establecidos, hay registro de capacitación realizada el día 5 de agosto sobre confidencialidad de la información realizada por la oficina TICS
Dar continuidad a la ejecución de la actividad del plan de acción</t>
  </si>
  <si>
    <t>05/01/2023 No hay reporte ni cargue de evidencias en la carpeta correspondiente</t>
  </si>
  <si>
    <t>Las evidencias guardan coherencia con los controles establecidos, se verifica cuadro de seguimiento en Excel a los procesos judiciales
Dar continuidad a la ejecución de la actividad del plan de acción</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</si>
  <si>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</si>
  <si>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</si>
  <si>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</si>
  <si>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</si>
  <si>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</si>
  <si>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</si>
  <si>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</si>
  <si>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</si>
  <si>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</si>
  <si>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</si>
  <si>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</si>
  <si>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</si>
  <si>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</si>
  <si>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</si>
  <si>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</si>
  <si>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</si>
  <si>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</si>
  <si>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</si>
  <si>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</si>
  <si>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</si>
  <si>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</si>
  <si>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</si>
  <si>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</si>
  <si>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</si>
  <si>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</si>
  <si>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</si>
  <si>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</si>
  <si>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</si>
  <si>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</si>
  <si>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</si>
  <si>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</si>
  <si>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</si>
  <si>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</si>
  <si>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</si>
  <si>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</si>
  <si>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</si>
  <si>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</si>
  <si>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</si>
  <si>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</si>
  <si>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</si>
  <si>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</si>
  <si>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</si>
  <si>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Evitar</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</si>
  <si>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</si>
  <si>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</si>
  <si>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</si>
  <si>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Automático</t>
  </si>
  <si>
    <t>Sin Documentar</t>
  </si>
  <si>
    <t>Sin registro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</si>
  <si>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</si>
  <si>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</si>
  <si>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</si>
  <si>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</si>
  <si>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</si>
  <si>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</si>
  <si>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</si>
  <si>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</si>
  <si>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</si>
  <si>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</si>
  <si>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</si>
  <si>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</si>
  <si>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</si>
  <si>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</si>
  <si>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</si>
  <si>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</si>
  <si>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</si>
  <si>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</si>
  <si>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</si>
  <si>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</si>
  <si>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</si>
  <si>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</si>
  <si>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</si>
  <si>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</si>
  <si>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</si>
  <si>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</si>
  <si>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</si>
  <si>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</si>
  <si>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</si>
  <si>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</si>
  <si>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</si>
  <si>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</si>
  <si>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</si>
  <si>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</si>
  <si>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</si>
  <si>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</si>
  <si>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</si>
  <si>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</si>
  <si>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</si>
  <si>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Trámites, OPAs y Consultas de Acceso a la Información Pública</t>
  </si>
  <si>
    <t>Fraude Interno</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</si>
  <si>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</si>
  <si>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</si>
  <si>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</si>
  <si>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</si>
  <si>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</si>
  <si>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</si>
  <si>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</si>
  <si>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</si>
  <si>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</si>
  <si>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</si>
  <si>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</si>
  <si>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</si>
  <si>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</si>
  <si>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</si>
  <si>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</si>
  <si>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</si>
  <si>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</si>
  <si>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</si>
  <si>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</si>
  <si>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</si>
  <si>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</si>
  <si>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</si>
  <si>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</si>
  <si>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</si>
  <si>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</si>
  <si>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</si>
  <si>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</si>
  <si>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</si>
  <si>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</si>
  <si>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</si>
  <si>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</si>
  <si>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</si>
  <si>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</si>
  <si>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</si>
  <si>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</si>
  <si>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</si>
  <si>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</si>
  <si>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</si>
  <si>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</si>
  <si>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</si>
  <si>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</si>
  <si>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</si>
  <si>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</si>
  <si>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</si>
  <si>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</si>
  <si>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</si>
  <si>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</si>
  <si>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</si>
  <si>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</si>
  <si>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</si>
  <si>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</si>
  <si>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</si>
  <si>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</si>
  <si>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</si>
  <si>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</si>
  <si>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</si>
  <si>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</si>
  <si>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</si>
  <si>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</si>
  <si>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</si>
  <si>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</si>
  <si>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05/01/2023 La evidencia presentada corresponde a informe de actividades de contratistas del proceso</t>
  </si>
  <si>
    <t xml:space="preserve">05/01/2023 La evidencia presentada para el C1 corresponde a informe de actividades de contratistas del proceso
En referencia con el C2 el proceso presenta la solicitud del informe de contingencia a través de correo electrónico
En lo que concierne al C3, se presenta capturas de pantalla del aplicativo siproj y tabla en formato Excel que contiene el seguimiento que se adelanta sobre los procesos </t>
  </si>
  <si>
    <t>05/01/2023 La evidencia da cuenta de correo de solicitud de informe de acta de entrega de cargo
En referencia a la acción la OAP no genero los lineamientos para el cumplimiento de la misma</t>
  </si>
  <si>
    <t>05/01/2023 La evidencia presentada corresponde a listado de asistencia de una reunión con tema central "confidencialidad de la información" con la participación de 6 personas</t>
  </si>
  <si>
    <t>05/01/2023 La evidencia da cuenta de captura de pantalla de un certificado del curso con avance del 67%</t>
  </si>
</sst>
</file>

<file path=xl/styles.xml><?xml version="1.0" encoding="utf-8"?>
<styleSheet xmlns="http://schemas.openxmlformats.org/spreadsheetml/2006/main">
  <numFmts count="2">
    <numFmt numFmtId="164" formatCode="0.0%"/>
    <numFmt numFmtId="165" formatCode="0.0"/>
  </numFmts>
  <fonts count="32">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8" fillId="4" borderId="4" xfId="0" applyNumberFormat="1" applyFont="1" applyFill="1" applyBorder="1" applyAlignment="1">
      <alignment horizontal="center" vertical="center"/>
    </xf>
    <xf numFmtId="10" fontId="28" fillId="4" borderId="4" xfId="0" applyNumberFormat="1" applyFont="1" applyFill="1" applyBorder="1" applyAlignment="1">
      <alignment horizontal="center" vertical="center"/>
    </xf>
    <xf numFmtId="0" fontId="28" fillId="4" borderId="4" xfId="0" applyFont="1" applyFill="1" applyBorder="1" applyAlignment="1">
      <alignment horizontal="center" vertical="center" wrapText="1"/>
    </xf>
    <xf numFmtId="0" fontId="2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30" fillId="0" borderId="0" xfId="0" applyFont="1"/>
    <xf numFmtId="0" fontId="31" fillId="4"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0" fillId="0" borderId="0" xfId="0" applyFont="1" applyAlignment="1">
      <alignment horizontal="left"/>
    </xf>
    <xf numFmtId="0" fontId="31" fillId="0" borderId="4" xfId="0" applyFont="1" applyBorder="1" applyAlignment="1">
      <alignment horizontal="left" vertical="center"/>
    </xf>
    <xf numFmtId="0" fontId="30" fillId="0" borderId="0" xfId="0" applyFont="1" applyAlignment="1">
      <alignment wrapText="1"/>
    </xf>
    <xf numFmtId="0" fontId="10" fillId="0" borderId="13" xfId="0" applyFont="1" applyBorder="1" applyAlignment="1">
      <alignment horizontal="center" vertical="center"/>
    </xf>
    <xf numFmtId="0" fontId="2" fillId="0" borderId="15" xfId="0" applyFont="1" applyBorder="1"/>
    <xf numFmtId="0" fontId="10" fillId="0" borderId="13" xfId="0" applyFont="1" applyBorder="1" applyAlignment="1">
      <alignment horizontal="left" vertical="center" wrapText="1"/>
    </xf>
    <xf numFmtId="0" fontId="7" fillId="3" borderId="13" xfId="0" applyFont="1" applyFill="1" applyBorder="1" applyAlignment="1">
      <alignment horizontal="center" vertical="center" wrapText="1"/>
    </xf>
    <xf numFmtId="0" fontId="2" fillId="0" borderId="14"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3" xfId="0" applyFont="1" applyBorder="1" applyAlignment="1">
      <alignment horizontal="center"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17"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9" fontId="17"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0" fontId="20" fillId="3" borderId="19"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15" fillId="4" borderId="13" xfId="0" applyFont="1" applyFill="1" applyBorder="1" applyAlignment="1">
      <alignment horizontal="center" vertical="center" wrapText="1"/>
    </xf>
    <xf numFmtId="0" fontId="21" fillId="0" borderId="1" xfId="0" applyFont="1" applyBorder="1" applyAlignment="1">
      <alignment horizontal="center" vertical="center"/>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14"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8" fillId="4" borderId="13" xfId="0" applyFont="1" applyFill="1" applyBorder="1" applyAlignment="1">
      <alignment horizontal="center" vertical="center" wrapText="1"/>
    </xf>
  </cellXfs>
  <cellStyles count="1">
    <cellStyle name="Normal" xfId="0" builtinId="0"/>
  </cellStyles>
  <dxfs count="33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9" defaultPivotStyle="PivotStyleLight16"/>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title>
    <c:plotArea>
      <c:layout/>
      <c:barChart>
        <c:barDir val="col"/>
        <c:grouping val="percentStacked"/>
        <c:ser>
          <c:idx val="0"/>
          <c:order val="0"/>
          <c:tx>
            <c:strRef>
              <c:f>'9. Seguimiento Consolidado'!$E$7</c:f>
              <c:strCache>
                <c:ptCount val="1"/>
                <c:pt idx="0">
                  <c:v>% de Avance del Proceso</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38024704"/>
        <c:axId val="38027264"/>
      </c:barChart>
      <c:catAx>
        <c:axId val="38024704"/>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38027264"/>
        <c:crosses val="autoZero"/>
        <c:lblAlgn val="ctr"/>
        <c:lblOffset val="100"/>
      </c:catAx>
      <c:valAx>
        <c:axId val="38027264"/>
        <c:scaling>
          <c:orientation val="minMax"/>
        </c:scaling>
        <c:axPos val="l"/>
        <c:numFmt formatCode="0%" sourceLinked="1"/>
        <c:tickLblPos val="nextTo"/>
        <c:spPr>
          <a:ln>
            <a:noFill/>
          </a:ln>
        </c:spPr>
        <c:crossAx val="38024704"/>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title>
    <c:plotArea>
      <c:layout/>
      <c:barChart>
        <c:barDir val="col"/>
        <c:grouping val="percentStacked"/>
        <c:ser>
          <c:idx val="0"/>
          <c:order val="0"/>
          <c:tx>
            <c:v>% de Avance del Proceso</c:v>
          </c:tx>
          <c:spPr>
            <a:solidFill>
              <a:srgbClr val="FFFF00"/>
            </a:solidFill>
            <a:ln cmpd="sng">
              <a:solidFill>
                <a:srgbClr val="000000"/>
              </a:solidFill>
            </a:ln>
          </c:spPr>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85090688"/>
        <c:axId val="85092608"/>
      </c:barChart>
      <c:catAx>
        <c:axId val="85090688"/>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85092608"/>
        <c:crosses val="autoZero"/>
        <c:lblAlgn val="ctr"/>
        <c:lblOffset val="100"/>
      </c:catAx>
      <c:valAx>
        <c:axId val="85092608"/>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0%" sourceLinked="1"/>
        <c:majorTickMark val="none"/>
        <c:tickLblPos val="nextTo"/>
        <c:spPr>
          <a:ln/>
        </c:spPr>
        <c:txPr>
          <a:bodyPr/>
          <a:lstStyle/>
          <a:p>
            <a:pPr lvl="0">
              <a:defRPr sz="900" b="0" i="0">
                <a:solidFill>
                  <a:schemeClr val="lt1"/>
                </a:solidFill>
                <a:latin typeface="+mn-lt"/>
              </a:defRPr>
            </a:pPr>
            <a:endParaRPr lang="es-MX"/>
          </a:p>
        </c:txPr>
        <c:crossAx val="85090688"/>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title>
    <c:plotArea>
      <c:layout/>
      <c:barChart>
        <c:barDir val="col"/>
        <c:grouping val="percentStacked"/>
        <c:ser>
          <c:idx val="0"/>
          <c:order val="0"/>
          <c:tx>
            <c:strRef>
              <c:f>'9. Seguimiento Consolidado'!$I$7</c:f>
              <c:strCache>
                <c:ptCount val="1"/>
                <c:pt idx="0">
                  <c:v>% de Avance del Proceso</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85113856"/>
        <c:axId val="85066880"/>
      </c:barChart>
      <c:catAx>
        <c:axId val="85113856"/>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85066880"/>
        <c:crosses val="autoZero"/>
        <c:lblAlgn val="ctr"/>
        <c:lblOffset val="100"/>
      </c:catAx>
      <c:valAx>
        <c:axId val="85066880"/>
        <c:scaling>
          <c:orientation val="minMax"/>
        </c:scaling>
        <c:axPos val="l"/>
        <c:numFmt formatCode="0%" sourceLinked="1"/>
        <c:tickLblPos val="nextTo"/>
        <c:spPr>
          <a:ln>
            <a:noFill/>
          </a:ln>
        </c:spPr>
        <c:crossAx val="85113856"/>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81025"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524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524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3785215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8479982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678716260"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1:Z1000"/>
  <sheetViews>
    <sheetView tabSelected="1"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2" t="s">
        <v>8</v>
      </c>
      <c r="B8" s="67"/>
      <c r="C8" s="79" t="str">
        <f>IFERROR(VLOOKUP(C6,'Datos Hoja 1'!$A$1:$D$17,2,FALSE),"")</f>
        <v>Ejercer la defensa de los intereses de la Entidad a través de la adecuada asesoría jurídica y representación judicial y extrajudicial encaminada a la prevención el daño antijurídico.</v>
      </c>
      <c r="D8" s="73"/>
      <c r="E8" s="73"/>
      <c r="F8" s="73"/>
      <c r="G8" s="73"/>
      <c r="H8" s="67"/>
      <c r="I8" s="80"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73"/>
      <c r="K8" s="73"/>
      <c r="L8" s="67"/>
      <c r="M8" s="2"/>
      <c r="N8" s="2"/>
      <c r="O8" s="4"/>
      <c r="P8" s="4"/>
      <c r="Q8" s="4"/>
      <c r="R8" s="4"/>
      <c r="S8" s="4"/>
      <c r="T8" s="4"/>
      <c r="U8" s="4"/>
      <c r="V8" s="4"/>
      <c r="W8" s="4"/>
      <c r="X8" s="4"/>
      <c r="Y8" s="4"/>
      <c r="Z8" s="4"/>
    </row>
    <row r="9" spans="1:26" ht="42.75" customHeight="1">
      <c r="A9" s="70"/>
      <c r="B9" s="71"/>
      <c r="C9" s="70"/>
      <c r="D9" s="75"/>
      <c r="E9" s="75"/>
      <c r="F9" s="75"/>
      <c r="G9" s="75"/>
      <c r="H9" s="71"/>
      <c r="I9" s="68"/>
      <c r="J9" s="74"/>
      <c r="K9" s="74"/>
      <c r="L9" s="69"/>
      <c r="M9" s="2"/>
      <c r="N9" s="2"/>
      <c r="O9" s="4"/>
      <c r="P9" s="4"/>
      <c r="Q9" s="4"/>
      <c r="R9" s="4"/>
      <c r="S9" s="4"/>
      <c r="T9" s="4"/>
      <c r="U9" s="4"/>
      <c r="V9" s="4"/>
      <c r="W9" s="4"/>
      <c r="X9" s="4"/>
      <c r="Y9" s="4"/>
      <c r="Z9" s="4"/>
    </row>
    <row r="10" spans="1:26" ht="27.75" customHeight="1">
      <c r="A10" s="82"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3"/>
      <c r="E10" s="73"/>
      <c r="F10" s="73"/>
      <c r="G10" s="73"/>
      <c r="H10" s="67"/>
      <c r="I10" s="68"/>
      <c r="J10" s="74"/>
      <c r="K10" s="74"/>
      <c r="L10" s="69"/>
      <c r="M10" s="2"/>
      <c r="N10" s="2"/>
      <c r="O10" s="4"/>
      <c r="P10" s="4"/>
      <c r="Q10" s="4"/>
      <c r="R10" s="4"/>
      <c r="S10" s="4"/>
      <c r="T10" s="4"/>
      <c r="U10" s="4"/>
      <c r="V10" s="4"/>
      <c r="W10" s="4"/>
      <c r="X10" s="4"/>
      <c r="Y10" s="4"/>
      <c r="Z10" s="4"/>
    </row>
    <row r="11" spans="1:26" ht="27.75" customHeight="1">
      <c r="A11" s="83"/>
      <c r="B11" s="84"/>
      <c r="C11" s="70"/>
      <c r="D11" s="75"/>
      <c r="E11" s="75"/>
      <c r="F11" s="75"/>
      <c r="G11" s="75"/>
      <c r="H11" s="71"/>
      <c r="I11" s="70"/>
      <c r="J11" s="75"/>
      <c r="K11" s="75"/>
      <c r="L11" s="71"/>
      <c r="M11" s="2"/>
      <c r="N11" s="2"/>
      <c r="O11" s="4"/>
      <c r="P11" s="4"/>
      <c r="Q11" s="4"/>
      <c r="R11" s="4"/>
      <c r="S11" s="4"/>
      <c r="T11" s="4"/>
      <c r="U11" s="4"/>
      <c r="V11" s="4"/>
      <c r="W11" s="4"/>
      <c r="X11" s="4"/>
      <c r="Y11" s="4"/>
      <c r="Z11" s="4"/>
    </row>
    <row r="12" spans="1:26" ht="21" customHeight="1">
      <c r="A12" s="61" t="s">
        <v>10</v>
      </c>
      <c r="B12" s="62"/>
      <c r="C12" s="62"/>
      <c r="D12" s="62"/>
      <c r="E12" s="62"/>
      <c r="F12" s="62"/>
      <c r="G12" s="62"/>
      <c r="H12" s="62"/>
      <c r="I12" s="62"/>
      <c r="J12" s="62"/>
      <c r="K12" s="62"/>
      <c r="L12" s="59"/>
      <c r="M12" s="2"/>
      <c r="N12" s="2"/>
      <c r="O12" s="4"/>
      <c r="P12" s="4"/>
      <c r="Q12" s="4"/>
      <c r="R12" s="4"/>
      <c r="S12" s="4"/>
      <c r="T12" s="4"/>
      <c r="U12" s="4"/>
      <c r="V12" s="4"/>
      <c r="W12" s="4"/>
      <c r="X12" s="4"/>
      <c r="Y12" s="4"/>
      <c r="Z12" s="4"/>
    </row>
    <row r="13" spans="1:26" ht="16.5" customHeight="1">
      <c r="A13" s="9" t="s">
        <v>11</v>
      </c>
      <c r="B13" s="58" t="s">
        <v>12</v>
      </c>
      <c r="C13" s="59"/>
      <c r="D13" s="10" t="s">
        <v>11</v>
      </c>
      <c r="E13" s="58" t="s">
        <v>13</v>
      </c>
      <c r="F13" s="59"/>
      <c r="G13" s="9"/>
      <c r="H13" s="58" t="s">
        <v>14</v>
      </c>
      <c r="I13" s="59"/>
      <c r="J13" s="10" t="s">
        <v>11</v>
      </c>
      <c r="K13" s="58" t="s">
        <v>15</v>
      </c>
      <c r="L13" s="59"/>
      <c r="M13" s="2"/>
      <c r="N13" s="2"/>
      <c r="O13" s="4"/>
      <c r="P13" s="4"/>
      <c r="Q13" s="4"/>
      <c r="R13" s="4"/>
      <c r="S13" s="4"/>
      <c r="T13" s="4"/>
      <c r="U13" s="4"/>
      <c r="V13" s="4"/>
      <c r="W13" s="4"/>
      <c r="X13" s="4"/>
      <c r="Y13" s="4"/>
      <c r="Z13" s="4"/>
    </row>
    <row r="14" spans="1:26" ht="16.5" customHeight="1">
      <c r="A14" s="9" t="s">
        <v>11</v>
      </c>
      <c r="B14" s="58" t="s">
        <v>16</v>
      </c>
      <c r="C14" s="59"/>
      <c r="D14" s="10"/>
      <c r="E14" s="58" t="s">
        <v>17</v>
      </c>
      <c r="F14" s="59"/>
      <c r="G14" s="9"/>
      <c r="H14" s="58" t="s">
        <v>18</v>
      </c>
      <c r="I14" s="59"/>
      <c r="J14" s="10"/>
      <c r="K14" s="58" t="s">
        <v>19</v>
      </c>
      <c r="L14" s="59"/>
      <c r="M14" s="2"/>
      <c r="N14" s="2"/>
      <c r="O14" s="4"/>
      <c r="P14" s="4"/>
      <c r="Q14" s="4"/>
      <c r="R14" s="4"/>
      <c r="S14" s="4"/>
      <c r="T14" s="4"/>
      <c r="U14" s="4"/>
      <c r="V14" s="4"/>
      <c r="W14" s="4"/>
      <c r="X14" s="4"/>
      <c r="Y14" s="4"/>
      <c r="Z14" s="4"/>
    </row>
    <row r="15" spans="1:26" ht="25.5" customHeight="1">
      <c r="A15" s="9" t="s">
        <v>11</v>
      </c>
      <c r="B15" s="58" t="s">
        <v>20</v>
      </c>
      <c r="C15" s="59"/>
      <c r="D15" s="10"/>
      <c r="E15" s="81" t="s">
        <v>21</v>
      </c>
      <c r="F15" s="59"/>
      <c r="G15" s="9"/>
      <c r="H15" s="58" t="s">
        <v>22</v>
      </c>
      <c r="I15" s="59"/>
      <c r="J15" s="10"/>
      <c r="K15" s="81" t="s">
        <v>23</v>
      </c>
      <c r="L15" s="59"/>
      <c r="M15" s="2"/>
      <c r="N15" s="2"/>
      <c r="O15" s="4"/>
      <c r="P15" s="4"/>
      <c r="Q15" s="4"/>
      <c r="R15" s="4"/>
      <c r="S15" s="4"/>
      <c r="T15" s="4"/>
      <c r="U15" s="4"/>
      <c r="V15" s="4"/>
      <c r="W15" s="4"/>
      <c r="X15" s="4"/>
      <c r="Y15" s="4"/>
      <c r="Z15" s="4"/>
    </row>
    <row r="16" spans="1:26" ht="16.5" customHeight="1">
      <c r="A16" s="9"/>
      <c r="B16" s="58" t="s">
        <v>24</v>
      </c>
      <c r="C16" s="59"/>
      <c r="D16" s="10"/>
      <c r="E16" s="58" t="s">
        <v>25</v>
      </c>
      <c r="F16" s="59"/>
      <c r="G16" s="9"/>
      <c r="H16" s="58" t="s">
        <v>26</v>
      </c>
      <c r="I16" s="59"/>
      <c r="J16" s="10"/>
      <c r="K16" s="58" t="s">
        <v>27</v>
      </c>
      <c r="L16" s="59"/>
      <c r="M16" s="2"/>
      <c r="N16" s="2"/>
      <c r="O16" s="4"/>
      <c r="P16" s="4"/>
      <c r="Q16" s="4"/>
      <c r="R16" s="4"/>
      <c r="S16" s="4"/>
      <c r="T16" s="4"/>
      <c r="U16" s="4"/>
      <c r="V16" s="4"/>
      <c r="W16" s="4"/>
      <c r="X16" s="4"/>
      <c r="Y16" s="4"/>
      <c r="Z16" s="4"/>
    </row>
    <row r="17" spans="1:26" ht="16.5" customHeight="1">
      <c r="A17" s="9"/>
      <c r="B17" s="58" t="s">
        <v>28</v>
      </c>
      <c r="C17" s="59"/>
      <c r="D17" s="10" t="s">
        <v>11</v>
      </c>
      <c r="E17" s="58" t="s">
        <v>29</v>
      </c>
      <c r="F17" s="59"/>
      <c r="G17" s="9" t="s">
        <v>11</v>
      </c>
      <c r="H17" s="58" t="s">
        <v>30</v>
      </c>
      <c r="I17" s="59"/>
      <c r="J17" s="10" t="s">
        <v>11</v>
      </c>
      <c r="K17" s="58" t="s">
        <v>31</v>
      </c>
      <c r="L17" s="59"/>
      <c r="M17" s="2"/>
      <c r="N17" s="2"/>
      <c r="O17" s="4"/>
      <c r="P17" s="4"/>
      <c r="Q17" s="4"/>
      <c r="R17" s="4"/>
      <c r="S17" s="4"/>
      <c r="T17" s="4"/>
      <c r="U17" s="4"/>
      <c r="V17" s="4"/>
      <c r="W17" s="4"/>
      <c r="X17" s="4"/>
      <c r="Y17" s="4"/>
      <c r="Z17" s="4"/>
    </row>
    <row r="18" spans="1:26" ht="25.5" customHeight="1">
      <c r="A18" s="9"/>
      <c r="B18" s="58" t="s">
        <v>32</v>
      </c>
      <c r="C18" s="59"/>
      <c r="D18" s="10" t="s">
        <v>11</v>
      </c>
      <c r="E18" s="81" t="s">
        <v>33</v>
      </c>
      <c r="F18" s="59"/>
      <c r="G18" s="9"/>
      <c r="H18" s="81" t="s">
        <v>34</v>
      </c>
      <c r="I18" s="59"/>
      <c r="J18" s="10"/>
      <c r="K18" s="58" t="s">
        <v>35</v>
      </c>
      <c r="L18" s="59"/>
      <c r="M18" s="2"/>
      <c r="N18" s="2"/>
      <c r="O18" s="4"/>
      <c r="P18" s="4"/>
      <c r="Q18" s="4"/>
      <c r="R18" s="4"/>
      <c r="S18" s="4"/>
      <c r="T18" s="4"/>
      <c r="U18" s="4"/>
      <c r="V18" s="4"/>
      <c r="W18" s="4"/>
      <c r="X18" s="4"/>
      <c r="Y18" s="4"/>
      <c r="Z18" s="4"/>
    </row>
    <row r="19" spans="1:26" ht="16.5" customHeight="1">
      <c r="A19" s="9"/>
      <c r="B19" s="58" t="s">
        <v>36</v>
      </c>
      <c r="C19" s="59"/>
      <c r="D19" s="10"/>
      <c r="E19" s="81" t="s">
        <v>37</v>
      </c>
      <c r="F19" s="59"/>
      <c r="G19" s="9"/>
      <c r="H19" s="60" t="s">
        <v>38</v>
      </c>
      <c r="I19" s="59"/>
      <c r="J19" s="10"/>
      <c r="K19" s="60" t="s">
        <v>38</v>
      </c>
      <c r="L19" s="59"/>
      <c r="M19" s="2"/>
      <c r="N19" s="2"/>
      <c r="O19" s="4"/>
      <c r="P19" s="4"/>
      <c r="Q19" s="4"/>
      <c r="R19" s="4"/>
      <c r="S19" s="4"/>
      <c r="T19" s="4"/>
      <c r="U19" s="4"/>
      <c r="V19" s="4"/>
      <c r="W19" s="4"/>
      <c r="X19" s="4"/>
      <c r="Y19" s="4"/>
      <c r="Z19" s="4"/>
    </row>
    <row r="20" spans="1:26" ht="16.5" customHeight="1">
      <c r="A20" s="9"/>
      <c r="B20" s="60" t="s">
        <v>38</v>
      </c>
      <c r="C20" s="59"/>
      <c r="D20" s="10"/>
      <c r="E20" s="60" t="s">
        <v>38</v>
      </c>
      <c r="F20" s="59"/>
      <c r="G20" s="9"/>
      <c r="H20" s="60" t="s">
        <v>38</v>
      </c>
      <c r="I20" s="59"/>
      <c r="J20" s="10"/>
      <c r="K20" s="60" t="s">
        <v>39</v>
      </c>
      <c r="L20" s="59"/>
      <c r="M20" s="2"/>
      <c r="N20" s="2"/>
      <c r="O20" s="4"/>
      <c r="P20" s="4"/>
      <c r="Q20" s="4"/>
      <c r="R20" s="4"/>
      <c r="S20" s="4"/>
      <c r="T20" s="4"/>
      <c r="U20" s="4"/>
      <c r="V20" s="4"/>
      <c r="W20" s="4"/>
      <c r="X20" s="4"/>
      <c r="Y20" s="4"/>
      <c r="Z20" s="4"/>
    </row>
    <row r="21" spans="1:26" ht="21" customHeight="1">
      <c r="A21" s="61" t="s">
        <v>40</v>
      </c>
      <c r="B21" s="62"/>
      <c r="C21" s="62"/>
      <c r="D21" s="62"/>
      <c r="E21" s="62"/>
      <c r="F21" s="62"/>
      <c r="G21" s="62"/>
      <c r="H21" s="62"/>
      <c r="I21" s="62"/>
      <c r="J21" s="62"/>
      <c r="K21" s="62"/>
      <c r="L21" s="59"/>
      <c r="M21" s="2"/>
      <c r="N21" s="2"/>
      <c r="O21" s="4"/>
      <c r="P21" s="4"/>
      <c r="Q21" s="4"/>
      <c r="R21" s="4"/>
      <c r="S21" s="4"/>
      <c r="T21" s="4"/>
      <c r="U21" s="4"/>
      <c r="V21" s="4"/>
      <c r="W21" s="4"/>
      <c r="X21" s="4"/>
      <c r="Y21" s="4"/>
      <c r="Z21" s="4"/>
    </row>
    <row r="22" spans="1:26" ht="21" customHeight="1">
      <c r="A22" s="63" t="s">
        <v>41</v>
      </c>
      <c r="B22" s="64"/>
      <c r="C22" s="64"/>
      <c r="D22" s="64"/>
      <c r="E22" s="64"/>
      <c r="F22" s="65"/>
      <c r="G22" s="61" t="s">
        <v>42</v>
      </c>
      <c r="H22" s="62"/>
      <c r="I22" s="62"/>
      <c r="J22" s="62"/>
      <c r="K22" s="62"/>
      <c r="L22" s="59"/>
      <c r="M22" s="2"/>
      <c r="N22" s="2"/>
      <c r="O22" s="4"/>
      <c r="P22" s="4"/>
      <c r="Q22" s="4"/>
      <c r="R22" s="4"/>
      <c r="S22" s="4"/>
      <c r="T22" s="4"/>
      <c r="U22" s="4"/>
      <c r="V22" s="4"/>
      <c r="W22" s="4"/>
      <c r="X22" s="4"/>
      <c r="Y22" s="4"/>
      <c r="Z22" s="4"/>
    </row>
    <row r="23" spans="1:26" ht="33.75" customHeight="1">
      <c r="A23" s="11">
        <v>1</v>
      </c>
      <c r="B23" s="60" t="s">
        <v>43</v>
      </c>
      <c r="C23" s="62"/>
      <c r="D23" s="62"/>
      <c r="E23" s="62"/>
      <c r="F23" s="59"/>
      <c r="G23" s="11">
        <v>1</v>
      </c>
      <c r="H23" s="60" t="s">
        <v>44</v>
      </c>
      <c r="I23" s="62"/>
      <c r="J23" s="62"/>
      <c r="K23" s="62"/>
      <c r="L23" s="59"/>
      <c r="M23" s="2"/>
      <c r="N23" s="2"/>
      <c r="O23" s="4"/>
      <c r="P23" s="4"/>
      <c r="Q23" s="4"/>
      <c r="R23" s="4"/>
      <c r="S23" s="4"/>
      <c r="T23" s="4"/>
      <c r="U23" s="4"/>
      <c r="V23" s="4"/>
      <c r="W23" s="4"/>
      <c r="X23" s="4"/>
      <c r="Y23" s="4"/>
      <c r="Z23" s="4"/>
    </row>
    <row r="24" spans="1:26" ht="24" customHeight="1">
      <c r="A24" s="11">
        <v>2</v>
      </c>
      <c r="B24" s="60" t="s">
        <v>45</v>
      </c>
      <c r="C24" s="62"/>
      <c r="D24" s="62"/>
      <c r="E24" s="62"/>
      <c r="F24" s="59"/>
      <c r="G24" s="11">
        <v>2</v>
      </c>
      <c r="H24" s="60" t="s">
        <v>46</v>
      </c>
      <c r="I24" s="62"/>
      <c r="J24" s="62"/>
      <c r="K24" s="62"/>
      <c r="L24" s="59"/>
      <c r="M24" s="2"/>
      <c r="N24" s="2"/>
      <c r="O24" s="4"/>
      <c r="P24" s="4"/>
      <c r="Q24" s="4"/>
      <c r="R24" s="4"/>
      <c r="S24" s="4"/>
      <c r="T24" s="4"/>
      <c r="U24" s="4"/>
      <c r="V24" s="4"/>
      <c r="W24" s="4"/>
      <c r="X24" s="4"/>
      <c r="Y24" s="4"/>
      <c r="Z24" s="4"/>
    </row>
    <row r="25" spans="1:26" ht="26.25" customHeight="1">
      <c r="A25" s="11">
        <v>3</v>
      </c>
      <c r="B25" s="60" t="s">
        <v>47</v>
      </c>
      <c r="C25" s="62"/>
      <c r="D25" s="62"/>
      <c r="E25" s="62"/>
      <c r="F25" s="59"/>
      <c r="G25" s="11">
        <v>3</v>
      </c>
      <c r="H25" s="60" t="s">
        <v>48</v>
      </c>
      <c r="I25" s="62"/>
      <c r="J25" s="62"/>
      <c r="K25" s="62"/>
      <c r="L25" s="59"/>
      <c r="M25" s="2"/>
      <c r="N25" s="2"/>
      <c r="O25" s="4"/>
      <c r="P25" s="4"/>
      <c r="Q25" s="4"/>
      <c r="R25" s="4"/>
      <c r="S25" s="4"/>
      <c r="T25" s="4"/>
      <c r="U25" s="4"/>
      <c r="V25" s="4"/>
      <c r="W25" s="4"/>
      <c r="X25" s="4"/>
      <c r="Y25" s="4"/>
      <c r="Z25" s="4"/>
    </row>
    <row r="26" spans="1:26" ht="16.5" customHeight="1">
      <c r="A26" s="11">
        <v>4</v>
      </c>
      <c r="B26" s="60"/>
      <c r="C26" s="62"/>
      <c r="D26" s="62"/>
      <c r="E26" s="62"/>
      <c r="F26" s="59"/>
      <c r="G26" s="11">
        <v>4</v>
      </c>
      <c r="H26" s="60"/>
      <c r="I26" s="62"/>
      <c r="J26" s="62"/>
      <c r="K26" s="62"/>
      <c r="L26" s="59"/>
      <c r="M26" s="2"/>
      <c r="N26" s="2"/>
      <c r="O26" s="4"/>
      <c r="P26" s="4"/>
      <c r="Q26" s="4"/>
      <c r="R26" s="4"/>
      <c r="S26" s="4"/>
      <c r="T26" s="4"/>
      <c r="U26" s="4"/>
      <c r="V26" s="4"/>
      <c r="W26" s="4"/>
      <c r="X26" s="4"/>
      <c r="Y26" s="4"/>
      <c r="Z26" s="4"/>
    </row>
    <row r="27" spans="1:26" ht="16.5" customHeight="1">
      <c r="A27" s="11">
        <v>5</v>
      </c>
      <c r="B27" s="60"/>
      <c r="C27" s="62"/>
      <c r="D27" s="62"/>
      <c r="E27" s="62"/>
      <c r="F27" s="59"/>
      <c r="G27" s="11">
        <v>5</v>
      </c>
      <c r="H27" s="60"/>
      <c r="I27" s="62"/>
      <c r="J27" s="62"/>
      <c r="K27" s="62"/>
      <c r="L27" s="59"/>
      <c r="M27" s="2"/>
      <c r="N27" s="2"/>
      <c r="O27" s="4"/>
      <c r="P27" s="4"/>
      <c r="Q27" s="4"/>
      <c r="R27" s="4"/>
      <c r="S27" s="4"/>
      <c r="T27" s="4"/>
      <c r="U27" s="4"/>
      <c r="V27" s="4"/>
      <c r="W27" s="4"/>
      <c r="X27" s="4"/>
      <c r="Y27" s="4"/>
      <c r="Z27" s="4"/>
    </row>
    <row r="28" spans="1:26" ht="16.5" customHeight="1">
      <c r="A28" s="11">
        <v>6</v>
      </c>
      <c r="B28" s="60"/>
      <c r="C28" s="62"/>
      <c r="D28" s="62"/>
      <c r="E28" s="62"/>
      <c r="F28" s="59"/>
      <c r="G28" s="11">
        <v>6</v>
      </c>
      <c r="H28" s="60"/>
      <c r="I28" s="62"/>
      <c r="J28" s="62"/>
      <c r="K28" s="62"/>
      <c r="L28" s="59"/>
      <c r="M28" s="2"/>
      <c r="N28" s="2"/>
      <c r="O28" s="4"/>
      <c r="P28" s="4"/>
      <c r="Q28" s="4"/>
      <c r="R28" s="4"/>
      <c r="S28" s="4"/>
      <c r="T28" s="4"/>
      <c r="U28" s="4"/>
      <c r="V28" s="4"/>
      <c r="W28" s="4"/>
      <c r="X28" s="4"/>
      <c r="Y28" s="4"/>
      <c r="Z28" s="4"/>
    </row>
    <row r="29" spans="1:26" ht="16.5" customHeight="1">
      <c r="A29" s="11">
        <v>7</v>
      </c>
      <c r="B29" s="60"/>
      <c r="C29" s="62"/>
      <c r="D29" s="62"/>
      <c r="E29" s="62"/>
      <c r="F29" s="59"/>
      <c r="G29" s="11">
        <v>7</v>
      </c>
      <c r="H29" s="60"/>
      <c r="I29" s="62"/>
      <c r="J29" s="62"/>
      <c r="K29" s="62"/>
      <c r="L29" s="59"/>
      <c r="M29" s="2"/>
      <c r="N29" s="2"/>
      <c r="O29" s="4"/>
      <c r="P29" s="4"/>
      <c r="Q29" s="4"/>
      <c r="R29" s="4"/>
      <c r="S29" s="4"/>
      <c r="T29" s="4"/>
      <c r="U29" s="4"/>
      <c r="V29" s="4"/>
      <c r="W29" s="4"/>
      <c r="X29" s="4"/>
      <c r="Y29" s="4"/>
      <c r="Z29" s="4"/>
    </row>
    <row r="30" spans="1:26" ht="16.5" customHeight="1">
      <c r="A30" s="11">
        <v>8</v>
      </c>
      <c r="B30" s="60"/>
      <c r="C30" s="62"/>
      <c r="D30" s="62"/>
      <c r="E30" s="62"/>
      <c r="F30" s="59"/>
      <c r="G30" s="11">
        <v>8</v>
      </c>
      <c r="H30" s="60"/>
      <c r="I30" s="62"/>
      <c r="J30" s="62"/>
      <c r="K30" s="62"/>
      <c r="L30" s="59"/>
      <c r="M30" s="2"/>
      <c r="N30" s="2"/>
      <c r="O30" s="4"/>
      <c r="P30" s="4"/>
      <c r="Q30" s="4"/>
      <c r="R30" s="4"/>
      <c r="S30" s="4"/>
      <c r="T30" s="4"/>
      <c r="U30" s="4"/>
      <c r="V30" s="4"/>
      <c r="W30" s="4"/>
      <c r="X30" s="4"/>
      <c r="Y30" s="4"/>
      <c r="Z30" s="4"/>
    </row>
    <row r="31" spans="1:26" ht="16.5" customHeight="1">
      <c r="A31" s="11">
        <v>9</v>
      </c>
      <c r="B31" s="60"/>
      <c r="C31" s="62"/>
      <c r="D31" s="62"/>
      <c r="E31" s="62"/>
      <c r="F31" s="59"/>
      <c r="G31" s="11">
        <v>9</v>
      </c>
      <c r="H31" s="60"/>
      <c r="I31" s="62"/>
      <c r="J31" s="62"/>
      <c r="K31" s="62"/>
      <c r="L31" s="59"/>
      <c r="M31" s="2"/>
      <c r="N31" s="2"/>
      <c r="O31" s="4"/>
      <c r="P31" s="4"/>
      <c r="Q31" s="4"/>
      <c r="R31" s="4"/>
      <c r="S31" s="4"/>
      <c r="T31" s="4"/>
      <c r="U31" s="4"/>
      <c r="V31" s="4"/>
      <c r="W31" s="4"/>
      <c r="X31" s="4"/>
      <c r="Y31" s="4"/>
      <c r="Z31" s="4"/>
    </row>
    <row r="32" spans="1:26" ht="16.5" customHeight="1">
      <c r="A32" s="11">
        <v>10</v>
      </c>
      <c r="B32" s="60"/>
      <c r="C32" s="62"/>
      <c r="D32" s="62"/>
      <c r="E32" s="62"/>
      <c r="F32" s="59"/>
      <c r="G32" s="11">
        <v>10</v>
      </c>
      <c r="H32" s="60"/>
      <c r="I32" s="62"/>
      <c r="J32" s="62"/>
      <c r="K32" s="62"/>
      <c r="L32" s="59"/>
      <c r="M32" s="2"/>
      <c r="N32" s="2"/>
      <c r="O32" s="4"/>
      <c r="P32" s="4"/>
      <c r="Q32" s="4"/>
      <c r="R32" s="4"/>
      <c r="S32" s="4"/>
      <c r="T32" s="4"/>
      <c r="U32" s="4"/>
      <c r="V32" s="4"/>
      <c r="W32" s="4"/>
      <c r="X32" s="4"/>
      <c r="Y32" s="4"/>
      <c r="Z32" s="4"/>
    </row>
    <row r="33" spans="1:26" ht="16.5" customHeight="1">
      <c r="A33" s="11">
        <v>11</v>
      </c>
      <c r="B33" s="60"/>
      <c r="C33" s="62"/>
      <c r="D33" s="62"/>
      <c r="E33" s="62"/>
      <c r="F33" s="59"/>
      <c r="G33" s="11">
        <v>11</v>
      </c>
      <c r="H33" s="60"/>
      <c r="I33" s="62"/>
      <c r="J33" s="62"/>
      <c r="K33" s="62"/>
      <c r="L33" s="59"/>
      <c r="M33" s="2"/>
      <c r="N33" s="2"/>
      <c r="O33" s="4"/>
      <c r="P33" s="4"/>
      <c r="Q33" s="4"/>
      <c r="R33" s="4"/>
      <c r="S33" s="4"/>
      <c r="T33" s="4"/>
      <c r="U33" s="4"/>
      <c r="V33" s="4"/>
      <c r="W33" s="4"/>
      <c r="X33" s="4"/>
      <c r="Y33" s="4"/>
      <c r="Z33" s="4"/>
    </row>
    <row r="34" spans="1:26" ht="16.5" customHeight="1">
      <c r="A34" s="11">
        <v>12</v>
      </c>
      <c r="B34" s="60"/>
      <c r="C34" s="62"/>
      <c r="D34" s="62"/>
      <c r="E34" s="62"/>
      <c r="F34" s="59"/>
      <c r="G34" s="11">
        <v>12</v>
      </c>
      <c r="H34" s="60"/>
      <c r="I34" s="62"/>
      <c r="J34" s="62"/>
      <c r="K34" s="62"/>
      <c r="L34" s="59"/>
      <c r="M34" s="2"/>
      <c r="N34" s="2"/>
      <c r="O34" s="4"/>
      <c r="P34" s="4"/>
      <c r="Q34" s="4"/>
      <c r="R34" s="4"/>
      <c r="S34" s="4"/>
      <c r="T34" s="4"/>
      <c r="U34" s="4"/>
      <c r="V34" s="4"/>
      <c r="W34" s="4"/>
      <c r="X34" s="4"/>
      <c r="Y34" s="4"/>
      <c r="Z34" s="4"/>
    </row>
    <row r="35" spans="1:26" ht="16.5" customHeight="1">
      <c r="A35" s="11">
        <v>13</v>
      </c>
      <c r="B35" s="60"/>
      <c r="C35" s="62"/>
      <c r="D35" s="62"/>
      <c r="E35" s="62"/>
      <c r="F35" s="59"/>
      <c r="G35" s="11">
        <v>13</v>
      </c>
      <c r="H35" s="60"/>
      <c r="I35" s="62"/>
      <c r="J35" s="62"/>
      <c r="K35" s="62"/>
      <c r="L35" s="59"/>
      <c r="M35" s="2"/>
      <c r="N35" s="2"/>
      <c r="O35" s="4"/>
      <c r="P35" s="4"/>
      <c r="Q35" s="4"/>
      <c r="R35" s="4"/>
      <c r="S35" s="4"/>
      <c r="T35" s="4"/>
      <c r="U35" s="4"/>
      <c r="V35" s="4"/>
      <c r="W35" s="4"/>
      <c r="X35" s="4"/>
      <c r="Y35" s="4"/>
      <c r="Z35" s="4"/>
    </row>
    <row r="36" spans="1:26" ht="16.5" customHeight="1">
      <c r="A36" s="11">
        <v>14</v>
      </c>
      <c r="B36" s="60"/>
      <c r="C36" s="62"/>
      <c r="D36" s="62"/>
      <c r="E36" s="62"/>
      <c r="F36" s="59"/>
      <c r="G36" s="11">
        <v>14</v>
      </c>
      <c r="H36" s="60"/>
      <c r="I36" s="62"/>
      <c r="J36" s="62"/>
      <c r="K36" s="62"/>
      <c r="L36" s="59"/>
      <c r="M36" s="2"/>
      <c r="N36" s="2"/>
      <c r="O36" s="4"/>
      <c r="P36" s="4"/>
      <c r="Q36" s="4"/>
      <c r="R36" s="4"/>
      <c r="S36" s="4"/>
      <c r="T36" s="4"/>
      <c r="U36" s="4"/>
      <c r="V36" s="4"/>
      <c r="W36" s="4"/>
      <c r="X36" s="4"/>
      <c r="Y36" s="4"/>
      <c r="Z36" s="4"/>
    </row>
    <row r="37" spans="1:26" ht="16.5" customHeight="1">
      <c r="A37" s="11">
        <v>15</v>
      </c>
      <c r="B37" s="60"/>
      <c r="C37" s="62"/>
      <c r="D37" s="62"/>
      <c r="E37" s="62"/>
      <c r="F37" s="59"/>
      <c r="G37" s="11">
        <v>15</v>
      </c>
      <c r="H37" s="60"/>
      <c r="I37" s="62"/>
      <c r="J37" s="62"/>
      <c r="K37" s="62"/>
      <c r="L37" s="59"/>
      <c r="M37" s="2"/>
      <c r="N37" s="2"/>
      <c r="O37" s="4"/>
      <c r="P37" s="4"/>
      <c r="Q37" s="4"/>
      <c r="R37" s="4"/>
      <c r="S37" s="4"/>
      <c r="T37" s="4"/>
      <c r="U37" s="4"/>
      <c r="V37" s="4"/>
      <c r="W37" s="4"/>
      <c r="X37" s="4"/>
      <c r="Y37" s="4"/>
      <c r="Z37" s="4"/>
    </row>
    <row r="38" spans="1:26" ht="16.5" customHeight="1">
      <c r="A38" s="61" t="s">
        <v>49</v>
      </c>
      <c r="B38" s="62"/>
      <c r="C38" s="62"/>
      <c r="D38" s="62"/>
      <c r="E38" s="62"/>
      <c r="F38" s="62"/>
      <c r="G38" s="62"/>
      <c r="H38" s="62"/>
      <c r="I38" s="62"/>
      <c r="J38" s="62"/>
      <c r="K38" s="62"/>
      <c r="L38" s="59"/>
      <c r="M38" s="2"/>
      <c r="N38" s="2"/>
      <c r="O38" s="4"/>
      <c r="P38" s="4"/>
      <c r="Q38" s="4"/>
      <c r="R38" s="4"/>
      <c r="S38" s="4"/>
      <c r="T38" s="4"/>
      <c r="U38" s="4"/>
      <c r="V38" s="4"/>
      <c r="W38" s="4"/>
      <c r="X38" s="4"/>
      <c r="Y38" s="4"/>
      <c r="Z38" s="4"/>
    </row>
    <row r="39" spans="1:26" ht="21" customHeight="1">
      <c r="A39" s="63" t="s">
        <v>50</v>
      </c>
      <c r="B39" s="64"/>
      <c r="C39" s="64"/>
      <c r="D39" s="64"/>
      <c r="E39" s="64"/>
      <c r="F39" s="65"/>
      <c r="G39" s="61" t="s">
        <v>51</v>
      </c>
      <c r="H39" s="62"/>
      <c r="I39" s="62"/>
      <c r="J39" s="62"/>
      <c r="K39" s="62"/>
      <c r="L39" s="59"/>
      <c r="M39" s="2"/>
      <c r="N39" s="2"/>
      <c r="O39" s="4"/>
      <c r="P39" s="4"/>
      <c r="Q39" s="4"/>
      <c r="R39" s="4"/>
      <c r="S39" s="4"/>
      <c r="T39" s="4"/>
      <c r="U39" s="4"/>
      <c r="V39" s="4"/>
      <c r="W39" s="4"/>
      <c r="X39" s="4"/>
      <c r="Y39" s="4"/>
      <c r="Z39" s="4"/>
    </row>
    <row r="40" spans="1:26" ht="26.25" customHeight="1">
      <c r="A40" s="11">
        <v>1</v>
      </c>
      <c r="B40" s="60" t="s">
        <v>52</v>
      </c>
      <c r="C40" s="62"/>
      <c r="D40" s="62"/>
      <c r="E40" s="62"/>
      <c r="F40" s="59"/>
      <c r="G40" s="11">
        <v>1</v>
      </c>
      <c r="H40" s="60" t="s">
        <v>53</v>
      </c>
      <c r="I40" s="62"/>
      <c r="J40" s="62"/>
      <c r="K40" s="62"/>
      <c r="L40" s="59"/>
      <c r="M40" s="2"/>
      <c r="N40" s="2"/>
      <c r="O40" s="4"/>
      <c r="P40" s="4"/>
      <c r="Q40" s="4"/>
      <c r="R40" s="4"/>
      <c r="S40" s="4"/>
      <c r="T40" s="4"/>
      <c r="U40" s="4"/>
      <c r="V40" s="4"/>
      <c r="W40" s="4"/>
      <c r="X40" s="4"/>
      <c r="Y40" s="4"/>
      <c r="Z40" s="4"/>
    </row>
    <row r="41" spans="1:26" ht="26.25" customHeight="1">
      <c r="A41" s="11">
        <v>2</v>
      </c>
      <c r="B41" s="60" t="s">
        <v>54</v>
      </c>
      <c r="C41" s="62"/>
      <c r="D41" s="62"/>
      <c r="E41" s="62"/>
      <c r="F41" s="59"/>
      <c r="G41" s="11">
        <v>2</v>
      </c>
      <c r="H41" s="60" t="s">
        <v>55</v>
      </c>
      <c r="I41" s="62"/>
      <c r="J41" s="62"/>
      <c r="K41" s="62"/>
      <c r="L41" s="59"/>
      <c r="M41" s="2"/>
      <c r="N41" s="2"/>
      <c r="O41" s="4"/>
      <c r="P41" s="4"/>
      <c r="Q41" s="4"/>
      <c r="R41" s="4"/>
      <c r="S41" s="4"/>
      <c r="T41" s="4"/>
      <c r="U41" s="4"/>
      <c r="V41" s="4"/>
      <c r="W41" s="4"/>
      <c r="X41" s="4"/>
      <c r="Y41" s="4"/>
      <c r="Z41" s="4"/>
    </row>
    <row r="42" spans="1:26" ht="16.5" customHeight="1">
      <c r="A42" s="11">
        <v>3</v>
      </c>
      <c r="B42" s="60"/>
      <c r="C42" s="62"/>
      <c r="D42" s="62"/>
      <c r="E42" s="62"/>
      <c r="F42" s="59"/>
      <c r="G42" s="11">
        <v>3</v>
      </c>
      <c r="H42" s="60"/>
      <c r="I42" s="62"/>
      <c r="J42" s="62"/>
      <c r="K42" s="62"/>
      <c r="L42" s="59"/>
      <c r="M42" s="2"/>
      <c r="N42" s="2"/>
      <c r="O42" s="4"/>
      <c r="P42" s="4"/>
      <c r="Q42" s="4"/>
      <c r="R42" s="4"/>
      <c r="S42" s="4"/>
      <c r="T42" s="4"/>
      <c r="U42" s="4"/>
      <c r="V42" s="4"/>
      <c r="W42" s="4"/>
      <c r="X42" s="4"/>
      <c r="Y42" s="4"/>
      <c r="Z42" s="4"/>
    </row>
    <row r="43" spans="1:26" ht="16.5" customHeight="1">
      <c r="A43" s="11">
        <v>4</v>
      </c>
      <c r="B43" s="60"/>
      <c r="C43" s="62"/>
      <c r="D43" s="62"/>
      <c r="E43" s="62"/>
      <c r="F43" s="59"/>
      <c r="G43" s="11">
        <v>4</v>
      </c>
      <c r="H43" s="60"/>
      <c r="I43" s="62"/>
      <c r="J43" s="62"/>
      <c r="K43" s="62"/>
      <c r="L43" s="59"/>
      <c r="M43" s="2"/>
      <c r="N43" s="2"/>
      <c r="O43" s="4"/>
      <c r="P43" s="4"/>
      <c r="Q43" s="4"/>
      <c r="R43" s="4"/>
      <c r="S43" s="4"/>
      <c r="T43" s="4"/>
      <c r="U43" s="4"/>
      <c r="V43" s="4"/>
      <c r="W43" s="4"/>
      <c r="X43" s="4"/>
      <c r="Y43" s="4"/>
      <c r="Z43" s="4"/>
    </row>
    <row r="44" spans="1:26" ht="16.5" customHeight="1">
      <c r="A44" s="11">
        <v>5</v>
      </c>
      <c r="B44" s="60"/>
      <c r="C44" s="62"/>
      <c r="D44" s="62"/>
      <c r="E44" s="62"/>
      <c r="F44" s="59"/>
      <c r="G44" s="11">
        <v>5</v>
      </c>
      <c r="H44" s="60"/>
      <c r="I44" s="62"/>
      <c r="J44" s="62"/>
      <c r="K44" s="62"/>
      <c r="L44" s="59"/>
      <c r="M44" s="2"/>
      <c r="N44" s="2"/>
      <c r="O44" s="4"/>
      <c r="P44" s="4"/>
      <c r="Q44" s="4"/>
      <c r="R44" s="4"/>
      <c r="S44" s="4"/>
      <c r="T44" s="4"/>
      <c r="U44" s="4"/>
      <c r="V44" s="4"/>
      <c r="W44" s="4"/>
      <c r="X44" s="4"/>
      <c r="Y44" s="4"/>
      <c r="Z44" s="4"/>
    </row>
    <row r="45" spans="1:26" ht="16.5" customHeight="1">
      <c r="A45" s="11">
        <v>6</v>
      </c>
      <c r="B45" s="60"/>
      <c r="C45" s="62"/>
      <c r="D45" s="62"/>
      <c r="E45" s="62"/>
      <c r="F45" s="59"/>
      <c r="G45" s="11">
        <v>6</v>
      </c>
      <c r="H45" s="60"/>
      <c r="I45" s="62"/>
      <c r="J45" s="62"/>
      <c r="K45" s="62"/>
      <c r="L45" s="59"/>
      <c r="M45" s="2"/>
      <c r="N45" s="2"/>
      <c r="O45" s="4"/>
      <c r="P45" s="4"/>
      <c r="Q45" s="4"/>
      <c r="R45" s="4"/>
      <c r="S45" s="4"/>
      <c r="T45" s="4"/>
      <c r="U45" s="4"/>
      <c r="V45" s="4"/>
      <c r="W45" s="4"/>
      <c r="X45" s="4"/>
      <c r="Y45" s="4"/>
      <c r="Z45" s="4"/>
    </row>
    <row r="46" spans="1:26" ht="16.5" customHeight="1">
      <c r="A46" s="11">
        <v>7</v>
      </c>
      <c r="B46" s="60"/>
      <c r="C46" s="62"/>
      <c r="D46" s="62"/>
      <c r="E46" s="62"/>
      <c r="F46" s="59"/>
      <c r="G46" s="11">
        <v>7</v>
      </c>
      <c r="H46" s="60"/>
      <c r="I46" s="62"/>
      <c r="J46" s="62"/>
      <c r="K46" s="62"/>
      <c r="L46" s="59"/>
      <c r="M46" s="2"/>
      <c r="N46" s="2"/>
      <c r="O46" s="4"/>
      <c r="P46" s="4"/>
      <c r="Q46" s="4"/>
      <c r="R46" s="4"/>
      <c r="S46" s="4"/>
      <c r="T46" s="4"/>
      <c r="U46" s="4"/>
      <c r="V46" s="4"/>
      <c r="W46" s="4"/>
      <c r="X46" s="4"/>
      <c r="Y46" s="4"/>
      <c r="Z46" s="4"/>
    </row>
    <row r="47" spans="1:26" ht="16.5" customHeight="1">
      <c r="A47" s="11">
        <v>8</v>
      </c>
      <c r="B47" s="60"/>
      <c r="C47" s="62"/>
      <c r="D47" s="62"/>
      <c r="E47" s="62"/>
      <c r="F47" s="59"/>
      <c r="G47" s="11">
        <v>8</v>
      </c>
      <c r="H47" s="60"/>
      <c r="I47" s="62"/>
      <c r="J47" s="62"/>
      <c r="K47" s="62"/>
      <c r="L47" s="59"/>
      <c r="M47" s="2"/>
      <c r="N47" s="2"/>
      <c r="O47" s="4"/>
      <c r="P47" s="4"/>
      <c r="Q47" s="4"/>
      <c r="R47" s="4"/>
      <c r="S47" s="4"/>
      <c r="T47" s="4"/>
      <c r="U47" s="4"/>
      <c r="V47" s="4"/>
      <c r="W47" s="4"/>
      <c r="X47" s="4"/>
      <c r="Y47" s="4"/>
      <c r="Z47" s="4"/>
    </row>
    <row r="48" spans="1:26" ht="16.5" customHeight="1">
      <c r="A48" s="11">
        <v>9</v>
      </c>
      <c r="B48" s="60"/>
      <c r="C48" s="62"/>
      <c r="D48" s="62"/>
      <c r="E48" s="62"/>
      <c r="F48" s="59"/>
      <c r="G48" s="11">
        <v>9</v>
      </c>
      <c r="H48" s="60"/>
      <c r="I48" s="62"/>
      <c r="J48" s="62"/>
      <c r="K48" s="62"/>
      <c r="L48" s="59"/>
      <c r="M48" s="2"/>
      <c r="N48" s="2"/>
      <c r="O48" s="4"/>
      <c r="P48" s="4"/>
      <c r="Q48" s="4"/>
      <c r="R48" s="4"/>
      <c r="S48" s="4"/>
      <c r="T48" s="4"/>
      <c r="U48" s="4"/>
      <c r="V48" s="4"/>
      <c r="W48" s="4"/>
      <c r="X48" s="4"/>
      <c r="Y48" s="4"/>
      <c r="Z48" s="4"/>
    </row>
    <row r="49" spans="1:26" ht="16.5" customHeight="1">
      <c r="A49" s="11">
        <v>10</v>
      </c>
      <c r="B49" s="60"/>
      <c r="C49" s="62"/>
      <c r="D49" s="62"/>
      <c r="E49" s="62"/>
      <c r="F49" s="59"/>
      <c r="G49" s="11">
        <v>10</v>
      </c>
      <c r="H49" s="60"/>
      <c r="I49" s="62"/>
      <c r="J49" s="62"/>
      <c r="K49" s="62"/>
      <c r="L49" s="59"/>
      <c r="M49" s="2"/>
      <c r="N49" s="2"/>
      <c r="O49" s="4"/>
      <c r="P49" s="4"/>
      <c r="Q49" s="4"/>
      <c r="R49" s="4"/>
      <c r="S49" s="4"/>
      <c r="T49" s="4"/>
      <c r="U49" s="4"/>
      <c r="V49" s="4"/>
      <c r="W49" s="4"/>
      <c r="X49" s="4"/>
      <c r="Y49" s="4"/>
      <c r="Z49" s="4"/>
    </row>
    <row r="50" spans="1:26" ht="16.5" customHeight="1">
      <c r="A50" s="11">
        <v>11</v>
      </c>
      <c r="B50" s="60"/>
      <c r="C50" s="62"/>
      <c r="D50" s="62"/>
      <c r="E50" s="62"/>
      <c r="F50" s="59"/>
      <c r="G50" s="11">
        <v>11</v>
      </c>
      <c r="H50" s="60"/>
      <c r="I50" s="62"/>
      <c r="J50" s="62"/>
      <c r="K50" s="62"/>
      <c r="L50" s="59"/>
      <c r="M50" s="2"/>
      <c r="N50" s="2"/>
      <c r="O50" s="4"/>
      <c r="P50" s="4"/>
      <c r="Q50" s="4"/>
      <c r="R50" s="4"/>
      <c r="S50" s="4"/>
      <c r="T50" s="4"/>
      <c r="U50" s="4"/>
      <c r="V50" s="4"/>
      <c r="W50" s="4"/>
      <c r="X50" s="4"/>
      <c r="Y50" s="4"/>
      <c r="Z50" s="4"/>
    </row>
    <row r="51" spans="1:26" ht="16.5" customHeight="1">
      <c r="A51" s="11">
        <v>12</v>
      </c>
      <c r="B51" s="60"/>
      <c r="C51" s="62"/>
      <c r="D51" s="62"/>
      <c r="E51" s="62"/>
      <c r="F51" s="59"/>
      <c r="G51" s="11">
        <v>12</v>
      </c>
      <c r="H51" s="60"/>
      <c r="I51" s="62"/>
      <c r="J51" s="62"/>
      <c r="K51" s="62"/>
      <c r="L51" s="59"/>
      <c r="M51" s="2"/>
      <c r="N51" s="2"/>
      <c r="O51" s="4"/>
      <c r="P51" s="4"/>
      <c r="Q51" s="4"/>
      <c r="R51" s="4"/>
      <c r="S51" s="4"/>
      <c r="T51" s="4"/>
      <c r="U51" s="4"/>
      <c r="V51" s="4"/>
      <c r="W51" s="4"/>
      <c r="X51" s="4"/>
      <c r="Y51" s="4"/>
      <c r="Z51" s="4"/>
    </row>
    <row r="52" spans="1:26" ht="16.5" customHeight="1">
      <c r="A52" s="11">
        <v>13</v>
      </c>
      <c r="B52" s="60"/>
      <c r="C52" s="62"/>
      <c r="D52" s="62"/>
      <c r="E52" s="62"/>
      <c r="F52" s="59"/>
      <c r="G52" s="11">
        <v>13</v>
      </c>
      <c r="H52" s="60"/>
      <c r="I52" s="62"/>
      <c r="J52" s="62"/>
      <c r="K52" s="62"/>
      <c r="L52" s="59"/>
      <c r="M52" s="2"/>
      <c r="N52" s="2"/>
      <c r="O52" s="4"/>
      <c r="P52" s="4"/>
      <c r="Q52" s="4"/>
      <c r="R52" s="4"/>
      <c r="S52" s="4"/>
      <c r="T52" s="4"/>
      <c r="U52" s="4"/>
      <c r="V52" s="4"/>
      <c r="W52" s="4"/>
      <c r="X52" s="4"/>
      <c r="Y52" s="4"/>
      <c r="Z52" s="4"/>
    </row>
    <row r="53" spans="1:26" ht="16.5" customHeight="1">
      <c r="A53" s="11">
        <v>14</v>
      </c>
      <c r="B53" s="60"/>
      <c r="C53" s="62"/>
      <c r="D53" s="62"/>
      <c r="E53" s="62"/>
      <c r="F53" s="59"/>
      <c r="G53" s="11">
        <v>14</v>
      </c>
      <c r="H53" s="60"/>
      <c r="I53" s="62"/>
      <c r="J53" s="62"/>
      <c r="K53" s="62"/>
      <c r="L53" s="59"/>
      <c r="M53" s="2"/>
      <c r="N53" s="2"/>
      <c r="O53" s="4"/>
      <c r="P53" s="4"/>
      <c r="Q53" s="4"/>
      <c r="R53" s="4"/>
      <c r="S53" s="4"/>
      <c r="T53" s="4"/>
      <c r="U53" s="4"/>
      <c r="V53" s="4"/>
      <c r="W53" s="4"/>
      <c r="X53" s="4"/>
      <c r="Y53" s="4"/>
      <c r="Z53" s="4"/>
    </row>
    <row r="54" spans="1:26" ht="16.5" customHeight="1">
      <c r="A54" s="11">
        <v>15</v>
      </c>
      <c r="B54" s="60"/>
      <c r="C54" s="62"/>
      <c r="D54" s="62"/>
      <c r="E54" s="62"/>
      <c r="F54" s="59"/>
      <c r="G54" s="11">
        <v>15</v>
      </c>
      <c r="H54" s="60"/>
      <c r="I54" s="62"/>
      <c r="J54" s="62"/>
      <c r="K54" s="62"/>
      <c r="L54" s="59"/>
      <c r="M54" s="2"/>
      <c r="N54" s="2"/>
      <c r="O54" s="4"/>
      <c r="P54" s="4"/>
      <c r="Q54" s="4"/>
      <c r="R54" s="4"/>
      <c r="S54" s="4"/>
      <c r="T54" s="4"/>
      <c r="U54" s="4"/>
      <c r="V54" s="4"/>
      <c r="W54" s="4"/>
      <c r="X54" s="4"/>
      <c r="Y54" s="4"/>
      <c r="Z54" s="4"/>
    </row>
    <row r="55" spans="1:26" ht="16.5" customHeight="1">
      <c r="A55" s="61" t="s">
        <v>56</v>
      </c>
      <c r="B55" s="62"/>
      <c r="C55" s="62"/>
      <c r="D55" s="62"/>
      <c r="E55" s="62"/>
      <c r="F55" s="62"/>
      <c r="G55" s="62"/>
      <c r="H55" s="62"/>
      <c r="I55" s="62"/>
      <c r="J55" s="62"/>
      <c r="K55" s="62"/>
      <c r="L55" s="59"/>
      <c r="M55" s="2"/>
      <c r="N55" s="2"/>
      <c r="O55" s="4"/>
      <c r="P55" s="4"/>
      <c r="Q55" s="4"/>
      <c r="R55" s="4"/>
      <c r="S55" s="4"/>
      <c r="T55" s="4"/>
      <c r="U55" s="4"/>
      <c r="V55" s="4"/>
      <c r="W55" s="4"/>
      <c r="X55" s="4"/>
      <c r="Y55" s="4"/>
      <c r="Z55" s="4"/>
    </row>
    <row r="56" spans="1:26" ht="21" customHeight="1">
      <c r="A56" s="63" t="s">
        <v>57</v>
      </c>
      <c r="B56" s="64"/>
      <c r="C56" s="64"/>
      <c r="D56" s="64"/>
      <c r="E56" s="64"/>
      <c r="F56" s="65"/>
      <c r="G56" s="61" t="s">
        <v>58</v>
      </c>
      <c r="H56" s="62"/>
      <c r="I56" s="62"/>
      <c r="J56" s="62"/>
      <c r="K56" s="62"/>
      <c r="L56" s="59"/>
      <c r="M56" s="2"/>
      <c r="N56" s="2"/>
      <c r="O56" s="4"/>
      <c r="P56" s="4"/>
      <c r="Q56" s="4"/>
      <c r="R56" s="4"/>
      <c r="S56" s="4"/>
      <c r="T56" s="4"/>
      <c r="U56" s="4"/>
      <c r="V56" s="4"/>
      <c r="W56" s="4"/>
      <c r="X56" s="4"/>
      <c r="Y56" s="4"/>
      <c r="Z56" s="4"/>
    </row>
    <row r="57" spans="1:26" ht="16.5" customHeight="1">
      <c r="A57" s="11">
        <v>1</v>
      </c>
      <c r="B57" s="60" t="s">
        <v>59</v>
      </c>
      <c r="C57" s="62"/>
      <c r="D57" s="62"/>
      <c r="E57" s="62"/>
      <c r="F57" s="59"/>
      <c r="G57" s="11">
        <v>1</v>
      </c>
      <c r="H57" s="60" t="s">
        <v>60</v>
      </c>
      <c r="I57" s="62"/>
      <c r="J57" s="62"/>
      <c r="K57" s="62"/>
      <c r="L57" s="59"/>
      <c r="M57" s="2"/>
      <c r="N57" s="2"/>
      <c r="O57" s="4"/>
      <c r="P57" s="4"/>
      <c r="Q57" s="4"/>
      <c r="R57" s="4"/>
      <c r="S57" s="4"/>
      <c r="T57" s="4"/>
      <c r="U57" s="4"/>
      <c r="V57" s="4"/>
      <c r="W57" s="4"/>
      <c r="X57" s="4"/>
      <c r="Y57" s="4"/>
      <c r="Z57" s="4"/>
    </row>
    <row r="58" spans="1:26" ht="14.25" customHeight="1">
      <c r="A58" s="11">
        <v>2</v>
      </c>
      <c r="B58" s="60" t="s">
        <v>61</v>
      </c>
      <c r="C58" s="62"/>
      <c r="D58" s="62"/>
      <c r="E58" s="62"/>
      <c r="F58" s="59"/>
      <c r="G58" s="11">
        <v>2</v>
      </c>
      <c r="H58" s="60"/>
      <c r="I58" s="62"/>
      <c r="J58" s="62"/>
      <c r="K58" s="62"/>
      <c r="L58" s="59"/>
      <c r="M58" s="2"/>
      <c r="N58" s="2"/>
      <c r="O58" s="4"/>
      <c r="P58" s="4"/>
      <c r="Q58" s="4"/>
      <c r="R58" s="4"/>
      <c r="S58" s="4"/>
      <c r="T58" s="4"/>
      <c r="U58" s="4"/>
      <c r="V58" s="4"/>
      <c r="W58" s="4"/>
      <c r="X58" s="4"/>
      <c r="Y58" s="4"/>
      <c r="Z58" s="4"/>
    </row>
    <row r="59" spans="1:26" ht="16.5" customHeight="1">
      <c r="A59" s="11">
        <v>3</v>
      </c>
      <c r="B59" s="60"/>
      <c r="C59" s="62"/>
      <c r="D59" s="62"/>
      <c r="E59" s="62"/>
      <c r="F59" s="59"/>
      <c r="G59" s="11">
        <v>3</v>
      </c>
      <c r="H59" s="60"/>
      <c r="I59" s="62"/>
      <c r="J59" s="62"/>
      <c r="K59" s="62"/>
      <c r="L59" s="59"/>
      <c r="M59" s="2"/>
      <c r="N59" s="2"/>
      <c r="O59" s="4"/>
      <c r="P59" s="4"/>
      <c r="Q59" s="4"/>
      <c r="R59" s="4"/>
      <c r="S59" s="4"/>
      <c r="T59" s="4"/>
      <c r="U59" s="4"/>
      <c r="V59" s="4"/>
      <c r="W59" s="4"/>
      <c r="X59" s="4"/>
      <c r="Y59" s="4"/>
      <c r="Z59" s="4"/>
    </row>
    <row r="60" spans="1:26" ht="16.5" customHeight="1">
      <c r="A60" s="11">
        <v>4</v>
      </c>
      <c r="B60" s="60"/>
      <c r="C60" s="62"/>
      <c r="D60" s="62"/>
      <c r="E60" s="62"/>
      <c r="F60" s="59"/>
      <c r="G60" s="11">
        <v>4</v>
      </c>
      <c r="H60" s="60"/>
      <c r="I60" s="62"/>
      <c r="J60" s="62"/>
      <c r="K60" s="62"/>
      <c r="L60" s="59"/>
      <c r="M60" s="2"/>
      <c r="N60" s="2"/>
      <c r="O60" s="4"/>
      <c r="P60" s="4"/>
      <c r="Q60" s="4"/>
      <c r="R60" s="4"/>
      <c r="S60" s="4"/>
      <c r="T60" s="4"/>
      <c r="U60" s="4"/>
      <c r="V60" s="4"/>
      <c r="W60" s="4"/>
      <c r="X60" s="4"/>
      <c r="Y60" s="4"/>
      <c r="Z60" s="4"/>
    </row>
    <row r="61" spans="1:26" ht="16.5" customHeight="1">
      <c r="A61" s="11">
        <v>5</v>
      </c>
      <c r="B61" s="60"/>
      <c r="C61" s="62"/>
      <c r="D61" s="62"/>
      <c r="E61" s="62"/>
      <c r="F61" s="59"/>
      <c r="G61" s="11">
        <v>5</v>
      </c>
      <c r="H61" s="60"/>
      <c r="I61" s="62"/>
      <c r="J61" s="62"/>
      <c r="K61" s="62"/>
      <c r="L61" s="59"/>
      <c r="M61" s="2"/>
      <c r="N61" s="2"/>
      <c r="O61" s="4"/>
      <c r="P61" s="4"/>
      <c r="Q61" s="4"/>
      <c r="R61" s="4"/>
      <c r="S61" s="4"/>
      <c r="T61" s="4"/>
      <c r="U61" s="4"/>
      <c r="V61" s="4"/>
      <c r="W61" s="4"/>
      <c r="X61" s="4"/>
      <c r="Y61" s="4"/>
      <c r="Z61" s="4"/>
    </row>
    <row r="62" spans="1:26" ht="16.5" customHeight="1">
      <c r="A62" s="11">
        <v>6</v>
      </c>
      <c r="B62" s="60"/>
      <c r="C62" s="62"/>
      <c r="D62" s="62"/>
      <c r="E62" s="62"/>
      <c r="F62" s="59"/>
      <c r="G62" s="11">
        <v>6</v>
      </c>
      <c r="H62" s="60"/>
      <c r="I62" s="62"/>
      <c r="J62" s="62"/>
      <c r="K62" s="62"/>
      <c r="L62" s="59"/>
      <c r="M62" s="2"/>
      <c r="N62" s="2"/>
      <c r="O62" s="4"/>
      <c r="P62" s="4"/>
      <c r="Q62" s="4"/>
      <c r="R62" s="4"/>
      <c r="S62" s="4"/>
      <c r="T62" s="4"/>
      <c r="U62" s="4"/>
      <c r="V62" s="4"/>
      <c r="W62" s="4"/>
      <c r="X62" s="4"/>
      <c r="Y62" s="4"/>
      <c r="Z62" s="4"/>
    </row>
    <row r="63" spans="1:26" ht="21" customHeight="1">
      <c r="A63" s="63" t="s">
        <v>62</v>
      </c>
      <c r="B63" s="64"/>
      <c r="C63" s="64"/>
      <c r="D63" s="64"/>
      <c r="E63" s="64"/>
      <c r="F63" s="65"/>
      <c r="G63" s="61" t="s">
        <v>63</v>
      </c>
      <c r="H63" s="62"/>
      <c r="I63" s="62"/>
      <c r="J63" s="62"/>
      <c r="K63" s="62"/>
      <c r="L63" s="59"/>
      <c r="M63" s="2"/>
      <c r="N63" s="2"/>
      <c r="O63" s="4"/>
      <c r="P63" s="4"/>
      <c r="Q63" s="4"/>
      <c r="R63" s="4"/>
      <c r="S63" s="4"/>
      <c r="T63" s="4"/>
      <c r="U63" s="4"/>
      <c r="V63" s="4"/>
      <c r="W63" s="4"/>
      <c r="X63" s="4"/>
      <c r="Y63" s="4"/>
      <c r="Z63" s="4"/>
    </row>
    <row r="64" spans="1:26" ht="16.5" customHeight="1">
      <c r="A64" s="11">
        <v>1</v>
      </c>
      <c r="B64" s="60" t="s">
        <v>64</v>
      </c>
      <c r="C64" s="62"/>
      <c r="D64" s="62"/>
      <c r="E64" s="62"/>
      <c r="F64" s="59"/>
      <c r="G64" s="11">
        <v>1</v>
      </c>
      <c r="H64" s="60" t="s">
        <v>65</v>
      </c>
      <c r="I64" s="62"/>
      <c r="J64" s="62"/>
      <c r="K64" s="62"/>
      <c r="L64" s="59"/>
      <c r="M64" s="2"/>
      <c r="N64" s="2"/>
      <c r="O64" s="4"/>
      <c r="P64" s="4"/>
      <c r="Q64" s="4"/>
      <c r="R64" s="4"/>
      <c r="S64" s="4"/>
      <c r="T64" s="4"/>
      <c r="U64" s="4"/>
      <c r="V64" s="4"/>
      <c r="W64" s="4"/>
      <c r="X64" s="4"/>
      <c r="Y64" s="4"/>
      <c r="Z64" s="4"/>
    </row>
    <row r="65" spans="1:26" ht="16.5" customHeight="1">
      <c r="A65" s="11">
        <v>2</v>
      </c>
      <c r="B65" s="60" t="s">
        <v>66</v>
      </c>
      <c r="C65" s="62"/>
      <c r="D65" s="62"/>
      <c r="E65" s="62"/>
      <c r="F65" s="59"/>
      <c r="G65" s="11">
        <v>2</v>
      </c>
      <c r="H65" s="60" t="s">
        <v>67</v>
      </c>
      <c r="I65" s="62"/>
      <c r="J65" s="62"/>
      <c r="K65" s="62"/>
      <c r="L65" s="59"/>
      <c r="M65" s="2"/>
      <c r="N65" s="2"/>
      <c r="O65" s="4"/>
      <c r="P65" s="4"/>
      <c r="Q65" s="4"/>
      <c r="R65" s="4"/>
      <c r="S65" s="4"/>
      <c r="T65" s="4"/>
      <c r="U65" s="4"/>
      <c r="V65" s="4"/>
      <c r="W65" s="4"/>
      <c r="X65" s="4"/>
      <c r="Y65" s="4"/>
      <c r="Z65" s="4"/>
    </row>
    <row r="66" spans="1:26" ht="16.5" customHeight="1">
      <c r="A66" s="11">
        <v>3</v>
      </c>
      <c r="B66" s="60"/>
      <c r="C66" s="62"/>
      <c r="D66" s="62"/>
      <c r="E66" s="62"/>
      <c r="F66" s="59"/>
      <c r="G66" s="11">
        <v>3</v>
      </c>
      <c r="H66" s="60" t="s">
        <v>68</v>
      </c>
      <c r="I66" s="62"/>
      <c r="J66" s="62"/>
      <c r="K66" s="62"/>
      <c r="L66" s="59"/>
      <c r="M66" s="2"/>
      <c r="N66" s="2"/>
      <c r="O66" s="4"/>
      <c r="P66" s="4"/>
      <c r="Q66" s="4"/>
      <c r="R66" s="4"/>
      <c r="S66" s="4"/>
      <c r="T66" s="4"/>
      <c r="U66" s="4"/>
      <c r="V66" s="4"/>
      <c r="W66" s="4"/>
      <c r="X66" s="4"/>
      <c r="Y66" s="4"/>
      <c r="Z66" s="4"/>
    </row>
    <row r="67" spans="1:26" ht="16.5" customHeight="1">
      <c r="A67" s="11">
        <v>4</v>
      </c>
      <c r="B67" s="60"/>
      <c r="C67" s="62"/>
      <c r="D67" s="62"/>
      <c r="E67" s="62"/>
      <c r="F67" s="59"/>
      <c r="G67" s="11">
        <v>4</v>
      </c>
      <c r="H67" s="60" t="s">
        <v>69</v>
      </c>
      <c r="I67" s="62"/>
      <c r="J67" s="62"/>
      <c r="K67" s="62"/>
      <c r="L67" s="59"/>
      <c r="M67" s="2"/>
      <c r="N67" s="2"/>
      <c r="O67" s="4"/>
      <c r="P67" s="4"/>
      <c r="Q67" s="4"/>
      <c r="R67" s="4"/>
      <c r="S67" s="4"/>
      <c r="T67" s="4"/>
      <c r="U67" s="4"/>
      <c r="V67" s="4"/>
      <c r="W67" s="4"/>
      <c r="X67" s="4"/>
      <c r="Y67" s="4"/>
      <c r="Z67" s="4"/>
    </row>
    <row r="68" spans="1:26" ht="16.5" customHeight="1">
      <c r="A68" s="11">
        <v>5</v>
      </c>
      <c r="B68" s="60"/>
      <c r="C68" s="62"/>
      <c r="D68" s="62"/>
      <c r="E68" s="62"/>
      <c r="F68" s="59"/>
      <c r="G68" s="11">
        <v>5</v>
      </c>
      <c r="H68" s="60"/>
      <c r="I68" s="62"/>
      <c r="J68" s="62"/>
      <c r="K68" s="62"/>
      <c r="L68" s="59"/>
      <c r="M68" s="2"/>
      <c r="N68" s="2"/>
      <c r="O68" s="4"/>
      <c r="P68" s="4"/>
      <c r="Q68" s="4"/>
      <c r="R68" s="4"/>
      <c r="S68" s="4"/>
      <c r="T68" s="4"/>
      <c r="U68" s="4"/>
      <c r="V68" s="4"/>
      <c r="W68" s="4"/>
      <c r="X68" s="4"/>
      <c r="Y68" s="4"/>
      <c r="Z68" s="4"/>
    </row>
    <row r="69" spans="1:26" ht="16.5" customHeight="1">
      <c r="A69" s="11">
        <v>6</v>
      </c>
      <c r="B69" s="60"/>
      <c r="C69" s="62"/>
      <c r="D69" s="62"/>
      <c r="E69" s="62"/>
      <c r="F69" s="59"/>
      <c r="G69" s="11">
        <v>6</v>
      </c>
      <c r="H69" s="60"/>
      <c r="I69" s="62"/>
      <c r="J69" s="62"/>
      <c r="K69" s="62"/>
      <c r="L69" s="59"/>
      <c r="M69" s="2"/>
      <c r="N69" s="2"/>
      <c r="O69" s="4"/>
      <c r="P69" s="4"/>
      <c r="Q69" s="4"/>
      <c r="R69" s="4"/>
      <c r="S69" s="4"/>
      <c r="T69" s="4"/>
      <c r="U69" s="4"/>
      <c r="V69" s="4"/>
      <c r="W69" s="4"/>
      <c r="X69" s="4"/>
      <c r="Y69" s="4"/>
      <c r="Z69" s="4"/>
    </row>
    <row r="70" spans="1:26" ht="21" customHeight="1">
      <c r="A70" s="63" t="s">
        <v>70</v>
      </c>
      <c r="B70" s="64"/>
      <c r="C70" s="64"/>
      <c r="D70" s="64"/>
      <c r="E70" s="64"/>
      <c r="F70" s="65"/>
      <c r="G70" s="61" t="s">
        <v>71</v>
      </c>
      <c r="H70" s="62"/>
      <c r="I70" s="62"/>
      <c r="J70" s="62"/>
      <c r="K70" s="62"/>
      <c r="L70" s="59"/>
      <c r="M70" s="2"/>
      <c r="N70" s="2"/>
      <c r="O70" s="4"/>
      <c r="P70" s="4"/>
      <c r="Q70" s="4"/>
      <c r="R70" s="4"/>
      <c r="S70" s="4"/>
      <c r="T70" s="4"/>
      <c r="U70" s="4"/>
      <c r="V70" s="4"/>
      <c r="W70" s="4"/>
      <c r="X70" s="4"/>
      <c r="Y70" s="4"/>
      <c r="Z70" s="4"/>
    </row>
    <row r="71" spans="1:26" ht="16.5" customHeight="1">
      <c r="A71" s="11">
        <v>1</v>
      </c>
      <c r="B71" s="60" t="s">
        <v>72</v>
      </c>
      <c r="C71" s="62"/>
      <c r="D71" s="62"/>
      <c r="E71" s="62"/>
      <c r="F71" s="59"/>
      <c r="G71" s="11">
        <v>1</v>
      </c>
      <c r="H71" s="60" t="s">
        <v>59</v>
      </c>
      <c r="I71" s="62"/>
      <c r="J71" s="62"/>
      <c r="K71" s="62"/>
      <c r="L71" s="59"/>
      <c r="M71" s="2"/>
      <c r="N71" s="2"/>
      <c r="O71" s="4"/>
      <c r="P71" s="4"/>
      <c r="Q71" s="4"/>
      <c r="R71" s="4"/>
      <c r="S71" s="4"/>
      <c r="T71" s="4"/>
      <c r="U71" s="4"/>
      <c r="V71" s="4"/>
      <c r="W71" s="4"/>
      <c r="X71" s="4"/>
      <c r="Y71" s="4"/>
      <c r="Z71" s="4"/>
    </row>
    <row r="72" spans="1:26" ht="14.25" customHeight="1">
      <c r="A72" s="11">
        <v>2</v>
      </c>
      <c r="B72" s="60" t="s">
        <v>73</v>
      </c>
      <c r="C72" s="62"/>
      <c r="D72" s="62"/>
      <c r="E72" s="62"/>
      <c r="F72" s="59"/>
      <c r="G72" s="11">
        <v>2</v>
      </c>
      <c r="H72" s="60" t="s">
        <v>74</v>
      </c>
      <c r="I72" s="62"/>
      <c r="J72" s="62"/>
      <c r="K72" s="62"/>
      <c r="L72" s="59"/>
      <c r="M72" s="2"/>
      <c r="N72" s="2"/>
      <c r="O72" s="4"/>
      <c r="P72" s="4"/>
      <c r="Q72" s="4"/>
      <c r="R72" s="4"/>
      <c r="S72" s="4"/>
      <c r="T72" s="4"/>
      <c r="U72" s="4"/>
      <c r="V72" s="4"/>
      <c r="W72" s="4"/>
      <c r="X72" s="4"/>
      <c r="Y72" s="4"/>
      <c r="Z72" s="4"/>
    </row>
    <row r="73" spans="1:26" ht="16.5" customHeight="1">
      <c r="A73" s="11">
        <v>3</v>
      </c>
      <c r="B73" s="60"/>
      <c r="C73" s="62"/>
      <c r="D73" s="62"/>
      <c r="E73" s="62"/>
      <c r="F73" s="59"/>
      <c r="G73" s="11">
        <v>3</v>
      </c>
      <c r="H73" s="60" t="s">
        <v>75</v>
      </c>
      <c r="I73" s="62"/>
      <c r="J73" s="62"/>
      <c r="K73" s="62"/>
      <c r="L73" s="59"/>
      <c r="M73" s="2"/>
      <c r="N73" s="2"/>
      <c r="O73" s="4"/>
      <c r="P73" s="4"/>
      <c r="Q73" s="4"/>
      <c r="R73" s="4"/>
      <c r="S73" s="4"/>
      <c r="T73" s="4"/>
      <c r="U73" s="4"/>
      <c r="V73" s="4"/>
      <c r="W73" s="4"/>
      <c r="X73" s="4"/>
      <c r="Y73" s="4"/>
      <c r="Z73" s="4"/>
    </row>
    <row r="74" spans="1:26" ht="16.5" customHeight="1">
      <c r="A74" s="11">
        <v>4</v>
      </c>
      <c r="B74" s="60"/>
      <c r="C74" s="62"/>
      <c r="D74" s="62"/>
      <c r="E74" s="62"/>
      <c r="F74" s="59"/>
      <c r="G74" s="11">
        <v>4</v>
      </c>
      <c r="H74" s="60"/>
      <c r="I74" s="62"/>
      <c r="J74" s="62"/>
      <c r="K74" s="62"/>
      <c r="L74" s="59"/>
      <c r="M74" s="2"/>
      <c r="N74" s="2"/>
      <c r="O74" s="4"/>
      <c r="P74" s="4"/>
      <c r="Q74" s="4"/>
      <c r="R74" s="4"/>
      <c r="S74" s="4"/>
      <c r="T74" s="4"/>
      <c r="U74" s="4"/>
      <c r="V74" s="4"/>
      <c r="W74" s="4"/>
      <c r="X74" s="4"/>
      <c r="Y74" s="4"/>
      <c r="Z74" s="4"/>
    </row>
    <row r="75" spans="1:26" ht="16.5" customHeight="1">
      <c r="A75" s="11">
        <v>5</v>
      </c>
      <c r="B75" s="60"/>
      <c r="C75" s="62"/>
      <c r="D75" s="62"/>
      <c r="E75" s="62"/>
      <c r="F75" s="59"/>
      <c r="G75" s="11">
        <v>5</v>
      </c>
      <c r="H75" s="60" t="s">
        <v>75</v>
      </c>
      <c r="I75" s="62"/>
      <c r="J75" s="62"/>
      <c r="K75" s="62"/>
      <c r="L75" s="59"/>
      <c r="M75" s="2"/>
      <c r="N75" s="2"/>
      <c r="O75" s="4"/>
      <c r="P75" s="4"/>
      <c r="Q75" s="4"/>
      <c r="R75" s="4"/>
      <c r="S75" s="4"/>
      <c r="T75" s="4"/>
      <c r="U75" s="4"/>
      <c r="V75" s="4"/>
      <c r="W75" s="4"/>
      <c r="X75" s="4"/>
      <c r="Y75" s="4"/>
      <c r="Z75" s="4"/>
    </row>
    <row r="76" spans="1:26" ht="16.5" customHeight="1">
      <c r="A76" s="11">
        <v>6</v>
      </c>
      <c r="B76" s="60"/>
      <c r="C76" s="62"/>
      <c r="D76" s="62"/>
      <c r="E76" s="62"/>
      <c r="F76" s="59"/>
      <c r="G76" s="11">
        <v>6</v>
      </c>
      <c r="H76" s="60"/>
      <c r="I76" s="62"/>
      <c r="J76" s="62"/>
      <c r="K76" s="62"/>
      <c r="L76" s="59"/>
      <c r="M76" s="2"/>
      <c r="N76" s="2"/>
      <c r="O76" s="4"/>
      <c r="P76" s="4"/>
      <c r="Q76" s="4"/>
      <c r="R76" s="4"/>
      <c r="S76" s="4"/>
      <c r="T76" s="4"/>
      <c r="U76" s="4"/>
      <c r="V76" s="4"/>
      <c r="W76" s="4"/>
      <c r="X76" s="4"/>
      <c r="Y76" s="4"/>
      <c r="Z76" s="4"/>
    </row>
    <row r="77" spans="1:26" ht="16.5" customHeight="1">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6.5" customHeight="1">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6.5" customHeight="1">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6.5" customHeight="1">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6.5" customHeight="1">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6.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6.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6.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6.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6.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6.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6.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2">
    <mergeCell ref="H51:L51"/>
    <mergeCell ref="H52:L52"/>
    <mergeCell ref="H43:L43"/>
    <mergeCell ref="B44:F44"/>
    <mergeCell ref="H44:L44"/>
    <mergeCell ref="H45:L45"/>
    <mergeCell ref="H46:L46"/>
    <mergeCell ref="H47:L47"/>
    <mergeCell ref="H48:L48"/>
    <mergeCell ref="H49:L49"/>
    <mergeCell ref="H50:L50"/>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71:L71"/>
    <mergeCell ref="H72:L72"/>
    <mergeCell ref="H73:L73"/>
    <mergeCell ref="H74:L74"/>
    <mergeCell ref="H75:L75"/>
    <mergeCell ref="H76:L76"/>
    <mergeCell ref="G63:L63"/>
    <mergeCell ref="H64:L64"/>
    <mergeCell ref="H65:L65"/>
    <mergeCell ref="H66:L66"/>
    <mergeCell ref="H67:L67"/>
    <mergeCell ref="H68:L68"/>
    <mergeCell ref="H69:L69"/>
    <mergeCell ref="B71:F71"/>
    <mergeCell ref="B72:F72"/>
    <mergeCell ref="B73:F73"/>
    <mergeCell ref="B74:F74"/>
    <mergeCell ref="B75:F75"/>
    <mergeCell ref="B76:F76"/>
    <mergeCell ref="B62:F62"/>
    <mergeCell ref="A63:F63"/>
    <mergeCell ref="B64:F64"/>
    <mergeCell ref="B65:F65"/>
    <mergeCell ref="B66:F66"/>
    <mergeCell ref="B67:F67"/>
    <mergeCell ref="B68:F68"/>
    <mergeCell ref="B59:F59"/>
    <mergeCell ref="H59:L59"/>
    <mergeCell ref="B60:F60"/>
    <mergeCell ref="H60:L60"/>
    <mergeCell ref="B61:F61"/>
    <mergeCell ref="H61:L61"/>
    <mergeCell ref="H62:L62"/>
    <mergeCell ref="B69:F69"/>
    <mergeCell ref="A70:F70"/>
    <mergeCell ref="G70:L70"/>
    <mergeCell ref="H57:L57"/>
    <mergeCell ref="H58:L58"/>
    <mergeCell ref="H53:L53"/>
    <mergeCell ref="H54:L54"/>
    <mergeCell ref="A55:L55"/>
    <mergeCell ref="A56:F56"/>
    <mergeCell ref="G56:L56"/>
    <mergeCell ref="B57:F57"/>
    <mergeCell ref="B58:F58"/>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dataValidations count="1">
    <dataValidation type="list" allowBlank="1" showErrorMessage="1" sqref="C6">
      <formula1>Listas!$F$2:$F$17</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6" max="26" width="14.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c r="A1" s="41" t="s">
        <v>367</v>
      </c>
      <c r="B1" s="41" t="s">
        <v>90</v>
      </c>
      <c r="C1" s="41" t="s">
        <v>91</v>
      </c>
      <c r="D1" s="41" t="s">
        <v>368</v>
      </c>
      <c r="E1" s="41" t="s">
        <v>369</v>
      </c>
      <c r="F1" s="41" t="s">
        <v>81</v>
      </c>
      <c r="G1" s="41" t="s">
        <v>370</v>
      </c>
      <c r="H1" s="41" t="s">
        <v>371</v>
      </c>
      <c r="I1" s="41" t="s">
        <v>222</v>
      </c>
      <c r="J1" s="41" t="s">
        <v>372</v>
      </c>
      <c r="K1" s="41" t="s">
        <v>238</v>
      </c>
      <c r="L1" s="41" t="s">
        <v>373</v>
      </c>
      <c r="M1" s="41" t="s">
        <v>374</v>
      </c>
      <c r="N1" s="41" t="s">
        <v>375</v>
      </c>
      <c r="O1" s="41" t="s">
        <v>376</v>
      </c>
      <c r="P1" s="41" t="s">
        <v>377</v>
      </c>
      <c r="Q1" s="42" t="s">
        <v>109</v>
      </c>
      <c r="R1" s="41" t="s">
        <v>378</v>
      </c>
      <c r="S1" s="41" t="s">
        <v>379</v>
      </c>
      <c r="T1" s="41" t="s">
        <v>380</v>
      </c>
      <c r="U1" s="41" t="s">
        <v>381</v>
      </c>
      <c r="V1" s="41" t="s">
        <v>382</v>
      </c>
      <c r="W1" s="41" t="s">
        <v>383</v>
      </c>
      <c r="X1" s="41" t="s">
        <v>384</v>
      </c>
      <c r="Y1" s="41" t="s">
        <v>374</v>
      </c>
      <c r="Z1" s="41" t="s">
        <v>385</v>
      </c>
      <c r="AA1" s="41" t="s">
        <v>386</v>
      </c>
      <c r="AB1" s="41" t="s">
        <v>387</v>
      </c>
      <c r="AC1" s="41" t="s">
        <v>388</v>
      </c>
      <c r="AD1" s="41" t="s">
        <v>375</v>
      </c>
      <c r="AE1" s="41" t="s">
        <v>389</v>
      </c>
    </row>
    <row r="2" spans="1:31" ht="43.2">
      <c r="A2" s="43" t="s">
        <v>150</v>
      </c>
      <c r="B2" s="44" t="s">
        <v>121</v>
      </c>
      <c r="C2" s="43" t="s">
        <v>390</v>
      </c>
      <c r="D2" s="44" t="s">
        <v>391</v>
      </c>
      <c r="E2" s="44" t="s">
        <v>392</v>
      </c>
      <c r="F2" s="44" t="s">
        <v>393</v>
      </c>
      <c r="G2" s="45"/>
      <c r="H2" s="45"/>
      <c r="I2" s="45" t="s">
        <v>236</v>
      </c>
      <c r="J2" s="45" t="s">
        <v>237</v>
      </c>
      <c r="K2" s="45" t="s">
        <v>238</v>
      </c>
      <c r="L2" s="45" t="s">
        <v>239</v>
      </c>
      <c r="M2" s="46" t="s">
        <v>240</v>
      </c>
      <c r="N2" s="45" t="s">
        <v>329</v>
      </c>
      <c r="O2" s="45" t="s">
        <v>191</v>
      </c>
      <c r="P2" s="44" t="s">
        <v>206</v>
      </c>
      <c r="Q2" s="44" t="s">
        <v>394</v>
      </c>
      <c r="R2" s="44" t="s">
        <v>395</v>
      </c>
      <c r="S2" s="44" t="s">
        <v>296</v>
      </c>
      <c r="T2" s="44" t="s">
        <v>297</v>
      </c>
      <c r="U2" s="45" t="s">
        <v>298</v>
      </c>
      <c r="V2" s="45" t="s">
        <v>299</v>
      </c>
      <c r="W2" s="45" t="s">
        <v>300</v>
      </c>
      <c r="X2" s="44" t="s">
        <v>301</v>
      </c>
      <c r="Y2" s="44" t="s">
        <v>302</v>
      </c>
      <c r="Z2" s="45" t="s">
        <v>296</v>
      </c>
      <c r="AA2" s="45">
        <v>15</v>
      </c>
      <c r="AB2" s="47" t="s">
        <v>396</v>
      </c>
      <c r="AC2" s="47" t="s">
        <v>304</v>
      </c>
      <c r="AD2" s="45" t="s">
        <v>397</v>
      </c>
      <c r="AE2" s="45" t="str">
        <f>""</f>
        <v/>
      </c>
    </row>
    <row r="3" spans="1:31" ht="43.2">
      <c r="A3" s="43" t="s">
        <v>117</v>
      </c>
      <c r="B3" s="43" t="s">
        <v>154</v>
      </c>
      <c r="C3" s="43" t="s">
        <v>110</v>
      </c>
      <c r="D3" s="44" t="s">
        <v>398</v>
      </c>
      <c r="E3" s="44" t="s">
        <v>399</v>
      </c>
      <c r="F3" s="44" t="s">
        <v>400</v>
      </c>
      <c r="G3" s="45"/>
      <c r="H3" s="45"/>
      <c r="I3" s="45" t="s">
        <v>257</v>
      </c>
      <c r="J3" s="45" t="s">
        <v>401</v>
      </c>
      <c r="K3" s="45" t="s">
        <v>402</v>
      </c>
      <c r="L3" s="45" t="s">
        <v>246</v>
      </c>
      <c r="M3" s="46" t="s">
        <v>403</v>
      </c>
      <c r="N3" s="45" t="s">
        <v>397</v>
      </c>
      <c r="O3" s="45" t="s">
        <v>192</v>
      </c>
      <c r="P3" s="44" t="s">
        <v>404</v>
      </c>
      <c r="Q3" s="44" t="s">
        <v>405</v>
      </c>
      <c r="R3" s="44" t="s">
        <v>406</v>
      </c>
      <c r="S3" s="44" t="s">
        <v>407</v>
      </c>
      <c r="T3" s="44" t="s">
        <v>408</v>
      </c>
      <c r="U3" s="45" t="s">
        <v>409</v>
      </c>
      <c r="V3" s="45" t="s">
        <v>410</v>
      </c>
      <c r="W3" s="45" t="s">
        <v>411</v>
      </c>
      <c r="X3" s="44" t="s">
        <v>412</v>
      </c>
      <c r="Y3" s="44" t="s">
        <v>413</v>
      </c>
      <c r="Z3" s="45" t="s">
        <v>407</v>
      </c>
      <c r="AA3" s="45">
        <v>0</v>
      </c>
      <c r="AB3" s="47" t="s">
        <v>414</v>
      </c>
      <c r="AC3" s="47" t="s">
        <v>415</v>
      </c>
      <c r="AD3" s="45" t="s">
        <v>321</v>
      </c>
      <c r="AE3" s="44"/>
    </row>
    <row r="4" spans="1:31" ht="57.6">
      <c r="A4" s="43" t="s">
        <v>105</v>
      </c>
      <c r="B4" s="43" t="s">
        <v>164</v>
      </c>
      <c r="C4" s="44" t="s">
        <v>122</v>
      </c>
      <c r="D4" s="44" t="s">
        <v>416</v>
      </c>
      <c r="E4" s="44" t="s">
        <v>417</v>
      </c>
      <c r="F4" s="44" t="s">
        <v>418</v>
      </c>
      <c r="G4" s="45"/>
      <c r="H4" s="45"/>
      <c r="I4" s="45" t="s">
        <v>419</v>
      </c>
      <c r="J4" s="45" t="s">
        <v>420</v>
      </c>
      <c r="K4" s="45" t="s">
        <v>420</v>
      </c>
      <c r="L4" s="45" t="s">
        <v>420</v>
      </c>
      <c r="M4" s="45" t="s">
        <v>420</v>
      </c>
      <c r="N4" s="46" t="s">
        <v>421</v>
      </c>
      <c r="O4" s="44"/>
      <c r="P4" s="44" t="s">
        <v>422</v>
      </c>
      <c r="Q4" s="44" t="s">
        <v>423</v>
      </c>
      <c r="R4" s="44"/>
      <c r="S4" s="44"/>
      <c r="T4" s="44"/>
      <c r="U4" s="44"/>
      <c r="V4" s="44" t="s">
        <v>424</v>
      </c>
      <c r="W4" s="44"/>
      <c r="X4" s="44"/>
      <c r="Y4" s="44" t="s">
        <v>425</v>
      </c>
      <c r="Z4" s="45" t="s">
        <v>297</v>
      </c>
      <c r="AA4" s="45">
        <v>15</v>
      </c>
      <c r="AB4" s="47" t="s">
        <v>426</v>
      </c>
      <c r="AC4" s="47" t="s">
        <v>427</v>
      </c>
      <c r="AD4" s="46" t="s">
        <v>428</v>
      </c>
      <c r="AE4" s="44"/>
    </row>
    <row r="5" spans="1:31" ht="43.2">
      <c r="A5" s="4"/>
      <c r="B5" s="43" t="s">
        <v>429</v>
      </c>
      <c r="C5" s="43" t="s">
        <v>430</v>
      </c>
      <c r="D5" s="4" t="s">
        <v>431</v>
      </c>
      <c r="E5" s="4" t="s">
        <v>432</v>
      </c>
      <c r="F5" s="48" t="s">
        <v>433</v>
      </c>
      <c r="G5" s="49"/>
      <c r="H5" s="49"/>
      <c r="I5" s="45" t="s">
        <v>420</v>
      </c>
      <c r="J5" s="45"/>
      <c r="K5" s="45"/>
      <c r="L5" s="45"/>
      <c r="M5" s="45"/>
      <c r="N5" s="45" t="s">
        <v>324</v>
      </c>
      <c r="O5" s="4"/>
      <c r="P5" s="44" t="s">
        <v>434</v>
      </c>
      <c r="Q5" s="44" t="s">
        <v>435</v>
      </c>
      <c r="R5" s="4"/>
      <c r="S5" s="4"/>
      <c r="T5" s="4"/>
      <c r="U5" s="4"/>
      <c r="V5" s="4"/>
      <c r="W5" s="4"/>
      <c r="X5" s="4"/>
      <c r="Y5" s="4"/>
      <c r="Z5" s="45" t="s">
        <v>408</v>
      </c>
      <c r="AA5" s="45">
        <v>0</v>
      </c>
      <c r="AB5" s="4"/>
      <c r="AC5" s="47" t="s">
        <v>436</v>
      </c>
      <c r="AD5" s="45"/>
      <c r="AE5" s="4"/>
    </row>
    <row r="6" spans="1:31" ht="28.8">
      <c r="A6" s="4"/>
      <c r="B6" s="44" t="s">
        <v>437</v>
      </c>
      <c r="C6" s="48" t="s">
        <v>134</v>
      </c>
      <c r="D6" s="4" t="s">
        <v>438</v>
      </c>
      <c r="E6" s="4" t="s">
        <v>439</v>
      </c>
      <c r="F6" s="48" t="s">
        <v>440</v>
      </c>
      <c r="G6" s="49"/>
      <c r="H6" s="49"/>
      <c r="I6" s="45"/>
      <c r="J6" s="45"/>
      <c r="K6" s="45"/>
      <c r="L6" s="45"/>
      <c r="M6" s="45"/>
      <c r="N6" s="45"/>
      <c r="O6" s="4"/>
      <c r="P6" s="44" t="s">
        <v>441</v>
      </c>
      <c r="Q6" s="44" t="s">
        <v>442</v>
      </c>
      <c r="R6" s="4"/>
      <c r="S6" s="4"/>
      <c r="T6" s="4"/>
      <c r="U6" s="4"/>
      <c r="V6" s="4"/>
      <c r="W6" s="4"/>
      <c r="X6" s="4"/>
      <c r="Y6" s="4"/>
      <c r="Z6" s="45" t="s">
        <v>298</v>
      </c>
      <c r="AA6" s="45">
        <v>15</v>
      </c>
      <c r="AB6" s="4"/>
      <c r="AC6" s="4"/>
      <c r="AD6" s="4"/>
      <c r="AE6" s="4"/>
    </row>
    <row r="7" spans="1:31" ht="43.2">
      <c r="A7" s="4"/>
      <c r="B7" s="48" t="s">
        <v>443</v>
      </c>
      <c r="C7" s="4" t="s">
        <v>444</v>
      </c>
      <c r="D7" s="4"/>
      <c r="E7" s="4" t="s">
        <v>445</v>
      </c>
      <c r="F7" s="4" t="s">
        <v>446</v>
      </c>
      <c r="G7" s="49"/>
      <c r="H7" s="49"/>
      <c r="I7" s="45"/>
      <c r="J7" s="45"/>
      <c r="K7" s="45"/>
      <c r="L7" s="45"/>
      <c r="M7" s="45"/>
      <c r="N7" s="45"/>
      <c r="O7" s="4"/>
      <c r="P7" s="44" t="s">
        <v>447</v>
      </c>
      <c r="Q7" s="4"/>
      <c r="R7" s="4"/>
      <c r="S7" s="4"/>
      <c r="T7" s="4"/>
      <c r="U7" s="4"/>
      <c r="V7" s="4"/>
      <c r="W7" s="4"/>
      <c r="X7" s="4"/>
      <c r="Y7" s="4"/>
      <c r="Z7" s="45" t="s">
        <v>409</v>
      </c>
      <c r="AA7" s="45">
        <v>0</v>
      </c>
      <c r="AB7" s="4"/>
      <c r="AC7" s="4"/>
      <c r="AD7" s="4"/>
      <c r="AE7" s="4"/>
    </row>
    <row r="8" spans="1:31" ht="14.4">
      <c r="A8" s="4"/>
      <c r="B8" s="4" t="s">
        <v>109</v>
      </c>
      <c r="C8" s="4" t="s">
        <v>448</v>
      </c>
      <c r="D8" s="4"/>
      <c r="E8" s="4" t="s">
        <v>449</v>
      </c>
      <c r="F8" s="4" t="s">
        <v>450</v>
      </c>
      <c r="G8" s="49"/>
      <c r="H8" s="49"/>
      <c r="I8" s="45"/>
      <c r="J8" s="45"/>
      <c r="K8" s="45"/>
      <c r="L8" s="45"/>
      <c r="M8" s="45"/>
      <c r="N8" s="45"/>
      <c r="O8" s="4"/>
      <c r="P8" s="44" t="s">
        <v>451</v>
      </c>
      <c r="Q8" s="4"/>
      <c r="R8" s="4"/>
      <c r="S8" s="4"/>
      <c r="T8" s="4"/>
      <c r="U8" s="4"/>
      <c r="V8" s="4"/>
      <c r="W8" s="4"/>
      <c r="X8" s="4"/>
      <c r="Y8" s="4"/>
      <c r="Z8" s="45" t="s">
        <v>299</v>
      </c>
      <c r="AA8" s="45">
        <v>15</v>
      </c>
      <c r="AB8" s="4"/>
      <c r="AC8" s="4"/>
      <c r="AD8" s="4"/>
      <c r="AE8" s="4"/>
    </row>
    <row r="9" spans="1:31" ht="14.4">
      <c r="A9" s="4"/>
      <c r="B9" s="4" t="s">
        <v>452</v>
      </c>
      <c r="C9" s="4"/>
      <c r="D9" s="4"/>
      <c r="E9" s="4" t="s">
        <v>453</v>
      </c>
      <c r="F9" s="4" t="s">
        <v>454</v>
      </c>
      <c r="G9" s="49"/>
      <c r="H9" s="49"/>
      <c r="I9" s="45"/>
      <c r="J9" s="45"/>
      <c r="K9" s="45"/>
      <c r="L9" s="45"/>
      <c r="M9" s="45"/>
      <c r="N9" s="45"/>
      <c r="O9" s="4"/>
      <c r="P9" s="44" t="s">
        <v>455</v>
      </c>
      <c r="Q9" s="4"/>
      <c r="R9" s="4"/>
      <c r="S9" s="4"/>
      <c r="T9" s="4"/>
      <c r="U9" s="4"/>
      <c r="V9" s="4"/>
      <c r="W9" s="4"/>
      <c r="X9" s="4"/>
      <c r="Y9" s="4"/>
      <c r="Z9" s="45" t="s">
        <v>410</v>
      </c>
      <c r="AA9" s="45">
        <v>10</v>
      </c>
      <c r="AB9" s="4"/>
      <c r="AC9" s="4"/>
      <c r="AD9" s="4"/>
      <c r="AE9" s="4"/>
    </row>
    <row r="10" spans="1:31" ht="14.4">
      <c r="A10" s="4"/>
      <c r="B10" s="4" t="s">
        <v>456</v>
      </c>
      <c r="C10" s="4"/>
      <c r="D10" s="4"/>
      <c r="E10" s="4" t="s">
        <v>457</v>
      </c>
      <c r="F10" s="4" t="s">
        <v>458</v>
      </c>
      <c r="G10" s="49"/>
      <c r="H10" s="49"/>
      <c r="I10" s="45"/>
      <c r="J10" s="45"/>
      <c r="K10" s="45"/>
      <c r="L10" s="45"/>
      <c r="M10" s="45"/>
      <c r="N10" s="45"/>
      <c r="O10" s="4"/>
      <c r="P10" s="4"/>
      <c r="Q10" s="4"/>
      <c r="R10" s="4"/>
      <c r="S10" s="4"/>
      <c r="T10" s="4"/>
      <c r="U10" s="4"/>
      <c r="V10" s="4"/>
      <c r="W10" s="4"/>
      <c r="X10" s="4"/>
      <c r="Y10" s="4"/>
      <c r="Z10" s="45" t="s">
        <v>424</v>
      </c>
      <c r="AA10" s="45">
        <v>0</v>
      </c>
      <c r="AB10" s="4"/>
      <c r="AC10" s="4"/>
      <c r="AD10" s="4"/>
      <c r="AE10" s="4"/>
    </row>
    <row r="11" spans="1:31" ht="14.4">
      <c r="A11" s="4"/>
      <c r="B11" s="4" t="s">
        <v>133</v>
      </c>
      <c r="C11" s="4"/>
      <c r="D11" s="4"/>
      <c r="E11" s="4" t="s">
        <v>459</v>
      </c>
      <c r="F11" s="4" t="s">
        <v>460</v>
      </c>
      <c r="G11" s="49"/>
      <c r="H11" s="49"/>
      <c r="I11" s="45"/>
      <c r="J11" s="45"/>
      <c r="K11" s="45"/>
      <c r="L11" s="45"/>
      <c r="M11" s="45"/>
      <c r="N11" s="45"/>
      <c r="O11" s="4"/>
      <c r="P11" s="4"/>
      <c r="Q11" s="4"/>
      <c r="R11" s="4"/>
      <c r="S11" s="4"/>
      <c r="T11" s="4"/>
      <c r="U11" s="4"/>
      <c r="V11" s="4"/>
      <c r="W11" s="4"/>
      <c r="X11" s="4"/>
      <c r="Y11" s="4"/>
      <c r="Z11" s="45" t="s">
        <v>300</v>
      </c>
      <c r="AA11" s="45">
        <v>15</v>
      </c>
      <c r="AB11" s="4"/>
      <c r="AC11" s="4"/>
      <c r="AD11" s="4"/>
      <c r="AE11" s="4"/>
    </row>
    <row r="12" spans="1:31" ht="14.4">
      <c r="A12" s="4"/>
      <c r="B12" s="4"/>
      <c r="C12" s="4"/>
      <c r="D12" s="4"/>
      <c r="E12" s="4"/>
      <c r="F12" s="4" t="s">
        <v>6</v>
      </c>
      <c r="G12" s="49"/>
      <c r="H12" s="49"/>
      <c r="I12" s="45"/>
      <c r="J12" s="45"/>
      <c r="K12" s="45"/>
      <c r="L12" s="45"/>
      <c r="M12" s="45"/>
      <c r="N12" s="45"/>
      <c r="O12" s="4"/>
      <c r="P12" s="4"/>
      <c r="Q12" s="4"/>
      <c r="R12" s="4"/>
      <c r="S12" s="4"/>
      <c r="T12" s="4"/>
      <c r="U12" s="4"/>
      <c r="V12" s="4"/>
      <c r="W12" s="4"/>
      <c r="X12" s="4"/>
      <c r="Y12" s="4"/>
      <c r="Z12" s="45" t="s">
        <v>411</v>
      </c>
      <c r="AA12" s="45">
        <v>0</v>
      </c>
      <c r="AB12" s="4"/>
      <c r="AC12" s="4"/>
      <c r="AD12" s="4"/>
      <c r="AE12" s="4"/>
    </row>
    <row r="13" spans="1:31" ht="14.4">
      <c r="A13" s="4"/>
      <c r="B13" s="4"/>
      <c r="C13" s="4"/>
      <c r="D13" s="4"/>
      <c r="E13" s="4"/>
      <c r="F13" s="4" t="s">
        <v>461</v>
      </c>
      <c r="G13" s="49"/>
      <c r="H13" s="49"/>
      <c r="I13" s="45"/>
      <c r="J13" s="45"/>
      <c r="K13" s="45"/>
      <c r="L13" s="45"/>
      <c r="M13" s="45"/>
      <c r="N13" s="45"/>
      <c r="O13" s="4"/>
      <c r="P13" s="4"/>
      <c r="Q13" s="4"/>
      <c r="R13" s="4"/>
      <c r="S13" s="4"/>
      <c r="T13" s="4"/>
      <c r="U13" s="4"/>
      <c r="V13" s="4"/>
      <c r="W13" s="4"/>
      <c r="X13" s="4"/>
      <c r="Y13" s="4"/>
      <c r="Z13" s="45" t="s">
        <v>301</v>
      </c>
      <c r="AA13" s="45">
        <v>15</v>
      </c>
      <c r="AB13" s="4"/>
      <c r="AC13" s="4"/>
      <c r="AD13" s="4"/>
      <c r="AE13" s="4"/>
    </row>
    <row r="14" spans="1:31" ht="14.4">
      <c r="A14" s="4"/>
      <c r="B14" s="4"/>
      <c r="C14" s="4"/>
      <c r="D14" s="4"/>
      <c r="E14" s="4"/>
      <c r="F14" s="4" t="s">
        <v>462</v>
      </c>
      <c r="G14" s="49"/>
      <c r="H14" s="49"/>
      <c r="I14" s="45"/>
      <c r="J14" s="45"/>
      <c r="K14" s="45"/>
      <c r="L14" s="45"/>
      <c r="M14" s="45"/>
      <c r="N14" s="45"/>
      <c r="O14" s="4"/>
      <c r="P14" s="4"/>
      <c r="Q14" s="4"/>
      <c r="R14" s="4"/>
      <c r="S14" s="4"/>
      <c r="T14" s="4"/>
      <c r="U14" s="4"/>
      <c r="V14" s="4"/>
      <c r="W14" s="4"/>
      <c r="X14" s="4"/>
      <c r="Y14" s="4"/>
      <c r="Z14" s="45" t="s">
        <v>412</v>
      </c>
      <c r="AA14" s="45">
        <v>0</v>
      </c>
      <c r="AB14" s="4"/>
      <c r="AC14" s="4"/>
      <c r="AD14" s="4"/>
      <c r="AE14" s="4"/>
    </row>
    <row r="15" spans="1:31" ht="14.4">
      <c r="A15" s="4"/>
      <c r="B15" s="4"/>
      <c r="C15" s="4"/>
      <c r="D15" s="4"/>
      <c r="E15" s="4"/>
      <c r="F15" s="4" t="s">
        <v>463</v>
      </c>
      <c r="G15" s="49"/>
      <c r="H15" s="49"/>
      <c r="I15" s="45"/>
      <c r="J15" s="45"/>
      <c r="K15" s="45"/>
      <c r="L15" s="45"/>
      <c r="M15" s="45"/>
      <c r="N15" s="45"/>
      <c r="O15" s="4"/>
      <c r="P15" s="4"/>
      <c r="Q15" s="4"/>
      <c r="R15" s="4"/>
      <c r="S15" s="4"/>
      <c r="T15" s="4"/>
      <c r="U15" s="4"/>
      <c r="V15" s="4"/>
      <c r="W15" s="4"/>
      <c r="X15" s="4"/>
      <c r="Y15" s="4"/>
      <c r="Z15" s="45" t="s">
        <v>302</v>
      </c>
      <c r="AA15" s="45">
        <v>10</v>
      </c>
      <c r="AB15" s="4"/>
      <c r="AC15" s="4"/>
      <c r="AD15" s="4"/>
      <c r="AE15" s="4"/>
    </row>
    <row r="16" spans="1:31" ht="14.4">
      <c r="A16" s="4"/>
      <c r="B16" s="4"/>
      <c r="C16" s="4"/>
      <c r="D16" s="4"/>
      <c r="E16" s="4"/>
      <c r="F16" s="4" t="s">
        <v>464</v>
      </c>
      <c r="G16" s="49"/>
      <c r="H16" s="49"/>
      <c r="I16" s="45"/>
      <c r="J16" s="45"/>
      <c r="K16" s="45"/>
      <c r="L16" s="45"/>
      <c r="M16" s="45"/>
      <c r="N16" s="45"/>
      <c r="O16" s="4"/>
      <c r="P16" s="4"/>
      <c r="Q16" s="4"/>
      <c r="R16" s="4"/>
      <c r="S16" s="4"/>
      <c r="T16" s="4"/>
      <c r="U16" s="4"/>
      <c r="V16" s="4"/>
      <c r="W16" s="4"/>
      <c r="X16" s="4"/>
      <c r="Y16" s="4"/>
      <c r="Z16" s="45" t="s">
        <v>413</v>
      </c>
      <c r="AA16" s="45">
        <v>5</v>
      </c>
      <c r="AB16" s="4"/>
      <c r="AC16" s="4"/>
      <c r="AD16" s="4"/>
      <c r="AE16" s="4"/>
    </row>
    <row r="17" spans="1:31" ht="14.4">
      <c r="A17" s="4"/>
      <c r="B17" s="4"/>
      <c r="C17" s="4"/>
      <c r="D17" s="4"/>
      <c r="E17" s="4"/>
      <c r="F17" s="4" t="s">
        <v>465</v>
      </c>
      <c r="G17" s="49"/>
      <c r="H17" s="49"/>
      <c r="I17" s="45"/>
      <c r="J17" s="45"/>
      <c r="K17" s="45"/>
      <c r="L17" s="45"/>
      <c r="M17" s="45"/>
      <c r="N17" s="45"/>
      <c r="O17" s="4"/>
      <c r="P17" s="4"/>
      <c r="Q17" s="4"/>
      <c r="R17" s="4"/>
      <c r="S17" s="4"/>
      <c r="T17" s="4"/>
      <c r="U17" s="4"/>
      <c r="V17" s="4"/>
      <c r="W17" s="4"/>
      <c r="X17" s="4"/>
      <c r="Y17" s="4"/>
      <c r="Z17" s="45" t="s">
        <v>425</v>
      </c>
      <c r="AA17" s="45">
        <v>0</v>
      </c>
      <c r="AB17" s="4"/>
      <c r="AC17" s="4"/>
      <c r="AD17" s="4"/>
      <c r="AE17" s="4"/>
    </row>
    <row r="18" spans="1:31" ht="14.4">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4">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4">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27.6640625" customWidth="1"/>
    <col min="5" max="6" width="10.6640625" customWidth="1"/>
  </cols>
  <sheetData>
    <row r="1" spans="1:26" ht="27.75" customHeight="1">
      <c r="A1" s="50" t="s">
        <v>466</v>
      </c>
      <c r="B1" s="51" t="s">
        <v>370</v>
      </c>
      <c r="C1" s="51" t="s">
        <v>467</v>
      </c>
      <c r="D1" s="51" t="s">
        <v>468</v>
      </c>
      <c r="E1" s="52"/>
      <c r="F1" s="52"/>
      <c r="G1" s="52"/>
      <c r="H1" s="52"/>
      <c r="I1" s="52"/>
      <c r="J1" s="52"/>
      <c r="K1" s="52"/>
      <c r="L1" s="52"/>
      <c r="M1" s="52"/>
      <c r="N1" s="52"/>
      <c r="O1" s="52"/>
      <c r="P1" s="52"/>
      <c r="Q1" s="52"/>
      <c r="R1" s="52"/>
      <c r="S1" s="52"/>
      <c r="T1" s="52"/>
      <c r="U1" s="52"/>
      <c r="V1" s="52"/>
      <c r="W1" s="52"/>
      <c r="X1" s="52"/>
      <c r="Y1" s="52"/>
      <c r="Z1" s="52"/>
    </row>
    <row r="2" spans="1:26" ht="92.4">
      <c r="A2" s="53" t="s">
        <v>393</v>
      </c>
      <c r="B2" s="54" t="s">
        <v>469</v>
      </c>
      <c r="C2" s="54" t="s">
        <v>470</v>
      </c>
      <c r="D2" s="54" t="s">
        <v>471</v>
      </c>
      <c r="E2" s="55"/>
      <c r="F2" s="55"/>
      <c r="G2" s="55"/>
      <c r="H2" s="55"/>
      <c r="I2" s="55"/>
      <c r="J2" s="55"/>
      <c r="K2" s="55"/>
      <c r="L2" s="55"/>
      <c r="M2" s="55"/>
      <c r="N2" s="55"/>
      <c r="O2" s="55"/>
      <c r="P2" s="55"/>
      <c r="Q2" s="55"/>
      <c r="R2" s="55"/>
      <c r="S2" s="55"/>
      <c r="T2" s="55"/>
      <c r="U2" s="55"/>
      <c r="V2" s="55"/>
      <c r="W2" s="55"/>
      <c r="X2" s="55"/>
      <c r="Y2" s="55"/>
      <c r="Z2" s="55"/>
    </row>
    <row r="3" spans="1:26" ht="100.8">
      <c r="A3" s="53" t="s">
        <v>400</v>
      </c>
      <c r="B3" s="54" t="s">
        <v>472</v>
      </c>
      <c r="C3" s="54" t="s">
        <v>473</v>
      </c>
      <c r="D3" s="54" t="s">
        <v>474</v>
      </c>
      <c r="E3" s="55"/>
      <c r="F3" s="55"/>
      <c r="G3" s="55"/>
      <c r="H3" s="55"/>
      <c r="I3" s="55"/>
      <c r="J3" s="55"/>
      <c r="K3" s="55"/>
      <c r="L3" s="55"/>
      <c r="M3" s="55"/>
      <c r="N3" s="55"/>
      <c r="O3" s="55"/>
      <c r="P3" s="55"/>
      <c r="Q3" s="55"/>
      <c r="R3" s="55"/>
      <c r="S3" s="55"/>
      <c r="T3" s="55"/>
      <c r="U3" s="55"/>
      <c r="V3" s="55"/>
      <c r="W3" s="55"/>
      <c r="X3" s="55"/>
      <c r="Y3" s="55"/>
      <c r="Z3" s="55"/>
    </row>
    <row r="4" spans="1:26" ht="50.4">
      <c r="A4" s="53" t="s">
        <v>446</v>
      </c>
      <c r="B4" s="54" t="s">
        <v>475</v>
      </c>
      <c r="C4" s="54" t="s">
        <v>476</v>
      </c>
      <c r="D4" s="54" t="s">
        <v>477</v>
      </c>
      <c r="E4" s="55"/>
      <c r="F4" s="55"/>
      <c r="G4" s="55"/>
      <c r="H4" s="55"/>
      <c r="I4" s="55"/>
      <c r="J4" s="55"/>
      <c r="K4" s="55"/>
      <c r="L4" s="55"/>
      <c r="M4" s="55"/>
      <c r="N4" s="55"/>
      <c r="O4" s="55"/>
      <c r="P4" s="55"/>
      <c r="Q4" s="55"/>
      <c r="R4" s="55"/>
      <c r="S4" s="55"/>
      <c r="T4" s="55"/>
      <c r="U4" s="55"/>
      <c r="V4" s="55"/>
      <c r="W4" s="55"/>
      <c r="X4" s="55"/>
      <c r="Y4" s="55"/>
      <c r="Z4" s="55"/>
    </row>
    <row r="5" spans="1:26" ht="42">
      <c r="A5" s="53" t="s">
        <v>450</v>
      </c>
      <c r="B5" s="54" t="s">
        <v>478</v>
      </c>
      <c r="C5" s="54" t="s">
        <v>479</v>
      </c>
      <c r="D5" s="54" t="s">
        <v>480</v>
      </c>
      <c r="E5" s="55"/>
      <c r="F5" s="55"/>
      <c r="G5" s="55"/>
      <c r="H5" s="55"/>
      <c r="I5" s="55"/>
      <c r="J5" s="55"/>
      <c r="K5" s="55"/>
      <c r="L5" s="55"/>
      <c r="M5" s="55"/>
      <c r="N5" s="55"/>
      <c r="O5" s="55"/>
      <c r="P5" s="55"/>
      <c r="Q5" s="55"/>
      <c r="R5" s="55"/>
      <c r="S5" s="55"/>
      <c r="T5" s="55"/>
      <c r="U5" s="55"/>
      <c r="V5" s="55"/>
      <c r="W5" s="55"/>
      <c r="X5" s="55"/>
      <c r="Y5" s="55"/>
      <c r="Z5" s="55"/>
    </row>
    <row r="6" spans="1:26" ht="50.4">
      <c r="A6" s="53" t="s">
        <v>454</v>
      </c>
      <c r="B6" s="54" t="s">
        <v>481</v>
      </c>
      <c r="C6" s="54" t="s">
        <v>482</v>
      </c>
      <c r="D6" s="54" t="s">
        <v>477</v>
      </c>
      <c r="E6" s="55"/>
      <c r="F6" s="55"/>
      <c r="G6" s="55"/>
      <c r="H6" s="55"/>
      <c r="I6" s="55"/>
      <c r="J6" s="55"/>
      <c r="K6" s="55"/>
      <c r="L6" s="55"/>
      <c r="M6" s="55"/>
      <c r="N6" s="55"/>
      <c r="O6" s="55"/>
      <c r="P6" s="55"/>
      <c r="Q6" s="55"/>
      <c r="R6" s="55"/>
      <c r="S6" s="55"/>
      <c r="T6" s="55"/>
      <c r="U6" s="55"/>
      <c r="V6" s="55"/>
      <c r="W6" s="55"/>
      <c r="X6" s="55"/>
      <c r="Y6" s="55"/>
      <c r="Z6" s="55"/>
    </row>
    <row r="7" spans="1:26" ht="120" customHeight="1">
      <c r="A7" s="53" t="s">
        <v>433</v>
      </c>
      <c r="B7" s="54" t="s">
        <v>483</v>
      </c>
      <c r="C7" s="54" t="s">
        <v>484</v>
      </c>
      <c r="D7" s="54" t="s">
        <v>485</v>
      </c>
      <c r="E7" s="55"/>
      <c r="F7" s="55"/>
      <c r="G7" s="55"/>
      <c r="H7" s="55"/>
      <c r="I7" s="55"/>
      <c r="J7" s="55"/>
      <c r="K7" s="55"/>
      <c r="L7" s="55"/>
      <c r="M7" s="55"/>
      <c r="N7" s="55"/>
      <c r="O7" s="55"/>
      <c r="P7" s="55"/>
      <c r="Q7" s="55"/>
      <c r="R7" s="55"/>
      <c r="S7" s="55"/>
      <c r="T7" s="55"/>
      <c r="U7" s="55"/>
      <c r="V7" s="55"/>
      <c r="W7" s="55"/>
      <c r="X7" s="55"/>
      <c r="Y7" s="55"/>
      <c r="Z7" s="55"/>
    </row>
    <row r="8" spans="1:26" ht="42">
      <c r="A8" s="53" t="s">
        <v>418</v>
      </c>
      <c r="B8" s="54" t="s">
        <v>486</v>
      </c>
      <c r="C8" s="54" t="s">
        <v>487</v>
      </c>
      <c r="D8" s="54" t="s">
        <v>474</v>
      </c>
      <c r="E8" s="55"/>
      <c r="F8" s="55"/>
      <c r="G8" s="55"/>
      <c r="H8" s="55"/>
      <c r="I8" s="55"/>
      <c r="J8" s="55"/>
      <c r="K8" s="55"/>
      <c r="L8" s="55"/>
      <c r="M8" s="55"/>
      <c r="N8" s="55"/>
      <c r="O8" s="55"/>
      <c r="P8" s="55"/>
      <c r="Q8" s="55"/>
      <c r="R8" s="55"/>
      <c r="S8" s="55"/>
      <c r="T8" s="55"/>
      <c r="U8" s="55"/>
      <c r="V8" s="55"/>
      <c r="W8" s="55"/>
      <c r="X8" s="55"/>
      <c r="Y8" s="55"/>
      <c r="Z8" s="55"/>
    </row>
    <row r="9" spans="1:26" ht="58.8">
      <c r="A9" s="53" t="s">
        <v>440</v>
      </c>
      <c r="B9" s="54" t="s">
        <v>488</v>
      </c>
      <c r="C9" s="54" t="s">
        <v>489</v>
      </c>
      <c r="D9" s="54" t="s">
        <v>490</v>
      </c>
      <c r="E9" s="55"/>
      <c r="F9" s="55"/>
      <c r="G9" s="55"/>
      <c r="H9" s="55"/>
      <c r="I9" s="55"/>
      <c r="J9" s="55"/>
      <c r="K9" s="55"/>
      <c r="L9" s="55"/>
      <c r="M9" s="55"/>
      <c r="N9" s="55"/>
      <c r="O9" s="55"/>
      <c r="P9" s="55"/>
      <c r="Q9" s="55"/>
      <c r="R9" s="55"/>
      <c r="S9" s="55"/>
      <c r="T9" s="55"/>
      <c r="U9" s="55"/>
      <c r="V9" s="55"/>
      <c r="W9" s="55"/>
      <c r="X9" s="55"/>
      <c r="Y9" s="55"/>
      <c r="Z9" s="55"/>
    </row>
    <row r="10" spans="1:26" ht="50.4">
      <c r="A10" s="53" t="s">
        <v>458</v>
      </c>
      <c r="B10" s="54" t="s">
        <v>491</v>
      </c>
      <c r="C10" s="54" t="s">
        <v>492</v>
      </c>
      <c r="D10" s="54" t="s">
        <v>477</v>
      </c>
      <c r="E10" s="55"/>
      <c r="F10" s="55"/>
      <c r="G10" s="55"/>
      <c r="H10" s="55"/>
      <c r="I10" s="55"/>
      <c r="J10" s="55"/>
      <c r="K10" s="55"/>
      <c r="L10" s="55"/>
      <c r="M10" s="55"/>
      <c r="N10" s="55"/>
      <c r="O10" s="55"/>
      <c r="P10" s="55"/>
      <c r="Q10" s="55"/>
      <c r="R10" s="55"/>
      <c r="S10" s="55"/>
      <c r="T10" s="55"/>
      <c r="U10" s="55"/>
      <c r="V10" s="55"/>
      <c r="W10" s="55"/>
      <c r="X10" s="55"/>
      <c r="Y10" s="55"/>
      <c r="Z10" s="55"/>
    </row>
    <row r="11" spans="1:26" ht="50.4">
      <c r="A11" s="53" t="s">
        <v>460</v>
      </c>
      <c r="B11" s="54" t="s">
        <v>493</v>
      </c>
      <c r="C11" s="54" t="s">
        <v>494</v>
      </c>
      <c r="D11" s="54" t="s">
        <v>477</v>
      </c>
      <c r="E11" s="55"/>
      <c r="F11" s="55"/>
      <c r="G11" s="55"/>
      <c r="H11" s="55"/>
      <c r="I11" s="55"/>
      <c r="J11" s="55"/>
      <c r="K11" s="55"/>
      <c r="L11" s="55"/>
      <c r="M11" s="55"/>
      <c r="N11" s="55"/>
      <c r="O11" s="55"/>
      <c r="P11" s="55"/>
      <c r="Q11" s="55"/>
      <c r="R11" s="55"/>
      <c r="S11" s="55"/>
      <c r="T11" s="55"/>
      <c r="U11" s="55"/>
      <c r="V11" s="55"/>
      <c r="W11" s="55"/>
      <c r="X11" s="55"/>
      <c r="Y11" s="55"/>
      <c r="Z11" s="55"/>
    </row>
    <row r="12" spans="1:26" ht="50.4">
      <c r="A12" s="53" t="s">
        <v>6</v>
      </c>
      <c r="B12" s="54" t="s">
        <v>495</v>
      </c>
      <c r="C12" s="54" t="s">
        <v>496</v>
      </c>
      <c r="D12" s="54" t="s">
        <v>477</v>
      </c>
      <c r="E12" s="55"/>
      <c r="F12" s="55"/>
      <c r="G12" s="55"/>
      <c r="H12" s="55"/>
      <c r="I12" s="55"/>
      <c r="J12" s="55"/>
      <c r="K12" s="55"/>
      <c r="L12" s="55"/>
      <c r="M12" s="55"/>
      <c r="N12" s="55"/>
      <c r="O12" s="55"/>
      <c r="P12" s="55"/>
      <c r="Q12" s="55"/>
      <c r="R12" s="55"/>
      <c r="S12" s="55"/>
      <c r="T12" s="55"/>
      <c r="U12" s="55"/>
      <c r="V12" s="55"/>
      <c r="W12" s="55"/>
      <c r="X12" s="55"/>
      <c r="Y12" s="55"/>
      <c r="Z12" s="55"/>
    </row>
    <row r="13" spans="1:26" ht="50.4">
      <c r="A13" s="53" t="s">
        <v>461</v>
      </c>
      <c r="B13" s="54" t="s">
        <v>497</v>
      </c>
      <c r="C13" s="54" t="s">
        <v>498</v>
      </c>
      <c r="D13" s="54" t="s">
        <v>477</v>
      </c>
      <c r="E13" s="55"/>
      <c r="F13" s="55"/>
      <c r="G13" s="55"/>
      <c r="H13" s="55"/>
      <c r="I13" s="55"/>
      <c r="J13" s="55"/>
      <c r="K13" s="55"/>
      <c r="L13" s="55"/>
      <c r="M13" s="55"/>
      <c r="N13" s="55"/>
      <c r="O13" s="55"/>
      <c r="P13" s="55"/>
      <c r="Q13" s="55"/>
      <c r="R13" s="55"/>
      <c r="S13" s="55"/>
      <c r="T13" s="55"/>
      <c r="U13" s="55"/>
      <c r="V13" s="55"/>
      <c r="W13" s="55"/>
      <c r="X13" s="55"/>
      <c r="Y13" s="55"/>
      <c r="Z13" s="55"/>
    </row>
    <row r="14" spans="1:26" ht="50.4">
      <c r="A14" s="53" t="s">
        <v>462</v>
      </c>
      <c r="B14" s="54" t="s">
        <v>499</v>
      </c>
      <c r="C14" s="54" t="s">
        <v>500</v>
      </c>
      <c r="D14" s="54" t="s">
        <v>477</v>
      </c>
      <c r="E14" s="55"/>
      <c r="F14" s="55"/>
      <c r="G14" s="55"/>
      <c r="H14" s="55"/>
      <c r="I14" s="55"/>
      <c r="J14" s="55"/>
      <c r="K14" s="55"/>
      <c r="L14" s="55"/>
      <c r="M14" s="55"/>
      <c r="N14" s="55"/>
      <c r="O14" s="55"/>
      <c r="P14" s="55"/>
      <c r="Q14" s="55"/>
      <c r="R14" s="55"/>
      <c r="S14" s="55"/>
      <c r="T14" s="55"/>
      <c r="U14" s="55"/>
      <c r="V14" s="55"/>
      <c r="W14" s="55"/>
      <c r="X14" s="55"/>
      <c r="Y14" s="55"/>
      <c r="Z14" s="55"/>
    </row>
    <row r="15" spans="1:26" ht="67.2">
      <c r="A15" s="53" t="s">
        <v>463</v>
      </c>
      <c r="B15" s="54" t="s">
        <v>501</v>
      </c>
      <c r="C15" s="54" t="s">
        <v>502</v>
      </c>
      <c r="D15" s="54" t="s">
        <v>503</v>
      </c>
      <c r="E15" s="55"/>
      <c r="F15" s="55"/>
      <c r="G15" s="55"/>
      <c r="H15" s="55"/>
      <c r="I15" s="55"/>
      <c r="J15" s="55"/>
      <c r="K15" s="55"/>
      <c r="L15" s="55"/>
      <c r="M15" s="55"/>
      <c r="N15" s="55"/>
      <c r="O15" s="55"/>
      <c r="P15" s="55"/>
      <c r="Q15" s="55"/>
      <c r="R15" s="55"/>
      <c r="S15" s="55"/>
      <c r="T15" s="55"/>
      <c r="U15" s="55"/>
      <c r="V15" s="55"/>
      <c r="W15" s="55"/>
      <c r="X15" s="55"/>
      <c r="Y15" s="55"/>
      <c r="Z15" s="55"/>
    </row>
    <row r="16" spans="1:26" ht="33.6">
      <c r="A16" s="53" t="s">
        <v>465</v>
      </c>
      <c r="B16" s="56"/>
      <c r="C16" s="56"/>
      <c r="D16" s="54" t="s">
        <v>485</v>
      </c>
      <c r="E16" s="55"/>
      <c r="F16" s="55"/>
      <c r="G16" s="55"/>
      <c r="H16" s="55"/>
      <c r="I16" s="55"/>
      <c r="J16" s="55"/>
      <c r="K16" s="55"/>
      <c r="L16" s="55"/>
      <c r="M16" s="55"/>
      <c r="N16" s="55"/>
      <c r="O16" s="55"/>
      <c r="P16" s="55"/>
      <c r="Q16" s="55"/>
      <c r="R16" s="55"/>
      <c r="S16" s="55"/>
      <c r="T16" s="55"/>
      <c r="U16" s="55"/>
      <c r="V16" s="55"/>
      <c r="W16" s="55"/>
      <c r="X16" s="55"/>
      <c r="Y16" s="55"/>
      <c r="Z16" s="55"/>
    </row>
    <row r="17" spans="1:26" ht="84">
      <c r="A17" s="53" t="s">
        <v>464</v>
      </c>
      <c r="B17" s="54" t="s">
        <v>504</v>
      </c>
      <c r="C17" s="54" t="s">
        <v>505</v>
      </c>
      <c r="D17" s="54" t="s">
        <v>477</v>
      </c>
      <c r="E17" s="55"/>
      <c r="F17" s="55"/>
      <c r="G17" s="55"/>
      <c r="H17" s="55"/>
      <c r="I17" s="55"/>
      <c r="J17" s="55"/>
      <c r="K17" s="55"/>
      <c r="L17" s="55"/>
      <c r="M17" s="55"/>
      <c r="N17" s="55"/>
      <c r="O17" s="55"/>
      <c r="P17" s="55"/>
      <c r="Q17" s="55"/>
      <c r="R17" s="55"/>
      <c r="S17" s="55"/>
      <c r="T17" s="55"/>
      <c r="U17" s="55"/>
      <c r="V17" s="55"/>
      <c r="W17" s="55"/>
      <c r="X17" s="55"/>
      <c r="Y17" s="55"/>
      <c r="Z17" s="55"/>
    </row>
    <row r="18" spans="1:26" ht="14.4">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17.88671875" customWidth="1"/>
    <col min="5" max="5" width="35.6640625" customWidth="1"/>
    <col min="6" max="6" width="27.88671875" customWidth="1"/>
    <col min="7" max="7" width="50.6640625" customWidth="1"/>
    <col min="8" max="8" width="21.441406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c r="A1" s="88"/>
      <c r="B1" s="67"/>
      <c r="C1" s="89" t="s">
        <v>0</v>
      </c>
      <c r="D1" s="73"/>
      <c r="E1" s="73"/>
      <c r="F1" s="73"/>
      <c r="G1" s="73"/>
      <c r="H1" s="73"/>
      <c r="I1" s="73"/>
      <c r="J1" s="73"/>
      <c r="K1" s="73"/>
      <c r="L1" s="73"/>
      <c r="M1" s="73"/>
      <c r="N1" s="73"/>
      <c r="O1" s="73"/>
      <c r="P1" s="73"/>
      <c r="Q1" s="73"/>
      <c r="R1" s="73"/>
      <c r="S1" s="73"/>
      <c r="T1" s="73"/>
      <c r="U1" s="67"/>
      <c r="V1" s="12" t="s">
        <v>76</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77</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78</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79</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0" t="s">
        <v>80</v>
      </c>
      <c r="B6" s="92" t="s">
        <v>81</v>
      </c>
      <c r="C6" s="93" t="s">
        <v>82</v>
      </c>
      <c r="D6" s="62"/>
      <c r="E6" s="62"/>
      <c r="F6" s="62"/>
      <c r="G6" s="62"/>
      <c r="H6" s="62"/>
      <c r="I6" s="62"/>
      <c r="J6" s="59"/>
      <c r="K6" s="93" t="s">
        <v>83</v>
      </c>
      <c r="L6" s="62"/>
      <c r="M6" s="62"/>
      <c r="N6" s="62"/>
      <c r="O6" s="62"/>
      <c r="P6" s="59"/>
      <c r="Q6" s="93" t="s">
        <v>84</v>
      </c>
      <c r="R6" s="62"/>
      <c r="S6" s="62"/>
      <c r="T6" s="62"/>
      <c r="U6" s="62"/>
      <c r="V6" s="59"/>
      <c r="W6" s="4"/>
      <c r="X6" s="4"/>
      <c r="Y6" s="4"/>
      <c r="Z6" s="4"/>
    </row>
    <row r="7" spans="1:26" ht="18" customHeight="1">
      <c r="A7" s="91"/>
      <c r="B7" s="91"/>
      <c r="C7" s="85" t="s">
        <v>85</v>
      </c>
      <c r="D7" s="85" t="s">
        <v>86</v>
      </c>
      <c r="E7" s="85" t="s">
        <v>87</v>
      </c>
      <c r="F7" s="85" t="s">
        <v>88</v>
      </c>
      <c r="G7" s="94" t="s">
        <v>89</v>
      </c>
      <c r="H7" s="85" t="s">
        <v>90</v>
      </c>
      <c r="I7" s="85" t="s">
        <v>91</v>
      </c>
      <c r="J7" s="85" t="s">
        <v>92</v>
      </c>
      <c r="K7" s="87" t="s">
        <v>93</v>
      </c>
      <c r="L7" s="92" t="s">
        <v>94</v>
      </c>
      <c r="M7" s="95" t="s">
        <v>95</v>
      </c>
      <c r="N7" s="87" t="s">
        <v>96</v>
      </c>
      <c r="O7" s="92" t="s">
        <v>94</v>
      </c>
      <c r="P7" s="87" t="s">
        <v>97</v>
      </c>
      <c r="Q7" s="85" t="s">
        <v>98</v>
      </c>
      <c r="R7" s="85" t="s">
        <v>99</v>
      </c>
      <c r="S7" s="85" t="s">
        <v>100</v>
      </c>
      <c r="T7" s="85" t="s">
        <v>101</v>
      </c>
      <c r="U7" s="87" t="s">
        <v>102</v>
      </c>
      <c r="V7" s="85" t="s">
        <v>103</v>
      </c>
      <c r="W7" s="4"/>
      <c r="X7" s="4"/>
      <c r="Y7" s="4"/>
      <c r="Z7" s="4"/>
    </row>
    <row r="8" spans="1:26" ht="34.5" customHeight="1">
      <c r="A8" s="86"/>
      <c r="B8" s="86"/>
      <c r="C8" s="86"/>
      <c r="D8" s="86"/>
      <c r="E8" s="86"/>
      <c r="F8" s="86"/>
      <c r="G8" s="86"/>
      <c r="H8" s="86"/>
      <c r="I8" s="86"/>
      <c r="J8" s="86"/>
      <c r="K8" s="86"/>
      <c r="L8" s="86"/>
      <c r="M8" s="86"/>
      <c r="N8" s="86"/>
      <c r="O8" s="86"/>
      <c r="P8" s="86"/>
      <c r="Q8" s="86"/>
      <c r="R8" s="86"/>
      <c r="S8" s="86"/>
      <c r="T8" s="86"/>
      <c r="U8" s="86"/>
      <c r="V8" s="86"/>
      <c r="W8" s="4"/>
      <c r="X8" s="4"/>
      <c r="Y8" s="4"/>
      <c r="Z8" s="4"/>
    </row>
    <row r="9" spans="1:26" ht="16.5" customHeight="1">
      <c r="A9" s="96">
        <v>1</v>
      </c>
      <c r="B9" s="97" t="str">
        <f>IF(C9="","",
IF('1. Punto de Partida'!$C$6="","",'1. Punto de Partida'!$C$6))</f>
        <v>Gestión Jurídica</v>
      </c>
      <c r="C9" s="97" t="s">
        <v>104</v>
      </c>
      <c r="D9" s="97" t="s">
        <v>105</v>
      </c>
      <c r="E9" s="97" t="s">
        <v>106</v>
      </c>
      <c r="F9" s="97" t="s">
        <v>107</v>
      </c>
      <c r="G9" s="97" t="s">
        <v>108</v>
      </c>
      <c r="H9" s="97" t="s">
        <v>109</v>
      </c>
      <c r="I9" s="97" t="s">
        <v>110</v>
      </c>
      <c r="J9" s="97" t="s">
        <v>111</v>
      </c>
      <c r="K9" s="101" t="str">
        <f>IFERROR(MID(J9,1,SEARCH(":",J9,1)-1),"")</f>
        <v>Muy Alta</v>
      </c>
      <c r="L9" s="99">
        <f>IF(OR(K9="Rara vez",K9="Muy Baja"),0.2,
IF(OR(K9="Improbable",K9="Baja"),0.4,
IF(OR(K9="Posible",K9="Media"),0.6,
IF(OR(K9="Probable",K9="Alta"),0.8,
IF(OR(K9="Casi seguro",K9="Muy Alta"),1,"")))))</f>
        <v>1</v>
      </c>
      <c r="M9" s="102" t="s">
        <v>112</v>
      </c>
      <c r="N9" s="101"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9">
        <f>IF(N9="Leve",0.2,
IF(N9="Menor",0.4,
IF(N9="Moderado",0.6,
IF(N9="Mayor",0.8,
IF(N9="Catastrófico",1,"")))))</f>
        <v>0.8</v>
      </c>
      <c r="P9" s="10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7" t="s">
        <v>113</v>
      </c>
      <c r="R9" s="97" t="s">
        <v>114</v>
      </c>
      <c r="S9" s="97" t="s">
        <v>115</v>
      </c>
      <c r="T9" s="98" t="s">
        <v>113</v>
      </c>
      <c r="U9" s="97" t="str">
        <f>IF(S9="","","Cuatrimestral")</f>
        <v>Cuatrimestral</v>
      </c>
      <c r="V9" s="97" t="s">
        <v>116</v>
      </c>
      <c r="W9" s="4"/>
      <c r="X9" s="4"/>
      <c r="Y9" s="4"/>
      <c r="Z9" s="4"/>
    </row>
    <row r="10" spans="1:26" ht="16.5" customHeight="1">
      <c r="A10" s="91"/>
      <c r="B10" s="91"/>
      <c r="C10" s="91"/>
      <c r="D10" s="91"/>
      <c r="E10" s="91"/>
      <c r="F10" s="91"/>
      <c r="G10" s="91"/>
      <c r="H10" s="91"/>
      <c r="I10" s="91"/>
      <c r="J10" s="91"/>
      <c r="K10" s="91"/>
      <c r="L10" s="91"/>
      <c r="M10" s="91"/>
      <c r="N10" s="91"/>
      <c r="O10" s="91"/>
      <c r="P10" s="91"/>
      <c r="Q10" s="91"/>
      <c r="R10" s="91"/>
      <c r="S10" s="91"/>
      <c r="T10" s="91"/>
      <c r="U10" s="91"/>
      <c r="V10" s="91"/>
      <c r="W10" s="4"/>
      <c r="X10" s="4"/>
      <c r="Y10" s="4"/>
      <c r="Z10" s="4"/>
    </row>
    <row r="11" spans="1:26" ht="129.75" customHeight="1">
      <c r="A11" s="86"/>
      <c r="B11" s="86"/>
      <c r="C11" s="86"/>
      <c r="D11" s="86"/>
      <c r="E11" s="86"/>
      <c r="F11" s="86"/>
      <c r="G11" s="86"/>
      <c r="H11" s="86"/>
      <c r="I11" s="86"/>
      <c r="J11" s="86"/>
      <c r="K11" s="86"/>
      <c r="L11" s="86"/>
      <c r="M11" s="86"/>
      <c r="N11" s="86"/>
      <c r="O11" s="86"/>
      <c r="P11" s="86"/>
      <c r="Q11" s="86"/>
      <c r="R11" s="86"/>
      <c r="S11" s="86"/>
      <c r="T11" s="86"/>
      <c r="U11" s="86"/>
      <c r="V11" s="86"/>
      <c r="W11" s="4"/>
      <c r="X11" s="4"/>
      <c r="Y11" s="4"/>
      <c r="Z11" s="4"/>
    </row>
    <row r="12" spans="1:26" ht="16.5" customHeight="1">
      <c r="A12" s="96">
        <v>2</v>
      </c>
      <c r="B12" s="97" t="str">
        <f>IF(C12="","",
IF('1. Punto de Partida'!$C$6="","",'1. Punto de Partida'!$C$6))</f>
        <v>Gestión Jurídica</v>
      </c>
      <c r="C12" s="97" t="s">
        <v>104</v>
      </c>
      <c r="D12" s="97" t="s">
        <v>117</v>
      </c>
      <c r="E12" s="97" t="s">
        <v>118</v>
      </c>
      <c r="F12" s="97" t="s">
        <v>119</v>
      </c>
      <c r="G12" s="97" t="s">
        <v>120</v>
      </c>
      <c r="H12" s="97" t="s">
        <v>121</v>
      </c>
      <c r="I12" s="97" t="s">
        <v>122</v>
      </c>
      <c r="J12" s="97" t="s">
        <v>123</v>
      </c>
      <c r="K12" s="101" t="str">
        <f>IFERROR(MID(J12,1,SEARCH(":",J12,1)-1),"")</f>
        <v>Alta</v>
      </c>
      <c r="L12" s="99">
        <f>IF(OR(K12="Rara vez",K12="Muy Baja"),0.2,
IF(OR(K12="Improbable",K12="Baja"),0.4,
IF(OR(K12="Posible",K12="Media"),0.6,
IF(OR(K12="Probable",K12="Alta"),0.8,
IF(OR(K12="Casi seguro",K12="Muy Alta"),1,"")))))</f>
        <v>0.8</v>
      </c>
      <c r="M12" s="102" t="s">
        <v>124</v>
      </c>
      <c r="N12" s="101"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9">
        <f>IF(N12="Leve",0.2,
IF(N12="Menor",0.4,
IF(N12="Moderado",0.6,
IF(N12="Mayor",0.8,
IF(N12="Catastrófico",1,"")))))</f>
        <v>0.8</v>
      </c>
      <c r="P12" s="10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7" t="s">
        <v>125</v>
      </c>
      <c r="R12" s="97" t="s">
        <v>126</v>
      </c>
      <c r="S12" s="97">
        <v>15</v>
      </c>
      <c r="T12" s="97" t="s">
        <v>127</v>
      </c>
      <c r="U12" s="97" t="str">
        <f>IF(S12="","","Cuatrimestral")</f>
        <v>Cuatrimestral</v>
      </c>
      <c r="V12" s="97" t="s">
        <v>128</v>
      </c>
      <c r="W12" s="4"/>
      <c r="X12" s="4"/>
      <c r="Y12" s="4"/>
      <c r="Z12" s="4"/>
    </row>
    <row r="13" spans="1:26" ht="16.5" customHeight="1">
      <c r="A13" s="91"/>
      <c r="B13" s="91"/>
      <c r="C13" s="91"/>
      <c r="D13" s="91"/>
      <c r="E13" s="91"/>
      <c r="F13" s="91"/>
      <c r="G13" s="91"/>
      <c r="H13" s="91"/>
      <c r="I13" s="91"/>
      <c r="J13" s="91"/>
      <c r="K13" s="91"/>
      <c r="L13" s="91"/>
      <c r="M13" s="91"/>
      <c r="N13" s="91"/>
      <c r="O13" s="91"/>
      <c r="P13" s="91"/>
      <c r="Q13" s="91"/>
      <c r="R13" s="91"/>
      <c r="S13" s="91"/>
      <c r="T13" s="91"/>
      <c r="U13" s="91"/>
      <c r="V13" s="91"/>
      <c r="W13" s="4"/>
      <c r="X13" s="4"/>
      <c r="Y13" s="4"/>
      <c r="Z13" s="4"/>
    </row>
    <row r="14" spans="1:26" ht="70.5" customHeight="1">
      <c r="A14" s="86"/>
      <c r="B14" s="86"/>
      <c r="C14" s="86"/>
      <c r="D14" s="86"/>
      <c r="E14" s="86"/>
      <c r="F14" s="86"/>
      <c r="G14" s="86"/>
      <c r="H14" s="86"/>
      <c r="I14" s="86"/>
      <c r="J14" s="86"/>
      <c r="K14" s="86"/>
      <c r="L14" s="86"/>
      <c r="M14" s="86"/>
      <c r="N14" s="86"/>
      <c r="O14" s="86"/>
      <c r="P14" s="86"/>
      <c r="Q14" s="86"/>
      <c r="R14" s="86"/>
      <c r="S14" s="86"/>
      <c r="T14" s="86"/>
      <c r="U14" s="86"/>
      <c r="V14" s="86"/>
      <c r="W14" s="4"/>
      <c r="X14" s="4"/>
      <c r="Y14" s="4"/>
      <c r="Z14" s="4"/>
    </row>
    <row r="15" spans="1:26" ht="16.5" customHeight="1">
      <c r="A15" s="96">
        <v>3</v>
      </c>
      <c r="B15" s="97" t="str">
        <f>IF(C15="","",
IF('1. Punto de Partida'!$C$6="","",'1. Punto de Partida'!$C$6))</f>
        <v>Gestión Jurídica</v>
      </c>
      <c r="C15" s="97" t="s">
        <v>129</v>
      </c>
      <c r="D15" s="97" t="s">
        <v>105</v>
      </c>
      <c r="E15" s="97" t="s">
        <v>130</v>
      </c>
      <c r="F15" s="97" t="s">
        <v>131</v>
      </c>
      <c r="G15" s="97" t="s">
        <v>132</v>
      </c>
      <c r="H15" s="97" t="s">
        <v>133</v>
      </c>
      <c r="I15" s="97" t="s">
        <v>134</v>
      </c>
      <c r="J15" s="97" t="s">
        <v>135</v>
      </c>
      <c r="K15" s="101" t="str">
        <f>IFERROR(MID(J15,1,SEARCH(":",J15,1)-1),"")</f>
        <v>Media</v>
      </c>
      <c r="L15" s="99">
        <f>IF(OR(K15="Rara vez",K15="Muy Baja"),0.2,
IF(OR(K15="Improbable",K15="Baja"),0.4,
IF(OR(K15="Posible",K15="Media"),0.6,
IF(OR(K15="Probable",K15="Alta"),0.8,
IF(OR(K15="Casi seguro",K15="Muy Alta"),1,"")))))</f>
        <v>0.6</v>
      </c>
      <c r="M15" s="102" t="s">
        <v>124</v>
      </c>
      <c r="N15" s="101"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99">
        <f>IF(N15="Leve",0.2,
IF(N15="Menor",0.4,
IF(N15="Moderado",0.6,
IF(N15="Mayor",0.8,
IF(N15="Catastrófico",1,"")))))</f>
        <v>0.8</v>
      </c>
      <c r="P15" s="10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7" t="s">
        <v>136</v>
      </c>
      <c r="R15" s="97" t="s">
        <v>137</v>
      </c>
      <c r="S15" s="97" t="s">
        <v>138</v>
      </c>
      <c r="T15" s="97" t="s">
        <v>139</v>
      </c>
      <c r="U15" s="97" t="str">
        <f>IF(S15="","","Cuatrimestral")</f>
        <v>Cuatrimestral</v>
      </c>
      <c r="V15" s="97" t="s">
        <v>140</v>
      </c>
      <c r="W15" s="4"/>
      <c r="X15" s="4"/>
      <c r="Y15" s="4"/>
      <c r="Z15" s="4"/>
    </row>
    <row r="16" spans="1:26" ht="16.5" customHeight="1">
      <c r="A16" s="91"/>
      <c r="B16" s="91"/>
      <c r="C16" s="91"/>
      <c r="D16" s="91"/>
      <c r="E16" s="91"/>
      <c r="F16" s="91"/>
      <c r="G16" s="91"/>
      <c r="H16" s="91"/>
      <c r="I16" s="91"/>
      <c r="J16" s="91"/>
      <c r="K16" s="91"/>
      <c r="L16" s="91"/>
      <c r="M16" s="91"/>
      <c r="N16" s="91"/>
      <c r="O16" s="91"/>
      <c r="P16" s="91"/>
      <c r="Q16" s="91"/>
      <c r="R16" s="91"/>
      <c r="S16" s="91"/>
      <c r="T16" s="91"/>
      <c r="U16" s="91"/>
      <c r="V16" s="91"/>
      <c r="W16" s="4"/>
      <c r="X16" s="4"/>
      <c r="Y16" s="4"/>
      <c r="Z16" s="4"/>
    </row>
    <row r="17" spans="1:26" ht="16.5" customHeight="1">
      <c r="A17" s="86"/>
      <c r="B17" s="86"/>
      <c r="C17" s="86"/>
      <c r="D17" s="86"/>
      <c r="E17" s="86"/>
      <c r="F17" s="86"/>
      <c r="G17" s="86"/>
      <c r="H17" s="86"/>
      <c r="I17" s="86"/>
      <c r="J17" s="86"/>
      <c r="K17" s="86"/>
      <c r="L17" s="86"/>
      <c r="M17" s="86"/>
      <c r="N17" s="86"/>
      <c r="O17" s="86"/>
      <c r="P17" s="86"/>
      <c r="Q17" s="86"/>
      <c r="R17" s="86"/>
      <c r="S17" s="86"/>
      <c r="T17" s="86"/>
      <c r="U17" s="86"/>
      <c r="V17" s="86"/>
      <c r="W17" s="4"/>
      <c r="X17" s="4"/>
      <c r="Y17" s="4"/>
      <c r="Z17" s="4"/>
    </row>
    <row r="18" spans="1:26" ht="16.5" customHeight="1">
      <c r="A18" s="96">
        <v>4</v>
      </c>
      <c r="B18" s="97" t="str">
        <f>IF(C18="","",
IF('1. Punto de Partida'!$C$6="","",'1. Punto de Partida'!$C$6))</f>
        <v>Gestión Jurídica</v>
      </c>
      <c r="C18" s="97" t="s">
        <v>141</v>
      </c>
      <c r="D18" s="97" t="s">
        <v>105</v>
      </c>
      <c r="E18" s="97" t="s">
        <v>142</v>
      </c>
      <c r="F18" s="97" t="s">
        <v>131</v>
      </c>
      <c r="G18" s="97" t="s">
        <v>143</v>
      </c>
      <c r="H18" s="97" t="s">
        <v>133</v>
      </c>
      <c r="I18" s="97" t="s">
        <v>134</v>
      </c>
      <c r="J18" s="97" t="s">
        <v>123</v>
      </c>
      <c r="K18" s="101" t="str">
        <f>IFERROR(MID(J18,1,SEARCH(":",J18,1)-1),"")</f>
        <v>Alta</v>
      </c>
      <c r="L18" s="99">
        <f>IF(OR(K18="Rara vez",K18="Muy Baja"),0.2,
IF(OR(K18="Improbable",K18="Baja"),0.4,
IF(OR(K18="Posible",K18="Media"),0.6,
IF(OR(K18="Probable",K18="Alta"),0.8,
IF(OR(K18="Casi seguro",K18="Muy Alta"),1,"")))))</f>
        <v>0.8</v>
      </c>
      <c r="M18" s="102" t="s">
        <v>144</v>
      </c>
      <c r="N18" s="101"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Menor</v>
      </c>
      <c r="O18" s="99">
        <f>IF(N18="Leve",0.2,
IF(N18="Menor",0.4,
IF(N18="Moderado",0.6,
IF(N18="Mayor",0.8,
IF(N18="Catastrófico",1,"")))))</f>
        <v>0.4</v>
      </c>
      <c r="P18" s="10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7" t="s">
        <v>145</v>
      </c>
      <c r="R18" s="97" t="s">
        <v>146</v>
      </c>
      <c r="S18" s="97" t="s">
        <v>147</v>
      </c>
      <c r="T18" s="97" t="s">
        <v>139</v>
      </c>
      <c r="U18" s="97" t="str">
        <f>IF(S18="","","Cuatrimestral")</f>
        <v>Cuatrimestral</v>
      </c>
      <c r="V18" s="97" t="s">
        <v>148</v>
      </c>
      <c r="W18" s="4"/>
      <c r="X18" s="4"/>
      <c r="Y18" s="4"/>
      <c r="Z18" s="4"/>
    </row>
    <row r="19" spans="1:26" ht="15" customHeight="1">
      <c r="A19" s="91"/>
      <c r="B19" s="91"/>
      <c r="C19" s="91"/>
      <c r="D19" s="91"/>
      <c r="E19" s="91"/>
      <c r="F19" s="91"/>
      <c r="G19" s="91"/>
      <c r="H19" s="91"/>
      <c r="I19" s="91"/>
      <c r="J19" s="91"/>
      <c r="K19" s="91"/>
      <c r="L19" s="91"/>
      <c r="M19" s="91"/>
      <c r="N19" s="91"/>
      <c r="O19" s="91"/>
      <c r="P19" s="91"/>
      <c r="Q19" s="91"/>
      <c r="R19" s="91"/>
      <c r="S19" s="91"/>
      <c r="T19" s="91"/>
      <c r="U19" s="91"/>
      <c r="V19" s="91"/>
      <c r="W19" s="4"/>
      <c r="X19" s="4"/>
      <c r="Y19" s="4"/>
      <c r="Z19" s="4"/>
    </row>
    <row r="20" spans="1:26" ht="15" customHeight="1">
      <c r="A20" s="86"/>
      <c r="B20" s="86"/>
      <c r="C20" s="86"/>
      <c r="D20" s="86"/>
      <c r="E20" s="86"/>
      <c r="F20" s="86"/>
      <c r="G20" s="86"/>
      <c r="H20" s="86"/>
      <c r="I20" s="86"/>
      <c r="J20" s="86"/>
      <c r="K20" s="86"/>
      <c r="L20" s="86"/>
      <c r="M20" s="86"/>
      <c r="N20" s="86"/>
      <c r="O20" s="86"/>
      <c r="P20" s="86"/>
      <c r="Q20" s="86"/>
      <c r="R20" s="86"/>
      <c r="S20" s="86"/>
      <c r="T20" s="86"/>
      <c r="U20" s="86"/>
      <c r="V20" s="86"/>
      <c r="W20" s="4"/>
      <c r="X20" s="4"/>
      <c r="Y20" s="4"/>
      <c r="Z20" s="4"/>
    </row>
    <row r="21" spans="1:26" ht="16.5" customHeight="1">
      <c r="A21" s="96">
        <v>5</v>
      </c>
      <c r="B21" s="97" t="str">
        <f>IF(C21="","",
IF('1. Punto de Partida'!$C$6="","",'1. Punto de Partida'!$C$6))</f>
        <v>Gestión Jurídica</v>
      </c>
      <c r="C21" s="97" t="s">
        <v>149</v>
      </c>
      <c r="D21" s="97" t="s">
        <v>150</v>
      </c>
      <c r="E21" s="97" t="s">
        <v>151</v>
      </c>
      <c r="F21" s="97" t="s">
        <v>152</v>
      </c>
      <c r="G21" s="97" t="s">
        <v>153</v>
      </c>
      <c r="H21" s="97" t="s">
        <v>154</v>
      </c>
      <c r="I21" s="97" t="s">
        <v>134</v>
      </c>
      <c r="J21" s="97" t="s">
        <v>111</v>
      </c>
      <c r="K21" s="101" t="str">
        <f>IFERROR(MID(J21,1,SEARCH(":",J21,1)-1),"")</f>
        <v>Muy Alta</v>
      </c>
      <c r="L21" s="99">
        <f>IF(OR(K21="Rara vez",K21="Muy Baja"),0.2,
IF(OR(K21="Improbable",K21="Baja"),0.4,
IF(OR(K21="Posible",K21="Media"),0.6,
IF(OR(K21="Probable",K21="Alta"),0.8,
IF(OR(K21="Casi seguro",K21="Muy Alta"),1,"")))))</f>
        <v>1</v>
      </c>
      <c r="M21" s="102" t="s">
        <v>124</v>
      </c>
      <c r="N21" s="101"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99">
        <f>IF(N21="Leve",0.2,
IF(N21="Menor",0.4,
IF(N21="Moderado",0.6,
IF(N21="Mayor",0.8,
IF(N21="Catastrófico",1,"")))))</f>
        <v>0.8</v>
      </c>
      <c r="P21" s="10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97" t="s">
        <v>155</v>
      </c>
      <c r="R21" s="97" t="s">
        <v>156</v>
      </c>
      <c r="S21" s="97" t="s">
        <v>157</v>
      </c>
      <c r="T21" s="97" t="s">
        <v>158</v>
      </c>
      <c r="U21" s="97" t="str">
        <f>IF(S21="","","Cuatrimestral")</f>
        <v>Cuatrimestral</v>
      </c>
      <c r="V21" s="97" t="s">
        <v>159</v>
      </c>
      <c r="W21" s="4"/>
      <c r="X21" s="4"/>
      <c r="Y21" s="4"/>
      <c r="Z21" s="4"/>
    </row>
    <row r="22" spans="1:26" ht="15" customHeight="1">
      <c r="A22" s="91"/>
      <c r="B22" s="91"/>
      <c r="C22" s="91"/>
      <c r="D22" s="91"/>
      <c r="E22" s="91"/>
      <c r="F22" s="91"/>
      <c r="G22" s="91"/>
      <c r="H22" s="91"/>
      <c r="I22" s="91"/>
      <c r="J22" s="91"/>
      <c r="K22" s="91"/>
      <c r="L22" s="91"/>
      <c r="M22" s="91"/>
      <c r="N22" s="91"/>
      <c r="O22" s="91"/>
      <c r="P22" s="91"/>
      <c r="Q22" s="91"/>
      <c r="R22" s="91"/>
      <c r="S22" s="91"/>
      <c r="T22" s="91"/>
      <c r="U22" s="91"/>
      <c r="V22" s="91"/>
      <c r="W22" s="4"/>
      <c r="X22" s="4"/>
      <c r="Y22" s="4"/>
      <c r="Z22" s="4"/>
    </row>
    <row r="23" spans="1:26" ht="15" customHeight="1">
      <c r="A23" s="86"/>
      <c r="B23" s="86"/>
      <c r="C23" s="86"/>
      <c r="D23" s="86"/>
      <c r="E23" s="86"/>
      <c r="F23" s="86"/>
      <c r="G23" s="86"/>
      <c r="H23" s="86"/>
      <c r="I23" s="86"/>
      <c r="J23" s="86"/>
      <c r="K23" s="86"/>
      <c r="L23" s="86"/>
      <c r="M23" s="86"/>
      <c r="N23" s="86"/>
      <c r="O23" s="86"/>
      <c r="P23" s="86"/>
      <c r="Q23" s="86"/>
      <c r="R23" s="86"/>
      <c r="S23" s="86"/>
      <c r="T23" s="86"/>
      <c r="U23" s="86"/>
      <c r="V23" s="86"/>
      <c r="W23" s="4"/>
      <c r="X23" s="4"/>
      <c r="Y23" s="4"/>
      <c r="Z23" s="4"/>
    </row>
    <row r="24" spans="1:26" ht="16.5" customHeight="1">
      <c r="A24" s="96">
        <v>6</v>
      </c>
      <c r="B24" s="97" t="str">
        <f>IF(C24="","",
IF('1. Punto de Partida'!$C$6="","",'1. Punto de Partida'!$C$6))</f>
        <v>Gestión Jurídica</v>
      </c>
      <c r="C24" s="97" t="s">
        <v>160</v>
      </c>
      <c r="D24" s="97" t="s">
        <v>105</v>
      </c>
      <c r="E24" s="97" t="s">
        <v>161</v>
      </c>
      <c r="F24" s="97" t="s">
        <v>162</v>
      </c>
      <c r="G24" s="97" t="s">
        <v>163</v>
      </c>
      <c r="H24" s="97" t="s">
        <v>164</v>
      </c>
      <c r="I24" s="97" t="s">
        <v>134</v>
      </c>
      <c r="J24" s="97" t="s">
        <v>111</v>
      </c>
      <c r="K24" s="101" t="str">
        <f>IFERROR(MID(J24,1,SEARCH(":",J24,1)-1),"")</f>
        <v>Muy Alta</v>
      </c>
      <c r="L24" s="99">
        <f>IF(OR(K24="Rara vez",K24="Muy Baja"),0.2,
IF(OR(K24="Improbable",K24="Baja"),0.4,
IF(OR(K24="Posible",K24="Media"),0.6,
IF(OR(K24="Probable",K24="Alta"),0.8,
IF(OR(K24="Casi seguro",K24="Muy Alta"),1,"")))))</f>
        <v>1</v>
      </c>
      <c r="M24" s="102" t="s">
        <v>124</v>
      </c>
      <c r="N24" s="101"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9">
        <f>IF(N24="Leve",0.2,
IF(N24="Menor",0.4,
IF(N24="Moderado",0.6,
IF(N24="Mayor",0.8,
IF(N24="Catastrófico",1,"")))))</f>
        <v>0.8</v>
      </c>
      <c r="P24" s="10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7" t="s">
        <v>155</v>
      </c>
      <c r="R24" s="97" t="s">
        <v>156</v>
      </c>
      <c r="S24" s="97" t="s">
        <v>157</v>
      </c>
      <c r="T24" s="97" t="s">
        <v>165</v>
      </c>
      <c r="U24" s="97" t="str">
        <f>IF(S24="","","Cuatrimestral")</f>
        <v>Cuatrimestral</v>
      </c>
      <c r="V24" s="97" t="s">
        <v>159</v>
      </c>
      <c r="W24" s="4"/>
      <c r="X24" s="4"/>
      <c r="Y24" s="4"/>
      <c r="Z24" s="4"/>
    </row>
    <row r="25" spans="1:26" ht="15" customHeight="1">
      <c r="A25" s="91"/>
      <c r="B25" s="91"/>
      <c r="C25" s="91"/>
      <c r="D25" s="91"/>
      <c r="E25" s="91"/>
      <c r="F25" s="91"/>
      <c r="G25" s="91"/>
      <c r="H25" s="91"/>
      <c r="I25" s="91"/>
      <c r="J25" s="91"/>
      <c r="K25" s="91"/>
      <c r="L25" s="91"/>
      <c r="M25" s="91"/>
      <c r="N25" s="91"/>
      <c r="O25" s="91"/>
      <c r="P25" s="91"/>
      <c r="Q25" s="91"/>
      <c r="R25" s="91"/>
      <c r="S25" s="91"/>
      <c r="T25" s="91"/>
      <c r="U25" s="91"/>
      <c r="V25" s="91"/>
      <c r="W25" s="4"/>
      <c r="X25" s="4"/>
      <c r="Y25" s="4"/>
      <c r="Z25" s="4"/>
    </row>
    <row r="26" spans="1:26" ht="15" customHeight="1">
      <c r="A26" s="86"/>
      <c r="B26" s="86"/>
      <c r="C26" s="86"/>
      <c r="D26" s="86"/>
      <c r="E26" s="86"/>
      <c r="F26" s="86"/>
      <c r="G26" s="86"/>
      <c r="H26" s="86"/>
      <c r="I26" s="86"/>
      <c r="J26" s="86"/>
      <c r="K26" s="86"/>
      <c r="L26" s="86"/>
      <c r="M26" s="86"/>
      <c r="N26" s="86"/>
      <c r="O26" s="86"/>
      <c r="P26" s="86"/>
      <c r="Q26" s="86"/>
      <c r="R26" s="86"/>
      <c r="S26" s="86"/>
      <c r="T26" s="86"/>
      <c r="U26" s="86"/>
      <c r="V26" s="86"/>
      <c r="W26" s="4"/>
      <c r="X26" s="4"/>
      <c r="Y26" s="4"/>
      <c r="Z26" s="4"/>
    </row>
    <row r="27" spans="1:26" ht="16.5" customHeight="1">
      <c r="A27" s="96">
        <v>7</v>
      </c>
      <c r="B27" s="97" t="str">
        <f>IF(C27="","",
IF('1. Punto de Partida'!$C$6="","",'1. Punto de Partida'!$C$6))</f>
        <v/>
      </c>
      <c r="C27" s="97"/>
      <c r="D27" s="97"/>
      <c r="E27" s="97"/>
      <c r="F27" s="97"/>
      <c r="G27" s="97"/>
      <c r="H27" s="97"/>
      <c r="I27" s="97"/>
      <c r="J27" s="97"/>
      <c r="K27" s="101" t="str">
        <f>IFERROR(MID(J27,1,SEARCH(":",J27,1)-1),"")</f>
        <v/>
      </c>
      <c r="L27" s="99" t="str">
        <f>IF(OR(K27="Rara vez",K27="Muy Baja"),0.2,
IF(OR(K27="Improbable",K27="Baja"),0.4,
IF(OR(K27="Posible",K27="Media"),0.6,
IF(OR(K27="Probable",K27="Alta"),0.8,
IF(OR(K27="Casi seguro",K27="Muy Alta"),1,"")))))</f>
        <v/>
      </c>
      <c r="M27" s="102"/>
      <c r="N27" s="101"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9" t="str">
        <f>IF(N27="Leve",0.2,
IF(N27="Menor",0.4,
IF(N27="Moderado",0.6,
IF(N27="Mayor",0.8,
IF(N27="Catastrófico",1,"")))))</f>
        <v/>
      </c>
      <c r="P27" s="10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7"/>
      <c r="R27" s="97"/>
      <c r="S27" s="97"/>
      <c r="T27" s="97"/>
      <c r="U27" s="97" t="str">
        <f>IF(S27="","","Cuatrimestral")</f>
        <v/>
      </c>
      <c r="V27" s="97"/>
      <c r="W27" s="4"/>
      <c r="X27" s="4"/>
      <c r="Y27" s="4"/>
      <c r="Z27" s="4"/>
    </row>
    <row r="28" spans="1:26" ht="15" customHeight="1">
      <c r="A28" s="91"/>
      <c r="B28" s="91"/>
      <c r="C28" s="91"/>
      <c r="D28" s="91"/>
      <c r="E28" s="91"/>
      <c r="F28" s="91"/>
      <c r="G28" s="91"/>
      <c r="H28" s="91"/>
      <c r="I28" s="91"/>
      <c r="J28" s="91"/>
      <c r="K28" s="91"/>
      <c r="L28" s="91"/>
      <c r="M28" s="91"/>
      <c r="N28" s="91"/>
      <c r="O28" s="91"/>
      <c r="P28" s="91"/>
      <c r="Q28" s="91"/>
      <c r="R28" s="91"/>
      <c r="S28" s="91"/>
      <c r="T28" s="91"/>
      <c r="U28" s="91"/>
      <c r="V28" s="91"/>
      <c r="W28" s="4"/>
      <c r="X28" s="4"/>
      <c r="Y28" s="4"/>
      <c r="Z28" s="4"/>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4"/>
      <c r="X29" s="4"/>
      <c r="Y29" s="4"/>
      <c r="Z29" s="4"/>
    </row>
    <row r="30" spans="1:26" ht="16.5" customHeight="1">
      <c r="A30" s="96">
        <v>8</v>
      </c>
      <c r="B30" s="97" t="str">
        <f>IF(C30="","",
IF('1. Punto de Partida'!$C$6="","",'1. Punto de Partida'!$C$6))</f>
        <v/>
      </c>
      <c r="C30" s="97"/>
      <c r="D30" s="97"/>
      <c r="E30" s="97"/>
      <c r="F30" s="97"/>
      <c r="G30" s="97"/>
      <c r="H30" s="97"/>
      <c r="I30" s="97"/>
      <c r="J30" s="97"/>
      <c r="K30" s="101" t="str">
        <f>IFERROR(MID(J30,1,SEARCH(":",J30,1)-1),"")</f>
        <v/>
      </c>
      <c r="L30" s="99" t="str">
        <f>IF(OR(K30="Rara vez",K30="Muy Baja"),0.2,
IF(OR(K30="Improbable",K30="Baja"),0.4,
IF(OR(K30="Posible",K30="Media"),0.6,
IF(OR(K30="Probable",K30="Alta"),0.8,
IF(OR(K30="Casi seguro",K30="Muy Alta"),1,"")))))</f>
        <v/>
      </c>
      <c r="M30" s="102"/>
      <c r="N30" s="101"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9" t="str">
        <f>IF(N30="Leve",0.2,
IF(N30="Menor",0.4,
IF(N30="Moderado",0.6,
IF(N30="Mayor",0.8,
IF(N30="Catastrófico",1,"")))))</f>
        <v/>
      </c>
      <c r="P30" s="10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7"/>
      <c r="R30" s="97"/>
      <c r="S30" s="97"/>
      <c r="T30" s="97"/>
      <c r="U30" s="97" t="str">
        <f>IF(S30="","","Cuatrimestral")</f>
        <v/>
      </c>
      <c r="V30" s="97"/>
      <c r="W30" s="4"/>
      <c r="X30" s="4"/>
      <c r="Y30" s="4"/>
      <c r="Z30" s="4"/>
    </row>
    <row r="31" spans="1:26" ht="15" customHeight="1">
      <c r="A31" s="91"/>
      <c r="B31" s="91"/>
      <c r="C31" s="91"/>
      <c r="D31" s="91"/>
      <c r="E31" s="91"/>
      <c r="F31" s="91"/>
      <c r="G31" s="91"/>
      <c r="H31" s="91"/>
      <c r="I31" s="91"/>
      <c r="J31" s="91"/>
      <c r="K31" s="91"/>
      <c r="L31" s="91"/>
      <c r="M31" s="91"/>
      <c r="N31" s="91"/>
      <c r="O31" s="91"/>
      <c r="P31" s="91"/>
      <c r="Q31" s="91"/>
      <c r="R31" s="91"/>
      <c r="S31" s="91"/>
      <c r="T31" s="91"/>
      <c r="U31" s="91"/>
      <c r="V31" s="91"/>
      <c r="W31" s="4"/>
      <c r="X31" s="4"/>
      <c r="Y31" s="4"/>
      <c r="Z31" s="4"/>
    </row>
    <row r="32" spans="1:26" ht="15" customHeight="1">
      <c r="A32" s="86"/>
      <c r="B32" s="86"/>
      <c r="C32" s="86"/>
      <c r="D32" s="86"/>
      <c r="E32" s="86"/>
      <c r="F32" s="86"/>
      <c r="G32" s="86"/>
      <c r="H32" s="86"/>
      <c r="I32" s="86"/>
      <c r="J32" s="86"/>
      <c r="K32" s="86"/>
      <c r="L32" s="86"/>
      <c r="M32" s="86"/>
      <c r="N32" s="86"/>
      <c r="O32" s="86"/>
      <c r="P32" s="86"/>
      <c r="Q32" s="86"/>
      <c r="R32" s="86"/>
      <c r="S32" s="86"/>
      <c r="T32" s="86"/>
      <c r="U32" s="86"/>
      <c r="V32" s="86"/>
      <c r="W32" s="4"/>
      <c r="X32" s="4"/>
      <c r="Y32" s="4"/>
      <c r="Z32" s="4"/>
    </row>
    <row r="33" spans="1:26" ht="16.5" customHeight="1">
      <c r="A33" s="96">
        <v>9</v>
      </c>
      <c r="B33" s="97" t="str">
        <f>IF(C33="","",
IF('1. Punto de Partida'!$C$6="","",'1. Punto de Partida'!$C$6))</f>
        <v/>
      </c>
      <c r="C33" s="97"/>
      <c r="D33" s="97"/>
      <c r="E33" s="97"/>
      <c r="F33" s="97"/>
      <c r="G33" s="97"/>
      <c r="H33" s="97"/>
      <c r="I33" s="97"/>
      <c r="J33" s="97"/>
      <c r="K33" s="101" t="str">
        <f>IFERROR(MID(J33,1,SEARCH(":",J33,1)-1),"")</f>
        <v/>
      </c>
      <c r="L33" s="99" t="str">
        <f>IF(OR(K33="Rara vez",K33="Muy Baja"),0.2,
IF(OR(K33="Improbable",K33="Baja"),0.4,
IF(OR(K33="Posible",K33="Media"),0.6,
IF(OR(K33="Probable",K33="Alta"),0.8,
IF(OR(K33="Casi seguro",K33="Muy Alta"),1,"")))))</f>
        <v/>
      </c>
      <c r="M33" s="102"/>
      <c r="N33" s="101"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9" t="str">
        <f>IF(N33="Leve",0.2,
IF(N33="Menor",0.4,
IF(N33="Moderado",0.6,
IF(N33="Mayor",0.8,
IF(N33="Catastrófico",1,"")))))</f>
        <v/>
      </c>
      <c r="P33" s="10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7"/>
      <c r="R33" s="97"/>
      <c r="S33" s="97"/>
      <c r="T33" s="97"/>
      <c r="U33" s="97" t="str">
        <f>IF(S33="","","Cuatrimestral")</f>
        <v/>
      </c>
      <c r="V33" s="97"/>
      <c r="W33" s="4"/>
      <c r="X33" s="4"/>
      <c r="Y33" s="4"/>
      <c r="Z33" s="4"/>
    </row>
    <row r="34" spans="1:26" ht="15" customHeight="1">
      <c r="A34" s="91"/>
      <c r="B34" s="91"/>
      <c r="C34" s="91"/>
      <c r="D34" s="91"/>
      <c r="E34" s="91"/>
      <c r="F34" s="91"/>
      <c r="G34" s="91"/>
      <c r="H34" s="91"/>
      <c r="I34" s="91"/>
      <c r="J34" s="91"/>
      <c r="K34" s="91"/>
      <c r="L34" s="91"/>
      <c r="M34" s="91"/>
      <c r="N34" s="91"/>
      <c r="O34" s="91"/>
      <c r="P34" s="91"/>
      <c r="Q34" s="91"/>
      <c r="R34" s="91"/>
      <c r="S34" s="91"/>
      <c r="T34" s="91"/>
      <c r="U34" s="91"/>
      <c r="V34" s="91"/>
      <c r="W34" s="4"/>
      <c r="X34" s="4"/>
      <c r="Y34" s="4"/>
      <c r="Z34" s="4"/>
    </row>
    <row r="35" spans="1:26" ht="15" customHeight="1">
      <c r="A35" s="86"/>
      <c r="B35" s="86"/>
      <c r="C35" s="86"/>
      <c r="D35" s="86"/>
      <c r="E35" s="86"/>
      <c r="F35" s="86"/>
      <c r="G35" s="86"/>
      <c r="H35" s="86"/>
      <c r="I35" s="86"/>
      <c r="J35" s="86"/>
      <c r="K35" s="86"/>
      <c r="L35" s="86"/>
      <c r="M35" s="86"/>
      <c r="N35" s="86"/>
      <c r="O35" s="86"/>
      <c r="P35" s="86"/>
      <c r="Q35" s="86"/>
      <c r="R35" s="86"/>
      <c r="S35" s="86"/>
      <c r="T35" s="86"/>
      <c r="U35" s="86"/>
      <c r="V35" s="86"/>
      <c r="W35" s="4"/>
      <c r="X35" s="4"/>
      <c r="Y35" s="4"/>
      <c r="Z35" s="4"/>
    </row>
    <row r="36" spans="1:26" ht="16.5" customHeight="1">
      <c r="A36" s="96">
        <v>10</v>
      </c>
      <c r="B36" s="97" t="str">
        <f>IF(C36="","",
IF('1. Punto de Partida'!$C$6="","",'1. Punto de Partida'!$C$6))</f>
        <v/>
      </c>
      <c r="C36" s="97"/>
      <c r="D36" s="97"/>
      <c r="E36" s="97"/>
      <c r="F36" s="97"/>
      <c r="G36" s="97"/>
      <c r="H36" s="97"/>
      <c r="I36" s="97"/>
      <c r="J36" s="97"/>
      <c r="K36" s="101" t="str">
        <f>IFERROR(MID(J36,1,SEARCH(":",J36,1)-1),"")</f>
        <v/>
      </c>
      <c r="L36" s="99" t="str">
        <f>IF(OR(K36="Rara vez",K36="Muy Baja"),0.2,
IF(OR(K36="Improbable",K36="Baja"),0.4,
IF(OR(K36="Posible",K36="Media"),0.6,
IF(OR(K36="Probable",K36="Alta"),0.8,
IF(OR(K36="Casi seguro",K36="Muy Alta"),1,"")))))</f>
        <v/>
      </c>
      <c r="M36" s="102"/>
      <c r="N36" s="101"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9" t="str">
        <f>IF(N36="Leve",0.2,
IF(N36="Menor",0.4,
IF(N36="Moderado",0.6,
IF(N36="Mayor",0.8,
IF(N36="Catastrófico",1,"")))))</f>
        <v/>
      </c>
      <c r="P36" s="10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7"/>
      <c r="R36" s="97"/>
      <c r="S36" s="97"/>
      <c r="T36" s="97"/>
      <c r="U36" s="97" t="str">
        <f>IF(S36="","","Cuatrimestral")</f>
        <v/>
      </c>
      <c r="V36" s="97"/>
      <c r="W36" s="4"/>
      <c r="X36" s="4"/>
      <c r="Y36" s="4"/>
      <c r="Z36" s="4"/>
    </row>
    <row r="37" spans="1:26" ht="15" customHeight="1">
      <c r="A37" s="91"/>
      <c r="B37" s="91"/>
      <c r="C37" s="91"/>
      <c r="D37" s="91"/>
      <c r="E37" s="91"/>
      <c r="F37" s="91"/>
      <c r="G37" s="91"/>
      <c r="H37" s="91"/>
      <c r="I37" s="91"/>
      <c r="J37" s="91"/>
      <c r="K37" s="91"/>
      <c r="L37" s="91"/>
      <c r="M37" s="91"/>
      <c r="N37" s="91"/>
      <c r="O37" s="91"/>
      <c r="P37" s="91"/>
      <c r="Q37" s="91"/>
      <c r="R37" s="91"/>
      <c r="S37" s="91"/>
      <c r="T37" s="91"/>
      <c r="U37" s="91"/>
      <c r="V37" s="91"/>
      <c r="W37" s="4"/>
      <c r="X37" s="4"/>
      <c r="Y37" s="4"/>
      <c r="Z37" s="4"/>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4"/>
      <c r="X38" s="4"/>
      <c r="Y38" s="4"/>
      <c r="Z38" s="4"/>
    </row>
    <row r="39" spans="1:26" ht="16.5" customHeight="1">
      <c r="A39" s="96">
        <v>11</v>
      </c>
      <c r="B39" s="97" t="str">
        <f>IF(C39="","",
IF('1. Punto de Partida'!$C$6="","",'1. Punto de Partida'!$C$6))</f>
        <v/>
      </c>
      <c r="C39" s="97"/>
      <c r="D39" s="97"/>
      <c r="E39" s="97"/>
      <c r="F39" s="97"/>
      <c r="G39" s="97"/>
      <c r="H39" s="97"/>
      <c r="I39" s="97"/>
      <c r="J39" s="97"/>
      <c r="K39" s="101" t="str">
        <f>IFERROR(MID(J39,1,SEARCH(":",J39,1)-1),"")</f>
        <v/>
      </c>
      <c r="L39" s="99" t="str">
        <f>IF(OR(K39="Rara vez",K39="Muy Baja"),0.2,
IF(OR(K39="Improbable",K39="Baja"),0.4,
IF(OR(K39="Posible",K39="Media"),0.6,
IF(OR(K39="Probable",K39="Alta"),0.8,
IF(OR(K39="Casi seguro",K39="Muy Alta"),1,"")))))</f>
        <v/>
      </c>
      <c r="M39" s="102"/>
      <c r="N39" s="101"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9" t="str">
        <f>IF(N39="Leve",0.2,
IF(N39="Menor",0.4,
IF(N39="Moderado",0.6,
IF(N39="Mayor",0.8,
IF(N39="Catastrófico",1,"")))))</f>
        <v/>
      </c>
      <c r="P39" s="10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7"/>
      <c r="R39" s="97"/>
      <c r="S39" s="97"/>
      <c r="T39" s="97"/>
      <c r="U39" s="97" t="str">
        <f>IF(S39="","","Cuatrimestral")</f>
        <v/>
      </c>
      <c r="V39" s="97"/>
      <c r="W39" s="4"/>
      <c r="X39" s="4"/>
      <c r="Y39" s="4"/>
      <c r="Z39" s="4"/>
    </row>
    <row r="40" spans="1:26" ht="15" customHeight="1">
      <c r="A40" s="91"/>
      <c r="B40" s="91"/>
      <c r="C40" s="91"/>
      <c r="D40" s="91"/>
      <c r="E40" s="91"/>
      <c r="F40" s="91"/>
      <c r="G40" s="91"/>
      <c r="H40" s="91"/>
      <c r="I40" s="91"/>
      <c r="J40" s="91"/>
      <c r="K40" s="91"/>
      <c r="L40" s="91"/>
      <c r="M40" s="91"/>
      <c r="N40" s="91"/>
      <c r="O40" s="91"/>
      <c r="P40" s="91"/>
      <c r="Q40" s="91"/>
      <c r="R40" s="91"/>
      <c r="S40" s="91"/>
      <c r="T40" s="91"/>
      <c r="U40" s="91"/>
      <c r="V40" s="91"/>
      <c r="W40" s="4"/>
      <c r="X40" s="4"/>
      <c r="Y40" s="4"/>
      <c r="Z40" s="4"/>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4"/>
      <c r="X41" s="4"/>
      <c r="Y41" s="4"/>
      <c r="Z41" s="4"/>
    </row>
    <row r="42" spans="1:26" ht="16.5" customHeight="1">
      <c r="A42" s="96">
        <v>12</v>
      </c>
      <c r="B42" s="97" t="str">
        <f>IF(C42="","",
IF('1. Punto de Partida'!$C$6="","",'1. Punto de Partida'!$C$6))</f>
        <v/>
      </c>
      <c r="C42" s="97"/>
      <c r="D42" s="97"/>
      <c r="E42" s="97"/>
      <c r="F42" s="97"/>
      <c r="G42" s="97"/>
      <c r="H42" s="97"/>
      <c r="I42" s="97"/>
      <c r="J42" s="97"/>
      <c r="K42" s="101" t="str">
        <f>IFERROR(MID(J42,1,SEARCH(":",J42,1)-1),"")</f>
        <v/>
      </c>
      <c r="L42" s="99" t="str">
        <f>IF(OR(K42="Rara vez",K42="Muy Baja"),0.2,
IF(OR(K42="Improbable",K42="Baja"),0.4,
IF(OR(K42="Posible",K42="Media"),0.6,
IF(OR(K42="Probable",K42="Alta"),0.8,
IF(OR(K42="Casi seguro",K42="Muy Alta"),1,"")))))</f>
        <v/>
      </c>
      <c r="M42" s="102"/>
      <c r="N42" s="101"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9" t="str">
        <f>IF(N42="Leve",0.2,
IF(N42="Menor",0.4,
IF(N42="Moderado",0.6,
IF(N42="Mayor",0.8,
IF(N42="Catastrófico",1,"")))))</f>
        <v/>
      </c>
      <c r="P42" s="10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7"/>
      <c r="R42" s="97"/>
      <c r="S42" s="97"/>
      <c r="T42" s="97"/>
      <c r="U42" s="97" t="str">
        <f>IF(S42="","","Cuatrimestral")</f>
        <v/>
      </c>
      <c r="V42" s="97"/>
      <c r="W42" s="4"/>
      <c r="X42" s="4"/>
      <c r="Y42" s="4"/>
      <c r="Z42" s="4"/>
    </row>
    <row r="43" spans="1:26" ht="15" customHeight="1">
      <c r="A43" s="91"/>
      <c r="B43" s="91"/>
      <c r="C43" s="91"/>
      <c r="D43" s="91"/>
      <c r="E43" s="91"/>
      <c r="F43" s="91"/>
      <c r="G43" s="91"/>
      <c r="H43" s="91"/>
      <c r="I43" s="91"/>
      <c r="J43" s="91"/>
      <c r="K43" s="91"/>
      <c r="L43" s="91"/>
      <c r="M43" s="91"/>
      <c r="N43" s="91"/>
      <c r="O43" s="91"/>
      <c r="P43" s="91"/>
      <c r="Q43" s="91"/>
      <c r="R43" s="91"/>
      <c r="S43" s="91"/>
      <c r="T43" s="91"/>
      <c r="U43" s="91"/>
      <c r="V43" s="91"/>
      <c r="W43" s="4"/>
      <c r="X43" s="4"/>
      <c r="Y43" s="4"/>
      <c r="Z43" s="4"/>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4"/>
      <c r="X44" s="4"/>
      <c r="Y44" s="4"/>
      <c r="Z44" s="4"/>
    </row>
    <row r="45" spans="1:26" ht="16.5" customHeight="1">
      <c r="A45" s="96">
        <v>13</v>
      </c>
      <c r="B45" s="97" t="str">
        <f>IF(C45="","",
IF('1. Punto de Partida'!$C$6="","",'1. Punto de Partida'!$C$6))</f>
        <v/>
      </c>
      <c r="C45" s="97"/>
      <c r="D45" s="97"/>
      <c r="E45" s="97"/>
      <c r="F45" s="97"/>
      <c r="G45" s="97"/>
      <c r="H45" s="97"/>
      <c r="I45" s="97"/>
      <c r="J45" s="97"/>
      <c r="K45" s="101" t="str">
        <f>IFERROR(MID(J45,1,SEARCH(":",J45,1)-1),"")</f>
        <v/>
      </c>
      <c r="L45" s="99" t="str">
        <f>IF(OR(K45="Rara vez",K45="Muy Baja"),0.2,
IF(OR(K45="Improbable",K45="Baja"),0.4,
IF(OR(K45="Posible",K45="Media"),0.6,
IF(OR(K45="Probable",K45="Alta"),0.8,
IF(OR(K45="Casi seguro",K45="Muy Alta"),1,"")))))</f>
        <v/>
      </c>
      <c r="M45" s="102"/>
      <c r="N45" s="101"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9" t="str">
        <f>IF(N45="Leve",0.2,
IF(N45="Menor",0.4,
IF(N45="Moderado",0.6,
IF(N45="Mayor",0.8,
IF(N45="Catastrófico",1,"")))))</f>
        <v/>
      </c>
      <c r="P45" s="10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7"/>
      <c r="R45" s="97"/>
      <c r="S45" s="97"/>
      <c r="T45" s="97"/>
      <c r="U45" s="97" t="str">
        <f>IF(S45="","","Cuatrimestral")</f>
        <v/>
      </c>
      <c r="V45" s="97"/>
      <c r="W45" s="4"/>
      <c r="X45" s="4"/>
      <c r="Y45" s="4"/>
      <c r="Z45" s="4"/>
    </row>
    <row r="46" spans="1:26" ht="15" customHeight="1">
      <c r="A46" s="91"/>
      <c r="B46" s="91"/>
      <c r="C46" s="91"/>
      <c r="D46" s="91"/>
      <c r="E46" s="91"/>
      <c r="F46" s="91"/>
      <c r="G46" s="91"/>
      <c r="H46" s="91"/>
      <c r="I46" s="91"/>
      <c r="J46" s="91"/>
      <c r="K46" s="91"/>
      <c r="L46" s="91"/>
      <c r="M46" s="91"/>
      <c r="N46" s="91"/>
      <c r="O46" s="91"/>
      <c r="P46" s="91"/>
      <c r="Q46" s="91"/>
      <c r="R46" s="91"/>
      <c r="S46" s="91"/>
      <c r="T46" s="91"/>
      <c r="U46" s="91"/>
      <c r="V46" s="91"/>
      <c r="W46" s="4"/>
      <c r="X46" s="4"/>
      <c r="Y46" s="4"/>
      <c r="Z46" s="4"/>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4"/>
      <c r="X47" s="4"/>
      <c r="Y47" s="4"/>
      <c r="Z47" s="4"/>
    </row>
    <row r="48" spans="1:26" ht="16.5" customHeight="1">
      <c r="A48" s="96">
        <v>14</v>
      </c>
      <c r="B48" s="97" t="str">
        <f>IF(C48="","",
IF('1. Punto de Partida'!$C$6="","",'1. Punto de Partida'!$C$6))</f>
        <v/>
      </c>
      <c r="C48" s="97"/>
      <c r="D48" s="97"/>
      <c r="E48" s="97"/>
      <c r="F48" s="97"/>
      <c r="G48" s="97"/>
      <c r="H48" s="97"/>
      <c r="I48" s="97"/>
      <c r="J48" s="97"/>
      <c r="K48" s="101" t="str">
        <f>IFERROR(MID(J48,1,SEARCH(":",J48,1)-1),"")</f>
        <v/>
      </c>
      <c r="L48" s="99" t="str">
        <f>IF(OR(K48="Rara vez",K48="Muy Baja"),0.2,
IF(OR(K48="Improbable",K48="Baja"),0.4,
IF(OR(K48="Posible",K48="Media"),0.6,
IF(OR(K48="Probable",K48="Alta"),0.8,
IF(OR(K48="Casi seguro",K48="Muy Alta"),1,"")))))</f>
        <v/>
      </c>
      <c r="M48" s="102"/>
      <c r="N48" s="101"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9" t="str">
        <f>IF(N48="Leve",0.2,
IF(N48="Menor",0.4,
IF(N48="Moderado",0.6,
IF(N48="Mayor",0.8,
IF(N48="Catastrófico",1,"")))))</f>
        <v/>
      </c>
      <c r="P48" s="10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7"/>
      <c r="R48" s="97"/>
      <c r="S48" s="97"/>
      <c r="T48" s="97"/>
      <c r="U48" s="97" t="str">
        <f>IF(S48="","","Cuatrimestral")</f>
        <v/>
      </c>
      <c r="V48" s="97"/>
      <c r="W48" s="4"/>
      <c r="X48" s="4"/>
      <c r="Y48" s="4"/>
      <c r="Z48" s="4"/>
    </row>
    <row r="49" spans="1:26" ht="15" customHeight="1">
      <c r="A49" s="91"/>
      <c r="B49" s="91"/>
      <c r="C49" s="91"/>
      <c r="D49" s="91"/>
      <c r="E49" s="91"/>
      <c r="F49" s="91"/>
      <c r="G49" s="91"/>
      <c r="H49" s="91"/>
      <c r="I49" s="91"/>
      <c r="J49" s="91"/>
      <c r="K49" s="91"/>
      <c r="L49" s="91"/>
      <c r="M49" s="91"/>
      <c r="N49" s="91"/>
      <c r="O49" s="91"/>
      <c r="P49" s="91"/>
      <c r="Q49" s="91"/>
      <c r="R49" s="91"/>
      <c r="S49" s="91"/>
      <c r="T49" s="91"/>
      <c r="U49" s="91"/>
      <c r="V49" s="91"/>
      <c r="W49" s="4"/>
      <c r="X49" s="4"/>
      <c r="Y49" s="4"/>
      <c r="Z49" s="4"/>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4"/>
      <c r="X50" s="4"/>
      <c r="Y50" s="4"/>
      <c r="Z50" s="4"/>
    </row>
    <row r="51" spans="1:26" ht="16.5" customHeight="1">
      <c r="A51" s="96">
        <v>15</v>
      </c>
      <c r="B51" s="97" t="str">
        <f>IF(C51="","",
IF('1. Punto de Partida'!$C$6="","",'1. Punto de Partida'!$C$6))</f>
        <v/>
      </c>
      <c r="C51" s="97"/>
      <c r="D51" s="97"/>
      <c r="E51" s="97"/>
      <c r="F51" s="97"/>
      <c r="G51" s="97"/>
      <c r="H51" s="97"/>
      <c r="I51" s="97"/>
      <c r="J51" s="97"/>
      <c r="K51" s="101" t="str">
        <f>IFERROR(MID(J51,1,SEARCH(":",J51,1)-1),"")</f>
        <v/>
      </c>
      <c r="L51" s="99" t="str">
        <f>IF(OR(K51="Rara vez",K51="Muy Baja"),0.2,
IF(OR(K51="Improbable",K51="Baja"),0.4,
IF(OR(K51="Posible",K51="Media"),0.6,
IF(OR(K51="Probable",K51="Alta"),0.8,
IF(OR(K51="Casi seguro",K51="Muy Alta"),1,"")))))</f>
        <v/>
      </c>
      <c r="M51" s="102"/>
      <c r="N51" s="101"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9" t="str">
        <f>IF(N51="Leve",0.2,
IF(N51="Menor",0.4,
IF(N51="Moderado",0.6,
IF(N51="Mayor",0.8,
IF(N51="Catastrófico",1,"")))))</f>
        <v/>
      </c>
      <c r="P51" s="10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7"/>
      <c r="R51" s="97"/>
      <c r="S51" s="97"/>
      <c r="T51" s="97"/>
      <c r="U51" s="97" t="str">
        <f>IF(S51="","","Cuatrimestral")</f>
        <v/>
      </c>
      <c r="V51" s="97"/>
      <c r="W51" s="4"/>
      <c r="X51" s="4"/>
      <c r="Y51" s="4"/>
      <c r="Z51" s="4"/>
    </row>
    <row r="52" spans="1:26" ht="15" customHeight="1">
      <c r="A52" s="91"/>
      <c r="B52" s="91"/>
      <c r="C52" s="91"/>
      <c r="D52" s="91"/>
      <c r="E52" s="91"/>
      <c r="F52" s="91"/>
      <c r="G52" s="91"/>
      <c r="H52" s="91"/>
      <c r="I52" s="91"/>
      <c r="J52" s="91"/>
      <c r="K52" s="91"/>
      <c r="L52" s="91"/>
      <c r="M52" s="91"/>
      <c r="N52" s="91"/>
      <c r="O52" s="91"/>
      <c r="P52" s="91"/>
      <c r="Q52" s="91"/>
      <c r="R52" s="91"/>
      <c r="S52" s="91"/>
      <c r="T52" s="91"/>
      <c r="U52" s="91"/>
      <c r="V52" s="91"/>
      <c r="W52" s="4"/>
      <c r="X52" s="4"/>
      <c r="Y52" s="4"/>
      <c r="Z52" s="4"/>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4"/>
      <c r="X53" s="4"/>
      <c r="Y53" s="4"/>
      <c r="Z53" s="4"/>
    </row>
    <row r="54" spans="1:26" ht="16.5" customHeight="1">
      <c r="A54" s="96">
        <v>16</v>
      </c>
      <c r="B54" s="97" t="str">
        <f>IF(C54="","",
IF('1. Punto de Partida'!$C$6="","",'1. Punto de Partida'!$C$6))</f>
        <v/>
      </c>
      <c r="C54" s="97"/>
      <c r="D54" s="97"/>
      <c r="E54" s="97"/>
      <c r="F54" s="97"/>
      <c r="G54" s="97"/>
      <c r="H54" s="97"/>
      <c r="I54" s="97"/>
      <c r="J54" s="97"/>
      <c r="K54" s="101" t="str">
        <f>IFERROR(MID(J54,1,SEARCH(":",J54,1)-1),"")</f>
        <v/>
      </c>
      <c r="L54" s="99" t="str">
        <f>IF(OR(K54="Rara vez",K54="Muy Baja"),0.2,
IF(OR(K54="Improbable",K54="Baja"),0.4,
IF(OR(K54="Posible",K54="Media"),0.6,
IF(OR(K54="Probable",K54="Alta"),0.8,
IF(OR(K54="Casi seguro",K54="Muy Alta"),1,"")))))</f>
        <v/>
      </c>
      <c r="M54" s="102"/>
      <c r="N54" s="101"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9" t="str">
        <f>IF(N54="Leve",0.2,
IF(N54="Menor",0.4,
IF(N54="Moderado",0.6,
IF(N54="Mayor",0.8,
IF(N54="Catastrófico",1,"")))))</f>
        <v/>
      </c>
      <c r="P54" s="10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7"/>
      <c r="R54" s="97"/>
      <c r="S54" s="97"/>
      <c r="T54" s="97"/>
      <c r="U54" s="97" t="str">
        <f>IF(S54="","","Cuatrimestral")</f>
        <v/>
      </c>
      <c r="V54" s="97"/>
      <c r="W54" s="4"/>
      <c r="X54" s="4"/>
      <c r="Y54" s="4"/>
      <c r="Z54" s="4"/>
    </row>
    <row r="55" spans="1:26" ht="15" customHeight="1">
      <c r="A55" s="91"/>
      <c r="B55" s="91"/>
      <c r="C55" s="91"/>
      <c r="D55" s="91"/>
      <c r="E55" s="91"/>
      <c r="F55" s="91"/>
      <c r="G55" s="91"/>
      <c r="H55" s="91"/>
      <c r="I55" s="91"/>
      <c r="J55" s="91"/>
      <c r="K55" s="91"/>
      <c r="L55" s="91"/>
      <c r="M55" s="91"/>
      <c r="N55" s="91"/>
      <c r="O55" s="91"/>
      <c r="P55" s="91"/>
      <c r="Q55" s="91"/>
      <c r="R55" s="91"/>
      <c r="S55" s="91"/>
      <c r="T55" s="91"/>
      <c r="U55" s="91"/>
      <c r="V55" s="91"/>
      <c r="W55" s="4"/>
      <c r="X55" s="4"/>
      <c r="Y55" s="4"/>
      <c r="Z55" s="4"/>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4"/>
      <c r="X56" s="4"/>
      <c r="Y56" s="4"/>
      <c r="Z56" s="4"/>
    </row>
    <row r="57" spans="1:26" ht="16.5" customHeight="1">
      <c r="A57" s="96">
        <v>17</v>
      </c>
      <c r="B57" s="97" t="str">
        <f>IF(C57="","",
IF('1. Punto de Partida'!$C$6="","",'1. Punto de Partida'!$C$6))</f>
        <v/>
      </c>
      <c r="C57" s="97"/>
      <c r="D57" s="97"/>
      <c r="E57" s="97"/>
      <c r="F57" s="97"/>
      <c r="G57" s="97"/>
      <c r="H57" s="97"/>
      <c r="I57" s="97"/>
      <c r="J57" s="97"/>
      <c r="K57" s="101" t="str">
        <f>IFERROR(MID(J57,1,SEARCH(":",J57,1)-1),"")</f>
        <v/>
      </c>
      <c r="L57" s="99" t="str">
        <f>IF(OR(K57="Rara vez",K57="Muy Baja"),0.2,
IF(OR(K57="Improbable",K57="Baja"),0.4,
IF(OR(K57="Posible",K57="Media"),0.6,
IF(OR(K57="Probable",K57="Alta"),0.8,
IF(OR(K57="Casi seguro",K57="Muy Alta"),1,"")))))</f>
        <v/>
      </c>
      <c r="M57" s="102"/>
      <c r="N57" s="101"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9" t="str">
        <f>IF(N57="Leve",0.2,
IF(N57="Menor",0.4,
IF(N57="Moderado",0.6,
IF(N57="Mayor",0.8,
IF(N57="Catastrófico",1,"")))))</f>
        <v/>
      </c>
      <c r="P57" s="10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7"/>
      <c r="R57" s="97"/>
      <c r="S57" s="97"/>
      <c r="T57" s="97"/>
      <c r="U57" s="97" t="str">
        <f>IF(S57="","","Cuatrimestral")</f>
        <v/>
      </c>
      <c r="V57" s="97"/>
      <c r="W57" s="4"/>
      <c r="X57" s="4"/>
      <c r="Y57" s="4"/>
      <c r="Z57" s="4"/>
    </row>
    <row r="58" spans="1:26" ht="15" customHeight="1">
      <c r="A58" s="91"/>
      <c r="B58" s="91"/>
      <c r="C58" s="91"/>
      <c r="D58" s="91"/>
      <c r="E58" s="91"/>
      <c r="F58" s="91"/>
      <c r="G58" s="91"/>
      <c r="H58" s="91"/>
      <c r="I58" s="91"/>
      <c r="J58" s="91"/>
      <c r="K58" s="91"/>
      <c r="L58" s="91"/>
      <c r="M58" s="91"/>
      <c r="N58" s="91"/>
      <c r="O58" s="91"/>
      <c r="P58" s="91"/>
      <c r="Q58" s="91"/>
      <c r="R58" s="91"/>
      <c r="S58" s="91"/>
      <c r="T58" s="91"/>
      <c r="U58" s="91"/>
      <c r="V58" s="91"/>
      <c r="W58" s="4"/>
      <c r="X58" s="4"/>
      <c r="Y58" s="4"/>
      <c r="Z58" s="4"/>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4"/>
      <c r="X59" s="4"/>
      <c r="Y59" s="4"/>
      <c r="Z59" s="4"/>
    </row>
    <row r="60" spans="1:26" ht="16.5" customHeight="1">
      <c r="A60" s="96">
        <v>18</v>
      </c>
      <c r="B60" s="97" t="str">
        <f>IF(C60="","",
IF('1. Punto de Partida'!$C$6="","",'1. Punto de Partida'!$C$6))</f>
        <v/>
      </c>
      <c r="C60" s="97"/>
      <c r="D60" s="97"/>
      <c r="E60" s="97"/>
      <c r="F60" s="97"/>
      <c r="G60" s="97"/>
      <c r="H60" s="97"/>
      <c r="I60" s="97"/>
      <c r="J60" s="97"/>
      <c r="K60" s="101" t="str">
        <f>IFERROR(MID(J60,1,SEARCH(":",J60,1)-1),"")</f>
        <v/>
      </c>
      <c r="L60" s="99" t="str">
        <f>IF(OR(K60="Rara vez",K60="Muy Baja"),0.2,
IF(OR(K60="Improbable",K60="Baja"),0.4,
IF(OR(K60="Posible",K60="Media"),0.6,
IF(OR(K60="Probable",K60="Alta"),0.8,
IF(OR(K60="Casi seguro",K60="Muy Alta"),1,"")))))</f>
        <v/>
      </c>
      <c r="M60" s="102"/>
      <c r="N60" s="101"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9" t="str">
        <f>IF(N60="Leve",0.2,
IF(N60="Menor",0.4,
IF(N60="Moderado",0.6,
IF(N60="Mayor",0.8,
IF(N60="Catastrófico",1,"")))))</f>
        <v/>
      </c>
      <c r="P60" s="10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7"/>
      <c r="R60" s="97"/>
      <c r="S60" s="97"/>
      <c r="T60" s="97"/>
      <c r="U60" s="97" t="str">
        <f>IF(S60="","","Cuatrimestral")</f>
        <v/>
      </c>
      <c r="V60" s="97"/>
      <c r="W60" s="4"/>
      <c r="X60" s="4"/>
      <c r="Y60" s="4"/>
      <c r="Z60" s="4"/>
    </row>
    <row r="61" spans="1:26" ht="15" customHeight="1">
      <c r="A61" s="91"/>
      <c r="B61" s="91"/>
      <c r="C61" s="91"/>
      <c r="D61" s="91"/>
      <c r="E61" s="91"/>
      <c r="F61" s="91"/>
      <c r="G61" s="91"/>
      <c r="H61" s="91"/>
      <c r="I61" s="91"/>
      <c r="J61" s="91"/>
      <c r="K61" s="91"/>
      <c r="L61" s="91"/>
      <c r="M61" s="91"/>
      <c r="N61" s="91"/>
      <c r="O61" s="91"/>
      <c r="P61" s="91"/>
      <c r="Q61" s="91"/>
      <c r="R61" s="91"/>
      <c r="S61" s="91"/>
      <c r="T61" s="91"/>
      <c r="U61" s="91"/>
      <c r="V61" s="91"/>
      <c r="W61" s="4"/>
      <c r="X61" s="4"/>
      <c r="Y61" s="4"/>
      <c r="Z61" s="4"/>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4"/>
      <c r="X62" s="4"/>
      <c r="Y62" s="4"/>
      <c r="Z62" s="4"/>
    </row>
    <row r="63" spans="1:26" ht="16.5" customHeight="1">
      <c r="A63" s="96">
        <v>19</v>
      </c>
      <c r="B63" s="97" t="str">
        <f>IF(C63="","",
IF('1. Punto de Partida'!$C$6="","",'1. Punto de Partida'!$C$6))</f>
        <v/>
      </c>
      <c r="C63" s="97"/>
      <c r="D63" s="97"/>
      <c r="E63" s="97"/>
      <c r="F63" s="97"/>
      <c r="G63" s="97"/>
      <c r="H63" s="97"/>
      <c r="I63" s="97"/>
      <c r="J63" s="97"/>
      <c r="K63" s="101" t="str">
        <f>IFERROR(MID(J63,1,SEARCH(":",J63,1)-1),"")</f>
        <v/>
      </c>
      <c r="L63" s="99" t="str">
        <f>IF(OR(K63="Rara vez",K63="Muy Baja"),0.2,
IF(OR(K63="Improbable",K63="Baja"),0.4,
IF(OR(K63="Posible",K63="Media"),0.6,
IF(OR(K63="Probable",K63="Alta"),0.8,
IF(OR(K63="Casi seguro",K63="Muy Alta"),1,"")))))</f>
        <v/>
      </c>
      <c r="M63" s="102"/>
      <c r="N63" s="101"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9" t="str">
        <f>IF(N63="Leve",0.2,
IF(N63="Menor",0.4,
IF(N63="Moderado",0.6,
IF(N63="Mayor",0.8,
IF(N63="Catastrófico",1,"")))))</f>
        <v/>
      </c>
      <c r="P63" s="10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7"/>
      <c r="R63" s="97"/>
      <c r="S63" s="97"/>
      <c r="T63" s="97"/>
      <c r="U63" s="97" t="str">
        <f>IF(S63="","","Cuatrimestral")</f>
        <v/>
      </c>
      <c r="V63" s="97"/>
      <c r="W63" s="4"/>
      <c r="X63" s="4"/>
      <c r="Y63" s="4"/>
      <c r="Z63" s="4"/>
    </row>
    <row r="64" spans="1:26" ht="15" customHeight="1">
      <c r="A64" s="91"/>
      <c r="B64" s="91"/>
      <c r="C64" s="91"/>
      <c r="D64" s="91"/>
      <c r="E64" s="91"/>
      <c r="F64" s="91"/>
      <c r="G64" s="91"/>
      <c r="H64" s="91"/>
      <c r="I64" s="91"/>
      <c r="J64" s="91"/>
      <c r="K64" s="91"/>
      <c r="L64" s="91"/>
      <c r="M64" s="91"/>
      <c r="N64" s="91"/>
      <c r="O64" s="91"/>
      <c r="P64" s="91"/>
      <c r="Q64" s="91"/>
      <c r="R64" s="91"/>
      <c r="S64" s="91"/>
      <c r="T64" s="91"/>
      <c r="U64" s="91"/>
      <c r="V64" s="91"/>
      <c r="W64" s="4"/>
      <c r="X64" s="4"/>
      <c r="Y64" s="4"/>
      <c r="Z64" s="4"/>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4"/>
      <c r="X65" s="4"/>
      <c r="Y65" s="4"/>
      <c r="Z65" s="4"/>
    </row>
    <row r="66" spans="1:26" ht="16.5" customHeight="1">
      <c r="A66" s="96">
        <v>20</v>
      </c>
      <c r="B66" s="97" t="str">
        <f>IF(C66="","",
IF('1. Punto de Partida'!$C$6="","",'1. Punto de Partida'!$C$6))</f>
        <v/>
      </c>
      <c r="C66" s="97"/>
      <c r="D66" s="97"/>
      <c r="E66" s="97"/>
      <c r="F66" s="97"/>
      <c r="G66" s="97"/>
      <c r="H66" s="97"/>
      <c r="I66" s="97"/>
      <c r="J66" s="97"/>
      <c r="K66" s="101" t="str">
        <f>IFERROR(MID(J66,1,SEARCH(":",J66,1)-1),"")</f>
        <v/>
      </c>
      <c r="L66" s="99" t="str">
        <f>IF(OR(K66="Rara vez",K66="Muy Baja"),0.2,
IF(OR(K66="Improbable",K66="Baja"),0.4,
IF(OR(K66="Posible",K66="Media"),0.6,
IF(OR(K66="Probable",K66="Alta"),0.8,
IF(OR(K66="Casi seguro",K66="Muy Alta"),1,"")))))</f>
        <v/>
      </c>
      <c r="M66" s="102"/>
      <c r="N66" s="101"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9" t="str">
        <f>IF(N66="Leve",0.2,
IF(N66="Menor",0.4,
IF(N66="Moderado",0.6,
IF(N66="Mayor",0.8,
IF(N66="Catastrófico",1,"")))))</f>
        <v/>
      </c>
      <c r="P66" s="10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7"/>
      <c r="R66" s="97"/>
      <c r="S66" s="97"/>
      <c r="T66" s="97"/>
      <c r="U66" s="97" t="str">
        <f>IF(S66="","","Cuatrimestral")</f>
        <v/>
      </c>
      <c r="V66" s="97"/>
      <c r="W66" s="4"/>
      <c r="X66" s="4"/>
      <c r="Y66" s="4"/>
      <c r="Z66" s="4"/>
    </row>
    <row r="67" spans="1:26" ht="15" customHeight="1">
      <c r="A67" s="91"/>
      <c r="B67" s="91"/>
      <c r="C67" s="91"/>
      <c r="D67" s="91"/>
      <c r="E67" s="91"/>
      <c r="F67" s="91"/>
      <c r="G67" s="91"/>
      <c r="H67" s="91"/>
      <c r="I67" s="91"/>
      <c r="J67" s="91"/>
      <c r="K67" s="91"/>
      <c r="L67" s="91"/>
      <c r="M67" s="91"/>
      <c r="N67" s="91"/>
      <c r="O67" s="91"/>
      <c r="P67" s="91"/>
      <c r="Q67" s="91"/>
      <c r="R67" s="91"/>
      <c r="S67" s="91"/>
      <c r="T67" s="91"/>
      <c r="U67" s="91"/>
      <c r="V67" s="91"/>
      <c r="W67" s="4"/>
      <c r="X67" s="4"/>
      <c r="Y67" s="4"/>
      <c r="Z67" s="4"/>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37" priority="1" operator="equal">
      <formula>"Muy Alta"</formula>
    </cfRule>
  </conditionalFormatting>
  <conditionalFormatting sqref="K9">
    <cfRule type="cellIs" dxfId="336" priority="2" operator="equal">
      <formula>"Alta"</formula>
    </cfRule>
  </conditionalFormatting>
  <conditionalFormatting sqref="K9">
    <cfRule type="cellIs" dxfId="335" priority="3" operator="equal">
      <formula>"Media"</formula>
    </cfRule>
  </conditionalFormatting>
  <conditionalFormatting sqref="K9">
    <cfRule type="cellIs" dxfId="334" priority="4" operator="equal">
      <formula>"Baja"</formula>
    </cfRule>
  </conditionalFormatting>
  <conditionalFormatting sqref="K9">
    <cfRule type="cellIs" dxfId="333" priority="5" operator="equal">
      <formula>"Muy Baja"</formula>
    </cfRule>
  </conditionalFormatting>
  <conditionalFormatting sqref="N9">
    <cfRule type="cellIs" dxfId="332" priority="6" operator="equal">
      <formula>"Catastrófico"</formula>
    </cfRule>
  </conditionalFormatting>
  <conditionalFormatting sqref="N9">
    <cfRule type="cellIs" dxfId="331" priority="7" operator="equal">
      <formula>"Mayor"</formula>
    </cfRule>
  </conditionalFormatting>
  <conditionalFormatting sqref="N9">
    <cfRule type="cellIs" dxfId="330" priority="8" operator="equal">
      <formula>"Moderado"</formula>
    </cfRule>
  </conditionalFormatting>
  <conditionalFormatting sqref="N9">
    <cfRule type="cellIs" dxfId="329" priority="9" operator="equal">
      <formula>"Menor"</formula>
    </cfRule>
  </conditionalFormatting>
  <conditionalFormatting sqref="N9">
    <cfRule type="cellIs" dxfId="328" priority="10" operator="equal">
      <formula>"Leve"</formula>
    </cfRule>
  </conditionalFormatting>
  <conditionalFormatting sqref="P9">
    <cfRule type="cellIs" dxfId="327" priority="11" operator="equal">
      <formula>"Extremo"</formula>
    </cfRule>
  </conditionalFormatting>
  <conditionalFormatting sqref="P9">
    <cfRule type="cellIs" dxfId="326" priority="12" operator="equal">
      <formula>"Alto"</formula>
    </cfRule>
  </conditionalFormatting>
  <conditionalFormatting sqref="P9">
    <cfRule type="cellIs" dxfId="325" priority="13" operator="equal">
      <formula>"Moderado"</formula>
    </cfRule>
  </conditionalFormatting>
  <conditionalFormatting sqref="P9">
    <cfRule type="cellIs" dxfId="324" priority="14" operator="equal">
      <formula>"Bajo"</formula>
    </cfRule>
  </conditionalFormatting>
  <conditionalFormatting sqref="K12 K15 K18 K21 K24 K27 K30 K33 K36">
    <cfRule type="cellIs" dxfId="323" priority="15" operator="equal">
      <formula>"Muy Alta"</formula>
    </cfRule>
  </conditionalFormatting>
  <conditionalFormatting sqref="K12 K15 K18 K21 K24 K27 K30 K33 K36">
    <cfRule type="cellIs" dxfId="322" priority="16" operator="equal">
      <formula>"Alta"</formula>
    </cfRule>
  </conditionalFormatting>
  <conditionalFormatting sqref="K12 K15 K18 K21 K24 K27 K30 K33 K36">
    <cfRule type="cellIs" dxfId="321" priority="17" operator="equal">
      <formula>"Media"</formula>
    </cfRule>
  </conditionalFormatting>
  <conditionalFormatting sqref="K12 K15 K18 K21 K24 K27 K30 K33 K36">
    <cfRule type="cellIs" dxfId="320" priority="18" operator="equal">
      <formula>"Baja"</formula>
    </cfRule>
  </conditionalFormatting>
  <conditionalFormatting sqref="K12 K15 K18 K21 K24 K27 K30 K33 K36">
    <cfRule type="cellIs" dxfId="319" priority="19" operator="equal">
      <formula>"Muy Baja"</formula>
    </cfRule>
  </conditionalFormatting>
  <conditionalFormatting sqref="K39 K42 K45 K48 K51">
    <cfRule type="cellIs" dxfId="318" priority="20" operator="equal">
      <formula>"Muy Alta"</formula>
    </cfRule>
  </conditionalFormatting>
  <conditionalFormatting sqref="K39 K42 K45 K48 K51">
    <cfRule type="cellIs" dxfId="317" priority="21" operator="equal">
      <formula>"Alta"</formula>
    </cfRule>
  </conditionalFormatting>
  <conditionalFormatting sqref="K39 K42 K45 K48 K51">
    <cfRule type="cellIs" dxfId="316" priority="22" operator="equal">
      <formula>"Media"</formula>
    </cfRule>
  </conditionalFormatting>
  <conditionalFormatting sqref="K39 K42 K45 K48 K51">
    <cfRule type="cellIs" dxfId="315" priority="23" operator="equal">
      <formula>"Baja"</formula>
    </cfRule>
  </conditionalFormatting>
  <conditionalFormatting sqref="K39 K42 K45 K48 K51">
    <cfRule type="cellIs" dxfId="314" priority="24" operator="equal">
      <formula>"Muy Baja"</formula>
    </cfRule>
  </conditionalFormatting>
  <conditionalFormatting sqref="K9:K53">
    <cfRule type="expression" dxfId="313" priority="25">
      <formula>IF($K9="Casi seguro",1,0)</formula>
    </cfRule>
  </conditionalFormatting>
  <conditionalFormatting sqref="K9:K53">
    <cfRule type="expression" dxfId="312" priority="26">
      <formula>IF($K9="Probable",1,0)</formula>
    </cfRule>
  </conditionalFormatting>
  <conditionalFormatting sqref="K9:K53">
    <cfRule type="expression" dxfId="311" priority="27">
      <formula>IF($K9="Posible",1,0)</formula>
    </cfRule>
  </conditionalFormatting>
  <conditionalFormatting sqref="K9:K53">
    <cfRule type="expression" dxfId="310" priority="28">
      <formula>IF($K9="Improbable",1,0)</formula>
    </cfRule>
  </conditionalFormatting>
  <conditionalFormatting sqref="K9:K53">
    <cfRule type="expression" dxfId="309" priority="29">
      <formula>IF($K9="Rara vez",1,0)</formula>
    </cfRule>
  </conditionalFormatting>
  <conditionalFormatting sqref="K12 K15 K18 K21 K24 K27 K30 K33 K36 K39 K42 K45 K48 K51">
    <cfRule type="cellIs" dxfId="308" priority="30" operator="equal">
      <formula>"Muy Alta"</formula>
    </cfRule>
  </conditionalFormatting>
  <conditionalFormatting sqref="K12 K15 K18 K21 K24 K27 K30 K33 K36 K39 K42 K45 K48 K51">
    <cfRule type="cellIs" dxfId="307" priority="31" operator="equal">
      <formula>"Alta"</formula>
    </cfRule>
  </conditionalFormatting>
  <conditionalFormatting sqref="K12 K15 K18 K21 K24 K27 K30 K33 K36 K39 K42 K45 K48 K51">
    <cfRule type="cellIs" dxfId="306" priority="32" operator="equal">
      <formula>"Media"</formula>
    </cfRule>
  </conditionalFormatting>
  <conditionalFormatting sqref="K12 K15 K18 K21 K24 K27 K30 K33 K36 K39 K42 K45 K48 K51">
    <cfRule type="cellIs" dxfId="305" priority="33" operator="equal">
      <formula>"Baja"</formula>
    </cfRule>
  </conditionalFormatting>
  <conditionalFormatting sqref="K12 K15 K18 K21 K24 K27 K30 K33 K36 K39 K42 K45 K48 K51">
    <cfRule type="cellIs" dxfId="304" priority="34" operator="equal">
      <formula>"Muy Baja"</formula>
    </cfRule>
  </conditionalFormatting>
  <conditionalFormatting sqref="K54 K57 K60 K63 K66">
    <cfRule type="cellIs" dxfId="303" priority="35" operator="equal">
      <formula>"Muy Alta"</formula>
    </cfRule>
  </conditionalFormatting>
  <conditionalFormatting sqref="K54 K57 K60 K63 K66">
    <cfRule type="cellIs" dxfId="302" priority="36" operator="equal">
      <formula>"Alta"</formula>
    </cfRule>
  </conditionalFormatting>
  <conditionalFormatting sqref="K54 K57 K60 K63 K66">
    <cfRule type="cellIs" dxfId="301" priority="37" operator="equal">
      <formula>"Media"</formula>
    </cfRule>
  </conditionalFormatting>
  <conditionalFormatting sqref="K54 K57 K60 K63 K66">
    <cfRule type="cellIs" dxfId="300" priority="38" operator="equal">
      <formula>"Baja"</formula>
    </cfRule>
  </conditionalFormatting>
  <conditionalFormatting sqref="K54 K57 K60 K63 K66">
    <cfRule type="cellIs" dxfId="299" priority="39" operator="equal">
      <formula>"Muy Baja"</formula>
    </cfRule>
  </conditionalFormatting>
  <conditionalFormatting sqref="K54:K68">
    <cfRule type="expression" dxfId="298" priority="40">
      <formula>IF($K54="Casi seguro",1,0)</formula>
    </cfRule>
  </conditionalFormatting>
  <conditionalFormatting sqref="K54:K68">
    <cfRule type="expression" dxfId="297" priority="41">
      <formula>IF($K54="Probable",1,0)</formula>
    </cfRule>
  </conditionalFormatting>
  <conditionalFormatting sqref="K54:K68">
    <cfRule type="expression" dxfId="296" priority="42">
      <formula>IF($K54="Posible",1,0)</formula>
    </cfRule>
  </conditionalFormatting>
  <conditionalFormatting sqref="K54:K68">
    <cfRule type="expression" dxfId="295" priority="43">
      <formula>IF($K54="Improbable",1,0)</formula>
    </cfRule>
  </conditionalFormatting>
  <conditionalFormatting sqref="K54:K68">
    <cfRule type="expression" dxfId="294" priority="44">
      <formula>IF($K54="Rara vez",1,0)</formula>
    </cfRule>
  </conditionalFormatting>
  <conditionalFormatting sqref="K54 K57 K60 K63 K66">
    <cfRule type="cellIs" dxfId="293" priority="45" operator="equal">
      <formula>"Muy Alta"</formula>
    </cfRule>
  </conditionalFormatting>
  <conditionalFormatting sqref="K54 K57 K60 K63 K66">
    <cfRule type="cellIs" dxfId="292" priority="46" operator="equal">
      <formula>"Alta"</formula>
    </cfRule>
  </conditionalFormatting>
  <conditionalFormatting sqref="K54 K57 K60 K63 K66">
    <cfRule type="cellIs" dxfId="291" priority="47" operator="equal">
      <formula>"Media"</formula>
    </cfRule>
  </conditionalFormatting>
  <conditionalFormatting sqref="K54 K57 K60 K63 K66">
    <cfRule type="cellIs" dxfId="290" priority="48" operator="equal">
      <formula>"Baja"</formula>
    </cfRule>
  </conditionalFormatting>
  <conditionalFormatting sqref="K54 K57 K60 K63 K66">
    <cfRule type="cellIs" dxfId="289" priority="49" operator="equal">
      <formula>"Muy Baja"</formula>
    </cfRule>
  </conditionalFormatting>
  <conditionalFormatting sqref="P12 P15 P18 P21 P24 P27 P30 P33 P36 P39 P42 P45 P48 P51 P54 P57 P60 P63 P66">
    <cfRule type="cellIs" dxfId="288" priority="50" operator="equal">
      <formula>"Extremo"</formula>
    </cfRule>
  </conditionalFormatting>
  <conditionalFormatting sqref="P12 P15 P18 P21 P24 P27 P30 P33 P36 P39 P42 P45 P48 P51 P54 P57 P60 P63 P66">
    <cfRule type="cellIs" dxfId="287" priority="51" operator="equal">
      <formula>"Alto"</formula>
    </cfRule>
  </conditionalFormatting>
  <conditionalFormatting sqref="P12 P15 P18 P21 P24 P27 P30 P33 P36 P39 P42 P45 P48 P51 P54 P57 P60 P63 P66">
    <cfRule type="cellIs" dxfId="286" priority="52" operator="equal">
      <formula>"Moderado"</formula>
    </cfRule>
  </conditionalFormatting>
  <conditionalFormatting sqref="P12 P15 P18 P21 P24 P27 P30 P33 P36 P39 P42 P45 P48 P51 P54 P57 P60 P63 P66">
    <cfRule type="cellIs" dxfId="285" priority="53" operator="equal">
      <formula>"Bajo"</formula>
    </cfRule>
  </conditionalFormatting>
  <conditionalFormatting sqref="N12 N15 N18 N21 N24 N27 N30 N33 N36 N39 N42 N45 N48 N51 N54 N57 N60 N63 N66">
    <cfRule type="cellIs" dxfId="284" priority="54" operator="equal">
      <formula>"Catastrófico"</formula>
    </cfRule>
  </conditionalFormatting>
  <conditionalFormatting sqref="N12 N15 N18 N21 N24 N27 N30 N33 N36 N39 N42 N45 N48 N51 N54 N57 N60 N63 N66">
    <cfRule type="cellIs" dxfId="283" priority="55" operator="equal">
      <formula>"Mayor"</formula>
    </cfRule>
  </conditionalFormatting>
  <conditionalFormatting sqref="N12 N15 N18 N21 N24 N27 N30 N33 N36 N39 N42 N45 N48 N51 N54 N57 N60 N63 N66">
    <cfRule type="cellIs" dxfId="282" priority="56" operator="equal">
      <formula>"Moderado"</formula>
    </cfRule>
  </conditionalFormatting>
  <conditionalFormatting sqref="N12 N15 N18 N21 N24 N27 N30 N33 N36 N39 N42 N45 N48 N51 N54 N57 N60 N63 N66">
    <cfRule type="cellIs" dxfId="281" priority="57" operator="equal">
      <formula>"Menor"</formula>
    </cfRule>
  </conditionalFormatting>
  <conditionalFormatting sqref="N12 N15 N18 N21 N24 N27 N30 N33 N36 N39 N42 N45 N48 N51 N54 N57 N60 N63 N66">
    <cfRule type="cellIs" dxfId="280" priority="58" operator="equal">
      <formula>"Leve"</formula>
    </cfRule>
  </conditionalFormatting>
  <conditionalFormatting sqref="Q9:T68 V9:V68">
    <cfRule type="expression" dxfId="279" priority="59">
      <formula>IF(OR($H9="Corrupción",$H9="Lavado de Activos",$H9="Trámites, OPAs y Consultas de Acceso a la Información Pública",$H9="Financiación del Terrorismo"),1,0)</formula>
    </cfRule>
  </conditionalFormatting>
  <conditionalFormatting sqref="U9:U68">
    <cfRule type="expression" dxfId="278" priority="60">
      <formula>IF(OR($H9="Corrupción",$H9="Lavado de Activos",$H9="Trámites, OPAs y Consultas de Acceso a la Información Pública",$H9="Financiación del Terrorismo"),1,0)</formula>
    </cfRule>
  </conditionalFormatting>
  <dataValidations count="5">
    <dataValidation type="list" allowBlank="1" showErrorMessage="1" sqref="M9 M12 M15 M18 M21 M24 M27 M30 M33 M36 M39 M42 M45 M48 M51 M54 M57 M60 M63 M66">
      <formula1>IF(OR($H9="",$H9="Corrupción",$H9="Trámites, OPAs y Consultas de Acceso a la Información Pública",$H9="Lavado de Activos",$H9="Financiación del Terrorismo"),Listas!$AE$2,CriteriosImpacto)</formula1>
    </dataValidation>
    <dataValidation type="list" allowBlank="1" showErrorMessage="1" sqref="I9 I12 I15 I18 I21 I24 I27 I30 I33 I36 I39 I42 I45 I48 I51 I54 I57 I60 I63 I66">
      <formula1>Listas!$C$2:$C$8</formula1>
    </dataValidation>
    <dataValidation type="list" allowBlank="1" showErrorMessage="1" sqref="D9 D12 D15 D18 D21 D24 D27 D30 D33 D36 D39 D42 D45 D48 D51 D54 D57 D60 D63 D66">
      <formula1>Listas!$A$2:$A$4</formula1>
    </dataValidation>
    <dataValidation type="list" allowBlank="1" showErrorMessage="1" sqref="J9 J12 J15 J18 J21 J24 J27 J30 J33 J36 J39 J42 J45 J48 J51 J54 J57 J60 J63 J66">
      <formula1>IF(OR($H9="Corrupción",$H9="Trámites, OPAs y Consultas de Acceso a la Información Pública",$H9="Lavado de Activos",$H9="Financiación del Terrorismo"),Corrupción,IF($H9="","",Probabilidad))</formula1>
    </dataValidation>
    <dataValidation type="list" allowBlank="1" showErrorMessage="1" sqref="H9 H12 H15 H18 H21 H24 H27 H30 H33 H36 H39 H42 H45 H48 H51 H54 H57 H60 H63 H66">
      <formula1>IF($G9&gt;0,TipoRiesgo,Listas!$R$2)</formula1>
    </dataValidation>
  </dataValidation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dimension ref="A1:AK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c r="A1" s="105"/>
      <c r="B1" s="67"/>
      <c r="C1" s="72" t="s">
        <v>0</v>
      </c>
      <c r="D1" s="73"/>
      <c r="E1" s="73"/>
      <c r="F1" s="73"/>
      <c r="G1" s="73"/>
      <c r="H1" s="73"/>
      <c r="I1" s="73"/>
      <c r="J1" s="73"/>
      <c r="K1" s="73"/>
      <c r="L1" s="73"/>
      <c r="M1" s="73"/>
      <c r="N1" s="73"/>
      <c r="O1" s="73"/>
      <c r="P1" s="73"/>
      <c r="Q1" s="73"/>
      <c r="R1" s="73"/>
      <c r="S1" s="73"/>
      <c r="T1" s="73"/>
      <c r="U1" s="73"/>
      <c r="V1" s="73"/>
      <c r="W1" s="67"/>
      <c r="X1" s="103" t="s">
        <v>166</v>
      </c>
      <c r="Y1" s="62"/>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3" t="s">
        <v>167</v>
      </c>
      <c r="Y2" s="62"/>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3" t="s">
        <v>168</v>
      </c>
      <c r="Y3" s="62"/>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3" t="s">
        <v>169</v>
      </c>
      <c r="Y4" s="62"/>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3" t="s">
        <v>82</v>
      </c>
      <c r="B6" s="62"/>
      <c r="C6" s="62"/>
      <c r="D6" s="62"/>
      <c r="E6" s="59"/>
      <c r="F6" s="93" t="s">
        <v>170</v>
      </c>
      <c r="G6" s="62"/>
      <c r="H6" s="62"/>
      <c r="I6" s="62"/>
      <c r="J6" s="62"/>
      <c r="K6" s="62"/>
      <c r="L6" s="62"/>
      <c r="M6" s="62"/>
      <c r="N6" s="62"/>
      <c r="O6" s="62"/>
      <c r="P6" s="62"/>
      <c r="Q6" s="62"/>
      <c r="R6" s="62"/>
      <c r="S6" s="62"/>
      <c r="T6" s="62"/>
      <c r="U6" s="62"/>
      <c r="V6" s="62"/>
      <c r="W6" s="62"/>
      <c r="X6" s="59"/>
      <c r="Y6" s="87" t="s">
        <v>171</v>
      </c>
      <c r="Z6" s="87" t="s">
        <v>96</v>
      </c>
      <c r="AA6" s="3"/>
      <c r="AB6" s="3"/>
      <c r="AC6" s="3"/>
      <c r="AD6" s="3"/>
      <c r="AE6" s="3"/>
      <c r="AF6" s="3"/>
      <c r="AG6" s="3"/>
      <c r="AH6" s="3"/>
      <c r="AI6" s="3"/>
      <c r="AJ6" s="3"/>
      <c r="AK6" s="3"/>
    </row>
    <row r="7" spans="1:37" ht="18" customHeight="1">
      <c r="A7" s="90" t="s">
        <v>80</v>
      </c>
      <c r="B7" s="92" t="s">
        <v>81</v>
      </c>
      <c r="C7" s="92" t="s">
        <v>85</v>
      </c>
      <c r="D7" s="92" t="s">
        <v>89</v>
      </c>
      <c r="E7" s="92" t="s">
        <v>90</v>
      </c>
      <c r="F7" s="104" t="s">
        <v>172</v>
      </c>
      <c r="G7" s="104" t="s">
        <v>173</v>
      </c>
      <c r="H7" s="104" t="s">
        <v>174</v>
      </c>
      <c r="I7" s="104" t="s">
        <v>175</v>
      </c>
      <c r="J7" s="104" t="s">
        <v>176</v>
      </c>
      <c r="K7" s="104" t="s">
        <v>177</v>
      </c>
      <c r="L7" s="104" t="s">
        <v>178</v>
      </c>
      <c r="M7" s="104" t="s">
        <v>179</v>
      </c>
      <c r="N7" s="104" t="s">
        <v>180</v>
      </c>
      <c r="O7" s="104" t="s">
        <v>181</v>
      </c>
      <c r="P7" s="104" t="s">
        <v>182</v>
      </c>
      <c r="Q7" s="104" t="s">
        <v>183</v>
      </c>
      <c r="R7" s="104" t="s">
        <v>184</v>
      </c>
      <c r="S7" s="104" t="s">
        <v>185</v>
      </c>
      <c r="T7" s="104" t="s">
        <v>186</v>
      </c>
      <c r="U7" s="104" t="s">
        <v>187</v>
      </c>
      <c r="V7" s="104" t="s">
        <v>188</v>
      </c>
      <c r="W7" s="104" t="s">
        <v>189</v>
      </c>
      <c r="X7" s="104" t="s">
        <v>190</v>
      </c>
      <c r="Y7" s="91"/>
      <c r="Z7" s="91"/>
      <c r="AA7" s="3"/>
      <c r="AB7" s="3"/>
      <c r="AC7" s="3"/>
      <c r="AD7" s="3"/>
      <c r="AE7" s="3"/>
      <c r="AF7" s="3"/>
      <c r="AG7" s="3"/>
      <c r="AH7" s="3"/>
      <c r="AI7" s="3"/>
      <c r="AJ7" s="3"/>
      <c r="AK7" s="3"/>
    </row>
    <row r="8" spans="1:37" ht="35.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6"/>
      <c r="AB8" s="16"/>
      <c r="AC8" s="16"/>
      <c r="AD8" s="16"/>
      <c r="AE8" s="16"/>
      <c r="AF8" s="16"/>
      <c r="AG8" s="16"/>
      <c r="AH8" s="16"/>
      <c r="AI8" s="16"/>
      <c r="AJ8" s="16"/>
      <c r="AK8" s="16"/>
    </row>
    <row r="9" spans="1:37" ht="16.5" customHeight="1">
      <c r="A9" s="96">
        <v>1</v>
      </c>
      <c r="B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Gestión Jurídica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 xml:space="preserve">procesos judiciales </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E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F9" s="97" t="s">
        <v>191</v>
      </c>
      <c r="G9" s="97" t="s">
        <v>191</v>
      </c>
      <c r="H9" s="97" t="s">
        <v>192</v>
      </c>
      <c r="I9" s="97" t="s">
        <v>192</v>
      </c>
      <c r="J9" s="97" t="s">
        <v>191</v>
      </c>
      <c r="K9" s="97" t="s">
        <v>192</v>
      </c>
      <c r="L9" s="97" t="s">
        <v>192</v>
      </c>
      <c r="M9" s="97" t="s">
        <v>192</v>
      </c>
      <c r="N9" s="97" t="s">
        <v>191</v>
      </c>
      <c r="O9" s="97" t="s">
        <v>191</v>
      </c>
      <c r="P9" s="97" t="s">
        <v>191</v>
      </c>
      <c r="Q9" s="97" t="s">
        <v>191</v>
      </c>
      <c r="R9" s="97" t="s">
        <v>192</v>
      </c>
      <c r="S9" s="97" t="s">
        <v>191</v>
      </c>
      <c r="T9" s="97" t="s">
        <v>191</v>
      </c>
      <c r="U9" s="97" t="s">
        <v>192</v>
      </c>
      <c r="V9" s="97" t="s">
        <v>192</v>
      </c>
      <c r="W9" s="97" t="s">
        <v>192</v>
      </c>
      <c r="X9" s="97" t="s">
        <v>192</v>
      </c>
      <c r="Y9" s="97">
        <f>IF(OR(E9="",E9="No Aplica"),"",COUNTIF(F9:X11,"SI"))</f>
        <v>9</v>
      </c>
      <c r="Z9" s="101"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Mayor</v>
      </c>
      <c r="AA9" s="17"/>
      <c r="AB9" s="17"/>
      <c r="AC9" s="17"/>
      <c r="AD9" s="17"/>
      <c r="AE9" s="17"/>
      <c r="AF9" s="17"/>
      <c r="AG9" s="17"/>
      <c r="AH9" s="17"/>
      <c r="AI9" s="17"/>
      <c r="AJ9" s="17"/>
      <c r="AK9" s="17"/>
    </row>
    <row r="10" spans="1:37"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6">
        <v>2</v>
      </c>
      <c r="B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7"/>
      <c r="G12" s="97"/>
      <c r="H12" s="97"/>
      <c r="I12" s="97"/>
      <c r="J12" s="97"/>
      <c r="K12" s="97"/>
      <c r="L12" s="97"/>
      <c r="M12" s="97"/>
      <c r="N12" s="97"/>
      <c r="O12" s="97"/>
      <c r="P12" s="97"/>
      <c r="Q12" s="97"/>
      <c r="R12" s="97"/>
      <c r="S12" s="97"/>
      <c r="T12" s="97"/>
      <c r="U12" s="97"/>
      <c r="V12" s="97"/>
      <c r="W12" s="97"/>
      <c r="X12" s="97"/>
      <c r="Y12" s="97" t="str">
        <f>IF(OR(E12="",E12="No Aplica"),"",COUNTIF(F12:X14,"SI"))</f>
        <v/>
      </c>
      <c r="Z12" s="101"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6">
        <v>3</v>
      </c>
      <c r="B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F15" s="97"/>
      <c r="G15" s="97"/>
      <c r="H15" s="97"/>
      <c r="I15" s="97"/>
      <c r="J15" s="97"/>
      <c r="K15" s="97"/>
      <c r="L15" s="97"/>
      <c r="M15" s="97"/>
      <c r="N15" s="97"/>
      <c r="O15" s="97"/>
      <c r="P15" s="97"/>
      <c r="Q15" s="97"/>
      <c r="R15" s="97"/>
      <c r="S15" s="97"/>
      <c r="T15" s="97"/>
      <c r="U15" s="97"/>
      <c r="V15" s="97"/>
      <c r="W15" s="97"/>
      <c r="X15" s="97"/>
      <c r="Y15" s="97" t="str">
        <f>IF(OR(E15="",E15="No Aplica"),"",COUNTIF(F15:X17,"SI"))</f>
        <v/>
      </c>
      <c r="Z15" s="101"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
      </c>
      <c r="AA15" s="3"/>
      <c r="AB15" s="3"/>
      <c r="AC15" s="3"/>
      <c r="AD15" s="3"/>
      <c r="AE15" s="3"/>
      <c r="AF15" s="3"/>
      <c r="AG15" s="3"/>
      <c r="AH15" s="3"/>
      <c r="AI15" s="3"/>
      <c r="AJ15" s="3"/>
      <c r="AK15" s="3"/>
    </row>
    <row r="16" spans="1:37"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6">
        <v>4</v>
      </c>
      <c r="B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7"/>
      <c r="G18" s="97"/>
      <c r="H18" s="97"/>
      <c r="I18" s="97"/>
      <c r="J18" s="97"/>
      <c r="K18" s="97"/>
      <c r="L18" s="97"/>
      <c r="M18" s="97"/>
      <c r="N18" s="97"/>
      <c r="O18" s="97"/>
      <c r="P18" s="97"/>
      <c r="Q18" s="97"/>
      <c r="R18" s="97"/>
      <c r="S18" s="97"/>
      <c r="T18" s="97"/>
      <c r="U18" s="97"/>
      <c r="V18" s="97"/>
      <c r="W18" s="97"/>
      <c r="X18" s="97"/>
      <c r="Y18" s="97" t="str">
        <f>IF(OR(E18="",E18="No Aplica"),"",COUNTIF(F18:X20,"SI"))</f>
        <v/>
      </c>
      <c r="Z18" s="101"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6">
        <v>5</v>
      </c>
      <c r="B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7"/>
      <c r="G21" s="97"/>
      <c r="H21" s="97"/>
      <c r="I21" s="97"/>
      <c r="J21" s="97"/>
      <c r="K21" s="97"/>
      <c r="L21" s="97"/>
      <c r="M21" s="97"/>
      <c r="N21" s="97"/>
      <c r="O21" s="97"/>
      <c r="P21" s="97"/>
      <c r="Q21" s="97"/>
      <c r="R21" s="97"/>
      <c r="S21" s="97"/>
      <c r="T21" s="97"/>
      <c r="U21" s="97"/>
      <c r="V21" s="97"/>
      <c r="W21" s="97"/>
      <c r="X21" s="97"/>
      <c r="Y21" s="97" t="str">
        <f>IF(OR(E21="",E21="No Aplica"),"",COUNTIF(F21:X23,"SI"))</f>
        <v/>
      </c>
      <c r="Z21" s="101"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6">
        <v>6</v>
      </c>
      <c r="B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7"/>
      <c r="G24" s="97"/>
      <c r="H24" s="97"/>
      <c r="I24" s="97"/>
      <c r="J24" s="97"/>
      <c r="K24" s="97"/>
      <c r="L24" s="97"/>
      <c r="M24" s="97"/>
      <c r="N24" s="97"/>
      <c r="O24" s="97"/>
      <c r="P24" s="97"/>
      <c r="Q24" s="97"/>
      <c r="R24" s="97"/>
      <c r="S24" s="97"/>
      <c r="T24" s="97"/>
      <c r="U24" s="97"/>
      <c r="V24" s="97"/>
      <c r="W24" s="97"/>
      <c r="X24" s="97"/>
      <c r="Y24" s="97" t="str">
        <f>IF(OR(E24="",E24="No Aplica"),"",COUNTIF(F24:X26,"SI"))</f>
        <v/>
      </c>
      <c r="Z24" s="101"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6">
        <v>7</v>
      </c>
      <c r="B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E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F27" s="97"/>
      <c r="G27" s="97"/>
      <c r="H27" s="97"/>
      <c r="I27" s="97"/>
      <c r="J27" s="97"/>
      <c r="K27" s="97"/>
      <c r="L27" s="97"/>
      <c r="M27" s="97"/>
      <c r="N27" s="97"/>
      <c r="O27" s="97"/>
      <c r="P27" s="97"/>
      <c r="Q27" s="97"/>
      <c r="R27" s="97"/>
      <c r="S27" s="97"/>
      <c r="T27" s="97"/>
      <c r="U27" s="97"/>
      <c r="V27" s="97"/>
      <c r="W27" s="97"/>
      <c r="X27" s="97"/>
      <c r="Y27" s="97" t="str">
        <f>IF(OR(E27="",E27="No Aplica"),"",COUNTIF(F27:X29,"SI"))</f>
        <v/>
      </c>
      <c r="Z27" s="101"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6">
        <v>8</v>
      </c>
      <c r="B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F30" s="97"/>
      <c r="G30" s="97"/>
      <c r="H30" s="97"/>
      <c r="I30" s="97"/>
      <c r="J30" s="97"/>
      <c r="K30" s="97"/>
      <c r="L30" s="97"/>
      <c r="M30" s="97"/>
      <c r="N30" s="97"/>
      <c r="O30" s="97"/>
      <c r="P30" s="97"/>
      <c r="Q30" s="97"/>
      <c r="R30" s="97"/>
      <c r="S30" s="97"/>
      <c r="T30" s="97"/>
      <c r="U30" s="97"/>
      <c r="V30" s="97"/>
      <c r="W30" s="97"/>
      <c r="X30" s="97"/>
      <c r="Y30" s="97" t="str">
        <f>IF(OR(E30="",E30="No Aplica"),"",COUNTIF(F30:X32,"SI"))</f>
        <v/>
      </c>
      <c r="Z30" s="101"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6">
        <v>9</v>
      </c>
      <c r="B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F33" s="97"/>
      <c r="G33" s="97"/>
      <c r="H33" s="97"/>
      <c r="I33" s="97"/>
      <c r="J33" s="97"/>
      <c r="K33" s="97"/>
      <c r="L33" s="97"/>
      <c r="M33" s="97"/>
      <c r="N33" s="97"/>
      <c r="O33" s="97"/>
      <c r="P33" s="97"/>
      <c r="Q33" s="97"/>
      <c r="R33" s="97"/>
      <c r="S33" s="97"/>
      <c r="T33" s="97"/>
      <c r="U33" s="97"/>
      <c r="V33" s="97"/>
      <c r="W33" s="97"/>
      <c r="X33" s="97"/>
      <c r="Y33" s="97" t="str">
        <f>IF(OR(E33="",E33="No Aplica"),"",COUNTIF(F33:X35,"SI"))</f>
        <v/>
      </c>
      <c r="Z33" s="101"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6">
        <v>10</v>
      </c>
      <c r="B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F36" s="97"/>
      <c r="G36" s="97"/>
      <c r="H36" s="97"/>
      <c r="I36" s="97"/>
      <c r="J36" s="97"/>
      <c r="K36" s="97"/>
      <c r="L36" s="97"/>
      <c r="M36" s="97"/>
      <c r="N36" s="97"/>
      <c r="O36" s="97"/>
      <c r="P36" s="97"/>
      <c r="Q36" s="97"/>
      <c r="R36" s="97"/>
      <c r="S36" s="97"/>
      <c r="T36" s="97"/>
      <c r="U36" s="97"/>
      <c r="V36" s="97"/>
      <c r="W36" s="97"/>
      <c r="X36" s="97"/>
      <c r="Y36" s="97" t="str">
        <f>IF(OR(E36="",E36="No Aplica"),"",COUNTIF(F36:X38,"SI"))</f>
        <v/>
      </c>
      <c r="Z36" s="101"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6">
        <v>11</v>
      </c>
      <c r="B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7"/>
      <c r="G39" s="97"/>
      <c r="H39" s="97"/>
      <c r="I39" s="97"/>
      <c r="J39" s="97"/>
      <c r="K39" s="97"/>
      <c r="L39" s="97"/>
      <c r="M39" s="97"/>
      <c r="N39" s="97"/>
      <c r="O39" s="97"/>
      <c r="P39" s="97"/>
      <c r="Q39" s="97"/>
      <c r="R39" s="97"/>
      <c r="S39" s="97"/>
      <c r="T39" s="97"/>
      <c r="U39" s="97"/>
      <c r="V39" s="97"/>
      <c r="W39" s="97"/>
      <c r="X39" s="97"/>
      <c r="Y39" s="97" t="str">
        <f>IF(OR(E39="",E39="No Aplica"),"",COUNTIF(F39:X41,"SI"))</f>
        <v/>
      </c>
      <c r="Z39" s="101"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6">
        <v>12</v>
      </c>
      <c r="B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7"/>
      <c r="G42" s="97"/>
      <c r="H42" s="97"/>
      <c r="I42" s="97"/>
      <c r="J42" s="97"/>
      <c r="K42" s="97"/>
      <c r="L42" s="97"/>
      <c r="M42" s="97"/>
      <c r="N42" s="97"/>
      <c r="O42" s="97"/>
      <c r="P42" s="97"/>
      <c r="Q42" s="97"/>
      <c r="R42" s="97"/>
      <c r="S42" s="97"/>
      <c r="T42" s="97"/>
      <c r="U42" s="97"/>
      <c r="V42" s="97"/>
      <c r="W42" s="97"/>
      <c r="X42" s="97"/>
      <c r="Y42" s="97" t="str">
        <f>IF(OR(E42="",E42="No Aplica"),"",COUNTIF(F42:X44,"SI"))</f>
        <v/>
      </c>
      <c r="Z42" s="101"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6">
        <v>13</v>
      </c>
      <c r="B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7"/>
      <c r="G45" s="97"/>
      <c r="H45" s="97"/>
      <c r="I45" s="97"/>
      <c r="J45" s="97"/>
      <c r="K45" s="97"/>
      <c r="L45" s="97"/>
      <c r="M45" s="97"/>
      <c r="N45" s="97"/>
      <c r="O45" s="97"/>
      <c r="P45" s="97"/>
      <c r="Q45" s="97"/>
      <c r="R45" s="97"/>
      <c r="S45" s="97"/>
      <c r="T45" s="97"/>
      <c r="U45" s="97"/>
      <c r="V45" s="97"/>
      <c r="W45" s="97"/>
      <c r="X45" s="97"/>
      <c r="Y45" s="97" t="str">
        <f>IF(OR(E45="",E45="No Aplica"),"",COUNTIF(F45:X47,"SI"))</f>
        <v/>
      </c>
      <c r="Z45" s="101"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6">
        <v>14</v>
      </c>
      <c r="B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7"/>
      <c r="G48" s="97"/>
      <c r="H48" s="97"/>
      <c r="I48" s="97"/>
      <c r="J48" s="97"/>
      <c r="K48" s="97"/>
      <c r="L48" s="97"/>
      <c r="M48" s="97"/>
      <c r="N48" s="97"/>
      <c r="O48" s="97"/>
      <c r="P48" s="97"/>
      <c r="Q48" s="97"/>
      <c r="R48" s="97"/>
      <c r="S48" s="97"/>
      <c r="T48" s="97"/>
      <c r="U48" s="97"/>
      <c r="V48" s="97"/>
      <c r="W48" s="97"/>
      <c r="X48" s="97"/>
      <c r="Y48" s="97" t="str">
        <f>IF(OR(E48="",E48="No Aplica"),"",COUNTIF(F48:X50,"SI"))</f>
        <v/>
      </c>
      <c r="Z48" s="101"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6">
        <v>15</v>
      </c>
      <c r="B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7"/>
      <c r="G51" s="97"/>
      <c r="H51" s="97"/>
      <c r="I51" s="97"/>
      <c r="J51" s="97"/>
      <c r="K51" s="97"/>
      <c r="L51" s="97"/>
      <c r="M51" s="97"/>
      <c r="N51" s="97"/>
      <c r="O51" s="97"/>
      <c r="P51" s="97"/>
      <c r="Q51" s="97"/>
      <c r="R51" s="97"/>
      <c r="S51" s="97"/>
      <c r="T51" s="97"/>
      <c r="U51" s="97"/>
      <c r="V51" s="97"/>
      <c r="W51" s="97"/>
      <c r="X51" s="97"/>
      <c r="Y51" s="97" t="str">
        <f>IF(OR(E51="",E51="No Aplica"),"",COUNTIF(F51:X53,"SI"))</f>
        <v/>
      </c>
      <c r="Z51" s="101"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6">
        <v>16</v>
      </c>
      <c r="B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7"/>
      <c r="G54" s="97"/>
      <c r="H54" s="97"/>
      <c r="I54" s="97"/>
      <c r="J54" s="97"/>
      <c r="K54" s="97"/>
      <c r="L54" s="97"/>
      <c r="M54" s="97"/>
      <c r="N54" s="97"/>
      <c r="O54" s="97"/>
      <c r="P54" s="97"/>
      <c r="Q54" s="97"/>
      <c r="R54" s="97"/>
      <c r="S54" s="97"/>
      <c r="T54" s="97"/>
      <c r="U54" s="97"/>
      <c r="V54" s="97"/>
      <c r="W54" s="97"/>
      <c r="X54" s="97"/>
      <c r="Y54" s="97" t="str">
        <f>IF(OR(E54="",E54="No Aplica"),"",COUNTIF(F54:X56,"SI"))</f>
        <v/>
      </c>
      <c r="Z54" s="101"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6">
        <v>17</v>
      </c>
      <c r="B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7"/>
      <c r="G57" s="97"/>
      <c r="H57" s="97"/>
      <c r="I57" s="97"/>
      <c r="J57" s="97"/>
      <c r="K57" s="97"/>
      <c r="L57" s="97"/>
      <c r="M57" s="97"/>
      <c r="N57" s="97"/>
      <c r="O57" s="97"/>
      <c r="P57" s="97"/>
      <c r="Q57" s="97"/>
      <c r="R57" s="97"/>
      <c r="S57" s="97"/>
      <c r="T57" s="97"/>
      <c r="U57" s="97"/>
      <c r="V57" s="97"/>
      <c r="W57" s="97"/>
      <c r="X57" s="97"/>
      <c r="Y57" s="97" t="str">
        <f>IF(OR(E57="",E57="No Aplica"),"",COUNTIF(F57:X59,"SI"))</f>
        <v/>
      </c>
      <c r="Z57" s="101"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6">
        <v>18</v>
      </c>
      <c r="B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7"/>
      <c r="G60" s="97"/>
      <c r="H60" s="97"/>
      <c r="I60" s="97"/>
      <c r="J60" s="97"/>
      <c r="K60" s="97"/>
      <c r="L60" s="97"/>
      <c r="M60" s="97"/>
      <c r="N60" s="97"/>
      <c r="O60" s="97"/>
      <c r="P60" s="97"/>
      <c r="Q60" s="97"/>
      <c r="R60" s="97"/>
      <c r="S60" s="97"/>
      <c r="T60" s="97"/>
      <c r="U60" s="97"/>
      <c r="V60" s="97"/>
      <c r="W60" s="97"/>
      <c r="X60" s="97"/>
      <c r="Y60" s="97" t="str">
        <f>IF(OR(E60="",E60="No Aplica"),"",COUNTIF(F60:X62,"SI"))</f>
        <v/>
      </c>
      <c r="Z60" s="101"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6">
        <v>19</v>
      </c>
      <c r="B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7"/>
      <c r="G63" s="97"/>
      <c r="H63" s="97"/>
      <c r="I63" s="97"/>
      <c r="J63" s="97"/>
      <c r="K63" s="97"/>
      <c r="L63" s="97"/>
      <c r="M63" s="97"/>
      <c r="N63" s="97"/>
      <c r="O63" s="97"/>
      <c r="P63" s="97"/>
      <c r="Q63" s="97"/>
      <c r="R63" s="97"/>
      <c r="S63" s="97"/>
      <c r="T63" s="97"/>
      <c r="U63" s="97"/>
      <c r="V63" s="97"/>
      <c r="W63" s="97"/>
      <c r="X63" s="97"/>
      <c r="Y63" s="97" t="str">
        <f>IF(OR(E63="",E63="No Aplica"),"",COUNTIF(F63:X65,"SI"))</f>
        <v/>
      </c>
      <c r="Z63" s="101"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6">
        <v>20</v>
      </c>
      <c r="B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7"/>
      <c r="G66" s="97"/>
      <c r="H66" s="97"/>
      <c r="I66" s="97"/>
      <c r="J66" s="97"/>
      <c r="K66" s="97"/>
      <c r="L66" s="97"/>
      <c r="M66" s="97"/>
      <c r="N66" s="97"/>
      <c r="O66" s="97"/>
      <c r="P66" s="97"/>
      <c r="Q66" s="97"/>
      <c r="R66" s="97"/>
      <c r="S66" s="97"/>
      <c r="T66" s="97"/>
      <c r="U66" s="97"/>
      <c r="V66" s="97"/>
      <c r="W66" s="97"/>
      <c r="X66" s="97"/>
      <c r="Y66" s="97" t="str">
        <f>IF(OR(E66="",E66="No Aplica"),"",COUNTIF(F66:X68,"SI"))</f>
        <v/>
      </c>
      <c r="Z66" s="101"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77" priority="1">
      <formula>IF($E9="No aplica",1,0)</formula>
    </cfRule>
  </conditionalFormatting>
  <conditionalFormatting sqref="Z9">
    <cfRule type="cellIs" dxfId="276" priority="2" operator="equal">
      <formula>"Catastrófico"</formula>
    </cfRule>
  </conditionalFormatting>
  <conditionalFormatting sqref="Z9">
    <cfRule type="cellIs" dxfId="275" priority="3" operator="equal">
      <formula>"Mayor"</formula>
    </cfRule>
  </conditionalFormatting>
  <conditionalFormatting sqref="Z9">
    <cfRule type="cellIs" dxfId="274" priority="4" operator="equal">
      <formula>"Moderado"</formula>
    </cfRule>
  </conditionalFormatting>
  <conditionalFormatting sqref="Z9">
    <cfRule type="cellIs" dxfId="273" priority="5" operator="equal">
      <formula>"Menor"</formula>
    </cfRule>
  </conditionalFormatting>
  <conditionalFormatting sqref="Z9">
    <cfRule type="cellIs" dxfId="272" priority="6" operator="equal">
      <formula>"Leve"</formula>
    </cfRule>
  </conditionalFormatting>
  <conditionalFormatting sqref="Z9:Z11">
    <cfRule type="expression" dxfId="271" priority="7">
      <formula>IF($E9="No aplica",1,0)</formula>
    </cfRule>
  </conditionalFormatting>
  <conditionalFormatting sqref="B12:B68 D12:X68">
    <cfRule type="expression" dxfId="270" priority="8">
      <formula>IF($E12="No aplica",1,0)</formula>
    </cfRule>
  </conditionalFormatting>
  <conditionalFormatting sqref="C9:C11">
    <cfRule type="expression" dxfId="269" priority="9">
      <formula>IF($E9="No aplica",1,0)</formula>
    </cfRule>
  </conditionalFormatting>
  <conditionalFormatting sqref="C12:C14">
    <cfRule type="expression" dxfId="268" priority="10">
      <formula>IF($E12="No aplica",1,0)</formula>
    </cfRule>
  </conditionalFormatting>
  <conditionalFormatting sqref="C15:C68">
    <cfRule type="expression" dxfId="267" priority="11">
      <formula>IF($E15="No aplica",1,0)</formula>
    </cfRule>
  </conditionalFormatting>
  <conditionalFormatting sqref="Y12:Y68">
    <cfRule type="expression" dxfId="266" priority="12">
      <formula>IF($E12="No aplica",1,0)</formula>
    </cfRule>
  </conditionalFormatting>
  <conditionalFormatting sqref="Z12 Z15 Z18 Z21 Z24 Z27 Z30 Z33 Z36 Z39 Z42 Z45 Z48 Z51 Z54 Z57 Z60 Z63 Z66">
    <cfRule type="cellIs" dxfId="265" priority="13" operator="equal">
      <formula>"Catastrófico"</formula>
    </cfRule>
  </conditionalFormatting>
  <conditionalFormatting sqref="Z12 Z15 Z18 Z21 Z24 Z27 Z30 Z33 Z36 Z39 Z42 Z45 Z48 Z51 Z54 Z57 Z60 Z63 Z66">
    <cfRule type="cellIs" dxfId="264" priority="14" operator="equal">
      <formula>"Mayor"</formula>
    </cfRule>
  </conditionalFormatting>
  <conditionalFormatting sqref="Z12 Z15 Z18 Z21 Z24 Z27 Z30 Z33 Z36 Z39 Z42 Z45 Z48 Z51 Z54 Z57 Z60 Z63 Z66">
    <cfRule type="cellIs" dxfId="263" priority="15" operator="equal">
      <formula>"Moderado"</formula>
    </cfRule>
  </conditionalFormatting>
  <conditionalFormatting sqref="Z12 Z15 Z18 Z21 Z24 Z27 Z30 Z33 Z36 Z39 Z42 Z45 Z48 Z51 Z54 Z57 Z60 Z63 Z66">
    <cfRule type="cellIs" dxfId="262" priority="16" operator="equal">
      <formula>"Menor"</formula>
    </cfRule>
  </conditionalFormatting>
  <conditionalFormatting sqref="Z12 Z15 Z18 Z21 Z24 Z27 Z30 Z33 Z36 Z39 Z42 Z45 Z48 Z51 Z54 Z57 Z60 Z63 Z66">
    <cfRule type="cellIs" dxfId="261" priority="17" operator="equal">
      <formula>"Leve"</formula>
    </cfRule>
  </conditionalFormatting>
  <conditionalFormatting sqref="Z12:Z68">
    <cfRule type="expression" dxfId="26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c r="A1" s="105"/>
      <c r="B1" s="67"/>
      <c r="C1" s="72" t="s">
        <v>0</v>
      </c>
      <c r="D1" s="73"/>
      <c r="E1" s="73"/>
      <c r="F1" s="73"/>
      <c r="G1" s="73"/>
      <c r="H1" s="73"/>
      <c r="I1" s="73"/>
      <c r="J1" s="67"/>
      <c r="K1" s="103" t="s">
        <v>193</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3" t="s">
        <v>194</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3" t="s">
        <v>195</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3" t="s">
        <v>196</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3" t="s">
        <v>82</v>
      </c>
      <c r="B6" s="62"/>
      <c r="C6" s="62"/>
      <c r="D6" s="62"/>
      <c r="E6" s="62"/>
      <c r="F6" s="62"/>
      <c r="G6" s="59"/>
      <c r="H6" s="93" t="s">
        <v>197</v>
      </c>
      <c r="I6" s="62"/>
      <c r="J6" s="62"/>
      <c r="K6" s="62"/>
      <c r="L6" s="59"/>
      <c r="M6" s="3"/>
      <c r="N6" s="3"/>
      <c r="O6" s="3"/>
      <c r="P6" s="3"/>
      <c r="Q6" s="4"/>
      <c r="R6" s="4"/>
      <c r="S6" s="4"/>
      <c r="T6" s="4"/>
      <c r="U6" s="4"/>
      <c r="V6" s="4"/>
      <c r="W6" s="4"/>
      <c r="X6" s="4"/>
      <c r="Y6" s="4"/>
      <c r="Z6" s="4"/>
    </row>
    <row r="7" spans="1:26" ht="18" customHeight="1">
      <c r="A7" s="90" t="s">
        <v>80</v>
      </c>
      <c r="B7" s="92" t="s">
        <v>81</v>
      </c>
      <c r="C7" s="92" t="s">
        <v>85</v>
      </c>
      <c r="D7" s="92" t="s">
        <v>89</v>
      </c>
      <c r="E7" s="92" t="s">
        <v>90</v>
      </c>
      <c r="F7" s="87" t="s">
        <v>91</v>
      </c>
      <c r="G7" s="87" t="s">
        <v>198</v>
      </c>
      <c r="H7" s="104" t="s">
        <v>199</v>
      </c>
      <c r="I7" s="104" t="s">
        <v>200</v>
      </c>
      <c r="J7" s="92" t="s">
        <v>201</v>
      </c>
      <c r="K7" s="104" t="s">
        <v>202</v>
      </c>
      <c r="L7" s="104" t="s">
        <v>203</v>
      </c>
      <c r="M7" s="3"/>
      <c r="N7" s="3"/>
      <c r="O7" s="3"/>
      <c r="P7" s="3"/>
      <c r="Q7" s="4"/>
      <c r="R7" s="4"/>
      <c r="S7" s="4"/>
      <c r="T7" s="4"/>
      <c r="U7" s="4"/>
      <c r="V7" s="4"/>
      <c r="W7" s="4"/>
      <c r="X7" s="4"/>
      <c r="Y7" s="4"/>
      <c r="Z7" s="4"/>
    </row>
    <row r="8" spans="1:26" ht="35.25" customHeight="1">
      <c r="A8" s="86"/>
      <c r="B8" s="86"/>
      <c r="C8" s="86"/>
      <c r="D8" s="86"/>
      <c r="E8" s="86"/>
      <c r="F8" s="86"/>
      <c r="G8" s="86"/>
      <c r="H8" s="86"/>
      <c r="I8" s="86"/>
      <c r="J8" s="86"/>
      <c r="K8" s="86"/>
      <c r="L8" s="86"/>
      <c r="M8" s="16"/>
      <c r="N8" s="16"/>
      <c r="O8" s="16"/>
      <c r="P8" s="16"/>
      <c r="Q8" s="4"/>
      <c r="R8" s="4"/>
      <c r="S8" s="4"/>
      <c r="T8" s="4"/>
      <c r="U8" s="4"/>
      <c r="V8" s="4"/>
      <c r="W8" s="4"/>
      <c r="X8" s="4"/>
      <c r="Y8" s="4"/>
      <c r="Z8" s="4"/>
    </row>
    <row r="9" spans="1:26" ht="16.5" customHeight="1">
      <c r="A9" s="96">
        <v>1</v>
      </c>
      <c r="B9" s="97" t="str">
        <f>IF(MID('2. Identificación del Riesgo'!H9:H11,1,27)="Seguridad de la Información",'2. Identificación del Riesgo'!B9:B11,
IF('2. Identificación del Riesgo'!H9:H11="","",
IF(MID('2. Identificación del Riesgo'!H9:H11,1,27)&lt;&gt;"Seguridad de la Información","No aplica")))</f>
        <v>No aplica</v>
      </c>
      <c r="C9" s="97" t="str">
        <f>IF(MID('2. Identificación del Riesgo'!H9:H11,1,27)="Seguridad de la Información",'2. Identificación del Riesgo'!C9:C11,
IF('2. Identificación del Riesgo'!H9:H11="","",
IF(MID('2. Identificación del Riesgo'!H9:H11,1,27)&lt;&gt;"Seguridad de la Información","No aplica")))</f>
        <v>No aplica</v>
      </c>
      <c r="D9" s="97" t="str">
        <f>IF(MID('2. Identificación del Riesgo'!H9:H11,1,27)="Seguridad de la Información",'2. Identificación del Riesgo'!G9:G11,
IF('2. Identificación del Riesgo'!H9:H11="","",
IF(MID('2. Identificación del Riesgo'!H9:H11,1,27)&lt;&gt;"Seguridad de la Información","No aplica")))</f>
        <v>No aplica</v>
      </c>
      <c r="E9" s="97" t="str">
        <f>IF(MID('2. Identificación del Riesgo'!H9:H11,1,27)="Seguridad de la Información",'2. Identificación del Riesgo'!H9:H11,
IF('2. Identificación del Riesgo'!H9:H11="","",
IF(MID('2. Identificación del Riesgo'!H9:H11,1,27)&lt;&gt;"Seguridad de la Información","No aplica")))</f>
        <v>No aplica</v>
      </c>
      <c r="F9" s="97" t="str">
        <f>IF(MID('2. Identificación del Riesgo'!H9:H11,1,27)="Seguridad de la Información",'2. Identificación del Riesgo'!I9:I11,
IF('2. Identificación del Riesgo'!H9:H11="","",
IF(MID('2. Identificación del Riesgo'!H9:H11,1,27)&lt;&gt;"Seguridad de la Información","No aplica")))</f>
        <v>No aplica</v>
      </c>
      <c r="G9" s="9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7" t="s">
        <v>204</v>
      </c>
      <c r="I9" s="97" t="s">
        <v>204</v>
      </c>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7" t="s">
        <v>204</v>
      </c>
      <c r="L9" s="97" t="s">
        <v>204</v>
      </c>
      <c r="M9" s="17"/>
      <c r="N9" s="17"/>
      <c r="O9" s="17"/>
      <c r="P9" s="17"/>
      <c r="Q9" s="4"/>
      <c r="R9" s="4"/>
      <c r="S9" s="4"/>
      <c r="T9" s="4"/>
      <c r="U9" s="4"/>
      <c r="V9" s="4"/>
      <c r="W9" s="4"/>
      <c r="X9" s="4"/>
      <c r="Y9" s="4"/>
      <c r="Z9" s="4"/>
    </row>
    <row r="10" spans="1:26" ht="16.5" customHeight="1">
      <c r="A10" s="91"/>
      <c r="B10" s="91"/>
      <c r="C10" s="91"/>
      <c r="D10" s="91"/>
      <c r="E10" s="91"/>
      <c r="F10" s="91"/>
      <c r="G10" s="91"/>
      <c r="H10" s="91"/>
      <c r="I10" s="91"/>
      <c r="J10" s="91"/>
      <c r="K10" s="91"/>
      <c r="L10" s="91"/>
      <c r="M10" s="3"/>
      <c r="N10" s="3"/>
      <c r="O10" s="3"/>
      <c r="P10" s="3"/>
      <c r="Q10" s="4"/>
      <c r="R10" s="4"/>
      <c r="S10" s="4"/>
      <c r="T10" s="4"/>
      <c r="U10" s="4"/>
      <c r="V10" s="4"/>
      <c r="W10" s="4"/>
      <c r="X10" s="4"/>
      <c r="Y10" s="4"/>
      <c r="Z10" s="4"/>
    </row>
    <row r="11" spans="1:26" ht="16.5" customHeight="1">
      <c r="A11" s="86"/>
      <c r="B11" s="86"/>
      <c r="C11" s="86"/>
      <c r="D11" s="86"/>
      <c r="E11" s="86"/>
      <c r="F11" s="86"/>
      <c r="G11" s="86"/>
      <c r="H11" s="86"/>
      <c r="I11" s="86"/>
      <c r="J11" s="86"/>
      <c r="K11" s="86"/>
      <c r="L11" s="86"/>
      <c r="M11" s="3"/>
      <c r="N11" s="3"/>
      <c r="O11" s="3"/>
      <c r="P11" s="3"/>
      <c r="Q11" s="4"/>
      <c r="R11" s="4"/>
      <c r="S11" s="4"/>
      <c r="T11" s="4"/>
      <c r="U11" s="4"/>
      <c r="V11" s="4"/>
      <c r="W11" s="4"/>
      <c r="X11" s="4"/>
      <c r="Y11" s="4"/>
      <c r="Z11" s="4"/>
    </row>
    <row r="12" spans="1:26" ht="16.5" customHeight="1">
      <c r="A12" s="96">
        <v>2</v>
      </c>
      <c r="B12" s="97" t="str">
        <f>IF(MID('2. Identificación del Riesgo'!H12:H14,1,27)="Seguridad de la Información",'2. Identificación del Riesgo'!B12:B14,
IF('2. Identificación del Riesgo'!H12:H14="","",
IF(MID('2. Identificación del Riesgo'!H12:H14,1,27)&lt;&gt;"Seguridad de la Información","No aplica")))</f>
        <v>No aplica</v>
      </c>
      <c r="C12" s="97" t="str">
        <f>IF(MID('2. Identificación del Riesgo'!H12:H14,1,27)="Seguridad de la Información",'2. Identificación del Riesgo'!C12:C14,
IF('2. Identificación del Riesgo'!H12:H14="","",
IF(MID('2. Identificación del Riesgo'!H12:H14,1,27)&lt;&gt;"Seguridad de la Información","No aplica")))</f>
        <v>No aplica</v>
      </c>
      <c r="D12" s="97" t="str">
        <f>IF(MID('2. Identificación del Riesgo'!H12:H14,1,27)="Seguridad de la Información",'2. Identificación del Riesgo'!G12:G14,
IF('2. Identificación del Riesgo'!H12:H14="","",
IF(MID('2. Identificación del Riesgo'!H12:H14,1,27)&lt;&gt;"Seguridad de la Información","No aplica")))</f>
        <v>No aplica</v>
      </c>
      <c r="E12" s="97" t="str">
        <f>IF(MID('2. Identificación del Riesgo'!H12:H14,1,27)="Seguridad de la Información",'2. Identificación del Riesgo'!H12:H14,
IF('2. Identificación del Riesgo'!H12:H14="","",
IF(MID('2. Identificación del Riesgo'!H12:H14,1,27)&lt;&gt;"Seguridad de la Información","No aplica")))</f>
        <v>No aplica</v>
      </c>
      <c r="F12" s="97" t="str">
        <f>IF(MID('2. Identificación del Riesgo'!H12:H14,1,27)="Seguridad de la Información",'2. Identificación del Riesgo'!I12:I14,
IF('2. Identificación del Riesgo'!H12:H14="","",
IF(MID('2. Identificación del Riesgo'!H12:H14,1,27)&lt;&gt;"Seguridad de la Información","No aplica")))</f>
        <v>No aplica</v>
      </c>
      <c r="G12" s="9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7" t="s">
        <v>204</v>
      </c>
      <c r="I12" s="97" t="s">
        <v>204</v>
      </c>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7" t="s">
        <v>204</v>
      </c>
      <c r="L12" s="97" t="s">
        <v>204</v>
      </c>
      <c r="M12" s="3"/>
      <c r="N12" s="3"/>
      <c r="O12" s="3"/>
      <c r="P12" s="3"/>
      <c r="Q12" s="4"/>
      <c r="R12" s="4"/>
      <c r="S12" s="4"/>
      <c r="T12" s="4"/>
      <c r="U12" s="4"/>
      <c r="V12" s="4"/>
      <c r="W12" s="4"/>
      <c r="X12" s="4"/>
      <c r="Y12" s="4"/>
      <c r="Z12" s="4"/>
    </row>
    <row r="13" spans="1:26" ht="16.5" customHeight="1">
      <c r="A13" s="91"/>
      <c r="B13" s="91"/>
      <c r="C13" s="91"/>
      <c r="D13" s="91"/>
      <c r="E13" s="91"/>
      <c r="F13" s="91"/>
      <c r="G13" s="91"/>
      <c r="H13" s="91"/>
      <c r="I13" s="91"/>
      <c r="J13" s="91"/>
      <c r="K13" s="91"/>
      <c r="L13" s="91"/>
      <c r="M13" s="3"/>
      <c r="N13" s="3"/>
      <c r="O13" s="3"/>
      <c r="P13" s="3"/>
      <c r="Q13" s="4"/>
      <c r="R13" s="4"/>
      <c r="S13" s="4"/>
      <c r="T13" s="4"/>
      <c r="U13" s="4"/>
      <c r="V13" s="4"/>
      <c r="W13" s="4"/>
      <c r="X13" s="4"/>
      <c r="Y13" s="4"/>
      <c r="Z13" s="4"/>
    </row>
    <row r="14" spans="1:26" ht="16.5" customHeight="1">
      <c r="A14" s="86"/>
      <c r="B14" s="86"/>
      <c r="C14" s="86"/>
      <c r="D14" s="86"/>
      <c r="E14" s="86"/>
      <c r="F14" s="86"/>
      <c r="G14" s="86"/>
      <c r="H14" s="86"/>
      <c r="I14" s="86"/>
      <c r="J14" s="86"/>
      <c r="K14" s="86"/>
      <c r="L14" s="86"/>
      <c r="M14" s="3"/>
      <c r="N14" s="3"/>
      <c r="O14" s="3"/>
      <c r="P14" s="3"/>
      <c r="Q14" s="4"/>
      <c r="R14" s="4"/>
      <c r="S14" s="4"/>
      <c r="T14" s="4"/>
      <c r="U14" s="4"/>
      <c r="V14" s="4"/>
      <c r="W14" s="4"/>
      <c r="X14" s="4"/>
      <c r="Y14" s="4"/>
      <c r="Z14" s="4"/>
    </row>
    <row r="15" spans="1:26" ht="16.5" customHeight="1">
      <c r="A15" s="96">
        <v>3</v>
      </c>
      <c r="B15" s="97" t="str">
        <f>IF(MID('2. Identificación del Riesgo'!H15:H17,1,27)="Seguridad de la Información",'2. Identificación del Riesgo'!B15:B17,
IF('2. Identificación del Riesgo'!H15:H17="","",
IF(MID('2. Identificación del Riesgo'!H15:H17,1,27)&lt;&gt;"Seguridad de la Información","No aplica")))</f>
        <v>No aplica</v>
      </c>
      <c r="C15" s="97" t="str">
        <f>IF(MID('2. Identificación del Riesgo'!H15:H17,1,27)="Seguridad de la Información",'2. Identificación del Riesgo'!C15:C17,
IF('2. Identificación del Riesgo'!H15:H17="","",
IF(MID('2. Identificación del Riesgo'!H15:H17,1,27)&lt;&gt;"Seguridad de la Información","No aplica")))</f>
        <v>No aplica</v>
      </c>
      <c r="D15" s="97" t="str">
        <f>IF(MID('2. Identificación del Riesgo'!H15:H17,1,27)="Seguridad de la Información",'2. Identificación del Riesgo'!G15:G17,
IF('2. Identificación del Riesgo'!H15:H17="","",
IF(MID('2. Identificación del Riesgo'!H15:H17,1,27)&lt;&gt;"Seguridad de la Información","No aplica")))</f>
        <v>No aplica</v>
      </c>
      <c r="E15" s="97" t="str">
        <f>IF(MID('2. Identificación del Riesgo'!H15:H17,1,27)="Seguridad de la Información",'2. Identificación del Riesgo'!H15:H17,
IF('2. Identificación del Riesgo'!H15:H17="","",
IF(MID('2. Identificación del Riesgo'!H15:H17,1,27)&lt;&gt;"Seguridad de la Información","No aplica")))</f>
        <v>No aplica</v>
      </c>
      <c r="F15" s="97" t="str">
        <f>IF(MID('2. Identificación del Riesgo'!H15:H17,1,27)="Seguridad de la Información",'2. Identificación del Riesgo'!I15:I17,
IF('2. Identificación del Riesgo'!H15:H17="","",
IF(MID('2. Identificación del Riesgo'!H15:H17,1,27)&lt;&gt;"Seguridad de la Información","No aplica")))</f>
        <v>No aplica</v>
      </c>
      <c r="G15" s="9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7"/>
      <c r="I15" s="97"/>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7"/>
      <c r="L15" s="97"/>
      <c r="M15" s="3"/>
      <c r="N15" s="3"/>
      <c r="O15" s="3"/>
      <c r="P15" s="3"/>
      <c r="Q15" s="4"/>
      <c r="R15" s="4"/>
      <c r="S15" s="4"/>
      <c r="T15" s="4"/>
      <c r="U15" s="4"/>
      <c r="V15" s="4"/>
      <c r="W15" s="4"/>
      <c r="X15" s="4"/>
      <c r="Y15" s="4"/>
      <c r="Z15" s="4"/>
    </row>
    <row r="16" spans="1:26" ht="16.5" customHeight="1">
      <c r="A16" s="91"/>
      <c r="B16" s="91"/>
      <c r="C16" s="91"/>
      <c r="D16" s="91"/>
      <c r="E16" s="91"/>
      <c r="F16" s="91"/>
      <c r="G16" s="91"/>
      <c r="H16" s="91"/>
      <c r="I16" s="91"/>
      <c r="J16" s="91"/>
      <c r="K16" s="91"/>
      <c r="L16" s="91"/>
      <c r="M16" s="3"/>
      <c r="N16" s="3"/>
      <c r="O16" s="3"/>
      <c r="P16" s="3"/>
      <c r="Q16" s="4"/>
      <c r="R16" s="4"/>
      <c r="S16" s="4"/>
      <c r="T16" s="4"/>
      <c r="U16" s="4"/>
      <c r="V16" s="4"/>
      <c r="W16" s="4"/>
      <c r="X16" s="4"/>
      <c r="Y16" s="4"/>
      <c r="Z16" s="4"/>
    </row>
    <row r="17" spans="1:26" ht="16.5" customHeight="1">
      <c r="A17" s="86"/>
      <c r="B17" s="86"/>
      <c r="C17" s="86"/>
      <c r="D17" s="86"/>
      <c r="E17" s="86"/>
      <c r="F17" s="86"/>
      <c r="G17" s="86"/>
      <c r="H17" s="86"/>
      <c r="I17" s="86"/>
      <c r="J17" s="86"/>
      <c r="K17" s="86"/>
      <c r="L17" s="86"/>
      <c r="M17" s="3"/>
      <c r="N17" s="3"/>
      <c r="O17" s="3"/>
      <c r="P17" s="3"/>
      <c r="Q17" s="4"/>
      <c r="R17" s="4"/>
      <c r="S17" s="4"/>
      <c r="T17" s="4"/>
      <c r="U17" s="4"/>
      <c r="V17" s="4"/>
      <c r="W17" s="4"/>
      <c r="X17" s="4"/>
      <c r="Y17" s="4"/>
      <c r="Z17" s="4"/>
    </row>
    <row r="18" spans="1:26" ht="16.5" customHeight="1">
      <c r="A18" s="96">
        <v>4</v>
      </c>
      <c r="B18" s="97" t="str">
        <f>IF(MID('2. Identificación del Riesgo'!H18:H20,1,27)="Seguridad de la Información",'2. Identificación del Riesgo'!B18:B20,
IF('2. Identificación del Riesgo'!H18:H20="","",
IF(MID('2. Identificación del Riesgo'!H18:H20,1,27)&lt;&gt;"Seguridad de la Información","No aplica")))</f>
        <v>No aplica</v>
      </c>
      <c r="C18" s="97" t="str">
        <f>IF(MID('2. Identificación del Riesgo'!H18:H20,1,27)="Seguridad de la Información",'2. Identificación del Riesgo'!C18:C20,
IF('2. Identificación del Riesgo'!H18:H20="","",
IF(MID('2. Identificación del Riesgo'!H18:H20,1,27)&lt;&gt;"Seguridad de la Información","No aplica")))</f>
        <v>No aplica</v>
      </c>
      <c r="D18" s="97" t="str">
        <f>IF(MID('2. Identificación del Riesgo'!H18:H20,1,27)="Seguridad de la Información",'2. Identificación del Riesgo'!G18:G20,
IF('2. Identificación del Riesgo'!H18:H20="","",
IF(MID('2. Identificación del Riesgo'!H18:H20,1,27)&lt;&gt;"Seguridad de la Información","No aplica")))</f>
        <v>No aplica</v>
      </c>
      <c r="E18" s="97" t="str">
        <f>IF(MID('2. Identificación del Riesgo'!H18:H20,1,27)="Seguridad de la Información",'2. Identificación del Riesgo'!H18:H20,
IF('2. Identificación del Riesgo'!H18:H20="","",
IF(MID('2. Identificación del Riesgo'!H18:H20,1,27)&lt;&gt;"Seguridad de la Información","No aplica")))</f>
        <v>No aplica</v>
      </c>
      <c r="F18" s="97" t="str">
        <f>IF(MID('2. Identificación del Riesgo'!H18:H20,1,27)="Seguridad de la Información",'2. Identificación del Riesgo'!I18:I20,
IF('2. Identificación del Riesgo'!H18:H20="","",
IF(MID('2. Identificación del Riesgo'!H18:H20,1,27)&lt;&gt;"Seguridad de la Información","No aplica")))</f>
        <v>No aplica</v>
      </c>
      <c r="G18" s="9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7"/>
      <c r="I18" s="97"/>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7"/>
      <c r="L18" s="97"/>
      <c r="M18" s="3"/>
      <c r="N18" s="3"/>
      <c r="O18" s="3"/>
      <c r="P18" s="3"/>
      <c r="Q18" s="4"/>
      <c r="R18" s="4"/>
      <c r="S18" s="4"/>
      <c r="T18" s="4"/>
      <c r="U18" s="4"/>
      <c r="V18" s="4"/>
      <c r="W18" s="4"/>
      <c r="X18" s="4"/>
      <c r="Y18" s="4"/>
      <c r="Z18" s="4"/>
    </row>
    <row r="19" spans="1:26" ht="16.5" customHeight="1">
      <c r="A19" s="91"/>
      <c r="B19" s="91"/>
      <c r="C19" s="91"/>
      <c r="D19" s="91"/>
      <c r="E19" s="91"/>
      <c r="F19" s="91"/>
      <c r="G19" s="91"/>
      <c r="H19" s="91"/>
      <c r="I19" s="91"/>
      <c r="J19" s="91"/>
      <c r="K19" s="91"/>
      <c r="L19" s="91"/>
      <c r="M19" s="3"/>
      <c r="N19" s="3"/>
      <c r="O19" s="3"/>
      <c r="P19" s="3"/>
      <c r="Q19" s="4"/>
      <c r="R19" s="4"/>
      <c r="S19" s="4"/>
      <c r="T19" s="4"/>
      <c r="U19" s="4"/>
      <c r="V19" s="4"/>
      <c r="W19" s="4"/>
      <c r="X19" s="4"/>
      <c r="Y19" s="4"/>
      <c r="Z19" s="4"/>
    </row>
    <row r="20" spans="1:26" ht="16.5" customHeight="1">
      <c r="A20" s="86"/>
      <c r="B20" s="86"/>
      <c r="C20" s="86"/>
      <c r="D20" s="86"/>
      <c r="E20" s="86"/>
      <c r="F20" s="86"/>
      <c r="G20" s="86"/>
      <c r="H20" s="86"/>
      <c r="I20" s="86"/>
      <c r="J20" s="86"/>
      <c r="K20" s="86"/>
      <c r="L20" s="86"/>
      <c r="M20" s="3"/>
      <c r="N20" s="3"/>
      <c r="O20" s="3"/>
      <c r="P20" s="3"/>
      <c r="Q20" s="4"/>
      <c r="R20" s="4"/>
      <c r="S20" s="4"/>
      <c r="T20" s="4"/>
      <c r="U20" s="4"/>
      <c r="V20" s="4"/>
      <c r="W20" s="4"/>
      <c r="X20" s="4"/>
      <c r="Y20" s="4"/>
      <c r="Z20" s="4"/>
    </row>
    <row r="21" spans="1:26" ht="16.5" customHeight="1">
      <c r="A21" s="96">
        <v>5</v>
      </c>
      <c r="B21" s="97" t="str">
        <f>IF(MID('2. Identificación del Riesgo'!H21:H23,1,27)="Seguridad de la Información",'2. Identificación del Riesgo'!B21:B23,
IF('2. Identificación del Riesgo'!H21:H23="","",
IF(MID('2. Identificación del Riesgo'!H21:H23,1,27)&lt;&gt;"Seguridad de la Información","No aplica")))</f>
        <v>Gestión Jurídica</v>
      </c>
      <c r="C21" s="97" t="str">
        <f>IF(MID('2. Identificación del Riesgo'!H21:H23,1,27)="Seguridad de la Información",'2. Identificación del Riesgo'!C21:C23,
IF('2. Identificación del Riesgo'!H21:H23="","",
IF(MID('2. Identificación del Riesgo'!H21:H23,1,27)&lt;&gt;"Seguridad de la Información","No aplica")))</f>
        <v>Administración de carpetas compartidas y gestión de usuarios</v>
      </c>
      <c r="D21" s="97" t="str">
        <f>IF(MID('2. Identificación del Riesgo'!H21:H23,1,27)="Seguridad de la Información",'2. Identificación del Riesgo'!G21:G23,
IF('2. Identificación del Riesgo'!H21:H23="","",
IF(MID('2. Identificación del Riesgo'!H21:H23,1,27)&lt;&gt;"Seguridad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1" s="97" t="str">
        <f>IF(MID('2. Identificación del Riesgo'!H21:H23,1,27)="Seguridad de la Información",'2. Identificación del Riesgo'!H21:H23,
IF('2. Identificación del Riesgo'!H21:H23="","",
IF(MID('2. Identificación del Riesgo'!H21:H23,1,27)&lt;&gt;"Seguridad de la Información","No aplica")))</f>
        <v>Seguridad de la Información (Pérdida de Confidencialidad)</v>
      </c>
      <c r="F21" s="97" t="str">
        <f>IF(MID('2. Identificación del Riesgo'!H21:H23,1,27)="Seguridad de la Información",'2. Identificación del Riesgo'!I21:I23,
IF('2. Identificación del Riesgo'!H21:H23="","",
IF(MID('2. Identificación del Riesgo'!H21:H23,1,27)&lt;&gt;"Seguridad de la Información","No aplica")))</f>
        <v>Usuarios, productos y practicas, organizacionales</v>
      </c>
      <c r="G21" s="9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Probabilidad: Muy Alta
Impacto: Mayor
Zona de Riesgo: Alto</v>
      </c>
      <c r="H21" s="97" t="s">
        <v>205</v>
      </c>
      <c r="I21" s="97" t="s">
        <v>206</v>
      </c>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1" s="97" t="s">
        <v>151</v>
      </c>
      <c r="L21" s="97" t="s">
        <v>152</v>
      </c>
      <c r="M21" s="3"/>
      <c r="N21" s="3"/>
      <c r="O21" s="3"/>
      <c r="P21" s="3"/>
      <c r="Q21" s="4"/>
      <c r="R21" s="4"/>
      <c r="S21" s="4"/>
      <c r="T21" s="4"/>
      <c r="U21" s="4"/>
      <c r="V21" s="4"/>
      <c r="W21" s="4"/>
      <c r="X21" s="4"/>
      <c r="Y21" s="4"/>
      <c r="Z21" s="4"/>
    </row>
    <row r="22" spans="1:26" ht="16.5" customHeight="1">
      <c r="A22" s="91"/>
      <c r="B22" s="91"/>
      <c r="C22" s="91"/>
      <c r="D22" s="91"/>
      <c r="E22" s="91"/>
      <c r="F22" s="91"/>
      <c r="G22" s="91"/>
      <c r="H22" s="91"/>
      <c r="I22" s="91"/>
      <c r="J22" s="91"/>
      <c r="K22" s="91"/>
      <c r="L22" s="91"/>
      <c r="M22" s="3"/>
      <c r="N22" s="3"/>
      <c r="O22" s="3"/>
      <c r="P22" s="3"/>
      <c r="Q22" s="4"/>
      <c r="R22" s="4"/>
      <c r="S22" s="4"/>
      <c r="T22" s="4"/>
      <c r="U22" s="4"/>
      <c r="V22" s="4"/>
      <c r="W22" s="4"/>
      <c r="X22" s="4"/>
      <c r="Y22" s="4"/>
      <c r="Z22" s="4"/>
    </row>
    <row r="23" spans="1:26" ht="16.5" customHeight="1">
      <c r="A23" s="86"/>
      <c r="B23" s="86"/>
      <c r="C23" s="86"/>
      <c r="D23" s="86"/>
      <c r="E23" s="86"/>
      <c r="F23" s="86"/>
      <c r="G23" s="86"/>
      <c r="H23" s="86"/>
      <c r="I23" s="86"/>
      <c r="J23" s="86"/>
      <c r="K23" s="86"/>
      <c r="L23" s="86"/>
      <c r="M23" s="3"/>
      <c r="N23" s="3"/>
      <c r="O23" s="3"/>
      <c r="P23" s="3"/>
      <c r="Q23" s="4"/>
      <c r="R23" s="4"/>
      <c r="S23" s="4"/>
      <c r="T23" s="4"/>
      <c r="U23" s="4"/>
      <c r="V23" s="4"/>
      <c r="W23" s="4"/>
      <c r="X23" s="4"/>
      <c r="Y23" s="4"/>
      <c r="Z23" s="4"/>
    </row>
    <row r="24" spans="1:26" ht="16.5" customHeight="1">
      <c r="A24" s="96">
        <v>6</v>
      </c>
      <c r="B24" s="97" t="str">
        <f>IF(MID('2. Identificación del Riesgo'!H24:H26,1,27)="Seguridad de la Información",'2. Identificación del Riesgo'!B24:B26,
IF('2. Identificación del Riesgo'!H24:H26="","",
IF(MID('2. Identificación del Riesgo'!H24:H26,1,27)&lt;&gt;"Seguridad de la Información","No aplica")))</f>
        <v>Gestión Jurídica</v>
      </c>
      <c r="C24" s="97" t="str">
        <f>IF(MID('2. Identificación del Riesgo'!H24:H26,1,27)="Seguridad de la Información",'2. Identificación del Riesgo'!C24:C26,
IF('2. Identificación del Riesgo'!H24:H26="","",
IF(MID('2. Identificación del Riesgo'!H24:H26,1,27)&lt;&gt;"Seguridad de la Información","No aplica")))</f>
        <v>Trabajo en Casa y Teletrabajo</v>
      </c>
      <c r="D24" s="97" t="str">
        <f>IF(MID('2. Identificación del Riesgo'!H24:H26,1,27)="Seguridad de la Información",'2. Identificación del Riesgo'!G24:G26,
IF('2. Identificación del Riesgo'!H24:H26="","",
IF(MID('2. Identificación del Riesgo'!H24:H26,1,27)&lt;&gt;"Seguridad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4" s="97" t="str">
        <f>IF(MID('2. Identificación del Riesgo'!H24:H26,1,27)="Seguridad de la Información",'2. Identificación del Riesgo'!H24:H26,
IF('2. Identificación del Riesgo'!H24:H26="","",
IF(MID('2. Identificación del Riesgo'!H24:H26,1,27)&lt;&gt;"Seguridad de la Información","No aplica")))</f>
        <v>Seguridad de la Información (Pérdida de la Integridad)</v>
      </c>
      <c r="F24" s="97"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97" t="s">
        <v>207</v>
      </c>
      <c r="I24" s="97" t="s">
        <v>206</v>
      </c>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97" t="s">
        <v>161</v>
      </c>
      <c r="L24" s="97" t="s">
        <v>162</v>
      </c>
      <c r="M24" s="3"/>
      <c r="N24" s="3"/>
      <c r="O24" s="3"/>
      <c r="P24" s="3"/>
      <c r="Q24" s="4"/>
      <c r="R24" s="4"/>
      <c r="S24" s="4"/>
      <c r="T24" s="4"/>
      <c r="U24" s="4"/>
      <c r="V24" s="4"/>
      <c r="W24" s="4"/>
      <c r="X24" s="4"/>
      <c r="Y24" s="4"/>
      <c r="Z24" s="4"/>
    </row>
    <row r="25" spans="1:26" ht="16.5" customHeight="1">
      <c r="A25" s="91"/>
      <c r="B25" s="91"/>
      <c r="C25" s="91"/>
      <c r="D25" s="91"/>
      <c r="E25" s="91"/>
      <c r="F25" s="91"/>
      <c r="G25" s="91"/>
      <c r="H25" s="91"/>
      <c r="I25" s="91"/>
      <c r="J25" s="91"/>
      <c r="K25" s="91"/>
      <c r="L25" s="91"/>
      <c r="M25" s="3"/>
      <c r="N25" s="3"/>
      <c r="O25" s="3"/>
      <c r="P25" s="3"/>
      <c r="Q25" s="4"/>
      <c r="R25" s="4"/>
      <c r="S25" s="4"/>
      <c r="T25" s="4"/>
      <c r="U25" s="4"/>
      <c r="V25" s="4"/>
      <c r="W25" s="4"/>
      <c r="X25" s="4"/>
      <c r="Y25" s="4"/>
      <c r="Z25" s="4"/>
    </row>
    <row r="26" spans="1:26" ht="16.5" customHeight="1">
      <c r="A26" s="86"/>
      <c r="B26" s="86"/>
      <c r="C26" s="86"/>
      <c r="D26" s="86"/>
      <c r="E26" s="86"/>
      <c r="F26" s="86"/>
      <c r="G26" s="86"/>
      <c r="H26" s="86"/>
      <c r="I26" s="86"/>
      <c r="J26" s="86"/>
      <c r="K26" s="86"/>
      <c r="L26" s="86"/>
      <c r="M26" s="3"/>
      <c r="N26" s="3"/>
      <c r="O26" s="3"/>
      <c r="P26" s="3"/>
      <c r="Q26" s="4"/>
      <c r="R26" s="4"/>
      <c r="S26" s="4"/>
      <c r="T26" s="4"/>
      <c r="U26" s="4"/>
      <c r="V26" s="4"/>
      <c r="W26" s="4"/>
      <c r="X26" s="4"/>
      <c r="Y26" s="4"/>
      <c r="Z26" s="4"/>
    </row>
    <row r="27" spans="1:26" ht="16.5" customHeight="1">
      <c r="A27" s="96">
        <v>7</v>
      </c>
      <c r="B27" s="97" t="str">
        <f>IF(MID('2. Identificación del Riesgo'!H27:H29,1,27)="Seguridad de la Información",'2. Identificación del Riesgo'!B27:B29,
IF('2. Identificación del Riesgo'!H27:H29="","",
IF(MID('2. Identificación del Riesgo'!H27:H29,1,27)&lt;&gt;"Seguridad de la Información","No aplica")))</f>
        <v/>
      </c>
      <c r="C27" s="97" t="str">
        <f>IF(MID('2. Identificación del Riesgo'!H27:H29,1,27)="Seguridad de la Información",'2. Identificación del Riesgo'!C27:C29,
IF('2. Identificación del Riesgo'!H27:H29="","",
IF(MID('2. Identificación del Riesgo'!H27:H29,1,27)&lt;&gt;"Seguridad de la Información","No aplica")))</f>
        <v/>
      </c>
      <c r="D27" s="97" t="str">
        <f>IF(MID('2. Identificación del Riesgo'!H27:H29,1,27)="Seguridad de la Información",'2. Identificación del Riesgo'!G27:G29,
IF('2. Identificación del Riesgo'!H27:H29="","",
IF(MID('2. Identificación del Riesgo'!H27:H29,1,27)&lt;&gt;"Seguridad de la Información","No aplica")))</f>
        <v/>
      </c>
      <c r="E27" s="97" t="str">
        <f>IF(MID('2. Identificación del Riesgo'!H27:H29,1,27)="Seguridad de la Información",'2. Identificación del Riesgo'!H27:H29,
IF('2. Identificación del Riesgo'!H27:H29="","",
IF(MID('2. Identificación del Riesgo'!H27:H29,1,27)&lt;&gt;"Seguridad de la Información","No aplica")))</f>
        <v/>
      </c>
      <c r="F27" s="97" t="str">
        <f>IF(MID('2. Identificación del Riesgo'!H27:H29,1,27)="Seguridad de la Información",'2. Identificación del Riesgo'!I27:I29,
IF('2. Identificación del Riesgo'!H27:H29="","",
IF(MID('2. Identificación del Riesgo'!H27:H29,1,27)&lt;&gt;"Seguridad de la Información","No aplica")))</f>
        <v/>
      </c>
      <c r="G27" s="9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7"/>
      <c r="I27" s="97"/>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7"/>
      <c r="L27" s="97"/>
      <c r="M27" s="3"/>
      <c r="N27" s="3"/>
      <c r="O27" s="3"/>
      <c r="P27" s="3"/>
      <c r="Q27" s="4"/>
      <c r="R27" s="4"/>
      <c r="S27" s="4"/>
      <c r="T27" s="4"/>
      <c r="U27" s="4"/>
      <c r="V27" s="4"/>
      <c r="W27" s="4"/>
      <c r="X27" s="4"/>
      <c r="Y27" s="4"/>
      <c r="Z27" s="4"/>
    </row>
    <row r="28" spans="1:26" ht="16.5" customHeight="1">
      <c r="A28" s="91"/>
      <c r="B28" s="91"/>
      <c r="C28" s="91"/>
      <c r="D28" s="91"/>
      <c r="E28" s="91"/>
      <c r="F28" s="91"/>
      <c r="G28" s="91"/>
      <c r="H28" s="91"/>
      <c r="I28" s="91"/>
      <c r="J28" s="91"/>
      <c r="K28" s="91"/>
      <c r="L28" s="91"/>
      <c r="M28" s="3"/>
      <c r="N28" s="3"/>
      <c r="O28" s="3"/>
      <c r="P28" s="3"/>
      <c r="Q28" s="4"/>
      <c r="R28" s="4"/>
      <c r="S28" s="4"/>
      <c r="T28" s="4"/>
      <c r="U28" s="4"/>
      <c r="V28" s="4"/>
      <c r="W28" s="4"/>
      <c r="X28" s="4"/>
      <c r="Y28" s="4"/>
      <c r="Z28" s="4"/>
    </row>
    <row r="29" spans="1:26" ht="16.5" customHeight="1">
      <c r="A29" s="86"/>
      <c r="B29" s="86"/>
      <c r="C29" s="86"/>
      <c r="D29" s="86"/>
      <c r="E29" s="86"/>
      <c r="F29" s="86"/>
      <c r="G29" s="86"/>
      <c r="H29" s="86"/>
      <c r="I29" s="86"/>
      <c r="J29" s="86"/>
      <c r="K29" s="86"/>
      <c r="L29" s="86"/>
      <c r="M29" s="3"/>
      <c r="N29" s="3"/>
      <c r="O29" s="3"/>
      <c r="P29" s="3"/>
      <c r="Q29" s="4"/>
      <c r="R29" s="4"/>
      <c r="S29" s="4"/>
      <c r="T29" s="4"/>
      <c r="U29" s="4"/>
      <c r="V29" s="4"/>
      <c r="W29" s="4"/>
      <c r="X29" s="4"/>
      <c r="Y29" s="4"/>
      <c r="Z29" s="4"/>
    </row>
    <row r="30" spans="1:26" ht="16.5" customHeight="1">
      <c r="A30" s="96">
        <v>8</v>
      </c>
      <c r="B30" s="97" t="str">
        <f>IF(MID('2. Identificación del Riesgo'!H30:H32,1,27)="Seguridad de la Información",'2. Identificación del Riesgo'!B30:B32,
IF('2. Identificación del Riesgo'!H30:H32="","",
IF(MID('2. Identificación del Riesgo'!H30:H32,1,27)&lt;&gt;"Seguridad de la Información","No aplica")))</f>
        <v/>
      </c>
      <c r="C30" s="97" t="str">
        <f>IF(MID('2. Identificación del Riesgo'!H30:H32,1,27)="Seguridad de la Información",'2. Identificación del Riesgo'!C30:C32,
IF('2. Identificación del Riesgo'!H30:H32="","",
IF(MID('2. Identificación del Riesgo'!H30:H32,1,27)&lt;&gt;"Seguridad de la Información","No aplica")))</f>
        <v/>
      </c>
      <c r="D30" s="97" t="str">
        <f>IF(MID('2. Identificación del Riesgo'!H30:H32,1,27)="Seguridad de la Información",'2. Identificación del Riesgo'!G30:G32,
IF('2. Identificación del Riesgo'!H30:H32="","",
IF(MID('2. Identificación del Riesgo'!H30:H32,1,27)&lt;&gt;"Seguridad de la Información","No aplica")))</f>
        <v/>
      </c>
      <c r="E30" s="97" t="str">
        <f>IF(MID('2. Identificación del Riesgo'!H30:H32,1,27)="Seguridad de la Información",'2. Identificación del Riesgo'!H30:H32,
IF('2. Identificación del Riesgo'!H30:H32="","",
IF(MID('2. Identificación del Riesgo'!H30:H32,1,27)&lt;&gt;"Seguridad de la Información","No aplica")))</f>
        <v/>
      </c>
      <c r="F30" s="97" t="str">
        <f>IF(MID('2. Identificación del Riesgo'!H30:H32,1,27)="Seguridad de la Información",'2. Identificación del Riesgo'!I30:I32,
IF('2. Identificación del Riesgo'!H30:H32="","",
IF(MID('2. Identificación del Riesgo'!H30:H32,1,27)&lt;&gt;"Seguridad de la Información","No aplica")))</f>
        <v/>
      </c>
      <c r="G30" s="9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7"/>
      <c r="I30" s="97"/>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7"/>
      <c r="L30" s="97"/>
      <c r="M30" s="3"/>
      <c r="N30" s="3"/>
      <c r="O30" s="3"/>
      <c r="P30" s="3"/>
      <c r="Q30" s="4"/>
      <c r="R30" s="4"/>
      <c r="S30" s="4"/>
      <c r="T30" s="4"/>
      <c r="U30" s="4"/>
      <c r="V30" s="4"/>
      <c r="W30" s="4"/>
      <c r="X30" s="4"/>
      <c r="Y30" s="4"/>
      <c r="Z30" s="4"/>
    </row>
    <row r="31" spans="1:26" ht="16.5" customHeight="1">
      <c r="A31" s="91"/>
      <c r="B31" s="91"/>
      <c r="C31" s="91"/>
      <c r="D31" s="91"/>
      <c r="E31" s="91"/>
      <c r="F31" s="91"/>
      <c r="G31" s="91"/>
      <c r="H31" s="91"/>
      <c r="I31" s="91"/>
      <c r="J31" s="91"/>
      <c r="K31" s="91"/>
      <c r="L31" s="91"/>
      <c r="M31" s="3"/>
      <c r="N31" s="3"/>
      <c r="O31" s="3"/>
      <c r="P31" s="3"/>
      <c r="Q31" s="4"/>
      <c r="R31" s="4"/>
      <c r="S31" s="4"/>
      <c r="T31" s="4"/>
      <c r="U31" s="4"/>
      <c r="V31" s="4"/>
      <c r="W31" s="4"/>
      <c r="X31" s="4"/>
      <c r="Y31" s="4"/>
      <c r="Z31" s="4"/>
    </row>
    <row r="32" spans="1:26" ht="16.5" customHeight="1">
      <c r="A32" s="86"/>
      <c r="B32" s="86"/>
      <c r="C32" s="86"/>
      <c r="D32" s="86"/>
      <c r="E32" s="86"/>
      <c r="F32" s="86"/>
      <c r="G32" s="86"/>
      <c r="H32" s="86"/>
      <c r="I32" s="86"/>
      <c r="J32" s="86"/>
      <c r="K32" s="86"/>
      <c r="L32" s="86"/>
      <c r="M32" s="3"/>
      <c r="N32" s="3"/>
      <c r="O32" s="3"/>
      <c r="P32" s="3"/>
      <c r="Q32" s="4"/>
      <c r="R32" s="4"/>
      <c r="S32" s="4"/>
      <c r="T32" s="4"/>
      <c r="U32" s="4"/>
      <c r="V32" s="4"/>
      <c r="W32" s="4"/>
      <c r="X32" s="4"/>
      <c r="Y32" s="4"/>
      <c r="Z32" s="4"/>
    </row>
    <row r="33" spans="1:26" ht="16.5" customHeight="1">
      <c r="A33" s="96">
        <v>9</v>
      </c>
      <c r="B33" s="97" t="str">
        <f>IF(MID('2. Identificación del Riesgo'!H33:H35,1,27)="Seguridad de la Información",'2. Identificación del Riesgo'!B33:B35,
IF('2. Identificación del Riesgo'!H33:H35="","",
IF(MID('2. Identificación del Riesgo'!H33:H35,1,27)&lt;&gt;"Seguridad de la Información","No aplica")))</f>
        <v/>
      </c>
      <c r="C33" s="97" t="str">
        <f>IF(MID('2. Identificación del Riesgo'!H33:H35,1,27)="Seguridad de la Información",'2. Identificación del Riesgo'!C33:C35,
IF('2. Identificación del Riesgo'!H33:H35="","",
IF(MID('2. Identificación del Riesgo'!H33:H35,1,27)&lt;&gt;"Seguridad de la Información","No aplica")))</f>
        <v/>
      </c>
      <c r="D33" s="97" t="str">
        <f>IF(MID('2. Identificación del Riesgo'!H33:H35,1,27)="Seguridad de la Información",'2. Identificación del Riesgo'!G33:G35,
IF('2. Identificación del Riesgo'!H33:H35="","",
IF(MID('2. Identificación del Riesgo'!H33:H35,1,27)&lt;&gt;"Seguridad de la Información","No aplica")))</f>
        <v/>
      </c>
      <c r="E33" s="97" t="str">
        <f>IF(MID('2. Identificación del Riesgo'!H33:H35,1,27)="Seguridad de la Información",'2. Identificación del Riesgo'!H33:H35,
IF('2. Identificación del Riesgo'!H33:H35="","",
IF(MID('2. Identificación del Riesgo'!H33:H35,1,27)&lt;&gt;"Seguridad de la Información","No aplica")))</f>
        <v/>
      </c>
      <c r="F33" s="97" t="str">
        <f>IF(MID('2. Identificación del Riesgo'!H33:H35,1,27)="Seguridad de la Información",'2. Identificación del Riesgo'!I33:I35,
IF('2. Identificación del Riesgo'!H33:H35="","",
IF(MID('2. Identificación del Riesgo'!H33:H35,1,27)&lt;&gt;"Seguridad de la Información","No aplica")))</f>
        <v/>
      </c>
      <c r="G33" s="9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7"/>
      <c r="I33" s="97"/>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7"/>
      <c r="L33" s="97"/>
      <c r="M33" s="3"/>
      <c r="N33" s="3"/>
      <c r="O33" s="3"/>
      <c r="P33" s="3"/>
      <c r="Q33" s="4"/>
      <c r="R33" s="4"/>
      <c r="S33" s="4"/>
      <c r="T33" s="4"/>
      <c r="U33" s="4"/>
      <c r="V33" s="4"/>
      <c r="W33" s="4"/>
      <c r="X33" s="4"/>
      <c r="Y33" s="4"/>
      <c r="Z33" s="4"/>
    </row>
    <row r="34" spans="1:26" ht="16.5" customHeight="1">
      <c r="A34" s="91"/>
      <c r="B34" s="91"/>
      <c r="C34" s="91"/>
      <c r="D34" s="91"/>
      <c r="E34" s="91"/>
      <c r="F34" s="91"/>
      <c r="G34" s="91"/>
      <c r="H34" s="91"/>
      <c r="I34" s="91"/>
      <c r="J34" s="91"/>
      <c r="K34" s="91"/>
      <c r="L34" s="91"/>
      <c r="M34" s="3"/>
      <c r="N34" s="3"/>
      <c r="O34" s="3"/>
      <c r="P34" s="3"/>
      <c r="Q34" s="4"/>
      <c r="R34" s="4"/>
      <c r="S34" s="4"/>
      <c r="T34" s="4"/>
      <c r="U34" s="4"/>
      <c r="V34" s="4"/>
      <c r="W34" s="4"/>
      <c r="X34" s="4"/>
      <c r="Y34" s="4"/>
      <c r="Z34" s="4"/>
    </row>
    <row r="35" spans="1:26" ht="16.5" customHeight="1">
      <c r="A35" s="86"/>
      <c r="B35" s="86"/>
      <c r="C35" s="86"/>
      <c r="D35" s="86"/>
      <c r="E35" s="86"/>
      <c r="F35" s="86"/>
      <c r="G35" s="86"/>
      <c r="H35" s="86"/>
      <c r="I35" s="86"/>
      <c r="J35" s="86"/>
      <c r="K35" s="86"/>
      <c r="L35" s="86"/>
      <c r="M35" s="3"/>
      <c r="N35" s="3"/>
      <c r="O35" s="3"/>
      <c r="P35" s="3"/>
      <c r="Q35" s="4"/>
      <c r="R35" s="4"/>
      <c r="S35" s="4"/>
      <c r="T35" s="4"/>
      <c r="U35" s="4"/>
      <c r="V35" s="4"/>
      <c r="W35" s="4"/>
      <c r="X35" s="4"/>
      <c r="Y35" s="4"/>
      <c r="Z35" s="4"/>
    </row>
    <row r="36" spans="1:26" ht="16.5" customHeight="1">
      <c r="A36" s="96">
        <v>10</v>
      </c>
      <c r="B36" s="97" t="str">
        <f>IF(MID('2. Identificación del Riesgo'!H36:H38,1,27)="Seguridad de la Información",'2. Identificación del Riesgo'!B36:B38,
IF('2. Identificación del Riesgo'!H36:H38="","",
IF(MID('2. Identificación del Riesgo'!H36:H38,1,27)&lt;&gt;"Seguridad de la Información","No aplica")))</f>
        <v/>
      </c>
      <c r="C36" s="97" t="str">
        <f>IF(MID('2. Identificación del Riesgo'!H36:H38,1,27)="Seguridad de la Información",'2. Identificación del Riesgo'!C36:C38,
IF('2. Identificación del Riesgo'!H36:H38="","",
IF(MID('2. Identificación del Riesgo'!H36:H38,1,27)&lt;&gt;"Seguridad de la Información","No aplica")))</f>
        <v/>
      </c>
      <c r="D36" s="97" t="str">
        <f>IF(MID('2. Identificación del Riesgo'!H36:H38,1,27)="Seguridad de la Información",'2. Identificación del Riesgo'!G36:G38,
IF('2. Identificación del Riesgo'!H36:H38="","",
IF(MID('2. Identificación del Riesgo'!H36:H38,1,27)&lt;&gt;"Seguridad de la Información","No aplica")))</f>
        <v/>
      </c>
      <c r="E36" s="97" t="str">
        <f>IF(MID('2. Identificación del Riesgo'!H36:H38,1,27)="Seguridad de la Información",'2. Identificación del Riesgo'!H36:H38,
IF('2. Identificación del Riesgo'!H36:H38="","",
IF(MID('2. Identificación del Riesgo'!H36:H38,1,27)&lt;&gt;"Seguridad de la Información","No aplica")))</f>
        <v/>
      </c>
      <c r="F36" s="97" t="str">
        <f>IF(MID('2. Identificación del Riesgo'!H36:H38,1,27)="Seguridad de la Información",'2. Identificación del Riesgo'!I36:I38,
IF('2. Identificación del Riesgo'!H36:H38="","",
IF(MID('2. Identificación del Riesgo'!H36:H38,1,27)&lt;&gt;"Seguridad de la Información","No aplica")))</f>
        <v/>
      </c>
      <c r="G36" s="9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7"/>
      <c r="I36" s="97"/>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7"/>
      <c r="L36" s="97"/>
      <c r="M36" s="3"/>
      <c r="N36" s="3"/>
      <c r="O36" s="3"/>
      <c r="P36" s="3"/>
      <c r="Q36" s="4"/>
      <c r="R36" s="4"/>
      <c r="S36" s="4"/>
      <c r="T36" s="4"/>
      <c r="U36" s="4"/>
      <c r="V36" s="4"/>
      <c r="W36" s="4"/>
      <c r="X36" s="4"/>
      <c r="Y36" s="4"/>
      <c r="Z36" s="4"/>
    </row>
    <row r="37" spans="1:26" ht="16.5" customHeight="1">
      <c r="A37" s="91"/>
      <c r="B37" s="91"/>
      <c r="C37" s="91"/>
      <c r="D37" s="91"/>
      <c r="E37" s="91"/>
      <c r="F37" s="91"/>
      <c r="G37" s="91"/>
      <c r="H37" s="91"/>
      <c r="I37" s="91"/>
      <c r="J37" s="91"/>
      <c r="K37" s="91"/>
      <c r="L37" s="91"/>
      <c r="M37" s="2"/>
      <c r="N37" s="2"/>
      <c r="O37" s="2"/>
      <c r="P37" s="2"/>
      <c r="Q37" s="4"/>
      <c r="R37" s="4"/>
      <c r="S37" s="4"/>
      <c r="T37" s="4"/>
      <c r="U37" s="4"/>
      <c r="V37" s="4"/>
      <c r="W37" s="4"/>
      <c r="X37" s="4"/>
      <c r="Y37" s="4"/>
      <c r="Z37" s="4"/>
    </row>
    <row r="38" spans="1:26" ht="16.5" customHeight="1">
      <c r="A38" s="86"/>
      <c r="B38" s="86"/>
      <c r="C38" s="86"/>
      <c r="D38" s="86"/>
      <c r="E38" s="86"/>
      <c r="F38" s="86"/>
      <c r="G38" s="86"/>
      <c r="H38" s="86"/>
      <c r="I38" s="86"/>
      <c r="J38" s="86"/>
      <c r="K38" s="86"/>
      <c r="L38" s="86"/>
      <c r="M38" s="2"/>
      <c r="N38" s="2"/>
      <c r="O38" s="2"/>
      <c r="P38" s="2"/>
      <c r="Q38" s="4"/>
      <c r="R38" s="4"/>
      <c r="S38" s="4"/>
      <c r="T38" s="4"/>
      <c r="U38" s="4"/>
      <c r="V38" s="4"/>
      <c r="W38" s="4"/>
      <c r="X38" s="4"/>
      <c r="Y38" s="4"/>
      <c r="Z38" s="4"/>
    </row>
    <row r="39" spans="1:26" ht="16.5" customHeight="1">
      <c r="A39" s="96">
        <v>11</v>
      </c>
      <c r="B39" s="97" t="str">
        <f>IF(MID('2. Identificación del Riesgo'!H39:H41,1,27)="Seguridad de la Información",'2. Identificación del Riesgo'!B39:B41,
IF('2. Identificación del Riesgo'!H39:H41="","",
IF(MID('2. Identificación del Riesgo'!H39:H41,1,27)&lt;&gt;"Seguridad de la Información","No aplica")))</f>
        <v/>
      </c>
      <c r="C39" s="97" t="str">
        <f>IF(MID('2. Identificación del Riesgo'!H39:H41,1,27)="Seguridad de la Información",'2. Identificación del Riesgo'!C39:C41,
IF('2. Identificación del Riesgo'!H39:H41="","",
IF(MID('2. Identificación del Riesgo'!H39:H41,1,27)&lt;&gt;"Seguridad de la Información","No aplica")))</f>
        <v/>
      </c>
      <c r="D39" s="97" t="str">
        <f>IF(MID('2. Identificación del Riesgo'!H39:H41,1,27)="Seguridad de la Información",'2. Identificación del Riesgo'!G39:G41,
IF('2. Identificación del Riesgo'!H39:H41="","",
IF(MID('2. Identificación del Riesgo'!H39:H41,1,27)&lt;&gt;"Seguridad de la Información","No aplica")))</f>
        <v/>
      </c>
      <c r="E39" s="97" t="str">
        <f>IF(MID('2. Identificación del Riesgo'!H39:H41,1,27)="Seguridad de la Información",'2. Identificación del Riesgo'!H39:H41,
IF('2. Identificación del Riesgo'!H39:H41="","",
IF(MID('2. Identificación del Riesgo'!H39:H41,1,27)&lt;&gt;"Seguridad de la Información","No aplica")))</f>
        <v/>
      </c>
      <c r="F39" s="97" t="str">
        <f>IF(MID('2. Identificación del Riesgo'!H39:H41,1,27)="Seguridad de la Información",'2. Identificación del Riesgo'!I39:I41,
IF('2. Identificación del Riesgo'!H39:H41="","",
IF(MID('2. Identificación del Riesgo'!H39:H41,1,27)&lt;&gt;"Seguridad de la Información","No aplica")))</f>
        <v/>
      </c>
      <c r="G39" s="9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7"/>
      <c r="I39" s="97"/>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7"/>
      <c r="L39" s="97"/>
      <c r="M39" s="3"/>
      <c r="N39" s="3"/>
      <c r="O39" s="3"/>
      <c r="P39" s="3"/>
      <c r="Q39" s="4"/>
      <c r="R39" s="4"/>
      <c r="S39" s="4"/>
      <c r="T39" s="4"/>
      <c r="U39" s="4"/>
      <c r="V39" s="4"/>
      <c r="W39" s="4"/>
      <c r="X39" s="4"/>
      <c r="Y39" s="4"/>
      <c r="Z39" s="4"/>
    </row>
    <row r="40" spans="1:26" ht="16.5" customHeight="1">
      <c r="A40" s="91"/>
      <c r="B40" s="91"/>
      <c r="C40" s="91"/>
      <c r="D40" s="91"/>
      <c r="E40" s="91"/>
      <c r="F40" s="91"/>
      <c r="G40" s="91"/>
      <c r="H40" s="91"/>
      <c r="I40" s="91"/>
      <c r="J40" s="91"/>
      <c r="K40" s="91"/>
      <c r="L40" s="91"/>
      <c r="M40" s="2"/>
      <c r="N40" s="2"/>
      <c r="O40" s="2"/>
      <c r="P40" s="2"/>
      <c r="Q40" s="4"/>
      <c r="R40" s="4"/>
      <c r="S40" s="4"/>
      <c r="T40" s="4"/>
      <c r="U40" s="4"/>
      <c r="V40" s="4"/>
      <c r="W40" s="4"/>
      <c r="X40" s="4"/>
      <c r="Y40" s="4"/>
      <c r="Z40" s="4"/>
    </row>
    <row r="41" spans="1:26" ht="16.5" customHeight="1">
      <c r="A41" s="86"/>
      <c r="B41" s="86"/>
      <c r="C41" s="86"/>
      <c r="D41" s="86"/>
      <c r="E41" s="86"/>
      <c r="F41" s="86"/>
      <c r="G41" s="86"/>
      <c r="H41" s="86"/>
      <c r="I41" s="86"/>
      <c r="J41" s="86"/>
      <c r="K41" s="86"/>
      <c r="L41" s="86"/>
      <c r="M41" s="2"/>
      <c r="N41" s="2"/>
      <c r="O41" s="2"/>
      <c r="P41" s="2"/>
      <c r="Q41" s="4"/>
      <c r="R41" s="4"/>
      <c r="S41" s="4"/>
      <c r="T41" s="4"/>
      <c r="U41" s="4"/>
      <c r="V41" s="4"/>
      <c r="W41" s="4"/>
      <c r="X41" s="4"/>
      <c r="Y41" s="4"/>
      <c r="Z41" s="4"/>
    </row>
    <row r="42" spans="1:26" ht="16.5" customHeight="1">
      <c r="A42" s="96">
        <v>12</v>
      </c>
      <c r="B42" s="97" t="str">
        <f>IF(MID('2. Identificación del Riesgo'!H42:H44,1,27)="Seguridad de la Información",'2. Identificación del Riesgo'!B42:B44,
IF('2. Identificación del Riesgo'!H42:H44="","",
IF(MID('2. Identificación del Riesgo'!H42:H44,1,27)&lt;&gt;"Seguridad de la Información","No aplica")))</f>
        <v/>
      </c>
      <c r="C42" s="97" t="str">
        <f>IF(MID('2. Identificación del Riesgo'!H42:H44,1,27)="Seguridad de la Información",'2. Identificación del Riesgo'!C42:C44,
IF('2. Identificación del Riesgo'!H42:H44="","",
IF(MID('2. Identificación del Riesgo'!H42:H44,1,27)&lt;&gt;"Seguridad de la Información","No aplica")))</f>
        <v/>
      </c>
      <c r="D42" s="97" t="str">
        <f>IF(MID('2. Identificación del Riesgo'!H42:H44,1,27)="Seguridad de la Información",'2. Identificación del Riesgo'!G42:G44,
IF('2. Identificación del Riesgo'!H42:H44="","",
IF(MID('2. Identificación del Riesgo'!H42:H44,1,27)&lt;&gt;"Seguridad de la Información","No aplica")))</f>
        <v/>
      </c>
      <c r="E42" s="97" t="str">
        <f>IF(MID('2. Identificación del Riesgo'!H42:H44,1,27)="Seguridad de la Información",'2. Identificación del Riesgo'!H42:H44,
IF('2. Identificación del Riesgo'!H42:H44="","",
IF(MID('2. Identificación del Riesgo'!H42:H44,1,27)&lt;&gt;"Seguridad de la Información","No aplica")))</f>
        <v/>
      </c>
      <c r="F42" s="97" t="str">
        <f>IF(MID('2. Identificación del Riesgo'!H42:H44,1,27)="Seguridad de la Información",'2. Identificación del Riesgo'!I42:I44,
IF('2. Identificación del Riesgo'!H42:H44="","",
IF(MID('2. Identificación del Riesgo'!H42:H44,1,27)&lt;&gt;"Seguridad de la Información","No aplica")))</f>
        <v/>
      </c>
      <c r="G42" s="9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7"/>
      <c r="I42" s="97"/>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7"/>
      <c r="L42" s="97"/>
      <c r="M42" s="3"/>
      <c r="N42" s="3"/>
      <c r="O42" s="3"/>
      <c r="P42" s="3"/>
      <c r="Q42" s="4"/>
      <c r="R42" s="4"/>
      <c r="S42" s="4"/>
      <c r="T42" s="4"/>
      <c r="U42" s="4"/>
      <c r="V42" s="4"/>
      <c r="W42" s="4"/>
      <c r="X42" s="4"/>
      <c r="Y42" s="4"/>
      <c r="Z42" s="4"/>
    </row>
    <row r="43" spans="1:26" ht="16.5" customHeight="1">
      <c r="A43" s="91"/>
      <c r="B43" s="91"/>
      <c r="C43" s="91"/>
      <c r="D43" s="91"/>
      <c r="E43" s="91"/>
      <c r="F43" s="91"/>
      <c r="G43" s="91"/>
      <c r="H43" s="91"/>
      <c r="I43" s="91"/>
      <c r="J43" s="91"/>
      <c r="K43" s="91"/>
      <c r="L43" s="91"/>
      <c r="M43" s="2"/>
      <c r="N43" s="2"/>
      <c r="O43" s="2"/>
      <c r="P43" s="2"/>
      <c r="Q43" s="4"/>
      <c r="R43" s="4"/>
      <c r="S43" s="4"/>
      <c r="T43" s="4"/>
      <c r="U43" s="4"/>
      <c r="V43" s="4"/>
      <c r="W43" s="4"/>
      <c r="X43" s="4"/>
      <c r="Y43" s="4"/>
      <c r="Z43" s="4"/>
    </row>
    <row r="44" spans="1:26" ht="16.5" customHeight="1">
      <c r="A44" s="86"/>
      <c r="B44" s="86"/>
      <c r="C44" s="86"/>
      <c r="D44" s="86"/>
      <c r="E44" s="86"/>
      <c r="F44" s="86"/>
      <c r="G44" s="86"/>
      <c r="H44" s="86"/>
      <c r="I44" s="86"/>
      <c r="J44" s="86"/>
      <c r="K44" s="86"/>
      <c r="L44" s="86"/>
      <c r="M44" s="2"/>
      <c r="N44" s="2"/>
      <c r="O44" s="2"/>
      <c r="P44" s="2"/>
      <c r="Q44" s="4"/>
      <c r="R44" s="4"/>
      <c r="S44" s="4"/>
      <c r="T44" s="4"/>
      <c r="U44" s="4"/>
      <c r="V44" s="4"/>
      <c r="W44" s="4"/>
      <c r="X44" s="4"/>
      <c r="Y44" s="4"/>
      <c r="Z44" s="4"/>
    </row>
    <row r="45" spans="1:26" ht="16.5" customHeight="1">
      <c r="A45" s="96">
        <v>13</v>
      </c>
      <c r="B45" s="97" t="str">
        <f>IF(MID('2. Identificación del Riesgo'!H45:H47,1,27)="Seguridad de la Información",'2. Identificación del Riesgo'!B45:B47,
IF('2. Identificación del Riesgo'!H45:H47="","",
IF(MID('2. Identificación del Riesgo'!H45:H47,1,27)&lt;&gt;"Seguridad de la Información","No aplica")))</f>
        <v/>
      </c>
      <c r="C45" s="97" t="str">
        <f>IF(MID('2. Identificación del Riesgo'!H45:H47,1,27)="Seguridad de la Información",'2. Identificación del Riesgo'!C45:C47,
IF('2. Identificación del Riesgo'!H45:H47="","",
IF(MID('2. Identificación del Riesgo'!H45:H47,1,27)&lt;&gt;"Seguridad de la Información","No aplica")))</f>
        <v/>
      </c>
      <c r="D45" s="97" t="str">
        <f>IF(MID('2. Identificación del Riesgo'!H45:H47,1,27)="Seguridad de la Información",'2. Identificación del Riesgo'!G45:G47,
IF('2. Identificación del Riesgo'!H45:H47="","",
IF(MID('2. Identificación del Riesgo'!H45:H47,1,27)&lt;&gt;"Seguridad de la Información","No aplica")))</f>
        <v/>
      </c>
      <c r="E45" s="97" t="str">
        <f>IF(MID('2. Identificación del Riesgo'!H45:H47,1,27)="Seguridad de la Información",'2. Identificación del Riesgo'!H45:H47,
IF('2. Identificación del Riesgo'!H45:H47="","",
IF(MID('2. Identificación del Riesgo'!H45:H47,1,27)&lt;&gt;"Seguridad de la Información","No aplica")))</f>
        <v/>
      </c>
      <c r="F45" s="97" t="str">
        <f>IF(MID('2. Identificación del Riesgo'!H45:H47,1,27)="Seguridad de la Información",'2. Identificación del Riesgo'!I45:I47,
IF('2. Identificación del Riesgo'!H45:H47="","",
IF(MID('2. Identificación del Riesgo'!H45:H47,1,27)&lt;&gt;"Seguridad de la Información","No aplica")))</f>
        <v/>
      </c>
      <c r="G45" s="9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7"/>
      <c r="I45" s="97"/>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7"/>
      <c r="L45" s="97"/>
      <c r="M45" s="3"/>
      <c r="N45" s="3"/>
      <c r="O45" s="3"/>
      <c r="P45" s="3"/>
      <c r="Q45" s="4"/>
      <c r="R45" s="4"/>
      <c r="S45" s="4"/>
      <c r="T45" s="4"/>
      <c r="U45" s="4"/>
      <c r="V45" s="4"/>
      <c r="W45" s="4"/>
      <c r="X45" s="4"/>
      <c r="Y45" s="4"/>
      <c r="Z45" s="4"/>
    </row>
    <row r="46" spans="1:26" ht="16.5" customHeight="1">
      <c r="A46" s="91"/>
      <c r="B46" s="91"/>
      <c r="C46" s="91"/>
      <c r="D46" s="91"/>
      <c r="E46" s="91"/>
      <c r="F46" s="91"/>
      <c r="G46" s="91"/>
      <c r="H46" s="91"/>
      <c r="I46" s="91"/>
      <c r="J46" s="91"/>
      <c r="K46" s="91"/>
      <c r="L46" s="91"/>
      <c r="M46" s="2"/>
      <c r="N46" s="2"/>
      <c r="O46" s="2"/>
      <c r="P46" s="2"/>
      <c r="Q46" s="4"/>
      <c r="R46" s="4"/>
      <c r="S46" s="4"/>
      <c r="T46" s="4"/>
      <c r="U46" s="4"/>
      <c r="V46" s="4"/>
      <c r="W46" s="4"/>
      <c r="X46" s="4"/>
      <c r="Y46" s="4"/>
      <c r="Z46" s="4"/>
    </row>
    <row r="47" spans="1:26" ht="16.5" customHeight="1">
      <c r="A47" s="86"/>
      <c r="B47" s="86"/>
      <c r="C47" s="86"/>
      <c r="D47" s="86"/>
      <c r="E47" s="86"/>
      <c r="F47" s="86"/>
      <c r="G47" s="86"/>
      <c r="H47" s="86"/>
      <c r="I47" s="86"/>
      <c r="J47" s="86"/>
      <c r="K47" s="86"/>
      <c r="L47" s="86"/>
      <c r="M47" s="2"/>
      <c r="N47" s="2"/>
      <c r="O47" s="2"/>
      <c r="P47" s="2"/>
      <c r="Q47" s="4"/>
      <c r="R47" s="4"/>
      <c r="S47" s="4"/>
      <c r="T47" s="4"/>
      <c r="U47" s="4"/>
      <c r="V47" s="4"/>
      <c r="W47" s="4"/>
      <c r="X47" s="4"/>
      <c r="Y47" s="4"/>
      <c r="Z47" s="4"/>
    </row>
    <row r="48" spans="1:26" ht="16.5" customHeight="1">
      <c r="A48" s="96">
        <v>14</v>
      </c>
      <c r="B48" s="97" t="str">
        <f>IF(MID('2. Identificación del Riesgo'!H48:H50,1,27)="Seguridad de la Información",'2. Identificación del Riesgo'!B48:B50,
IF('2. Identificación del Riesgo'!H48:H50="","",
IF(MID('2. Identificación del Riesgo'!H48:H50,1,27)&lt;&gt;"Seguridad de la Información","No aplica")))</f>
        <v/>
      </c>
      <c r="C48" s="97" t="str">
        <f>IF(MID('2. Identificación del Riesgo'!H48:H50,1,27)="Seguridad de la Información",'2. Identificación del Riesgo'!C48:C50,
IF('2. Identificación del Riesgo'!H48:H50="","",
IF(MID('2. Identificación del Riesgo'!H48:H50,1,27)&lt;&gt;"Seguridad de la Información","No aplica")))</f>
        <v/>
      </c>
      <c r="D48" s="97" t="str">
        <f>IF(MID('2. Identificación del Riesgo'!H48:H50,1,27)="Seguridad de la Información",'2. Identificación del Riesgo'!G48:G50,
IF('2. Identificación del Riesgo'!H48:H50="","",
IF(MID('2. Identificación del Riesgo'!H48:H50,1,27)&lt;&gt;"Seguridad de la Información","No aplica")))</f>
        <v/>
      </c>
      <c r="E48" s="97" t="str">
        <f>IF(MID('2. Identificación del Riesgo'!H48:H50,1,27)="Seguridad de la Información",'2. Identificación del Riesgo'!H48:H50,
IF('2. Identificación del Riesgo'!H48:H50="","",
IF(MID('2. Identificación del Riesgo'!H48:H50,1,27)&lt;&gt;"Seguridad de la Información","No aplica")))</f>
        <v/>
      </c>
      <c r="F48" s="97" t="str">
        <f>IF(MID('2. Identificación del Riesgo'!H48:H50,1,27)="Seguridad de la Información",'2. Identificación del Riesgo'!I48:I50,
IF('2. Identificación del Riesgo'!H48:H50="","",
IF(MID('2. Identificación del Riesgo'!H48:H50,1,27)&lt;&gt;"Seguridad de la Información","No aplica")))</f>
        <v/>
      </c>
      <c r="G48" s="9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7"/>
      <c r="I48" s="97"/>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7"/>
      <c r="L48" s="97"/>
      <c r="M48" s="3"/>
      <c r="N48" s="3"/>
      <c r="O48" s="3"/>
      <c r="P48" s="3"/>
      <c r="Q48" s="4"/>
      <c r="R48" s="4"/>
      <c r="S48" s="4"/>
      <c r="T48" s="4"/>
      <c r="U48" s="4"/>
      <c r="V48" s="4"/>
      <c r="W48" s="4"/>
      <c r="X48" s="4"/>
      <c r="Y48" s="4"/>
      <c r="Z48" s="4"/>
    </row>
    <row r="49" spans="1:26" ht="16.5" customHeight="1">
      <c r="A49" s="91"/>
      <c r="B49" s="91"/>
      <c r="C49" s="91"/>
      <c r="D49" s="91"/>
      <c r="E49" s="91"/>
      <c r="F49" s="91"/>
      <c r="G49" s="91"/>
      <c r="H49" s="91"/>
      <c r="I49" s="91"/>
      <c r="J49" s="91"/>
      <c r="K49" s="91"/>
      <c r="L49" s="91"/>
      <c r="M49" s="2"/>
      <c r="N49" s="2"/>
      <c r="O49" s="2"/>
      <c r="P49" s="2"/>
      <c r="Q49" s="4"/>
      <c r="R49" s="4"/>
      <c r="S49" s="4"/>
      <c r="T49" s="4"/>
      <c r="U49" s="4"/>
      <c r="V49" s="4"/>
      <c r="W49" s="4"/>
      <c r="X49" s="4"/>
      <c r="Y49" s="4"/>
      <c r="Z49" s="4"/>
    </row>
    <row r="50" spans="1:26" ht="16.5" customHeight="1">
      <c r="A50" s="86"/>
      <c r="B50" s="86"/>
      <c r="C50" s="86"/>
      <c r="D50" s="86"/>
      <c r="E50" s="86"/>
      <c r="F50" s="86"/>
      <c r="G50" s="86"/>
      <c r="H50" s="86"/>
      <c r="I50" s="86"/>
      <c r="J50" s="86"/>
      <c r="K50" s="86"/>
      <c r="L50" s="86"/>
      <c r="M50" s="2"/>
      <c r="N50" s="2"/>
      <c r="O50" s="2"/>
      <c r="P50" s="2"/>
      <c r="Q50" s="4"/>
      <c r="R50" s="4"/>
      <c r="S50" s="4"/>
      <c r="T50" s="4"/>
      <c r="U50" s="4"/>
      <c r="V50" s="4"/>
      <c r="W50" s="4"/>
      <c r="X50" s="4"/>
      <c r="Y50" s="4"/>
      <c r="Z50" s="4"/>
    </row>
    <row r="51" spans="1:26" ht="16.5" customHeight="1">
      <c r="A51" s="96">
        <v>15</v>
      </c>
      <c r="B51" s="97" t="str">
        <f>IF(MID('2. Identificación del Riesgo'!H51:H53,1,27)="Seguridad de la Información",'2. Identificación del Riesgo'!B51:B53,
IF('2. Identificación del Riesgo'!H51:H53="","",
IF(MID('2. Identificación del Riesgo'!H51:H53,1,27)&lt;&gt;"Seguridad de la Información","No aplica")))</f>
        <v/>
      </c>
      <c r="C51" s="97" t="str">
        <f>IF(MID('2. Identificación del Riesgo'!H51:H53,1,27)="Seguridad de la Información",'2. Identificación del Riesgo'!C51:C53,
IF('2. Identificación del Riesgo'!H51:H53="","",
IF(MID('2. Identificación del Riesgo'!H51:H53,1,27)&lt;&gt;"Seguridad de la Información","No aplica")))</f>
        <v/>
      </c>
      <c r="D51" s="97" t="str">
        <f>IF(MID('2. Identificación del Riesgo'!H51:H53,1,27)="Seguridad de la Información",'2. Identificación del Riesgo'!G51:G53,
IF('2. Identificación del Riesgo'!H51:H53="","",
IF(MID('2. Identificación del Riesgo'!H51:H53,1,27)&lt;&gt;"Seguridad de la Información","No aplica")))</f>
        <v/>
      </c>
      <c r="E51" s="97" t="str">
        <f>IF(MID('2. Identificación del Riesgo'!H51:H53,1,27)="Seguridad de la Información",'2. Identificación del Riesgo'!H51:H53,
IF('2. Identificación del Riesgo'!H51:H53="","",
IF(MID('2. Identificación del Riesgo'!H51:H53,1,27)&lt;&gt;"Seguridad de la Información","No aplica")))</f>
        <v/>
      </c>
      <c r="F51" s="97" t="str">
        <f>IF(MID('2. Identificación del Riesgo'!H51:H53,1,27)="Seguridad de la Información",'2. Identificación del Riesgo'!I51:I53,
IF('2. Identificación del Riesgo'!H51:H53="","",
IF(MID('2. Identificación del Riesgo'!H51:H53,1,27)&lt;&gt;"Seguridad de la Información","No aplica")))</f>
        <v/>
      </c>
      <c r="G51" s="9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7"/>
      <c r="I51" s="97"/>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7"/>
      <c r="L51" s="97"/>
      <c r="M51" s="3"/>
      <c r="N51" s="3"/>
      <c r="O51" s="3"/>
      <c r="P51" s="3"/>
      <c r="Q51" s="4"/>
      <c r="R51" s="4"/>
      <c r="S51" s="4"/>
      <c r="T51" s="4"/>
      <c r="U51" s="4"/>
      <c r="V51" s="4"/>
      <c r="W51" s="4"/>
      <c r="X51" s="4"/>
      <c r="Y51" s="4"/>
      <c r="Z51" s="4"/>
    </row>
    <row r="52" spans="1:26" ht="16.5" customHeight="1">
      <c r="A52" s="91"/>
      <c r="B52" s="91"/>
      <c r="C52" s="91"/>
      <c r="D52" s="91"/>
      <c r="E52" s="91"/>
      <c r="F52" s="91"/>
      <c r="G52" s="91"/>
      <c r="H52" s="91"/>
      <c r="I52" s="91"/>
      <c r="J52" s="91"/>
      <c r="K52" s="91"/>
      <c r="L52" s="91"/>
      <c r="M52" s="2"/>
      <c r="N52" s="2"/>
      <c r="O52" s="2"/>
      <c r="P52" s="2"/>
      <c r="Q52" s="4"/>
      <c r="R52" s="4"/>
      <c r="S52" s="4"/>
      <c r="T52" s="4"/>
      <c r="U52" s="4"/>
      <c r="V52" s="4"/>
      <c r="W52" s="4"/>
      <c r="X52" s="4"/>
      <c r="Y52" s="4"/>
      <c r="Z52" s="4"/>
    </row>
    <row r="53" spans="1:26" ht="16.5" customHeight="1">
      <c r="A53" s="86"/>
      <c r="B53" s="86"/>
      <c r="C53" s="86"/>
      <c r="D53" s="86"/>
      <c r="E53" s="86"/>
      <c r="F53" s="86"/>
      <c r="G53" s="86"/>
      <c r="H53" s="86"/>
      <c r="I53" s="86"/>
      <c r="J53" s="86"/>
      <c r="K53" s="86"/>
      <c r="L53" s="86"/>
      <c r="M53" s="2"/>
      <c r="N53" s="2"/>
      <c r="O53" s="2"/>
      <c r="P53" s="2"/>
      <c r="Q53" s="4"/>
      <c r="R53" s="4"/>
      <c r="S53" s="4"/>
      <c r="T53" s="4"/>
      <c r="U53" s="4"/>
      <c r="V53" s="4"/>
      <c r="W53" s="4"/>
      <c r="X53" s="4"/>
      <c r="Y53" s="4"/>
      <c r="Z53" s="4"/>
    </row>
    <row r="54" spans="1:26" ht="16.5" customHeight="1">
      <c r="A54" s="96">
        <v>16</v>
      </c>
      <c r="B54" s="97" t="str">
        <f>IF(MID('2. Identificación del Riesgo'!H54:H56,1,27)="Seguridad de la Información",'2. Identificación del Riesgo'!B54:B56,
IF('2. Identificación del Riesgo'!H54:H56="","",
IF(MID('2. Identificación del Riesgo'!H54:H56,1,27)&lt;&gt;"Seguridad de la Información","No aplica")))</f>
        <v/>
      </c>
      <c r="C54" s="97" t="str">
        <f>IF(MID('2. Identificación del Riesgo'!H54:H56,1,27)="Seguridad de la Información",'2. Identificación del Riesgo'!C54:C56,
IF('2. Identificación del Riesgo'!H54:H56="","",
IF(MID('2. Identificación del Riesgo'!H54:H56,1,27)&lt;&gt;"Seguridad de la Información","No aplica")))</f>
        <v/>
      </c>
      <c r="D54" s="97" t="str">
        <f>IF(MID('2. Identificación del Riesgo'!H54:H56,1,27)="Seguridad de la Información",'2. Identificación del Riesgo'!G54:G56,
IF('2. Identificación del Riesgo'!H54:H56="","",
IF(MID('2. Identificación del Riesgo'!H54:H56,1,27)&lt;&gt;"Seguridad de la Información","No aplica")))</f>
        <v/>
      </c>
      <c r="E54" s="97" t="str">
        <f>IF(MID('2. Identificación del Riesgo'!H54:H56,1,27)="Seguridad de la Información",'2. Identificación del Riesgo'!H54:H56,
IF('2. Identificación del Riesgo'!H54:H56="","",
IF(MID('2. Identificación del Riesgo'!H54:H56,1,27)&lt;&gt;"Seguridad de la Información","No aplica")))</f>
        <v/>
      </c>
      <c r="F54" s="97" t="str">
        <f>IF(MID('2. Identificación del Riesgo'!H54:H56,1,27)="Seguridad de la Información",'2. Identificación del Riesgo'!I54:I56,
IF('2. Identificación del Riesgo'!H54:H56="","",
IF(MID('2. Identificación del Riesgo'!H54:H56,1,27)&lt;&gt;"Seguridad de la Información","No aplica")))</f>
        <v/>
      </c>
      <c r="G54" s="9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7"/>
      <c r="I54" s="97"/>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7"/>
      <c r="L54" s="97"/>
      <c r="M54" s="3"/>
      <c r="N54" s="3"/>
      <c r="O54" s="3"/>
      <c r="P54" s="3"/>
      <c r="Q54" s="4"/>
      <c r="R54" s="4"/>
      <c r="S54" s="4"/>
      <c r="T54" s="4"/>
      <c r="U54" s="4"/>
      <c r="V54" s="4"/>
      <c r="W54" s="4"/>
      <c r="X54" s="4"/>
      <c r="Y54" s="4"/>
      <c r="Z54" s="4"/>
    </row>
    <row r="55" spans="1:26" ht="16.5" customHeight="1">
      <c r="A55" s="91"/>
      <c r="B55" s="91"/>
      <c r="C55" s="91"/>
      <c r="D55" s="91"/>
      <c r="E55" s="91"/>
      <c r="F55" s="91"/>
      <c r="G55" s="91"/>
      <c r="H55" s="91"/>
      <c r="I55" s="91"/>
      <c r="J55" s="91"/>
      <c r="K55" s="91"/>
      <c r="L55" s="91"/>
      <c r="M55" s="2"/>
      <c r="N55" s="2"/>
      <c r="O55" s="2"/>
      <c r="P55" s="2"/>
      <c r="Q55" s="4"/>
      <c r="R55" s="4"/>
      <c r="S55" s="4"/>
      <c r="T55" s="4"/>
      <c r="U55" s="4"/>
      <c r="V55" s="4"/>
      <c r="W55" s="4"/>
      <c r="X55" s="4"/>
      <c r="Y55" s="4"/>
      <c r="Z55" s="4"/>
    </row>
    <row r="56" spans="1:26" ht="16.5" customHeight="1">
      <c r="A56" s="86"/>
      <c r="B56" s="86"/>
      <c r="C56" s="86"/>
      <c r="D56" s="86"/>
      <c r="E56" s="86"/>
      <c r="F56" s="86"/>
      <c r="G56" s="86"/>
      <c r="H56" s="86"/>
      <c r="I56" s="86"/>
      <c r="J56" s="86"/>
      <c r="K56" s="86"/>
      <c r="L56" s="86"/>
      <c r="M56" s="2"/>
      <c r="N56" s="2"/>
      <c r="O56" s="2"/>
      <c r="P56" s="2"/>
      <c r="Q56" s="4"/>
      <c r="R56" s="4"/>
      <c r="S56" s="4"/>
      <c r="T56" s="4"/>
      <c r="U56" s="4"/>
      <c r="V56" s="4"/>
      <c r="W56" s="4"/>
      <c r="X56" s="4"/>
      <c r="Y56" s="4"/>
      <c r="Z56" s="4"/>
    </row>
    <row r="57" spans="1:26" ht="16.5" customHeight="1">
      <c r="A57" s="96">
        <v>17</v>
      </c>
      <c r="B57" s="97" t="str">
        <f>IF(MID('2. Identificación del Riesgo'!H57:H59,1,27)="Seguridad de la Información",'2. Identificación del Riesgo'!B57:B59,
IF('2. Identificación del Riesgo'!H57:H59="","",
IF(MID('2. Identificación del Riesgo'!H57:H59,1,27)&lt;&gt;"Seguridad de la Información","No aplica")))</f>
        <v/>
      </c>
      <c r="C57" s="97" t="str">
        <f>IF(MID('2. Identificación del Riesgo'!H57:H59,1,27)="Seguridad de la Información",'2. Identificación del Riesgo'!C57:C59,
IF('2. Identificación del Riesgo'!H57:H59="","",
IF(MID('2. Identificación del Riesgo'!H57:H59,1,27)&lt;&gt;"Seguridad de la Información","No aplica")))</f>
        <v/>
      </c>
      <c r="D57" s="97" t="str">
        <f>IF(MID('2. Identificación del Riesgo'!H57:H59,1,27)="Seguridad de la Información",'2. Identificación del Riesgo'!G57:G59,
IF('2. Identificación del Riesgo'!H57:H59="","",
IF(MID('2. Identificación del Riesgo'!H57:H59,1,27)&lt;&gt;"Seguridad de la Información","No aplica")))</f>
        <v/>
      </c>
      <c r="E57" s="97" t="str">
        <f>IF(MID('2. Identificación del Riesgo'!H57:H59,1,27)="Seguridad de la Información",'2. Identificación del Riesgo'!H57:H59,
IF('2. Identificación del Riesgo'!H57:H59="","",
IF(MID('2. Identificación del Riesgo'!H57:H59,1,27)&lt;&gt;"Seguridad de la Información","No aplica")))</f>
        <v/>
      </c>
      <c r="F57" s="97" t="str">
        <f>IF(MID('2. Identificación del Riesgo'!H57:H59,1,27)="Seguridad de la Información",'2. Identificación del Riesgo'!I57:I59,
IF('2. Identificación del Riesgo'!H57:H59="","",
IF(MID('2. Identificación del Riesgo'!H57:H59,1,27)&lt;&gt;"Seguridad de la Información","No aplica")))</f>
        <v/>
      </c>
      <c r="G57" s="9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7"/>
      <c r="I57" s="97"/>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7"/>
      <c r="L57" s="97"/>
      <c r="M57" s="3"/>
      <c r="N57" s="3"/>
      <c r="O57" s="3"/>
      <c r="P57" s="3"/>
      <c r="Q57" s="4"/>
      <c r="R57" s="4"/>
      <c r="S57" s="4"/>
      <c r="T57" s="4"/>
      <c r="U57" s="4"/>
      <c r="V57" s="4"/>
      <c r="W57" s="4"/>
      <c r="X57" s="4"/>
      <c r="Y57" s="4"/>
      <c r="Z57" s="4"/>
    </row>
    <row r="58" spans="1:26" ht="16.5" customHeight="1">
      <c r="A58" s="91"/>
      <c r="B58" s="91"/>
      <c r="C58" s="91"/>
      <c r="D58" s="91"/>
      <c r="E58" s="91"/>
      <c r="F58" s="91"/>
      <c r="G58" s="91"/>
      <c r="H58" s="91"/>
      <c r="I58" s="91"/>
      <c r="J58" s="91"/>
      <c r="K58" s="91"/>
      <c r="L58" s="91"/>
      <c r="M58" s="2"/>
      <c r="N58" s="2"/>
      <c r="O58" s="2"/>
      <c r="P58" s="2"/>
      <c r="Q58" s="4"/>
      <c r="R58" s="4"/>
      <c r="S58" s="4"/>
      <c r="T58" s="4"/>
      <c r="U58" s="4"/>
      <c r="V58" s="4"/>
      <c r="W58" s="4"/>
      <c r="X58" s="4"/>
      <c r="Y58" s="4"/>
      <c r="Z58" s="4"/>
    </row>
    <row r="59" spans="1:26" ht="16.5" customHeight="1">
      <c r="A59" s="86"/>
      <c r="B59" s="86"/>
      <c r="C59" s="86"/>
      <c r="D59" s="86"/>
      <c r="E59" s="86"/>
      <c r="F59" s="86"/>
      <c r="G59" s="86"/>
      <c r="H59" s="86"/>
      <c r="I59" s="86"/>
      <c r="J59" s="86"/>
      <c r="K59" s="86"/>
      <c r="L59" s="86"/>
      <c r="M59" s="2"/>
      <c r="N59" s="2"/>
      <c r="O59" s="2"/>
      <c r="P59" s="2"/>
      <c r="Q59" s="4"/>
      <c r="R59" s="4"/>
      <c r="S59" s="4"/>
      <c r="T59" s="4"/>
      <c r="U59" s="4"/>
      <c r="V59" s="4"/>
      <c r="W59" s="4"/>
      <c r="X59" s="4"/>
      <c r="Y59" s="4"/>
      <c r="Z59" s="4"/>
    </row>
    <row r="60" spans="1:26" ht="16.5" customHeight="1">
      <c r="A60" s="96">
        <v>18</v>
      </c>
      <c r="B60" s="97" t="str">
        <f>IF(MID('2. Identificación del Riesgo'!H60:H62,1,27)="Seguridad de la Información",'2. Identificación del Riesgo'!B60:B62,
IF('2. Identificación del Riesgo'!H60:H62="","",
IF(MID('2. Identificación del Riesgo'!H60:H62,1,27)&lt;&gt;"Seguridad de la Información","No aplica")))</f>
        <v/>
      </c>
      <c r="C60" s="97" t="str">
        <f>IF(MID('2. Identificación del Riesgo'!H60:H62,1,27)="Seguridad de la Información",'2. Identificación del Riesgo'!C60:C62,
IF('2. Identificación del Riesgo'!H60:H62="","",
IF(MID('2. Identificación del Riesgo'!H60:H62,1,27)&lt;&gt;"Seguridad de la Información","No aplica")))</f>
        <v/>
      </c>
      <c r="D60" s="97" t="str">
        <f>IF(MID('2. Identificación del Riesgo'!H60:H62,1,27)="Seguridad de la Información",'2. Identificación del Riesgo'!G60:G62,
IF('2. Identificación del Riesgo'!H60:H62="","",
IF(MID('2. Identificación del Riesgo'!H60:H62,1,27)&lt;&gt;"Seguridad de la Información","No aplica")))</f>
        <v/>
      </c>
      <c r="E60" s="97" t="str">
        <f>IF(MID('2. Identificación del Riesgo'!H60:H62,1,27)="Seguridad de la Información",'2. Identificación del Riesgo'!H60:H62,
IF('2. Identificación del Riesgo'!H60:H62="","",
IF(MID('2. Identificación del Riesgo'!H60:H62,1,27)&lt;&gt;"Seguridad de la Información","No aplica")))</f>
        <v/>
      </c>
      <c r="F60" s="97" t="str">
        <f>IF(MID('2. Identificación del Riesgo'!H60:H62,1,27)="Seguridad de la Información",'2. Identificación del Riesgo'!I60:I62,
IF('2. Identificación del Riesgo'!H60:H62="","",
IF(MID('2. Identificación del Riesgo'!H60:H62,1,27)&lt;&gt;"Seguridad de la Información","No aplica")))</f>
        <v/>
      </c>
      <c r="G60" s="9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7"/>
      <c r="I60" s="97"/>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7"/>
      <c r="L60" s="97"/>
      <c r="M60" s="3"/>
      <c r="N60" s="3"/>
      <c r="O60" s="3"/>
      <c r="P60" s="3"/>
      <c r="Q60" s="4"/>
      <c r="R60" s="4"/>
      <c r="S60" s="4"/>
      <c r="T60" s="4"/>
      <c r="U60" s="4"/>
      <c r="V60" s="4"/>
      <c r="W60" s="4"/>
      <c r="X60" s="4"/>
      <c r="Y60" s="4"/>
      <c r="Z60" s="4"/>
    </row>
    <row r="61" spans="1:26" ht="16.5" customHeight="1">
      <c r="A61" s="91"/>
      <c r="B61" s="91"/>
      <c r="C61" s="91"/>
      <c r="D61" s="91"/>
      <c r="E61" s="91"/>
      <c r="F61" s="91"/>
      <c r="G61" s="91"/>
      <c r="H61" s="91"/>
      <c r="I61" s="91"/>
      <c r="J61" s="91"/>
      <c r="K61" s="91"/>
      <c r="L61" s="91"/>
      <c r="M61" s="2"/>
      <c r="N61" s="2"/>
      <c r="O61" s="2"/>
      <c r="P61" s="2"/>
      <c r="Q61" s="4"/>
      <c r="R61" s="4"/>
      <c r="S61" s="4"/>
      <c r="T61" s="4"/>
      <c r="U61" s="4"/>
      <c r="V61" s="4"/>
      <c r="W61" s="4"/>
      <c r="X61" s="4"/>
      <c r="Y61" s="4"/>
      <c r="Z61" s="4"/>
    </row>
    <row r="62" spans="1:26" ht="16.5" customHeight="1">
      <c r="A62" s="86"/>
      <c r="B62" s="86"/>
      <c r="C62" s="86"/>
      <c r="D62" s="86"/>
      <c r="E62" s="86"/>
      <c r="F62" s="86"/>
      <c r="G62" s="86"/>
      <c r="H62" s="86"/>
      <c r="I62" s="86"/>
      <c r="J62" s="86"/>
      <c r="K62" s="86"/>
      <c r="L62" s="86"/>
      <c r="M62" s="2"/>
      <c r="N62" s="2"/>
      <c r="O62" s="2"/>
      <c r="P62" s="2"/>
      <c r="Q62" s="4"/>
      <c r="R62" s="4"/>
      <c r="S62" s="4"/>
      <c r="T62" s="4"/>
      <c r="U62" s="4"/>
      <c r="V62" s="4"/>
      <c r="W62" s="4"/>
      <c r="X62" s="4"/>
      <c r="Y62" s="4"/>
      <c r="Z62" s="4"/>
    </row>
    <row r="63" spans="1:26" ht="16.5" customHeight="1">
      <c r="A63" s="96">
        <v>19</v>
      </c>
      <c r="B63" s="97" t="str">
        <f>IF(MID('2. Identificación del Riesgo'!H63:H65,1,27)="Seguridad de la Información",'2. Identificación del Riesgo'!B63:B65,
IF('2. Identificación del Riesgo'!H63:H65="","",
IF(MID('2. Identificación del Riesgo'!H63:H65,1,27)&lt;&gt;"Seguridad de la Información","No aplica")))</f>
        <v/>
      </c>
      <c r="C63" s="97" t="str">
        <f>IF(MID('2. Identificación del Riesgo'!H63:H65,1,27)="Seguridad de la Información",'2. Identificación del Riesgo'!C63:C65,
IF('2. Identificación del Riesgo'!H63:H65="","",
IF(MID('2. Identificación del Riesgo'!H63:H65,1,27)&lt;&gt;"Seguridad de la Información","No aplica")))</f>
        <v/>
      </c>
      <c r="D63" s="97" t="str">
        <f>IF(MID('2. Identificación del Riesgo'!H63:H65,1,27)="Seguridad de la Información",'2. Identificación del Riesgo'!G63:G65,
IF('2. Identificación del Riesgo'!H63:H65="","",
IF(MID('2. Identificación del Riesgo'!H63:H65,1,27)&lt;&gt;"Seguridad de la Información","No aplica")))</f>
        <v/>
      </c>
      <c r="E63" s="97" t="str">
        <f>IF(MID('2. Identificación del Riesgo'!H63:H65,1,27)="Seguridad de la Información",'2. Identificación del Riesgo'!H63:H65,
IF('2. Identificación del Riesgo'!H63:H65="","",
IF(MID('2. Identificación del Riesgo'!H63:H65,1,27)&lt;&gt;"Seguridad de la Información","No aplica")))</f>
        <v/>
      </c>
      <c r="F63" s="97" t="str">
        <f>IF(MID('2. Identificación del Riesgo'!H63:H65,1,27)="Seguridad de la Información",'2. Identificación del Riesgo'!I63:I65,
IF('2. Identificación del Riesgo'!H63:H65="","",
IF(MID('2. Identificación del Riesgo'!H63:H65,1,27)&lt;&gt;"Seguridad de la Información","No aplica")))</f>
        <v/>
      </c>
      <c r="G63" s="9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7"/>
      <c r="I63" s="97"/>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7"/>
      <c r="L63" s="97"/>
      <c r="M63" s="3"/>
      <c r="N63" s="3"/>
      <c r="O63" s="3"/>
      <c r="P63" s="3"/>
      <c r="Q63" s="4"/>
      <c r="R63" s="4"/>
      <c r="S63" s="4"/>
      <c r="T63" s="4"/>
      <c r="U63" s="4"/>
      <c r="V63" s="4"/>
      <c r="W63" s="4"/>
      <c r="X63" s="4"/>
      <c r="Y63" s="4"/>
      <c r="Z63" s="4"/>
    </row>
    <row r="64" spans="1:26" ht="16.5" customHeight="1">
      <c r="A64" s="91"/>
      <c r="B64" s="91"/>
      <c r="C64" s="91"/>
      <c r="D64" s="91"/>
      <c r="E64" s="91"/>
      <c r="F64" s="91"/>
      <c r="G64" s="91"/>
      <c r="H64" s="91"/>
      <c r="I64" s="91"/>
      <c r="J64" s="91"/>
      <c r="K64" s="91"/>
      <c r="L64" s="91"/>
      <c r="M64" s="2"/>
      <c r="N64" s="2"/>
      <c r="O64" s="2"/>
      <c r="P64" s="2"/>
      <c r="Q64" s="4"/>
      <c r="R64" s="4"/>
      <c r="S64" s="4"/>
      <c r="T64" s="4"/>
      <c r="U64" s="4"/>
      <c r="V64" s="4"/>
      <c r="W64" s="4"/>
      <c r="X64" s="4"/>
      <c r="Y64" s="4"/>
      <c r="Z64" s="4"/>
    </row>
    <row r="65" spans="1:26" ht="16.5" customHeight="1">
      <c r="A65" s="86"/>
      <c r="B65" s="86"/>
      <c r="C65" s="86"/>
      <c r="D65" s="86"/>
      <c r="E65" s="86"/>
      <c r="F65" s="86"/>
      <c r="G65" s="86"/>
      <c r="H65" s="86"/>
      <c r="I65" s="86"/>
      <c r="J65" s="86"/>
      <c r="K65" s="86"/>
      <c r="L65" s="86"/>
      <c r="M65" s="2"/>
      <c r="N65" s="2"/>
      <c r="O65" s="2"/>
      <c r="P65" s="2"/>
      <c r="Q65" s="4"/>
      <c r="R65" s="4"/>
      <c r="S65" s="4"/>
      <c r="T65" s="4"/>
      <c r="U65" s="4"/>
      <c r="V65" s="4"/>
      <c r="W65" s="4"/>
      <c r="X65" s="4"/>
      <c r="Y65" s="4"/>
      <c r="Z65" s="4"/>
    </row>
    <row r="66" spans="1:26" ht="16.5" customHeight="1">
      <c r="A66" s="96">
        <v>20</v>
      </c>
      <c r="B66" s="97" t="str">
        <f>IF(MID('2. Identificación del Riesgo'!H66:H68,1,27)="Seguridad de la Información",'2. Identificación del Riesgo'!B66:B68,
IF('2. Identificación del Riesgo'!H66:H68="","",
IF(MID('2. Identificación del Riesgo'!H66:H68,1,27)&lt;&gt;"Seguridad de la Información","No aplica")))</f>
        <v/>
      </c>
      <c r="C66" s="97" t="str">
        <f>IF(MID('2. Identificación del Riesgo'!H66:H68,1,27)="Seguridad de la Información",'2. Identificación del Riesgo'!C66:C68,
IF('2. Identificación del Riesgo'!H66:H68="","",
IF(MID('2. Identificación del Riesgo'!H66:H68,1,27)&lt;&gt;"Seguridad de la Información","No aplica")))</f>
        <v/>
      </c>
      <c r="D66" s="97" t="str">
        <f>IF(MID('2. Identificación del Riesgo'!H66:H68,1,27)="Seguridad de la Información",'2. Identificación del Riesgo'!G66:G68,
IF('2. Identificación del Riesgo'!H66:H68="","",
IF(MID('2. Identificación del Riesgo'!H66:H68,1,27)&lt;&gt;"Seguridad de la Información","No aplica")))</f>
        <v/>
      </c>
      <c r="E66" s="97" t="str">
        <f>IF(MID('2. Identificación del Riesgo'!H66:H68,1,27)="Seguridad de la Información",'2. Identificación del Riesgo'!H66:H68,
IF('2. Identificación del Riesgo'!H66:H68="","",
IF(MID('2. Identificación del Riesgo'!H66:H68,1,27)&lt;&gt;"Seguridad de la Información","No aplica")))</f>
        <v/>
      </c>
      <c r="F66" s="97" t="str">
        <f>IF(MID('2. Identificación del Riesgo'!H66:H68,1,27)="Seguridad de la Información",'2. Identificación del Riesgo'!I66:I68,
IF('2. Identificación del Riesgo'!H66:H68="","",
IF(MID('2. Identificación del Riesgo'!H66:H68,1,27)&lt;&gt;"Seguridad de la Información","No aplica")))</f>
        <v/>
      </c>
      <c r="G66" s="9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7"/>
      <c r="I66" s="97"/>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7"/>
      <c r="L66" s="97"/>
      <c r="M66" s="3"/>
      <c r="N66" s="3"/>
      <c r="O66" s="3"/>
      <c r="P66" s="3"/>
      <c r="Q66" s="4"/>
      <c r="R66" s="4"/>
      <c r="S66" s="4"/>
      <c r="T66" s="4"/>
      <c r="U66" s="4"/>
      <c r="V66" s="4"/>
      <c r="W66" s="4"/>
      <c r="X66" s="4"/>
      <c r="Y66" s="4"/>
      <c r="Z66" s="4"/>
    </row>
    <row r="67" spans="1:26" ht="16.5" customHeight="1">
      <c r="A67" s="91"/>
      <c r="B67" s="91"/>
      <c r="C67" s="91"/>
      <c r="D67" s="91"/>
      <c r="E67" s="91"/>
      <c r="F67" s="91"/>
      <c r="G67" s="91"/>
      <c r="H67" s="91"/>
      <c r="I67" s="91"/>
      <c r="J67" s="91"/>
      <c r="K67" s="91"/>
      <c r="L67" s="91"/>
      <c r="M67" s="2"/>
      <c r="N67" s="2"/>
      <c r="O67" s="2"/>
      <c r="P67" s="2"/>
      <c r="Q67" s="4"/>
      <c r="R67" s="4"/>
      <c r="S67" s="4"/>
      <c r="T67" s="4"/>
      <c r="U67" s="4"/>
      <c r="V67" s="4"/>
      <c r="W67" s="4"/>
      <c r="X67" s="4"/>
      <c r="Y67" s="4"/>
      <c r="Z67" s="4"/>
    </row>
    <row r="68" spans="1:26" ht="16.5" customHeight="1">
      <c r="A68" s="86"/>
      <c r="B68" s="86"/>
      <c r="C68" s="86"/>
      <c r="D68" s="86"/>
      <c r="E68" s="86"/>
      <c r="F68" s="86"/>
      <c r="G68" s="86"/>
      <c r="H68" s="86"/>
      <c r="I68" s="86"/>
      <c r="J68" s="86"/>
      <c r="K68" s="86"/>
      <c r="L68" s="8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G11 J9:J11">
    <cfRule type="expression" dxfId="259" priority="1">
      <formula>IF($E9="No aplica",1,0)</formula>
    </cfRule>
  </conditionalFormatting>
  <conditionalFormatting sqref="B12:B68 D12:E68 H15:J68 J12:J14">
    <cfRule type="expression" dxfId="258" priority="2">
      <formula>IF($E12="No aplica",1,0)</formula>
    </cfRule>
  </conditionalFormatting>
  <conditionalFormatting sqref="K15:L68">
    <cfRule type="expression" dxfId="257" priority="3">
      <formula>IF($E15="No aplica",1,0)</formula>
    </cfRule>
  </conditionalFormatting>
  <conditionalFormatting sqref="C9:C11">
    <cfRule type="expression" dxfId="256" priority="4">
      <formula>IF($E9="No aplica",1,0)</formula>
    </cfRule>
  </conditionalFormatting>
  <conditionalFormatting sqref="C12:C68">
    <cfRule type="expression" dxfId="255" priority="5">
      <formula>IF($E12="No aplica",1,0)</formula>
    </cfRule>
  </conditionalFormatting>
  <conditionalFormatting sqref="F12:F68">
    <cfRule type="expression" dxfId="254" priority="6">
      <formula>IF($E12="No aplica",1,0)</formula>
    </cfRule>
  </conditionalFormatting>
  <conditionalFormatting sqref="G12:G68">
    <cfRule type="expression" dxfId="253" priority="7">
      <formula>IF($E12="No aplica",1,0)</formula>
    </cfRule>
  </conditionalFormatting>
  <conditionalFormatting sqref="H9:H11">
    <cfRule type="expression" dxfId="252" priority="8">
      <formula>IF($E9="No aplica",1,0)</formula>
    </cfRule>
  </conditionalFormatting>
  <conditionalFormatting sqref="H12:H14">
    <cfRule type="expression" dxfId="251" priority="9">
      <formula>IF($E12="No aplica",1,0)</formula>
    </cfRule>
  </conditionalFormatting>
  <conditionalFormatting sqref="I9:I11">
    <cfRule type="expression" dxfId="250" priority="10">
      <formula>IF($E9="No aplica",1,0)</formula>
    </cfRule>
  </conditionalFormatting>
  <conditionalFormatting sqref="I12:I14">
    <cfRule type="expression" dxfId="249" priority="11">
      <formula>IF($E12="No aplica",1,0)</formula>
    </cfRule>
  </conditionalFormatting>
  <conditionalFormatting sqref="K9:K11">
    <cfRule type="expression" dxfId="248" priority="12">
      <formula>IF($E9="No aplica",1,0)</formula>
    </cfRule>
  </conditionalFormatting>
  <conditionalFormatting sqref="K12:K14">
    <cfRule type="expression" dxfId="247" priority="13">
      <formula>IF($E12="No aplica",1,0)</formula>
    </cfRule>
  </conditionalFormatting>
  <conditionalFormatting sqref="L9:L11">
    <cfRule type="expression" dxfId="246" priority="14">
      <formula>IF($E9="No aplica",1,0)</formula>
    </cfRule>
  </conditionalFormatting>
  <conditionalFormatting sqref="L12:L14">
    <cfRule type="expression" dxfId="245" priority="15">
      <formula>IF($E12="No aplica",1,0)</formula>
    </cfRule>
  </conditionalFormatting>
  <dataValidations count="1">
    <dataValidation type="list" allowBlank="1" showErrorMessage="1" sqref="I9 I12 I15 I18 I21 I24 I27 I30 I33 I36 I39 I42 I45 I48 I51 I54 I57 I60 I63 I66">
      <formula1>Listas!$P$2:$P$9</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3.88671875" customWidth="1"/>
    <col min="6" max="6" width="28.44140625" customWidth="1"/>
    <col min="7" max="7" width="30" customWidth="1"/>
    <col min="8" max="8" width="33.44140625" customWidth="1"/>
    <col min="9" max="9" width="10.5546875" customWidth="1"/>
    <col min="10" max="10" width="11" customWidth="1"/>
    <col min="11" max="11" width="15.109375" customWidth="1"/>
    <col min="12" max="12" width="14.109375" customWidth="1"/>
    <col min="13" max="13" width="14" customWidth="1"/>
    <col min="14" max="14" width="10.886718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3" t="s">
        <v>208</v>
      </c>
      <c r="U1" s="62"/>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3" t="s">
        <v>209</v>
      </c>
      <c r="U2" s="62"/>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3" t="s">
        <v>210</v>
      </c>
      <c r="U3" s="62"/>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3" t="s">
        <v>211</v>
      </c>
      <c r="U4" s="62"/>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3" t="s">
        <v>82</v>
      </c>
      <c r="B6" s="62"/>
      <c r="C6" s="62"/>
      <c r="D6" s="59"/>
      <c r="E6" s="93" t="s">
        <v>212</v>
      </c>
      <c r="F6" s="62"/>
      <c r="G6" s="62"/>
      <c r="H6" s="62"/>
      <c r="I6" s="62"/>
      <c r="J6" s="62"/>
      <c r="K6" s="62"/>
      <c r="L6" s="62"/>
      <c r="M6" s="62"/>
      <c r="N6" s="62"/>
      <c r="O6" s="62"/>
      <c r="P6" s="62"/>
      <c r="Q6" s="62"/>
      <c r="R6" s="62"/>
      <c r="S6" s="62"/>
      <c r="T6" s="62"/>
      <c r="U6" s="62"/>
      <c r="V6" s="59"/>
      <c r="W6" s="3"/>
      <c r="X6" s="3"/>
      <c r="Y6" s="3"/>
      <c r="Z6" s="3"/>
      <c r="AA6" s="3"/>
      <c r="AB6" s="3"/>
      <c r="AC6" s="3"/>
      <c r="AD6" s="3"/>
      <c r="AE6" s="3"/>
      <c r="AF6" s="3"/>
      <c r="AG6" s="3"/>
      <c r="AH6" s="3"/>
      <c r="AI6" s="3"/>
      <c r="AJ6" s="3"/>
      <c r="AK6" s="3"/>
      <c r="AL6" s="3"/>
      <c r="AM6" s="3"/>
    </row>
    <row r="7" spans="1:39" ht="15.75" customHeight="1">
      <c r="A7" s="90" t="s">
        <v>80</v>
      </c>
      <c r="B7" s="92" t="s">
        <v>81</v>
      </c>
      <c r="C7" s="87" t="s">
        <v>89</v>
      </c>
      <c r="D7" s="87" t="s">
        <v>90</v>
      </c>
      <c r="E7" s="85" t="s">
        <v>213</v>
      </c>
      <c r="F7" s="85" t="s">
        <v>214</v>
      </c>
      <c r="G7" s="85" t="s">
        <v>215</v>
      </c>
      <c r="H7" s="87" t="s">
        <v>216</v>
      </c>
      <c r="I7" s="107" t="s">
        <v>217</v>
      </c>
      <c r="J7" s="108"/>
      <c r="K7" s="109"/>
      <c r="L7" s="110" t="s">
        <v>218</v>
      </c>
      <c r="M7" s="62"/>
      <c r="N7" s="62"/>
      <c r="O7" s="62"/>
      <c r="P7" s="62"/>
      <c r="Q7" s="111"/>
      <c r="R7" s="112" t="s">
        <v>219</v>
      </c>
      <c r="S7" s="110" t="s">
        <v>83</v>
      </c>
      <c r="T7" s="111"/>
      <c r="U7" s="112" t="s">
        <v>220</v>
      </c>
      <c r="V7" s="112" t="s">
        <v>221</v>
      </c>
      <c r="W7" s="3"/>
      <c r="X7" s="3"/>
      <c r="Y7" s="3"/>
      <c r="Z7" s="3"/>
      <c r="AA7" s="3"/>
      <c r="AB7" s="3"/>
      <c r="AC7" s="3"/>
      <c r="AD7" s="3"/>
      <c r="AE7" s="3"/>
      <c r="AF7" s="3"/>
      <c r="AG7" s="3"/>
      <c r="AH7" s="3"/>
      <c r="AI7" s="3"/>
      <c r="AJ7" s="3"/>
      <c r="AK7" s="3"/>
      <c r="AL7" s="3"/>
      <c r="AM7" s="3"/>
    </row>
    <row r="8" spans="1:39" ht="52.5" customHeight="1">
      <c r="A8" s="86"/>
      <c r="B8" s="86"/>
      <c r="C8" s="86"/>
      <c r="D8" s="86"/>
      <c r="E8" s="86"/>
      <c r="F8" s="86"/>
      <c r="G8" s="86"/>
      <c r="H8" s="86"/>
      <c r="I8" s="20" t="s">
        <v>222</v>
      </c>
      <c r="J8" s="21" t="s">
        <v>223</v>
      </c>
      <c r="K8" s="20" t="s">
        <v>224</v>
      </c>
      <c r="L8" s="20" t="s">
        <v>225</v>
      </c>
      <c r="M8" s="20" t="s">
        <v>226</v>
      </c>
      <c r="N8" s="20" t="s">
        <v>227</v>
      </c>
      <c r="O8" s="20" t="s">
        <v>228</v>
      </c>
      <c r="P8" s="20" t="s">
        <v>229</v>
      </c>
      <c r="Q8" s="22" t="s">
        <v>230</v>
      </c>
      <c r="R8" s="86"/>
      <c r="S8" s="21" t="s">
        <v>231</v>
      </c>
      <c r="T8" s="21" t="s">
        <v>232</v>
      </c>
      <c r="U8" s="86"/>
      <c r="V8" s="86"/>
      <c r="W8" s="16"/>
      <c r="X8" s="16"/>
      <c r="Y8" s="16"/>
      <c r="Z8" s="16"/>
      <c r="AA8" s="16"/>
      <c r="AB8" s="16"/>
      <c r="AC8" s="16"/>
      <c r="AD8" s="16"/>
      <c r="AE8" s="16"/>
      <c r="AF8" s="16"/>
      <c r="AG8" s="16"/>
      <c r="AH8" s="16"/>
      <c r="AI8" s="16"/>
      <c r="AJ8" s="16"/>
      <c r="AK8" s="16"/>
      <c r="AL8" s="16"/>
      <c r="AM8" s="16"/>
    </row>
    <row r="9" spans="1:39" ht="60"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No aplica</v>
      </c>
      <c r="C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No aplica</v>
      </c>
      <c r="D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No aplica</v>
      </c>
      <c r="E9" s="23"/>
      <c r="F9" s="23"/>
      <c r="G9" s="23"/>
      <c r="H9" s="23" t="str">
        <f t="shared" ref="H9:H68" si="0">CONCATENATE(E9," ",F9," ",G9)</f>
        <v xml:space="preserve">  </v>
      </c>
      <c r="I9" s="24"/>
      <c r="J9" s="24" t="str">
        <f t="shared" ref="J9:J68" si="1">IF(OR(I9="Preventivo",I9="Detectivo"),"Afecta probabilidad",
IF(I9="Correctivo","Afecta Impacto",""))</f>
        <v/>
      </c>
      <c r="K9" s="24"/>
      <c r="L9" s="24"/>
      <c r="M9" s="24"/>
      <c r="N9" s="24"/>
      <c r="O9" s="24"/>
      <c r="P9" s="24"/>
      <c r="Q9" s="24"/>
      <c r="R9" s="25"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6" t="str">
        <f>IF(OR(J9="",J9=0),"",
IF(J9="Afecta probabilidad",'2. Identificación del Riesgo'!$L$9,""))</f>
        <v/>
      </c>
      <c r="T9" s="26" t="str">
        <f>IF(OR(J9="",J9=0),"",
IF(J9="Afecta Impacto",'2. Identificación del Riesgo'!$O$9,""))</f>
        <v/>
      </c>
      <c r="U9" s="26">
        <f t="shared" ref="U9:U68" si="3">IFERROR(IF(S9="",0,S9-(S9*R9)),0)</f>
        <v>0</v>
      </c>
      <c r="V9" s="26">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1"/>
      <c r="B10" s="91"/>
      <c r="C10" s="91"/>
      <c r="D10" s="91"/>
      <c r="E10" s="23"/>
      <c r="F10" s="23"/>
      <c r="G10" s="23"/>
      <c r="H10" s="23"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30.75" customHeight="1">
      <c r="A11" s="86"/>
      <c r="B11" s="86"/>
      <c r="C11" s="86"/>
      <c r="D11" s="86"/>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30.75"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Gestión Jurídica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afectacion reputacional por la falta de actualización en los procesos judiciales y conciliaciones extrajudciales , debido a Fallas en la plataforma que impiden el ingreso al aplicativo en  el SIPROJ WEB del Distrito</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3" t="s">
        <v>233</v>
      </c>
      <c r="F12" s="23" t="s">
        <v>234</v>
      </c>
      <c r="G12" s="23" t="s">
        <v>235</v>
      </c>
      <c r="H12" s="23" t="str">
        <f t="shared" si="0"/>
        <v xml:space="preserve">El profesional de planta líder de defensa judicial realiza la revisión y verificación del sistema siprojweb mensualmente  y seconcreta en la revision del informe de cada contratista de defensa judicial, actualizado en excel  </v>
      </c>
      <c r="I12" s="24" t="s">
        <v>236</v>
      </c>
      <c r="J12" s="24" t="str">
        <f t="shared" si="1"/>
        <v>Afecta probabilidad</v>
      </c>
      <c r="K12" s="24" t="s">
        <v>237</v>
      </c>
      <c r="L12" s="24" t="s">
        <v>238</v>
      </c>
      <c r="M12" s="24" t="s">
        <v>239</v>
      </c>
      <c r="N12" s="24" t="s">
        <v>240</v>
      </c>
      <c r="O12" s="24" t="s">
        <v>241</v>
      </c>
      <c r="P12" s="24" t="s">
        <v>242</v>
      </c>
      <c r="Q12" s="24" t="s">
        <v>243</v>
      </c>
      <c r="R12" s="25">
        <f t="shared" si="2"/>
        <v>0.4</v>
      </c>
      <c r="S12" s="26">
        <f>IF(OR(J12="",J12=0),"",
IF(J12="Afecta probabilidad",'2. Identificación del Riesgo'!$L$12,""))</f>
        <v>0.8</v>
      </c>
      <c r="T12" s="26" t="str">
        <f>IF(OR(J12="",J12=0),"",
IF(J12="Afecta Impacto",'2. Identificación del Riesgo'!$O$12,""))</f>
        <v/>
      </c>
      <c r="U12" s="26">
        <f t="shared" si="3"/>
        <v>0.48</v>
      </c>
      <c r="V12" s="26">
        <f t="shared" si="4"/>
        <v>0</v>
      </c>
      <c r="W12" s="3"/>
      <c r="X12" s="3"/>
      <c r="Y12" s="3"/>
      <c r="Z12" s="3"/>
      <c r="AA12" s="3"/>
      <c r="AB12" s="3"/>
      <c r="AC12" s="3"/>
      <c r="AD12" s="3"/>
      <c r="AE12" s="3"/>
      <c r="AF12" s="3"/>
      <c r="AG12" s="3"/>
      <c r="AH12" s="3"/>
      <c r="AI12" s="3"/>
      <c r="AJ12" s="3"/>
      <c r="AK12" s="3"/>
      <c r="AL12" s="3"/>
      <c r="AM12" s="3"/>
    </row>
    <row r="13" spans="1:39" ht="30.75" customHeight="1">
      <c r="A13" s="91"/>
      <c r="B13" s="91"/>
      <c r="C13" s="91"/>
      <c r="D13" s="91"/>
      <c r="E13" s="23" t="s">
        <v>233</v>
      </c>
      <c r="F13" s="23" t="s">
        <v>244</v>
      </c>
      <c r="G13" s="23" t="s">
        <v>245</v>
      </c>
      <c r="H13" s="23" t="str">
        <f t="shared" si="0"/>
        <v>El profesional de planta líder de defensa judicial realiza el informe  y su envío a Secretaria General, contingente judicial  de manera cuatrimestral</v>
      </c>
      <c r="I13" s="24" t="s">
        <v>236</v>
      </c>
      <c r="J13" s="24" t="str">
        <f t="shared" si="1"/>
        <v>Afecta probabilidad</v>
      </c>
      <c r="K13" s="24" t="s">
        <v>237</v>
      </c>
      <c r="L13" s="24" t="s">
        <v>238</v>
      </c>
      <c r="M13" s="24" t="s">
        <v>246</v>
      </c>
      <c r="N13" s="24" t="s">
        <v>240</v>
      </c>
      <c r="O13" s="24" t="s">
        <v>247</v>
      </c>
      <c r="P13" s="24" t="s">
        <v>248</v>
      </c>
      <c r="Q13" s="24" t="s">
        <v>249</v>
      </c>
      <c r="R13" s="25">
        <f t="shared" si="2"/>
        <v>0.4</v>
      </c>
      <c r="S13" s="26">
        <f>IF(OR(J13="",J13=0),"",
IF(J13="Afecta probabilidad",
IF(J12="Afecta probabilidad",S12-(S12*R12),'2. Identificación del Riesgo'!$L$12),""))</f>
        <v>0.48</v>
      </c>
      <c r="T13" s="26" t="str">
        <f>IF(OR(J13="",J13=0),"",
IF(J13="Afecta Impacto",
IF(J12="Afecta Impacto",T12-(T12*R12),'2. Identificación del Riesgo'!$O$12),""))</f>
        <v/>
      </c>
      <c r="U13" s="26">
        <f t="shared" si="3"/>
        <v>0.28799999999999998</v>
      </c>
      <c r="V13" s="26">
        <f t="shared" si="4"/>
        <v>0</v>
      </c>
      <c r="W13" s="3"/>
      <c r="X13" s="3"/>
      <c r="Y13" s="3"/>
      <c r="Z13" s="3"/>
      <c r="AA13" s="3"/>
      <c r="AB13" s="3"/>
      <c r="AC13" s="3"/>
      <c r="AD13" s="3"/>
      <c r="AE13" s="3"/>
      <c r="AF13" s="3"/>
      <c r="AG13" s="3"/>
      <c r="AH13" s="3"/>
      <c r="AI13" s="3"/>
      <c r="AJ13" s="3"/>
      <c r="AK13" s="3"/>
      <c r="AL13" s="3"/>
      <c r="AM13" s="3"/>
    </row>
    <row r="14" spans="1:39" ht="30.75" customHeight="1">
      <c r="A14" s="86"/>
      <c r="B14" s="86"/>
      <c r="C14" s="86"/>
      <c r="D14" s="86"/>
      <c r="E14" s="23" t="s">
        <v>233</v>
      </c>
      <c r="F14" s="23" t="s">
        <v>250</v>
      </c>
      <c r="G14" s="23" t="s">
        <v>251</v>
      </c>
      <c r="H14" s="23" t="str">
        <f t="shared" si="0"/>
        <v>El profesional de planta líder de defensa judicial ejecuta una muestra aleatoria de 5 procesos judiciales revisados en siproweb de forma trimestral para realizar seguimiento correspondiente</v>
      </c>
      <c r="I14" s="24" t="s">
        <v>236</v>
      </c>
      <c r="J14" s="24" t="str">
        <f t="shared" si="1"/>
        <v>Afecta probabilidad</v>
      </c>
      <c r="K14" s="24" t="s">
        <v>237</v>
      </c>
      <c r="L14" s="24" t="s">
        <v>238</v>
      </c>
      <c r="M14" s="24" t="s">
        <v>246</v>
      </c>
      <c r="N14" s="24" t="s">
        <v>240</v>
      </c>
      <c r="O14" s="24" t="s">
        <v>252</v>
      </c>
      <c r="P14" s="24" t="s">
        <v>253</v>
      </c>
      <c r="Q14" s="24" t="s">
        <v>249</v>
      </c>
      <c r="R14" s="25">
        <f t="shared" si="2"/>
        <v>0.4</v>
      </c>
      <c r="S14" s="26">
        <f>IF(OR(J14="",J14=0),"",
IF(J14="Afecta probabilidad",
IF(J13="Afecta probabilidad",S13-(S13*R13),
IF(J12="Afecta probabilidad",S12-(S12*R12),'2. Identificación del Riesgo'!$L$12)),""))</f>
        <v>0.28799999999999998</v>
      </c>
      <c r="T14" s="26" t="str">
        <f>IF(OR(J14="",J14=0),"",
IF(J14="Afecta Impacto",
IF(J13="Afecta Impacto",T13-(T13*R13),
IF(J12="Afecta Impacto",T12-(T12*R12),'2. Identificación del Riesgo'!$O$12)),""))</f>
        <v/>
      </c>
      <c r="U14" s="26">
        <f t="shared" si="3"/>
        <v>0.17279999999999998</v>
      </c>
      <c r="V14" s="26">
        <f t="shared" si="4"/>
        <v>0</v>
      </c>
      <c r="W14" s="3"/>
      <c r="X14" s="3"/>
      <c r="Y14" s="3"/>
      <c r="Z14" s="3"/>
      <c r="AA14" s="3"/>
      <c r="AB14" s="3"/>
      <c r="AC14" s="3"/>
      <c r="AD14" s="3"/>
      <c r="AE14" s="3"/>
      <c r="AF14" s="3"/>
      <c r="AG14" s="3"/>
      <c r="AH14" s="3"/>
      <c r="AI14" s="3"/>
      <c r="AJ14" s="3"/>
      <c r="AK14" s="3"/>
      <c r="AL14" s="3"/>
      <c r="AM14" s="3"/>
    </row>
    <row r="15" spans="1:39" ht="30.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Gestión Jurídica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Posibilidad de afectación economica o presupuestal, por la alta rotación de personal de planta, debido a la falta de lineamientos y herramientas institucionalizados para una adecuada trasferencia de conocimiento.</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Fuga de Capital Intelectual</v>
      </c>
      <c r="E15" s="23" t="s">
        <v>254</v>
      </c>
      <c r="F15" s="23" t="s">
        <v>255</v>
      </c>
      <c r="G15" s="23" t="s">
        <v>256</v>
      </c>
      <c r="H15" s="23" t="str">
        <f t="shared" si="0"/>
        <v>El Jefe Inmediato verifica el acta de entrega de puesto de trabajo con sus respectivos soportes, remitida por el funcionario al momento de una desvinculación o traslado laboral.</v>
      </c>
      <c r="I15" s="24" t="s">
        <v>257</v>
      </c>
      <c r="J15" s="24" t="str">
        <f t="shared" si="1"/>
        <v>Afecta probabilidad</v>
      </c>
      <c r="K15" s="24" t="s">
        <v>237</v>
      </c>
      <c r="L15" s="24" t="s">
        <v>238</v>
      </c>
      <c r="M15" s="24" t="s">
        <v>239</v>
      </c>
      <c r="N15" s="24" t="s">
        <v>240</v>
      </c>
      <c r="O15" s="24" t="s">
        <v>258</v>
      </c>
      <c r="P15" s="24" t="s">
        <v>259</v>
      </c>
      <c r="Q15" s="24" t="s">
        <v>260</v>
      </c>
      <c r="R15" s="25">
        <f t="shared" si="2"/>
        <v>0.3</v>
      </c>
      <c r="S15" s="26">
        <f>IF(OR(J15="",J15=0),"",
IF(J15="Afecta probabilidad",'2. Identificación del Riesgo'!$L$15,""))</f>
        <v>0.6</v>
      </c>
      <c r="T15" s="26" t="str">
        <f>IF(OR(J15="",J15=0),"",
IF(J15="Afecta Impacto",'2. Identificación del Riesgo'!$O$15,""))</f>
        <v/>
      </c>
      <c r="U15" s="26">
        <f t="shared" si="3"/>
        <v>0.42</v>
      </c>
      <c r="V15" s="26">
        <f t="shared" si="4"/>
        <v>0</v>
      </c>
      <c r="W15" s="3"/>
      <c r="X15" s="3"/>
      <c r="Y15" s="3"/>
      <c r="Z15" s="3"/>
      <c r="AA15" s="3"/>
      <c r="AB15" s="3"/>
      <c r="AC15" s="3"/>
      <c r="AD15" s="3"/>
      <c r="AE15" s="3"/>
      <c r="AF15" s="3"/>
      <c r="AG15" s="3"/>
      <c r="AH15" s="3"/>
      <c r="AI15" s="3"/>
      <c r="AJ15" s="3"/>
      <c r="AK15" s="3"/>
      <c r="AL15" s="3"/>
      <c r="AM15" s="3"/>
    </row>
    <row r="16" spans="1:39" ht="30.75" customHeight="1">
      <c r="A16" s="91"/>
      <c r="B16" s="91"/>
      <c r="C16" s="91"/>
      <c r="D16" s="91"/>
      <c r="E16" s="23" t="s">
        <v>261</v>
      </c>
      <c r="F16" s="23" t="s">
        <v>262</v>
      </c>
      <c r="G16" s="23" t="s">
        <v>263</v>
      </c>
      <c r="H16" s="23" t="str">
        <f t="shared" si="0"/>
        <v>El funcionario realiza el informe o charla en la que transfiere el conocimiento adquirido, producto de una capacitación brindada por el IDIGER mediante su Plan Institucional de Capacitación.</v>
      </c>
      <c r="I16" s="24" t="s">
        <v>257</v>
      </c>
      <c r="J16" s="24" t="str">
        <f t="shared" si="1"/>
        <v>Afecta probabilidad</v>
      </c>
      <c r="K16" s="24" t="s">
        <v>237</v>
      </c>
      <c r="L16" s="24" t="s">
        <v>238</v>
      </c>
      <c r="M16" s="24" t="s">
        <v>239</v>
      </c>
      <c r="N16" s="24" t="s">
        <v>240</v>
      </c>
      <c r="O16" s="24" t="s">
        <v>258</v>
      </c>
      <c r="P16" s="24" t="s">
        <v>264</v>
      </c>
      <c r="Q16" s="24" t="s">
        <v>265</v>
      </c>
      <c r="R16" s="25">
        <f t="shared" si="2"/>
        <v>0.3</v>
      </c>
      <c r="S16" s="26">
        <f>IF(OR(J16="",J16=0),"",
IF(J16="Afecta probabilidad",
IF(J15="Afecta probabilidad",S15-(S15*R15),'2. Identificación del Riesgo'!$L$15),""))</f>
        <v>0.42</v>
      </c>
      <c r="T16" s="26" t="str">
        <f>IF(OR(J16="",J16=0),"",
IF(J16="Afecta Impacto",
IF(J15="Afecta Impacto",T15-(T15*R15),'2. Identificación del Riesgo'!$O$15),""))</f>
        <v/>
      </c>
      <c r="U16" s="26">
        <f t="shared" si="3"/>
        <v>0.29399999999999998</v>
      </c>
      <c r="V16" s="26">
        <f t="shared" si="4"/>
        <v>0</v>
      </c>
      <c r="W16" s="3"/>
      <c r="X16" s="3"/>
      <c r="Y16" s="3"/>
      <c r="Z16" s="3"/>
      <c r="AA16" s="3"/>
      <c r="AB16" s="3"/>
      <c r="AC16" s="3"/>
      <c r="AD16" s="3"/>
      <c r="AE16" s="3"/>
      <c r="AF16" s="3"/>
      <c r="AG16" s="3"/>
      <c r="AH16" s="3"/>
      <c r="AI16" s="3"/>
      <c r="AJ16" s="3"/>
      <c r="AK16" s="3"/>
      <c r="AL16" s="3"/>
      <c r="AM16" s="3"/>
    </row>
    <row r="17" spans="1:39" ht="30.75" customHeight="1">
      <c r="A17" s="86"/>
      <c r="B17" s="86"/>
      <c r="C17" s="86"/>
      <c r="D17" s="86"/>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Gestión Jurídica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Fuga de Capital Intelectual</v>
      </c>
      <c r="E18" s="23" t="s">
        <v>266</v>
      </c>
      <c r="F18" s="23" t="s">
        <v>267</v>
      </c>
      <c r="G18" s="23" t="s">
        <v>268</v>
      </c>
      <c r="H18" s="23" t="str">
        <f t="shared" si="0"/>
        <v>El Supervisor del contrato verifica el informe de actividades y soportes entregados por el Contratista de prestación de servicios, de manera mensual.</v>
      </c>
      <c r="I18" s="24" t="s">
        <v>257</v>
      </c>
      <c r="J18" s="24" t="str">
        <f t="shared" si="1"/>
        <v>Afecta probabilidad</v>
      </c>
      <c r="K18" s="24" t="s">
        <v>237</v>
      </c>
      <c r="L18" s="24" t="s">
        <v>238</v>
      </c>
      <c r="M18" s="24" t="s">
        <v>239</v>
      </c>
      <c r="N18" s="24" t="s">
        <v>240</v>
      </c>
      <c r="O18" s="24" t="s">
        <v>269</v>
      </c>
      <c r="P18" s="24" t="s">
        <v>270</v>
      </c>
      <c r="Q18" s="24" t="s">
        <v>271</v>
      </c>
      <c r="R18" s="25">
        <f t="shared" si="2"/>
        <v>0.3</v>
      </c>
      <c r="S18" s="26">
        <f>IF(OR(J18="",J18=0),"",
IF(J18="Afecta probabilidad",'2. Identificación del Riesgo'!$L$18,""))</f>
        <v>0.8</v>
      </c>
      <c r="T18" s="26" t="str">
        <f>IF(OR(J18="",J18=0),"",
IF(J18="Afecta Impacto",'2. Identificación del Riesgo'!$O$18,""))</f>
        <v/>
      </c>
      <c r="U18" s="26">
        <f t="shared" si="3"/>
        <v>0.56000000000000005</v>
      </c>
      <c r="V18" s="26">
        <f t="shared" si="4"/>
        <v>0</v>
      </c>
      <c r="W18" s="3"/>
      <c r="X18" s="3"/>
      <c r="Y18" s="3"/>
      <c r="Z18" s="3"/>
      <c r="AA18" s="3"/>
      <c r="AB18" s="3"/>
      <c r="AC18" s="3"/>
      <c r="AD18" s="3"/>
      <c r="AE18" s="3"/>
      <c r="AF18" s="3"/>
      <c r="AG18" s="3"/>
      <c r="AH18" s="3"/>
      <c r="AI18" s="3"/>
      <c r="AJ18" s="3"/>
      <c r="AK18" s="3"/>
      <c r="AL18" s="3"/>
      <c r="AM18" s="3"/>
    </row>
    <row r="19" spans="1:39" ht="30.75" customHeight="1">
      <c r="A19" s="91"/>
      <c r="B19" s="91"/>
      <c r="C19" s="91"/>
      <c r="D19" s="91"/>
      <c r="E19" s="23"/>
      <c r="F19" s="23"/>
      <c r="G19" s="23"/>
      <c r="H19" s="23" t="str">
        <f t="shared" si="0"/>
        <v xml:space="preserve">  </v>
      </c>
      <c r="I19" s="24"/>
      <c r="J19" s="24" t="str">
        <f t="shared" si="1"/>
        <v/>
      </c>
      <c r="K19" s="24"/>
      <c r="L19" s="24"/>
      <c r="M19" s="24"/>
      <c r="N19" s="24"/>
      <c r="O19" s="24"/>
      <c r="P19" s="24"/>
      <c r="Q19" s="24"/>
      <c r="R19" s="25" t="str">
        <f t="shared" si="2"/>
        <v/>
      </c>
      <c r="S19" s="26" t="str">
        <f>IF(OR(J19="",J19=0),"",
IF(J19="Afecta probabilidad",
IF(J18="Afecta probabilidad",S18-(S18*R18),'2. Identificación del Riesgo'!$L$18),""))</f>
        <v/>
      </c>
      <c r="T19" s="26" t="str">
        <f>IF(OR(J19="",J19=0),"",
IF(J19="Afecta Impacto",
IF(J18="Afecta Impacto",T18-(T18*R18),'2. Identificación del Riesgo'!$O$18),""))</f>
        <v/>
      </c>
      <c r="U19" s="26">
        <f t="shared" si="3"/>
        <v>0</v>
      </c>
      <c r="V19" s="26">
        <f t="shared" si="4"/>
        <v>0</v>
      </c>
      <c r="W19" s="3"/>
      <c r="X19" s="3"/>
      <c r="Y19" s="3"/>
      <c r="Z19" s="3"/>
      <c r="AA19" s="3"/>
      <c r="AB19" s="3"/>
      <c r="AC19" s="3"/>
      <c r="AD19" s="3"/>
      <c r="AE19" s="3"/>
      <c r="AF19" s="3"/>
      <c r="AG19" s="3"/>
      <c r="AH19" s="3"/>
      <c r="AI19" s="3"/>
      <c r="AJ19" s="3"/>
      <c r="AK19" s="3"/>
      <c r="AL19" s="3"/>
      <c r="AM19" s="3"/>
    </row>
    <row r="20" spans="1:39" ht="30.75" customHeight="1">
      <c r="A20" s="86"/>
      <c r="B20" s="86"/>
      <c r="C20" s="86"/>
      <c r="D20" s="86"/>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Gestión Jurídica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Seguridad de la Información (Pérdida de Confidencialidad)</v>
      </c>
      <c r="E21" s="23"/>
      <c r="F21" s="23"/>
      <c r="G21" s="23"/>
      <c r="H21" s="23" t="str">
        <f t="shared" si="0"/>
        <v xml:space="preserve">  </v>
      </c>
      <c r="I21" s="24"/>
      <c r="J21" s="24" t="str">
        <f t="shared" si="1"/>
        <v/>
      </c>
      <c r="K21" s="24"/>
      <c r="L21" s="24"/>
      <c r="M21" s="24"/>
      <c r="N21" s="24"/>
      <c r="O21" s="24"/>
      <c r="P21" s="24"/>
      <c r="Q21" s="24"/>
      <c r="R21" s="25" t="str">
        <f t="shared" si="2"/>
        <v/>
      </c>
      <c r="S21" s="26" t="str">
        <f>IF(OR(J21="",J21=0),"",
IF(J21="Afecta probabilidad",'2. Identificación del Riesgo'!$L$21,""))</f>
        <v/>
      </c>
      <c r="T21" s="26" t="str">
        <f>IF(OR(J21="",J21=0),"",
IF(J21="Afecta Impacto",'2. Identificación del Riesgo'!$O$21,""))</f>
        <v/>
      </c>
      <c r="U21" s="26">
        <f t="shared" si="3"/>
        <v>0</v>
      </c>
      <c r="V21" s="26">
        <f t="shared" si="4"/>
        <v>0</v>
      </c>
      <c r="W21" s="3"/>
      <c r="X21" s="3"/>
      <c r="Y21" s="3"/>
      <c r="Z21" s="3"/>
      <c r="AA21" s="3"/>
      <c r="AB21" s="3"/>
      <c r="AC21" s="3"/>
      <c r="AD21" s="3"/>
      <c r="AE21" s="3"/>
      <c r="AF21" s="3"/>
      <c r="AG21" s="3"/>
      <c r="AH21" s="3"/>
      <c r="AI21" s="3"/>
      <c r="AJ21" s="3"/>
      <c r="AK21" s="3"/>
      <c r="AL21" s="3"/>
      <c r="AM21" s="3"/>
    </row>
    <row r="22" spans="1:39" ht="30.75" customHeight="1">
      <c r="A22" s="91"/>
      <c r="B22" s="91"/>
      <c r="C22" s="91"/>
      <c r="D22" s="91"/>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6"/>
      <c r="B23" s="86"/>
      <c r="C23" s="86"/>
      <c r="D23" s="86"/>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Gestión Jurídica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Seguridad de la Información (Pérdida de la Integridad)</v>
      </c>
      <c r="E24" s="23"/>
      <c r="F24" s="23"/>
      <c r="G24" s="23"/>
      <c r="H24" s="23" t="str">
        <f t="shared" si="0"/>
        <v xml:space="preserve">  </v>
      </c>
      <c r="I24" s="24"/>
      <c r="J24" s="24" t="str">
        <f t="shared" si="1"/>
        <v/>
      </c>
      <c r="K24" s="24"/>
      <c r="L24" s="24"/>
      <c r="M24" s="24"/>
      <c r="N24" s="24"/>
      <c r="O24" s="24"/>
      <c r="P24" s="24"/>
      <c r="Q24" s="24"/>
      <c r="R24" s="25" t="str">
        <f t="shared" si="2"/>
        <v/>
      </c>
      <c r="S24" s="26" t="str">
        <f>IF(OR(J24="",J24=0),"",
IF(J24="Afecta probabilidad",'2. Identificación del Riesgo'!$L$24,""))</f>
        <v/>
      </c>
      <c r="T24" s="26" t="str">
        <f>IF(OR(J24="",J24=0),"",
IF(J24="Afecta Impacto",'2. Identificación del Riesgo'!$O$24,""))</f>
        <v/>
      </c>
      <c r="U24" s="26">
        <f t="shared" si="3"/>
        <v>0</v>
      </c>
      <c r="V24" s="26">
        <f t="shared" si="4"/>
        <v>0</v>
      </c>
      <c r="W24" s="3"/>
      <c r="X24" s="3"/>
      <c r="Y24" s="3"/>
      <c r="Z24" s="3"/>
      <c r="AA24" s="3"/>
      <c r="AB24" s="3"/>
      <c r="AC24" s="3"/>
      <c r="AD24" s="3"/>
      <c r="AE24" s="3"/>
      <c r="AF24" s="3"/>
      <c r="AG24" s="3"/>
      <c r="AH24" s="3"/>
      <c r="AI24" s="3"/>
      <c r="AJ24" s="3"/>
      <c r="AK24" s="3"/>
      <c r="AL24" s="3"/>
      <c r="AM24" s="3"/>
    </row>
    <row r="25" spans="1:39" ht="30.75" customHeight="1">
      <c r="A25" s="91"/>
      <c r="B25" s="91"/>
      <c r="C25" s="91"/>
      <c r="D25" s="91"/>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6"/>
      <c r="B26" s="86"/>
      <c r="C26" s="86"/>
      <c r="D26" s="86"/>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
      </c>
      <c r="E27" s="23"/>
      <c r="F27" s="23"/>
      <c r="G27" s="23"/>
      <c r="H27" s="23" t="str">
        <f t="shared" si="0"/>
        <v xml:space="preserve">  </v>
      </c>
      <c r="I27" s="24"/>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91"/>
      <c r="B28" s="91"/>
      <c r="C28" s="91"/>
      <c r="D28" s="91"/>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6"/>
      <c r="B29" s="86"/>
      <c r="C29" s="86"/>
      <c r="D29" s="86"/>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
      </c>
      <c r="E30" s="23"/>
      <c r="F30" s="23"/>
      <c r="G30" s="23"/>
      <c r="H30" s="23"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91"/>
      <c r="B31" s="91"/>
      <c r="C31" s="91"/>
      <c r="D31" s="91"/>
      <c r="E31" s="23"/>
      <c r="F31" s="23"/>
      <c r="G31" s="23"/>
      <c r="H31" s="23"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6"/>
      <c r="B32" s="86"/>
      <c r="C32" s="86"/>
      <c r="D32" s="86"/>
      <c r="E32" s="23"/>
      <c r="F32" s="23"/>
      <c r="G32" s="23"/>
      <c r="H32" s="23"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
      </c>
      <c r="E33" s="23"/>
      <c r="F33" s="23"/>
      <c r="G33" s="23"/>
      <c r="H33" s="23"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91"/>
      <c r="B34" s="91"/>
      <c r="C34" s="91"/>
      <c r="D34" s="91"/>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6"/>
      <c r="B35" s="86"/>
      <c r="C35" s="86"/>
      <c r="D35" s="86"/>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1"/>
      <c r="B37" s="91"/>
      <c r="C37" s="91"/>
      <c r="D37" s="91"/>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6"/>
      <c r="B38" s="86"/>
      <c r="C38" s="86"/>
      <c r="D38" s="86"/>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1"/>
      <c r="B40" s="91"/>
      <c r="C40" s="91"/>
      <c r="D40" s="91"/>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6"/>
      <c r="B41" s="86"/>
      <c r="C41" s="86"/>
      <c r="D41" s="86"/>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1"/>
      <c r="B43" s="91"/>
      <c r="C43" s="91"/>
      <c r="D43" s="91"/>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6"/>
      <c r="B44" s="86"/>
      <c r="C44" s="86"/>
      <c r="D44" s="86"/>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1"/>
      <c r="B46" s="91"/>
      <c r="C46" s="91"/>
      <c r="D46" s="91"/>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6"/>
      <c r="B47" s="86"/>
      <c r="C47" s="86"/>
      <c r="D47" s="86"/>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1"/>
      <c r="B49" s="91"/>
      <c r="C49" s="91"/>
      <c r="D49" s="91"/>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6"/>
      <c r="B50" s="86"/>
      <c r="C50" s="86"/>
      <c r="D50" s="86"/>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1"/>
      <c r="B52" s="91"/>
      <c r="C52" s="91"/>
      <c r="D52" s="91"/>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6"/>
      <c r="B53" s="86"/>
      <c r="C53" s="86"/>
      <c r="D53" s="86"/>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1"/>
      <c r="B55" s="91"/>
      <c r="C55" s="91"/>
      <c r="D55" s="91"/>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6"/>
      <c r="B56" s="86"/>
      <c r="C56" s="86"/>
      <c r="D56" s="86"/>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1"/>
      <c r="B58" s="91"/>
      <c r="C58" s="91"/>
      <c r="D58" s="91"/>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6"/>
      <c r="B59" s="86"/>
      <c r="C59" s="86"/>
      <c r="D59" s="86"/>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1"/>
      <c r="B61" s="91"/>
      <c r="C61" s="91"/>
      <c r="D61" s="91"/>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6"/>
      <c r="B62" s="86"/>
      <c r="C62" s="86"/>
      <c r="D62" s="86"/>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1"/>
      <c r="B64" s="91"/>
      <c r="C64" s="91"/>
      <c r="D64" s="91"/>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6"/>
      <c r="B65" s="86"/>
      <c r="C65" s="86"/>
      <c r="D65" s="86"/>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1"/>
      <c r="B67" s="91"/>
      <c r="C67" s="91"/>
      <c r="D67" s="91"/>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6"/>
      <c r="B68" s="86"/>
      <c r="C68" s="86"/>
      <c r="D68" s="86"/>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44" priority="1">
      <formula>IF($D9="No aplica",1,0)</formula>
    </cfRule>
  </conditionalFormatting>
  <conditionalFormatting sqref="U9:U68">
    <cfRule type="cellIs" dxfId="243" priority="2" operator="equal">
      <formula>0</formula>
    </cfRule>
  </conditionalFormatting>
  <conditionalFormatting sqref="V9:V68">
    <cfRule type="cellIs" dxfId="242" priority="3" operator="equal">
      <formula>0</formula>
    </cfRule>
  </conditionalFormatting>
  <conditionalFormatting sqref="E15:V17">
    <cfRule type="expression" dxfId="241" priority="4">
      <formula>IF($D$15="No aplica",1,0)</formula>
    </cfRule>
  </conditionalFormatting>
  <conditionalFormatting sqref="E18:V20">
    <cfRule type="expression" dxfId="240" priority="5">
      <formula>IF($D$18="No aplica",1,0)</formula>
    </cfRule>
  </conditionalFormatting>
  <conditionalFormatting sqref="E21:V23">
    <cfRule type="expression" dxfId="239" priority="6">
      <formula>IF($D$21="No aplica",1,0)</formula>
    </cfRule>
  </conditionalFormatting>
  <conditionalFormatting sqref="E24:V26">
    <cfRule type="expression" dxfId="238" priority="7">
      <formula>IF($D$24="No aplica",1,0)</formula>
    </cfRule>
  </conditionalFormatting>
  <conditionalFormatting sqref="E27:V29">
    <cfRule type="expression" dxfId="237" priority="8">
      <formula>IF($D$27="No aplica",1,0)</formula>
    </cfRule>
  </conditionalFormatting>
  <conditionalFormatting sqref="E30:V32">
    <cfRule type="expression" dxfId="236" priority="9">
      <formula>IF($D$30="No aplica",1,0)</formula>
    </cfRule>
  </conditionalFormatting>
  <conditionalFormatting sqref="E33:V35">
    <cfRule type="expression" dxfId="235" priority="10">
      <formula>IF($D$33="No aplica",1,0)</formula>
    </cfRule>
  </conditionalFormatting>
  <conditionalFormatting sqref="E36:V38">
    <cfRule type="expression" dxfId="234" priority="11">
      <formula>IF($D$36="No aplica",1,0)</formula>
    </cfRule>
  </conditionalFormatting>
  <conditionalFormatting sqref="E39:V41">
    <cfRule type="expression" dxfId="233" priority="12">
      <formula>IF($D$39="No aplica",1,0)</formula>
    </cfRule>
  </conditionalFormatting>
  <conditionalFormatting sqref="E42:V44">
    <cfRule type="expression" dxfId="232" priority="13">
      <formula>IF($D$42="No aplica",1,0)</formula>
    </cfRule>
  </conditionalFormatting>
  <conditionalFormatting sqref="E45:V47">
    <cfRule type="expression" dxfId="231" priority="14">
      <formula>IF($D$45="No aplica",1,0)</formula>
    </cfRule>
  </conditionalFormatting>
  <conditionalFormatting sqref="E48:V50">
    <cfRule type="expression" dxfId="230" priority="15">
      <formula>IF($D$48="No aplica",1,0)</formula>
    </cfRule>
  </conditionalFormatting>
  <conditionalFormatting sqref="E51:V53">
    <cfRule type="expression" dxfId="229" priority="16">
      <formula>IF($D$51="No aplica",1,0)</formula>
    </cfRule>
  </conditionalFormatting>
  <conditionalFormatting sqref="E54:V56">
    <cfRule type="expression" dxfId="228" priority="17">
      <formula>IF($D$54="No aplica",1,0)</formula>
    </cfRule>
  </conditionalFormatting>
  <conditionalFormatting sqref="E57:V59">
    <cfRule type="expression" dxfId="227" priority="18">
      <formula>IF($D$57="No aplica",1,0)</formula>
    </cfRule>
  </conditionalFormatting>
  <conditionalFormatting sqref="E60:V62">
    <cfRule type="expression" dxfId="226" priority="19">
      <formula>IF($D$60="No aplica",1,0)</formula>
    </cfRule>
  </conditionalFormatting>
  <conditionalFormatting sqref="E63:V65">
    <cfRule type="expression" dxfId="225" priority="20">
      <formula>IF($D$63="No aplica",1,0)</formula>
    </cfRule>
  </conditionalFormatting>
  <conditionalFormatting sqref="E66:V68">
    <cfRule type="expression" dxfId="224" priority="21">
      <formula>IF($D$66="No aplica",1,0)</formula>
    </cfRule>
  </conditionalFormatting>
  <conditionalFormatting sqref="E12:E14 H12:N14 R12:V14">
    <cfRule type="expression" dxfId="223" priority="22">
      <formula>IF($D$12="No aplica",1,0)</formula>
    </cfRule>
  </conditionalFormatting>
  <conditionalFormatting sqref="E9:V11">
    <cfRule type="expression" dxfId="222" priority="23">
      <formula>IF($D$9="No aplica",1,0)</formula>
    </cfRule>
  </conditionalFormatting>
  <conditionalFormatting sqref="F12">
    <cfRule type="expression" dxfId="221" priority="24">
      <formula>IF($D$9="No aplica",1,0)</formula>
    </cfRule>
  </conditionalFormatting>
  <conditionalFormatting sqref="F13">
    <cfRule type="expression" dxfId="220" priority="25">
      <formula>IF($D$9="No aplica",1,0)</formula>
    </cfRule>
  </conditionalFormatting>
  <conditionalFormatting sqref="G12">
    <cfRule type="expression" dxfId="219" priority="26">
      <formula>IF($D$9="No aplica",1,0)</formula>
    </cfRule>
  </conditionalFormatting>
  <conditionalFormatting sqref="G13">
    <cfRule type="expression" dxfId="218" priority="27">
      <formula>IF($D$9="No aplica",1,0)</formula>
    </cfRule>
  </conditionalFormatting>
  <conditionalFormatting sqref="G14">
    <cfRule type="expression" dxfId="217" priority="28">
      <formula>IF($D$9="No aplica",1,0)</formula>
    </cfRule>
  </conditionalFormatting>
  <conditionalFormatting sqref="P12">
    <cfRule type="expression" dxfId="216" priority="29">
      <formula>IF($D$9="No aplica",1,0)</formula>
    </cfRule>
  </conditionalFormatting>
  <conditionalFormatting sqref="P13">
    <cfRule type="expression" dxfId="215" priority="30">
      <formula>IF($D$9="No aplica",1,0)</formula>
    </cfRule>
  </conditionalFormatting>
  <conditionalFormatting sqref="P14">
    <cfRule type="expression" dxfId="214" priority="31">
      <formula>IF($D$9="No aplica",1,0)</formula>
    </cfRule>
  </conditionalFormatting>
  <conditionalFormatting sqref="O12">
    <cfRule type="expression" dxfId="213" priority="32">
      <formula>IF($D$9="No aplica",1,0)</formula>
    </cfRule>
  </conditionalFormatting>
  <conditionalFormatting sqref="O13">
    <cfRule type="expression" dxfId="212" priority="33">
      <formula>IF($D$9="No aplica",1,0)</formula>
    </cfRule>
  </conditionalFormatting>
  <conditionalFormatting sqref="O14">
    <cfRule type="expression" dxfId="211" priority="34">
      <formula>IF($D$9="No aplica",1,0)</formula>
    </cfRule>
  </conditionalFormatting>
  <conditionalFormatting sqref="Q12">
    <cfRule type="expression" dxfId="210" priority="35">
      <formula>IF($D$9="No aplica",1,0)</formula>
    </cfRule>
  </conditionalFormatting>
  <conditionalFormatting sqref="Q13">
    <cfRule type="expression" dxfId="209" priority="36">
      <formula>IF($D$9="No aplica",1,0)</formula>
    </cfRule>
  </conditionalFormatting>
  <conditionalFormatting sqref="F14">
    <cfRule type="expression" dxfId="208" priority="37">
      <formula>IF($D$9="No aplica",1,0)</formula>
    </cfRule>
  </conditionalFormatting>
  <conditionalFormatting sqref="Q14">
    <cfRule type="expression" dxfId="207" priority="38">
      <formula>IF($D$9="No aplica",1,0)</formula>
    </cfRule>
  </conditionalFormatting>
  <conditionalFormatting sqref="F12:G14">
    <cfRule type="expression" dxfId="206" priority="39">
      <formula>IF($D$12="No aplica",1,0)</formula>
    </cfRule>
  </conditionalFormatting>
  <dataValidations count="5">
    <dataValidation type="list" allowBlank="1" showErrorMessage="1" sqref="K9:K68">
      <formula1>Listas!$J$2:$J$4</formula1>
    </dataValidation>
    <dataValidation type="list" allowBlank="1" showErrorMessage="1" sqref="I9:I68">
      <formula1>Listas!$I$2:$I$5</formula1>
    </dataValidation>
    <dataValidation type="list" allowBlank="1" showErrorMessage="1" sqref="N9:N68">
      <formula1>Listas!$M$2:$M$4</formula1>
    </dataValidation>
    <dataValidation type="list" allowBlank="1" showErrorMessage="1" sqref="L9:L68">
      <formula1>Listas!$K$2:$K$4</formula1>
    </dataValidation>
    <dataValidation type="list" allowBlank="1" showErrorMessage="1" sqref="M9:M68">
      <formula1>Listas!$L$2:$L$4</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33.44140625" customWidth="1"/>
    <col min="6" max="6" width="14.5546875" customWidth="1"/>
    <col min="7" max="7" width="20.6640625" customWidth="1"/>
    <col min="8" max="8" width="29" customWidth="1"/>
    <col min="9" max="9" width="36.88671875" customWidth="1"/>
    <col min="10" max="10" width="23" customWidth="1"/>
    <col min="11" max="11" width="29.109375" customWidth="1"/>
    <col min="12" max="12" width="26" customWidth="1"/>
    <col min="13" max="13" width="16.5546875" customWidth="1"/>
    <col min="14" max="14" width="17.109375" customWidth="1"/>
    <col min="15" max="15" width="29.33203125" customWidth="1"/>
    <col min="16" max="16" width="23.44140625" customWidth="1"/>
    <col min="17" max="17" width="14.109375" customWidth="1"/>
    <col min="18" max="19" width="12.109375" customWidth="1"/>
    <col min="20" max="20" width="14.109375" customWidth="1"/>
    <col min="21" max="21" width="22.6640625" customWidth="1"/>
    <col min="22" max="22" width="22.5546875" customWidth="1"/>
    <col min="23" max="23" width="20.109375" customWidth="1"/>
    <col min="24" max="24" width="5" customWidth="1"/>
    <col min="25"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73"/>
      <c r="T1" s="73"/>
      <c r="U1" s="67"/>
      <c r="V1" s="103" t="s">
        <v>272</v>
      </c>
      <c r="W1" s="59"/>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74"/>
      <c r="T2" s="74"/>
      <c r="U2" s="69"/>
      <c r="V2" s="103" t="s">
        <v>273</v>
      </c>
      <c r="W2" s="59"/>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74"/>
      <c r="T3" s="74"/>
      <c r="U3" s="69"/>
      <c r="V3" s="103" t="s">
        <v>274</v>
      </c>
      <c r="W3" s="59"/>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5"/>
      <c r="T4" s="75"/>
      <c r="U4" s="71"/>
      <c r="V4" s="103" t="s">
        <v>275</v>
      </c>
      <c r="W4" s="59"/>
      <c r="X4" s="3"/>
      <c r="Y4" s="3"/>
      <c r="Z4" s="3"/>
      <c r="AA4" s="3"/>
      <c r="AB4" s="3"/>
      <c r="AC4" s="3"/>
      <c r="AD4" s="3"/>
      <c r="AE4" s="3"/>
      <c r="AF4" s="3"/>
      <c r="AG4" s="3"/>
      <c r="AH4" s="3"/>
      <c r="AI4" s="3"/>
      <c r="AJ4" s="3"/>
      <c r="AK4" s="3"/>
      <c r="AL4" s="3"/>
      <c r="AM4" s="3"/>
    </row>
    <row r="5" spans="1:39" ht="16.5" customHeight="1">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c r="A6" s="93" t="s">
        <v>82</v>
      </c>
      <c r="B6" s="62"/>
      <c r="C6" s="62"/>
      <c r="D6" s="59"/>
      <c r="E6" s="93" t="s">
        <v>276</v>
      </c>
      <c r="F6" s="62"/>
      <c r="G6" s="62"/>
      <c r="H6" s="62"/>
      <c r="I6" s="62"/>
      <c r="J6" s="62"/>
      <c r="K6" s="62"/>
      <c r="L6" s="62"/>
      <c r="M6" s="62"/>
      <c r="N6" s="62"/>
      <c r="O6" s="62"/>
      <c r="P6" s="62"/>
      <c r="Q6" s="62"/>
      <c r="R6" s="62"/>
      <c r="S6" s="62"/>
      <c r="T6" s="62"/>
      <c r="U6" s="62"/>
      <c r="V6" s="62"/>
      <c r="W6" s="59"/>
      <c r="X6" s="3"/>
      <c r="Y6" s="3"/>
      <c r="Z6" s="3"/>
      <c r="AA6" s="3"/>
      <c r="AB6" s="3"/>
      <c r="AC6" s="3"/>
      <c r="AD6" s="3"/>
      <c r="AE6" s="3"/>
      <c r="AF6" s="3"/>
      <c r="AG6" s="3"/>
      <c r="AH6" s="3"/>
      <c r="AI6" s="3"/>
      <c r="AJ6" s="3"/>
      <c r="AK6" s="3"/>
      <c r="AL6" s="3"/>
      <c r="AM6" s="3"/>
    </row>
    <row r="7" spans="1:39" ht="18" customHeight="1">
      <c r="A7" s="90" t="s">
        <v>80</v>
      </c>
      <c r="B7" s="92" t="s">
        <v>81</v>
      </c>
      <c r="C7" s="87" t="s">
        <v>89</v>
      </c>
      <c r="D7" s="87" t="s">
        <v>90</v>
      </c>
      <c r="E7" s="95" t="s">
        <v>216</v>
      </c>
      <c r="F7" s="114" t="s">
        <v>277</v>
      </c>
      <c r="G7" s="114" t="s">
        <v>278</v>
      </c>
      <c r="H7" s="114" t="s">
        <v>279</v>
      </c>
      <c r="I7" s="114" t="s">
        <v>280</v>
      </c>
      <c r="J7" s="114" t="s">
        <v>281</v>
      </c>
      <c r="K7" s="114" t="s">
        <v>282</v>
      </c>
      <c r="L7" s="114" t="s">
        <v>283</v>
      </c>
      <c r="M7" s="87" t="s">
        <v>284</v>
      </c>
      <c r="N7" s="87" t="s">
        <v>285</v>
      </c>
      <c r="O7" s="87" t="s">
        <v>286</v>
      </c>
      <c r="P7" s="95" t="s">
        <v>287</v>
      </c>
      <c r="Q7" s="87" t="s">
        <v>288</v>
      </c>
      <c r="R7" s="87" t="s">
        <v>289</v>
      </c>
      <c r="S7" s="87" t="s">
        <v>290</v>
      </c>
      <c r="T7" s="87" t="s">
        <v>291</v>
      </c>
      <c r="U7" s="95" t="s">
        <v>292</v>
      </c>
      <c r="V7" s="87" t="s">
        <v>293</v>
      </c>
      <c r="W7" s="87" t="s">
        <v>294</v>
      </c>
      <c r="X7" s="3"/>
      <c r="Y7" s="3"/>
      <c r="Z7" s="3"/>
      <c r="AA7" s="3"/>
      <c r="AB7" s="3"/>
      <c r="AC7" s="3"/>
      <c r="AD7" s="3"/>
      <c r="AE7" s="3"/>
      <c r="AF7" s="3"/>
      <c r="AG7" s="3"/>
      <c r="AH7" s="3"/>
      <c r="AI7" s="3"/>
      <c r="AJ7" s="3"/>
      <c r="AK7" s="3"/>
      <c r="AL7" s="3"/>
      <c r="AM7" s="3"/>
    </row>
    <row r="8" spans="1:39" ht="59.25" customHeight="1">
      <c r="A8" s="86"/>
      <c r="B8" s="86"/>
      <c r="C8" s="86"/>
      <c r="D8" s="86"/>
      <c r="E8" s="86"/>
      <c r="F8" s="86"/>
      <c r="G8" s="86"/>
      <c r="H8" s="86"/>
      <c r="I8" s="86"/>
      <c r="J8" s="86"/>
      <c r="K8" s="86"/>
      <c r="L8" s="86"/>
      <c r="M8" s="86"/>
      <c r="N8" s="86"/>
      <c r="O8" s="86"/>
      <c r="P8" s="86"/>
      <c r="Q8" s="86"/>
      <c r="R8" s="86"/>
      <c r="S8" s="86"/>
      <c r="T8" s="86"/>
      <c r="U8" s="86"/>
      <c r="V8" s="86"/>
      <c r="W8" s="86"/>
      <c r="X8" s="16"/>
      <c r="Y8" s="16"/>
      <c r="Z8" s="16"/>
      <c r="AA8" s="16"/>
      <c r="AB8" s="16"/>
      <c r="AC8" s="16"/>
      <c r="AD8" s="16"/>
      <c r="AE8" s="16"/>
      <c r="AF8" s="16"/>
      <c r="AG8" s="16"/>
      <c r="AH8" s="16"/>
      <c r="AI8" s="16"/>
      <c r="AJ8" s="16"/>
      <c r="AK8" s="16"/>
      <c r="AL8" s="16"/>
      <c r="AM8" s="16"/>
    </row>
    <row r="9" spans="1:39" ht="45.75"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Gestión Jurídica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E9" s="27" t="s">
        <v>295</v>
      </c>
      <c r="F9" s="28" t="s">
        <v>296</v>
      </c>
      <c r="G9" s="28" t="s">
        <v>297</v>
      </c>
      <c r="H9" s="28" t="s">
        <v>298</v>
      </c>
      <c r="I9" s="28" t="s">
        <v>299</v>
      </c>
      <c r="J9" s="28" t="s">
        <v>300</v>
      </c>
      <c r="K9" s="28" t="s">
        <v>301</v>
      </c>
      <c r="L9" s="28" t="s">
        <v>302</v>
      </c>
      <c r="M9" s="24" t="str">
        <f t="shared" ref="M9:M68" si="0">IF(AND(N9&gt;=0,N9&lt;=85),"Débil",
IF(AND(N9&gt;=86,N9&lt;=95),"Moderado",
IF(AND(N9&gt;=96,N9&lt;=100),"Fuerte","")))</f>
        <v>Fuerte</v>
      </c>
      <c r="N9" s="24">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100</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No debe establecer un plan de acción para mejorar el diseño del control.</v>
      </c>
      <c r="P9" s="24" t="s">
        <v>303</v>
      </c>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Fuerte</v>
      </c>
      <c r="R9" s="115">
        <f>IF(AND(N9="",N10="",N11=""),"",AVERAGE(N9:N11))</f>
        <v>100</v>
      </c>
      <c r="S9" s="115" t="str">
        <f>IF(R9="","",
IF(R9=100,"Fuerte",
IF(R9&lt;50,"Débil",
IF(OR(R9&gt;=50,R9&lt;100),"Moderado",""))))</f>
        <v>Fuerte</v>
      </c>
      <c r="T9" s="97" t="str">
        <f>IF(S9="","",IF(S9="Fuerte","NO","SI"))</f>
        <v>NO</v>
      </c>
      <c r="U9" s="97" t="s">
        <v>304</v>
      </c>
      <c r="V9" s="97">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2</v>
      </c>
      <c r="W9" s="101"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
      </c>
      <c r="X9" s="17"/>
      <c r="Y9" s="17"/>
      <c r="Z9" s="17"/>
      <c r="AA9" s="17"/>
      <c r="AB9" s="17"/>
      <c r="AC9" s="17"/>
      <c r="AD9" s="17"/>
      <c r="AE9" s="17"/>
      <c r="AF9" s="17"/>
      <c r="AG9" s="17"/>
      <c r="AH9" s="17"/>
      <c r="AI9" s="17"/>
      <c r="AJ9" s="17"/>
      <c r="AK9" s="17"/>
      <c r="AL9" s="17"/>
      <c r="AM9" s="17"/>
    </row>
    <row r="10" spans="1:39" ht="45.75" customHeight="1">
      <c r="A10" s="91"/>
      <c r="B10" s="91"/>
      <c r="C10" s="91"/>
      <c r="D10" s="91"/>
      <c r="E10" s="27" t="s">
        <v>295</v>
      </c>
      <c r="F10" s="28" t="s">
        <v>296</v>
      </c>
      <c r="G10" s="28" t="s">
        <v>297</v>
      </c>
      <c r="H10" s="28" t="s">
        <v>298</v>
      </c>
      <c r="I10" s="28" t="s">
        <v>299</v>
      </c>
      <c r="J10" s="28" t="s">
        <v>300</v>
      </c>
      <c r="K10" s="28" t="s">
        <v>301</v>
      </c>
      <c r="L10" s="28" t="s">
        <v>302</v>
      </c>
      <c r="M10" s="24" t="str">
        <f t="shared" si="0"/>
        <v>Fuerte</v>
      </c>
      <c r="N10" s="24">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100</v>
      </c>
      <c r="O10" s="24" t="str">
        <f t="shared" si="1"/>
        <v>No debe establecer un plan de acción para mejorar el diseño del control.</v>
      </c>
      <c r="P10" s="24" t="s">
        <v>303</v>
      </c>
      <c r="Q10" s="24" t="str">
        <f t="shared" si="2"/>
        <v>Fuerte</v>
      </c>
      <c r="R10" s="91"/>
      <c r="S10" s="91"/>
      <c r="T10" s="91"/>
      <c r="U10" s="91"/>
      <c r="V10" s="91"/>
      <c r="W10" s="91"/>
      <c r="X10" s="3"/>
      <c r="Y10" s="3"/>
      <c r="Z10" s="3"/>
      <c r="AA10" s="3"/>
      <c r="AB10" s="3"/>
      <c r="AC10" s="3"/>
      <c r="AD10" s="3"/>
      <c r="AE10" s="3"/>
      <c r="AF10" s="3"/>
      <c r="AG10" s="3"/>
      <c r="AH10" s="3"/>
      <c r="AI10" s="3"/>
      <c r="AJ10" s="3"/>
      <c r="AK10" s="3"/>
      <c r="AL10" s="3"/>
      <c r="AM10" s="3"/>
    </row>
    <row r="11" spans="1:39" ht="45.75" customHeight="1">
      <c r="A11" s="86"/>
      <c r="B11" s="86"/>
      <c r="C11" s="86"/>
      <c r="D11" s="86"/>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86"/>
      <c r="S11" s="86"/>
      <c r="T11" s="86"/>
      <c r="U11" s="86"/>
      <c r="V11" s="86"/>
      <c r="W11" s="86"/>
      <c r="X11" s="3"/>
      <c r="Y11" s="3"/>
      <c r="Z11" s="3"/>
      <c r="AA11" s="3"/>
      <c r="AB11" s="3"/>
      <c r="AC11" s="3"/>
      <c r="AD11" s="3"/>
      <c r="AE11" s="3"/>
      <c r="AF11" s="3"/>
      <c r="AG11" s="3"/>
      <c r="AH11" s="3"/>
      <c r="AI11" s="3"/>
      <c r="AJ11" s="3"/>
      <c r="AK11" s="3"/>
      <c r="AL11" s="3"/>
      <c r="AM11" s="3"/>
    </row>
    <row r="12" spans="1:39" ht="45.75"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15" t="str">
        <f>IF(AND(N12="",N13="",N14=""),"",AVERAGE(N12:N14))</f>
        <v/>
      </c>
      <c r="S12" s="115" t="str">
        <f>IF(R12="","",
IF(R12=100,"Fuerte",
IF(R12&lt;50,"Débil",
IF(OR(R12&gt;=50,R12&lt;100),"Moderado",""))))</f>
        <v/>
      </c>
      <c r="T12" s="97" t="str">
        <f>IF(S12="","",IF(S12="Fuerte","NO","SI"))</f>
        <v/>
      </c>
      <c r="U12" s="97"/>
      <c r="V12" s="97"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101"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91"/>
      <c r="B13" s="91"/>
      <c r="C13" s="91"/>
      <c r="D13" s="91"/>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91"/>
      <c r="S13" s="91"/>
      <c r="T13" s="91"/>
      <c r="U13" s="91"/>
      <c r="V13" s="91"/>
      <c r="W13" s="91"/>
      <c r="X13" s="3"/>
      <c r="Y13" s="3"/>
      <c r="Z13" s="3"/>
      <c r="AA13" s="3"/>
      <c r="AB13" s="3"/>
      <c r="AC13" s="3"/>
      <c r="AD13" s="3"/>
      <c r="AE13" s="3"/>
      <c r="AF13" s="3"/>
      <c r="AG13" s="3"/>
      <c r="AH13" s="3"/>
      <c r="AI13" s="3"/>
      <c r="AJ13" s="3"/>
      <c r="AK13" s="3"/>
      <c r="AL13" s="3"/>
      <c r="AM13" s="3"/>
    </row>
    <row r="14" spans="1:39" ht="45.75" customHeight="1">
      <c r="A14" s="86"/>
      <c r="B14" s="86"/>
      <c r="C14" s="86"/>
      <c r="D14" s="86"/>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86"/>
      <c r="S14" s="86"/>
      <c r="T14" s="86"/>
      <c r="U14" s="86"/>
      <c r="V14" s="86"/>
      <c r="W14" s="86"/>
      <c r="X14" s="3"/>
      <c r="Y14" s="3"/>
      <c r="Z14" s="3"/>
      <c r="AA14" s="3"/>
      <c r="AB14" s="3"/>
      <c r="AC14" s="3"/>
      <c r="AD14" s="3"/>
      <c r="AE14" s="3"/>
      <c r="AF14" s="3"/>
      <c r="AG14" s="3"/>
      <c r="AH14" s="3"/>
      <c r="AI14" s="3"/>
      <c r="AJ14" s="3"/>
      <c r="AK14" s="3"/>
      <c r="AL14" s="3"/>
      <c r="AM14" s="3"/>
    </row>
    <row r="15" spans="1:39" ht="45.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29"/>
      <c r="F15" s="28"/>
      <c r="G15" s="28"/>
      <c r="H15" s="28"/>
      <c r="I15" s="28"/>
      <c r="J15" s="28"/>
      <c r="K15" s="28"/>
      <c r="L15" s="28"/>
      <c r="M15" s="24" t="str">
        <f t="shared" si="0"/>
        <v/>
      </c>
      <c r="N15" s="24" t="str">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
      </c>
      <c r="O15" s="24" t="str">
        <f t="shared" si="1"/>
        <v/>
      </c>
      <c r="P15" s="24"/>
      <c r="Q15" s="24" t="str">
        <f t="shared" si="2"/>
        <v/>
      </c>
      <c r="R15" s="115" t="str">
        <f>IF(AND(N15="",N16="",N17=""),"",AVERAGE(N15:N17))</f>
        <v/>
      </c>
      <c r="S15" s="115" t="str">
        <f>IF(R15="","",
IF(R15=100,"Fuerte",
IF(R15&lt;50,"Débil",
IF(OR(R15&gt;=50,R15&lt;100),"Moderado",""))))</f>
        <v/>
      </c>
      <c r="T15" s="97" t="str">
        <f>IF(S15="","",IF(S15="Fuerte","NO","SI"))</f>
        <v/>
      </c>
      <c r="U15" s="97"/>
      <c r="V15" s="97" t="str">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
      </c>
      <c r="W15" s="101"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
      </c>
      <c r="X15" s="3"/>
      <c r="Y15" s="3"/>
      <c r="Z15" s="3"/>
      <c r="AA15" s="3"/>
      <c r="AB15" s="3"/>
      <c r="AC15" s="3"/>
      <c r="AD15" s="3"/>
      <c r="AE15" s="3"/>
      <c r="AF15" s="3"/>
      <c r="AG15" s="3"/>
      <c r="AH15" s="3"/>
      <c r="AI15" s="3"/>
      <c r="AJ15" s="3"/>
      <c r="AK15" s="3"/>
      <c r="AL15" s="3"/>
      <c r="AM15" s="3"/>
    </row>
    <row r="16" spans="1:39" ht="45.75" customHeight="1">
      <c r="A16" s="91"/>
      <c r="B16" s="91"/>
      <c r="C16" s="91"/>
      <c r="D16" s="91"/>
      <c r="E16" s="29"/>
      <c r="F16" s="28"/>
      <c r="G16" s="28"/>
      <c r="H16" s="28"/>
      <c r="I16" s="28"/>
      <c r="J16" s="28"/>
      <c r="K16" s="28"/>
      <c r="L16" s="28"/>
      <c r="M16" s="24" t="str">
        <f t="shared" si="0"/>
        <v/>
      </c>
      <c r="N16" s="24" t="str">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
      </c>
      <c r="O16" s="24" t="str">
        <f t="shared" si="1"/>
        <v/>
      </c>
      <c r="P16" s="24"/>
      <c r="Q16" s="24" t="str">
        <f t="shared" si="2"/>
        <v/>
      </c>
      <c r="R16" s="91"/>
      <c r="S16" s="91"/>
      <c r="T16" s="91"/>
      <c r="U16" s="91"/>
      <c r="V16" s="91"/>
      <c r="W16" s="91"/>
      <c r="X16" s="3"/>
      <c r="Y16" s="3"/>
      <c r="Z16" s="3"/>
      <c r="AA16" s="3"/>
      <c r="AB16" s="3"/>
      <c r="AC16" s="3"/>
      <c r="AD16" s="3"/>
      <c r="AE16" s="3"/>
      <c r="AF16" s="3"/>
      <c r="AG16" s="3"/>
      <c r="AH16" s="3"/>
      <c r="AI16" s="3"/>
      <c r="AJ16" s="3"/>
      <c r="AK16" s="3"/>
      <c r="AL16" s="3"/>
      <c r="AM16" s="3"/>
    </row>
    <row r="17" spans="1:39" ht="45.75" customHeight="1">
      <c r="A17" s="86"/>
      <c r="B17" s="86"/>
      <c r="C17" s="86"/>
      <c r="D17" s="86"/>
      <c r="E17" s="29"/>
      <c r="F17" s="28"/>
      <c r="G17" s="28"/>
      <c r="H17" s="28"/>
      <c r="I17" s="28"/>
      <c r="J17" s="28"/>
      <c r="K17" s="28"/>
      <c r="L17" s="28"/>
      <c r="M17" s="24" t="str">
        <f t="shared" si="0"/>
        <v/>
      </c>
      <c r="N17" s="24"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4" t="str">
        <f t="shared" si="1"/>
        <v/>
      </c>
      <c r="P17" s="24"/>
      <c r="Q17" s="24" t="str">
        <f t="shared" si="2"/>
        <v/>
      </c>
      <c r="R17" s="86"/>
      <c r="S17" s="86"/>
      <c r="T17" s="86"/>
      <c r="U17" s="86"/>
      <c r="V17" s="86"/>
      <c r="W17" s="86"/>
      <c r="X17" s="3"/>
      <c r="Y17" s="3"/>
      <c r="Z17" s="3"/>
      <c r="AA17" s="3"/>
      <c r="AB17" s="3"/>
      <c r="AC17" s="3"/>
      <c r="AD17" s="3"/>
      <c r="AE17" s="3"/>
      <c r="AF17" s="3"/>
      <c r="AG17" s="3"/>
      <c r="AH17" s="3"/>
      <c r="AI17" s="3"/>
      <c r="AJ17" s="3"/>
      <c r="AK17" s="3"/>
      <c r="AL17" s="3"/>
      <c r="AM17" s="3"/>
    </row>
    <row r="18" spans="1:39" ht="45.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15" t="str">
        <f>IF(AND(N18="",N19="",N20=""),"",AVERAGE(N18:N20))</f>
        <v/>
      </c>
      <c r="S18" s="115" t="str">
        <f>IF(R18="","",
IF(R18=100,"Fuerte",
IF(R18&lt;50,"Débil",
IF(OR(R18&gt;=50,R18&lt;100),"Moderado",""))))</f>
        <v/>
      </c>
      <c r="T18" s="97" t="str">
        <f>IF(S18="","",IF(S18="Fuerte","NO","SI"))</f>
        <v/>
      </c>
      <c r="U18" s="97"/>
      <c r="V18" s="97"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101"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c r="A19" s="91"/>
      <c r="B19" s="91"/>
      <c r="C19" s="91"/>
      <c r="D19" s="91"/>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91"/>
      <c r="S19" s="91"/>
      <c r="T19" s="91"/>
      <c r="U19" s="91"/>
      <c r="V19" s="91"/>
      <c r="W19" s="91"/>
      <c r="X19" s="3"/>
      <c r="Y19" s="3"/>
      <c r="Z19" s="3"/>
      <c r="AA19" s="3"/>
      <c r="AB19" s="3"/>
      <c r="AC19" s="3"/>
      <c r="AD19" s="3"/>
      <c r="AE19" s="3"/>
      <c r="AF19" s="3"/>
      <c r="AG19" s="3"/>
      <c r="AH19" s="3"/>
      <c r="AI19" s="3"/>
      <c r="AJ19" s="3"/>
      <c r="AK19" s="3"/>
      <c r="AL19" s="3"/>
      <c r="AM19" s="3"/>
    </row>
    <row r="20" spans="1:39" ht="45.75" customHeight="1">
      <c r="A20" s="86"/>
      <c r="B20" s="86"/>
      <c r="C20" s="86"/>
      <c r="D20" s="86"/>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86"/>
      <c r="S20" s="86"/>
      <c r="T20" s="86"/>
      <c r="U20" s="86"/>
      <c r="V20" s="86"/>
      <c r="W20" s="86"/>
      <c r="X20" s="3"/>
      <c r="Y20" s="3"/>
      <c r="Z20" s="3"/>
      <c r="AA20" s="3"/>
      <c r="AB20" s="3"/>
      <c r="AC20" s="3"/>
      <c r="AD20" s="3"/>
      <c r="AE20" s="3"/>
      <c r="AF20" s="3"/>
      <c r="AG20" s="3"/>
      <c r="AH20" s="3"/>
      <c r="AI20" s="3"/>
      <c r="AJ20" s="3"/>
      <c r="AK20" s="3"/>
      <c r="AL20" s="3"/>
      <c r="AM20" s="3"/>
    </row>
    <row r="21" spans="1:39" ht="45.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15" t="str">
        <f>IF(AND(N21="",N22="",N23=""),"",AVERAGE(N21:N23))</f>
        <v/>
      </c>
      <c r="S21" s="115" t="str">
        <f>IF(R21="","",
IF(R21=100,"Fuerte",
IF(R21&lt;50,"Débil",
IF(OR(R21&gt;=50,R21&lt;100),"Moderado",""))))</f>
        <v/>
      </c>
      <c r="T21" s="97" t="str">
        <f>IF(S21="","",IF(S21="Fuerte","NO","SI"))</f>
        <v/>
      </c>
      <c r="U21" s="97"/>
      <c r="V21" s="97"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101"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91"/>
      <c r="B22" s="91"/>
      <c r="C22" s="91"/>
      <c r="D22" s="91"/>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91"/>
      <c r="S22" s="91"/>
      <c r="T22" s="91"/>
      <c r="U22" s="91"/>
      <c r="V22" s="91"/>
      <c r="W22" s="91"/>
      <c r="X22" s="3"/>
      <c r="Y22" s="3"/>
      <c r="Z22" s="3"/>
      <c r="AA22" s="3"/>
      <c r="AB22" s="3"/>
      <c r="AC22" s="3"/>
      <c r="AD22" s="3"/>
      <c r="AE22" s="3"/>
      <c r="AF22" s="3"/>
      <c r="AG22" s="3"/>
      <c r="AH22" s="3"/>
      <c r="AI22" s="3"/>
      <c r="AJ22" s="3"/>
      <c r="AK22" s="3"/>
      <c r="AL22" s="3"/>
      <c r="AM22" s="3"/>
    </row>
    <row r="23" spans="1:39" ht="45.75" customHeight="1">
      <c r="A23" s="86"/>
      <c r="B23" s="86"/>
      <c r="C23" s="86"/>
      <c r="D23" s="86"/>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86"/>
      <c r="S23" s="86"/>
      <c r="T23" s="86"/>
      <c r="U23" s="86"/>
      <c r="V23" s="86"/>
      <c r="W23" s="86"/>
      <c r="X23" s="3"/>
      <c r="Y23" s="3"/>
      <c r="Z23" s="3"/>
      <c r="AA23" s="3"/>
      <c r="AB23" s="3"/>
      <c r="AC23" s="3"/>
      <c r="AD23" s="3"/>
      <c r="AE23" s="3"/>
      <c r="AF23" s="3"/>
      <c r="AG23" s="3"/>
      <c r="AH23" s="3"/>
      <c r="AI23" s="3"/>
      <c r="AJ23" s="3"/>
      <c r="AK23" s="3"/>
      <c r="AL23" s="3"/>
      <c r="AM23" s="3"/>
    </row>
    <row r="24" spans="1:39" ht="45.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15" t="str">
        <f>IF(AND(N24="",N25="",N26=""),"",AVERAGE(N24:N26))</f>
        <v/>
      </c>
      <c r="S24" s="115" t="str">
        <f>IF(R24="","",
IF(R24=100,"Fuerte",
IF(R24&lt;50,"Débil",
IF(OR(R24&gt;=50,R24&lt;100),"Moderado",""))))</f>
        <v/>
      </c>
      <c r="T24" s="97" t="str">
        <f>IF(S24="","",IF(S24="Fuerte","NO","SI"))</f>
        <v/>
      </c>
      <c r="U24" s="97"/>
      <c r="V24" s="97"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101"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91"/>
      <c r="B25" s="91"/>
      <c r="C25" s="91"/>
      <c r="D25" s="91"/>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91"/>
      <c r="S25" s="91"/>
      <c r="T25" s="91"/>
      <c r="U25" s="91"/>
      <c r="V25" s="91"/>
      <c r="W25" s="91"/>
      <c r="X25" s="3"/>
      <c r="Y25" s="3"/>
      <c r="Z25" s="3"/>
      <c r="AA25" s="3"/>
      <c r="AB25" s="3"/>
      <c r="AC25" s="3"/>
      <c r="AD25" s="3"/>
      <c r="AE25" s="3"/>
      <c r="AF25" s="3"/>
      <c r="AG25" s="3"/>
      <c r="AH25" s="3"/>
      <c r="AI25" s="3"/>
      <c r="AJ25" s="3"/>
      <c r="AK25" s="3"/>
      <c r="AL25" s="3"/>
      <c r="AM25" s="3"/>
    </row>
    <row r="26" spans="1:39" ht="45.75" customHeight="1">
      <c r="A26" s="86"/>
      <c r="B26" s="86"/>
      <c r="C26" s="86"/>
      <c r="D26" s="86"/>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86"/>
      <c r="S26" s="86"/>
      <c r="T26" s="86"/>
      <c r="U26" s="86"/>
      <c r="V26" s="86"/>
      <c r="W26" s="86"/>
      <c r="X26" s="3"/>
      <c r="Y26" s="3"/>
      <c r="Z26" s="3"/>
      <c r="AA26" s="3"/>
      <c r="AB26" s="3"/>
      <c r="AC26" s="3"/>
      <c r="AD26" s="3"/>
      <c r="AE26" s="3"/>
      <c r="AF26" s="3"/>
      <c r="AG26" s="3"/>
      <c r="AH26" s="3"/>
      <c r="AI26" s="3"/>
      <c r="AJ26" s="3"/>
      <c r="AK26" s="3"/>
      <c r="AL26" s="3"/>
      <c r="AM26" s="3"/>
    </row>
    <row r="27" spans="1:39" ht="45.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15" t="str">
        <f>IF(AND(N27="",N28="",N29=""),"",AVERAGE(N27:N29))</f>
        <v/>
      </c>
      <c r="S27" s="115" t="str">
        <f>IF(R27="","",
IF(R27=100,"Fuerte",
IF(R27&lt;50,"Débil",
IF(OR(R27&gt;=50,R27&lt;100),"Moderado",""))))</f>
        <v/>
      </c>
      <c r="T27" s="97" t="str">
        <f>IF(S27="","",IF(S27="Fuerte","NO","SI"))</f>
        <v/>
      </c>
      <c r="U27" s="97"/>
      <c r="V27" s="97"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101"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91"/>
      <c r="B28" s="91"/>
      <c r="C28" s="91"/>
      <c r="D28" s="91"/>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91"/>
      <c r="S28" s="91"/>
      <c r="T28" s="91"/>
      <c r="U28" s="91"/>
      <c r="V28" s="91"/>
      <c r="W28" s="91"/>
      <c r="X28" s="3"/>
      <c r="Y28" s="3"/>
      <c r="Z28" s="3"/>
      <c r="AA28" s="3"/>
      <c r="AB28" s="3"/>
      <c r="AC28" s="3"/>
      <c r="AD28" s="3"/>
      <c r="AE28" s="3"/>
      <c r="AF28" s="3"/>
      <c r="AG28" s="3"/>
      <c r="AH28" s="3"/>
      <c r="AI28" s="3"/>
      <c r="AJ28" s="3"/>
      <c r="AK28" s="3"/>
      <c r="AL28" s="3"/>
      <c r="AM28" s="3"/>
    </row>
    <row r="29" spans="1:39" ht="45.75" customHeight="1">
      <c r="A29" s="86"/>
      <c r="B29" s="86"/>
      <c r="C29" s="86"/>
      <c r="D29" s="86"/>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86"/>
      <c r="S29" s="86"/>
      <c r="T29" s="86"/>
      <c r="U29" s="86"/>
      <c r="V29" s="86"/>
      <c r="W29" s="86"/>
      <c r="X29" s="3"/>
      <c r="Y29" s="3"/>
      <c r="Z29" s="3"/>
      <c r="AA29" s="3"/>
      <c r="AB29" s="3"/>
      <c r="AC29" s="3"/>
      <c r="AD29" s="3"/>
      <c r="AE29" s="3"/>
      <c r="AF29" s="3"/>
      <c r="AG29" s="3"/>
      <c r="AH29" s="3"/>
      <c r="AI29" s="3"/>
      <c r="AJ29" s="3"/>
      <c r="AK29" s="3"/>
      <c r="AL29" s="3"/>
      <c r="AM29" s="3"/>
    </row>
    <row r="30" spans="1:39" ht="45.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15" t="str">
        <f>IF(AND(N30="",N31="",N32=""),"",AVERAGE(N30:N32))</f>
        <v/>
      </c>
      <c r="S30" s="115" t="str">
        <f>IF(R30="","",
IF(R30=100,"Fuerte",
IF(R30&lt;50,"Débil",
IF(OR(R30&gt;=50,R30&lt;100),"Moderado",""))))</f>
        <v/>
      </c>
      <c r="T30" s="97" t="str">
        <f>IF(S30="","",IF(S30="Fuerte","NO","SI"))</f>
        <v/>
      </c>
      <c r="U30" s="97"/>
      <c r="V30" s="97"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101"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91"/>
      <c r="B31" s="91"/>
      <c r="C31" s="91"/>
      <c r="D31" s="91"/>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91"/>
      <c r="S31" s="91"/>
      <c r="T31" s="91"/>
      <c r="U31" s="91"/>
      <c r="V31" s="91"/>
      <c r="W31" s="91"/>
      <c r="X31" s="3"/>
      <c r="Y31" s="3"/>
      <c r="Z31" s="3"/>
      <c r="AA31" s="3"/>
      <c r="AB31" s="3"/>
      <c r="AC31" s="3"/>
      <c r="AD31" s="3"/>
      <c r="AE31" s="3"/>
      <c r="AF31" s="3"/>
      <c r="AG31" s="3"/>
      <c r="AH31" s="3"/>
      <c r="AI31" s="3"/>
      <c r="AJ31" s="3"/>
      <c r="AK31" s="3"/>
      <c r="AL31" s="3"/>
      <c r="AM31" s="3"/>
    </row>
    <row r="32" spans="1:39" ht="45.75" customHeight="1">
      <c r="A32" s="86"/>
      <c r="B32" s="86"/>
      <c r="C32" s="86"/>
      <c r="D32" s="86"/>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86"/>
      <c r="S32" s="86"/>
      <c r="T32" s="86"/>
      <c r="U32" s="86"/>
      <c r="V32" s="86"/>
      <c r="W32" s="86"/>
      <c r="X32" s="3"/>
      <c r="Y32" s="3"/>
      <c r="Z32" s="3"/>
      <c r="AA32" s="3"/>
      <c r="AB32" s="3"/>
      <c r="AC32" s="3"/>
      <c r="AD32" s="3"/>
      <c r="AE32" s="3"/>
      <c r="AF32" s="3"/>
      <c r="AG32" s="3"/>
      <c r="AH32" s="3"/>
      <c r="AI32" s="3"/>
      <c r="AJ32" s="3"/>
      <c r="AK32" s="3"/>
      <c r="AL32" s="3"/>
      <c r="AM32" s="3"/>
    </row>
    <row r="33" spans="1:39" ht="45.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15" t="str">
        <f>IF(AND(N33="",N34="",N35=""),"",AVERAGE(N33:N35))</f>
        <v/>
      </c>
      <c r="S33" s="115" t="str">
        <f>IF(R33="","",
IF(R33=100,"Fuerte",
IF(R33&lt;50,"Débil",
IF(OR(R33&gt;=50,R33&lt;100),"Moderado",""))))</f>
        <v/>
      </c>
      <c r="T33" s="97" t="str">
        <f>IF(S33="","",IF(S33="Fuerte","NO","SI"))</f>
        <v/>
      </c>
      <c r="U33" s="97"/>
      <c r="V33" s="97"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101"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91"/>
      <c r="B34" s="91"/>
      <c r="C34" s="91"/>
      <c r="D34" s="91"/>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91"/>
      <c r="S34" s="91"/>
      <c r="T34" s="91"/>
      <c r="U34" s="91"/>
      <c r="V34" s="91"/>
      <c r="W34" s="91"/>
      <c r="X34" s="3"/>
      <c r="Y34" s="3"/>
      <c r="Z34" s="3"/>
      <c r="AA34" s="3"/>
      <c r="AB34" s="3"/>
      <c r="AC34" s="3"/>
      <c r="AD34" s="3"/>
      <c r="AE34" s="3"/>
      <c r="AF34" s="3"/>
      <c r="AG34" s="3"/>
      <c r="AH34" s="3"/>
      <c r="AI34" s="3"/>
      <c r="AJ34" s="3"/>
      <c r="AK34" s="3"/>
      <c r="AL34" s="3"/>
      <c r="AM34" s="3"/>
    </row>
    <row r="35" spans="1:39" ht="45.75" customHeight="1">
      <c r="A35" s="86"/>
      <c r="B35" s="86"/>
      <c r="C35" s="86"/>
      <c r="D35" s="86"/>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86"/>
      <c r="S35" s="86"/>
      <c r="T35" s="86"/>
      <c r="U35" s="86"/>
      <c r="V35" s="86"/>
      <c r="W35" s="86"/>
      <c r="X35" s="3"/>
      <c r="Y35" s="3"/>
      <c r="Z35" s="3"/>
      <c r="AA35" s="3"/>
      <c r="AB35" s="3"/>
      <c r="AC35" s="3"/>
      <c r="AD35" s="3"/>
      <c r="AE35" s="3"/>
      <c r="AF35" s="3"/>
      <c r="AG35" s="3"/>
      <c r="AH35" s="3"/>
      <c r="AI35" s="3"/>
      <c r="AJ35" s="3"/>
      <c r="AK35" s="3"/>
      <c r="AL35" s="3"/>
      <c r="AM35" s="3"/>
    </row>
    <row r="36" spans="1:39" ht="45.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29"/>
      <c r="F36" s="28"/>
      <c r="G36" s="28"/>
      <c r="H36" s="28"/>
      <c r="I36" s="28"/>
      <c r="J36" s="28"/>
      <c r="K36" s="28"/>
      <c r="L36" s="28"/>
      <c r="M36" s="24" t="str">
        <f t="shared" si="0"/>
        <v/>
      </c>
      <c r="N36" s="24"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4" t="str">
        <f t="shared" si="1"/>
        <v/>
      </c>
      <c r="P36" s="24"/>
      <c r="Q36" s="24" t="str">
        <f t="shared" si="2"/>
        <v/>
      </c>
      <c r="R36" s="115" t="str">
        <f>IF(AND(N36="",N37="",N38=""),"",AVERAGE(N36:N38))</f>
        <v/>
      </c>
      <c r="S36" s="115" t="str">
        <f>IF(R36="","",
IF(R36=100,"Fuerte",
IF(R36&lt;50,"Débil",
IF(OR(R36&gt;=50,R36&lt;100),"Moderado",""))))</f>
        <v/>
      </c>
      <c r="T36" s="97" t="str">
        <f>IF(S36="","",IF(S36="Fuerte","NO","SI"))</f>
        <v/>
      </c>
      <c r="U36" s="97"/>
      <c r="V36" s="97"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101"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c r="A37" s="91"/>
      <c r="B37" s="91"/>
      <c r="C37" s="91"/>
      <c r="D37" s="91"/>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91"/>
      <c r="S37" s="91"/>
      <c r="T37" s="91"/>
      <c r="U37" s="91"/>
      <c r="V37" s="91"/>
      <c r="W37" s="91"/>
      <c r="X37" s="2"/>
      <c r="Y37" s="2"/>
      <c r="Z37" s="2"/>
      <c r="AA37" s="2"/>
      <c r="AB37" s="2"/>
      <c r="AC37" s="2"/>
      <c r="AD37" s="2"/>
      <c r="AE37" s="2"/>
      <c r="AF37" s="2"/>
      <c r="AG37" s="2"/>
      <c r="AH37" s="2"/>
      <c r="AI37" s="2"/>
      <c r="AJ37" s="2"/>
      <c r="AK37" s="2"/>
      <c r="AL37" s="2"/>
      <c r="AM37" s="2"/>
    </row>
    <row r="38" spans="1:39" ht="45.75" customHeight="1">
      <c r="A38" s="86"/>
      <c r="B38" s="86"/>
      <c r="C38" s="86"/>
      <c r="D38" s="86"/>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86"/>
      <c r="S38" s="86"/>
      <c r="T38" s="86"/>
      <c r="U38" s="86"/>
      <c r="V38" s="86"/>
      <c r="W38" s="86"/>
      <c r="X38" s="2"/>
      <c r="Y38" s="2"/>
      <c r="Z38" s="2"/>
      <c r="AA38" s="2"/>
      <c r="AB38" s="2"/>
      <c r="AC38" s="2"/>
      <c r="AD38" s="2"/>
      <c r="AE38" s="2"/>
      <c r="AF38" s="2"/>
      <c r="AG38" s="2"/>
      <c r="AH38" s="2"/>
      <c r="AI38" s="2"/>
      <c r="AJ38" s="2"/>
      <c r="AK38" s="2"/>
      <c r="AL38" s="2"/>
      <c r="AM38" s="2"/>
    </row>
    <row r="39" spans="1:39" ht="45.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15" t="str">
        <f>IF(AND(N39="",N40="",N41=""),"",AVERAGE(N39:N41))</f>
        <v/>
      </c>
      <c r="S39" s="115" t="str">
        <f>IF(R39="","",
IF(R39=100,"Fuerte",
IF(R39&lt;50,"Débil",
IF(OR(R39&gt;=50,R39&lt;100),"Moderado",""))))</f>
        <v/>
      </c>
      <c r="T39" s="97" t="str">
        <f>IF(S39="","",IF(S39="Fuerte","NO","SI"))</f>
        <v/>
      </c>
      <c r="U39" s="97"/>
      <c r="V39" s="97"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101"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91"/>
      <c r="B40" s="91"/>
      <c r="C40" s="91"/>
      <c r="D40" s="91"/>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91"/>
      <c r="S40" s="91"/>
      <c r="T40" s="91"/>
      <c r="U40" s="91"/>
      <c r="V40" s="91"/>
      <c r="W40" s="91"/>
      <c r="X40" s="2"/>
      <c r="Y40" s="2"/>
      <c r="Z40" s="2"/>
      <c r="AA40" s="2"/>
      <c r="AB40" s="2"/>
      <c r="AC40" s="2"/>
      <c r="AD40" s="2"/>
      <c r="AE40" s="2"/>
      <c r="AF40" s="2"/>
      <c r="AG40" s="2"/>
      <c r="AH40" s="2"/>
      <c r="AI40" s="2"/>
      <c r="AJ40" s="2"/>
      <c r="AK40" s="2"/>
      <c r="AL40" s="2"/>
      <c r="AM40" s="2"/>
    </row>
    <row r="41" spans="1:39" ht="45.75" customHeight="1">
      <c r="A41" s="86"/>
      <c r="B41" s="86"/>
      <c r="C41" s="86"/>
      <c r="D41" s="86"/>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86"/>
      <c r="S41" s="86"/>
      <c r="T41" s="86"/>
      <c r="U41" s="86"/>
      <c r="V41" s="86"/>
      <c r="W41" s="86"/>
      <c r="X41" s="2"/>
      <c r="Y41" s="2"/>
      <c r="Z41" s="2"/>
      <c r="AA41" s="2"/>
      <c r="AB41" s="2"/>
      <c r="AC41" s="2"/>
      <c r="AD41" s="2"/>
      <c r="AE41" s="2"/>
      <c r="AF41" s="2"/>
      <c r="AG41" s="2"/>
      <c r="AH41" s="2"/>
      <c r="AI41" s="2"/>
      <c r="AJ41" s="2"/>
      <c r="AK41" s="2"/>
      <c r="AL41" s="2"/>
      <c r="AM41" s="2"/>
    </row>
    <row r="42" spans="1:39" ht="45.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15" t="str">
        <f>IF(AND(N42="",N43="",N44=""),"",AVERAGE(N42:N44))</f>
        <v/>
      </c>
      <c r="S42" s="115" t="str">
        <f>IF(R42="","",
IF(R42=100,"Fuerte",
IF(R42&lt;50,"Débil",
IF(OR(R42&gt;=50,R42&lt;100),"Moderado",""))))</f>
        <v/>
      </c>
      <c r="T42" s="97" t="str">
        <f>IF(S42="","",IF(S42="Fuerte","NO","SI"))</f>
        <v/>
      </c>
      <c r="U42" s="97"/>
      <c r="V42" s="97"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101"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91"/>
      <c r="B43" s="91"/>
      <c r="C43" s="91"/>
      <c r="D43" s="91"/>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91"/>
      <c r="S43" s="91"/>
      <c r="T43" s="91"/>
      <c r="U43" s="91"/>
      <c r="V43" s="91"/>
      <c r="W43" s="91"/>
      <c r="X43" s="2"/>
      <c r="Y43" s="2"/>
      <c r="Z43" s="2"/>
      <c r="AA43" s="2"/>
      <c r="AB43" s="2"/>
      <c r="AC43" s="2"/>
      <c r="AD43" s="2"/>
      <c r="AE43" s="2"/>
      <c r="AF43" s="2"/>
      <c r="AG43" s="2"/>
      <c r="AH43" s="2"/>
      <c r="AI43" s="2"/>
      <c r="AJ43" s="2"/>
      <c r="AK43" s="2"/>
      <c r="AL43" s="2"/>
      <c r="AM43" s="2"/>
    </row>
    <row r="44" spans="1:39" ht="45.75" customHeight="1">
      <c r="A44" s="86"/>
      <c r="B44" s="86"/>
      <c r="C44" s="86"/>
      <c r="D44" s="86"/>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86"/>
      <c r="S44" s="86"/>
      <c r="T44" s="86"/>
      <c r="U44" s="86"/>
      <c r="V44" s="86"/>
      <c r="W44" s="86"/>
      <c r="X44" s="2"/>
      <c r="Y44" s="2"/>
      <c r="Z44" s="2"/>
      <c r="AA44" s="2"/>
      <c r="AB44" s="2"/>
      <c r="AC44" s="2"/>
      <c r="AD44" s="2"/>
      <c r="AE44" s="2"/>
      <c r="AF44" s="2"/>
      <c r="AG44" s="2"/>
      <c r="AH44" s="2"/>
      <c r="AI44" s="2"/>
      <c r="AJ44" s="2"/>
      <c r="AK44" s="2"/>
      <c r="AL44" s="2"/>
      <c r="AM44" s="2"/>
    </row>
    <row r="45" spans="1:39" ht="45.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15" t="str">
        <f>IF(AND(N45="",N46="",N47=""),"",AVERAGE(N45:N47))</f>
        <v/>
      </c>
      <c r="S45" s="115" t="str">
        <f>IF(R45="","",
IF(R45=100,"Fuerte",
IF(R45&lt;50,"Débil",
IF(OR(R45&gt;=50,R45&lt;100),"Moderado",""))))</f>
        <v/>
      </c>
      <c r="T45" s="97" t="str">
        <f>IF(S45="","",IF(S45="Fuerte","NO","SI"))</f>
        <v/>
      </c>
      <c r="U45" s="97"/>
      <c r="V45" s="97"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101"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91"/>
      <c r="B46" s="91"/>
      <c r="C46" s="91"/>
      <c r="D46" s="91"/>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91"/>
      <c r="S46" s="91"/>
      <c r="T46" s="91"/>
      <c r="U46" s="91"/>
      <c r="V46" s="91"/>
      <c r="W46" s="91"/>
      <c r="X46" s="2"/>
      <c r="Y46" s="2"/>
      <c r="Z46" s="2"/>
      <c r="AA46" s="2"/>
      <c r="AB46" s="2"/>
      <c r="AC46" s="2"/>
      <c r="AD46" s="2"/>
      <c r="AE46" s="2"/>
      <c r="AF46" s="2"/>
      <c r="AG46" s="2"/>
      <c r="AH46" s="2"/>
      <c r="AI46" s="2"/>
      <c r="AJ46" s="2"/>
      <c r="AK46" s="2"/>
      <c r="AL46" s="2"/>
      <c r="AM46" s="2"/>
    </row>
    <row r="47" spans="1:39" ht="45.75" customHeight="1">
      <c r="A47" s="86"/>
      <c r="B47" s="86"/>
      <c r="C47" s="86"/>
      <c r="D47" s="86"/>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86"/>
      <c r="S47" s="86"/>
      <c r="T47" s="86"/>
      <c r="U47" s="86"/>
      <c r="V47" s="86"/>
      <c r="W47" s="86"/>
      <c r="X47" s="2"/>
      <c r="Y47" s="2"/>
      <c r="Z47" s="2"/>
      <c r="AA47" s="2"/>
      <c r="AB47" s="2"/>
      <c r="AC47" s="2"/>
      <c r="AD47" s="2"/>
      <c r="AE47" s="2"/>
      <c r="AF47" s="2"/>
      <c r="AG47" s="2"/>
      <c r="AH47" s="2"/>
      <c r="AI47" s="2"/>
      <c r="AJ47" s="2"/>
      <c r="AK47" s="2"/>
      <c r="AL47" s="2"/>
      <c r="AM47" s="2"/>
    </row>
    <row r="48" spans="1:39" ht="45.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15" t="str">
        <f>IF(AND(N48="",N49="",N50=""),"",AVERAGE(N48:N50))</f>
        <v/>
      </c>
      <c r="S48" s="115" t="str">
        <f>IF(R48="","",
IF(R48=100,"Fuerte",
IF(R48&lt;50,"Débil",
IF(OR(R48&gt;=50,R48&lt;100),"Moderado",""))))</f>
        <v/>
      </c>
      <c r="T48" s="97" t="str">
        <f>IF(S48="","",IF(S48="Fuerte","NO","SI"))</f>
        <v/>
      </c>
      <c r="U48" s="97"/>
      <c r="V48" s="97"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101"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91"/>
      <c r="B49" s="91"/>
      <c r="C49" s="91"/>
      <c r="D49" s="91"/>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91"/>
      <c r="S49" s="91"/>
      <c r="T49" s="91"/>
      <c r="U49" s="91"/>
      <c r="V49" s="91"/>
      <c r="W49" s="91"/>
      <c r="X49" s="2"/>
      <c r="Y49" s="2"/>
      <c r="Z49" s="2"/>
      <c r="AA49" s="2"/>
      <c r="AB49" s="2"/>
      <c r="AC49" s="2"/>
      <c r="AD49" s="2"/>
      <c r="AE49" s="2"/>
      <c r="AF49" s="2"/>
      <c r="AG49" s="2"/>
      <c r="AH49" s="2"/>
      <c r="AI49" s="2"/>
      <c r="AJ49" s="2"/>
      <c r="AK49" s="2"/>
      <c r="AL49" s="2"/>
      <c r="AM49" s="2"/>
    </row>
    <row r="50" spans="1:39" ht="45.75" customHeight="1">
      <c r="A50" s="86"/>
      <c r="B50" s="86"/>
      <c r="C50" s="86"/>
      <c r="D50" s="86"/>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86"/>
      <c r="S50" s="86"/>
      <c r="T50" s="86"/>
      <c r="U50" s="86"/>
      <c r="V50" s="86"/>
      <c r="W50" s="86"/>
      <c r="X50" s="2"/>
      <c r="Y50" s="2"/>
      <c r="Z50" s="2"/>
      <c r="AA50" s="2"/>
      <c r="AB50" s="2"/>
      <c r="AC50" s="2"/>
      <c r="AD50" s="2"/>
      <c r="AE50" s="2"/>
      <c r="AF50" s="2"/>
      <c r="AG50" s="2"/>
      <c r="AH50" s="2"/>
      <c r="AI50" s="2"/>
      <c r="AJ50" s="2"/>
      <c r="AK50" s="2"/>
      <c r="AL50" s="2"/>
      <c r="AM50" s="2"/>
    </row>
    <row r="51" spans="1:39" ht="45.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15" t="str">
        <f>IF(AND(N51="",N52="",N53=""),"",AVERAGE(N51:N53))</f>
        <v/>
      </c>
      <c r="S51" s="115" t="str">
        <f>IF(R51="","",
IF(R51=100,"Fuerte",
IF(R51&lt;50,"Débil",
IF(OR(R51&gt;=50,R51&lt;100),"Moderado",""))))</f>
        <v/>
      </c>
      <c r="T51" s="97" t="str">
        <f>IF(S51="","",IF(S51="Fuerte","NO","SI"))</f>
        <v/>
      </c>
      <c r="U51" s="97"/>
      <c r="V51" s="97"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101"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91"/>
      <c r="B52" s="91"/>
      <c r="C52" s="91"/>
      <c r="D52" s="91"/>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91"/>
      <c r="S52" s="91"/>
      <c r="T52" s="91"/>
      <c r="U52" s="91"/>
      <c r="V52" s="91"/>
      <c r="W52" s="91"/>
      <c r="X52" s="2"/>
      <c r="Y52" s="2"/>
      <c r="Z52" s="2"/>
      <c r="AA52" s="2"/>
      <c r="AB52" s="2"/>
      <c r="AC52" s="2"/>
      <c r="AD52" s="2"/>
      <c r="AE52" s="2"/>
      <c r="AF52" s="2"/>
      <c r="AG52" s="2"/>
      <c r="AH52" s="2"/>
      <c r="AI52" s="2"/>
      <c r="AJ52" s="2"/>
      <c r="AK52" s="2"/>
      <c r="AL52" s="2"/>
      <c r="AM52" s="2"/>
    </row>
    <row r="53" spans="1:39" ht="45.75" customHeight="1">
      <c r="A53" s="86"/>
      <c r="B53" s="86"/>
      <c r="C53" s="86"/>
      <c r="D53" s="86"/>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86"/>
      <c r="S53" s="86"/>
      <c r="T53" s="86"/>
      <c r="U53" s="86"/>
      <c r="V53" s="86"/>
      <c r="W53" s="86"/>
      <c r="X53" s="2"/>
      <c r="Y53" s="2"/>
      <c r="Z53" s="2"/>
      <c r="AA53" s="2"/>
      <c r="AB53" s="2"/>
      <c r="AC53" s="2"/>
      <c r="AD53" s="2"/>
      <c r="AE53" s="2"/>
      <c r="AF53" s="2"/>
      <c r="AG53" s="2"/>
      <c r="AH53" s="2"/>
      <c r="AI53" s="2"/>
      <c r="AJ53" s="2"/>
      <c r="AK53" s="2"/>
      <c r="AL53" s="2"/>
      <c r="AM53" s="2"/>
    </row>
    <row r="54" spans="1:39" ht="45.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15" t="str">
        <f>IF(AND(N54="",N55="",N56=""),"",AVERAGE(N54:N56))</f>
        <v/>
      </c>
      <c r="S54" s="115" t="str">
        <f>IF(R54="","",
IF(R54=100,"Fuerte",
IF(R54&lt;50,"Débil",
IF(OR(R54&gt;=50,R54&lt;100),"Moderado",""))))</f>
        <v/>
      </c>
      <c r="T54" s="97" t="str">
        <f>IF(S54="","",IF(S54="Fuerte","NO","SI"))</f>
        <v/>
      </c>
      <c r="U54" s="97"/>
      <c r="V54" s="97"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101"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91"/>
      <c r="B55" s="91"/>
      <c r="C55" s="91"/>
      <c r="D55" s="91"/>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91"/>
      <c r="S55" s="91"/>
      <c r="T55" s="91"/>
      <c r="U55" s="91"/>
      <c r="V55" s="91"/>
      <c r="W55" s="91"/>
      <c r="X55" s="2"/>
      <c r="Y55" s="2"/>
      <c r="Z55" s="2"/>
      <c r="AA55" s="2"/>
      <c r="AB55" s="2"/>
      <c r="AC55" s="2"/>
      <c r="AD55" s="2"/>
      <c r="AE55" s="2"/>
      <c r="AF55" s="2"/>
      <c r="AG55" s="2"/>
      <c r="AH55" s="2"/>
      <c r="AI55" s="2"/>
      <c r="AJ55" s="2"/>
      <c r="AK55" s="2"/>
      <c r="AL55" s="2"/>
      <c r="AM55" s="2"/>
    </row>
    <row r="56" spans="1:39" ht="45.75" customHeight="1">
      <c r="A56" s="86"/>
      <c r="B56" s="86"/>
      <c r="C56" s="86"/>
      <c r="D56" s="86"/>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86"/>
      <c r="S56" s="86"/>
      <c r="T56" s="86"/>
      <c r="U56" s="86"/>
      <c r="V56" s="86"/>
      <c r="W56" s="86"/>
      <c r="X56" s="2"/>
      <c r="Y56" s="2"/>
      <c r="Z56" s="2"/>
      <c r="AA56" s="2"/>
      <c r="AB56" s="2"/>
      <c r="AC56" s="2"/>
      <c r="AD56" s="2"/>
      <c r="AE56" s="2"/>
      <c r="AF56" s="2"/>
      <c r="AG56" s="2"/>
      <c r="AH56" s="2"/>
      <c r="AI56" s="2"/>
      <c r="AJ56" s="2"/>
      <c r="AK56" s="2"/>
      <c r="AL56" s="2"/>
      <c r="AM56" s="2"/>
    </row>
    <row r="57" spans="1:39" ht="45.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15" t="str">
        <f>IF(AND(N57="",N58="",N59=""),"",AVERAGE(N57:N59))</f>
        <v/>
      </c>
      <c r="S57" s="115" t="str">
        <f>IF(R57="","",
IF(R57=100,"Fuerte",
IF(R57&lt;50,"Débil",
IF(OR(R57&gt;=50,R57&lt;100),"Moderado",""))))</f>
        <v/>
      </c>
      <c r="T57" s="97" t="str">
        <f>IF(S57="","",IF(S57="Fuerte","NO","SI"))</f>
        <v/>
      </c>
      <c r="U57" s="97"/>
      <c r="V57" s="97"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101"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91"/>
      <c r="B58" s="91"/>
      <c r="C58" s="91"/>
      <c r="D58" s="91"/>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91"/>
      <c r="S58" s="91"/>
      <c r="T58" s="91"/>
      <c r="U58" s="91"/>
      <c r="V58" s="91"/>
      <c r="W58" s="91"/>
      <c r="X58" s="2"/>
      <c r="Y58" s="2"/>
      <c r="Z58" s="2"/>
      <c r="AA58" s="2"/>
      <c r="AB58" s="2"/>
      <c r="AC58" s="2"/>
      <c r="AD58" s="2"/>
      <c r="AE58" s="2"/>
      <c r="AF58" s="2"/>
      <c r="AG58" s="2"/>
      <c r="AH58" s="2"/>
      <c r="AI58" s="2"/>
      <c r="AJ58" s="2"/>
      <c r="AK58" s="2"/>
      <c r="AL58" s="2"/>
      <c r="AM58" s="2"/>
    </row>
    <row r="59" spans="1:39" ht="45.75" customHeight="1">
      <c r="A59" s="86"/>
      <c r="B59" s="86"/>
      <c r="C59" s="86"/>
      <c r="D59" s="86"/>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86"/>
      <c r="S59" s="86"/>
      <c r="T59" s="86"/>
      <c r="U59" s="86"/>
      <c r="V59" s="86"/>
      <c r="W59" s="86"/>
      <c r="X59" s="2"/>
      <c r="Y59" s="2"/>
      <c r="Z59" s="2"/>
      <c r="AA59" s="2"/>
      <c r="AB59" s="2"/>
      <c r="AC59" s="2"/>
      <c r="AD59" s="2"/>
      <c r="AE59" s="2"/>
      <c r="AF59" s="2"/>
      <c r="AG59" s="2"/>
      <c r="AH59" s="2"/>
      <c r="AI59" s="2"/>
      <c r="AJ59" s="2"/>
      <c r="AK59" s="2"/>
      <c r="AL59" s="2"/>
      <c r="AM59" s="2"/>
    </row>
    <row r="60" spans="1:39" ht="45.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15" t="str">
        <f>IF(AND(N60="",N61="",N62=""),"",AVERAGE(N60:N62))</f>
        <v/>
      </c>
      <c r="S60" s="115" t="str">
        <f>IF(R60="","",
IF(R60=100,"Fuerte",
IF(R60&lt;50,"Débil",
IF(OR(R60&gt;=50,R60&lt;100),"Moderado",""))))</f>
        <v/>
      </c>
      <c r="T60" s="97" t="str">
        <f>IF(S60="","",IF(S60="Fuerte","NO","SI"))</f>
        <v/>
      </c>
      <c r="U60" s="97"/>
      <c r="V60" s="97"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101"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91"/>
      <c r="B61" s="91"/>
      <c r="C61" s="91"/>
      <c r="D61" s="91"/>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91"/>
      <c r="S61" s="91"/>
      <c r="T61" s="91"/>
      <c r="U61" s="91"/>
      <c r="V61" s="91"/>
      <c r="W61" s="91"/>
      <c r="X61" s="2"/>
      <c r="Y61" s="2"/>
      <c r="Z61" s="2"/>
      <c r="AA61" s="2"/>
      <c r="AB61" s="2"/>
      <c r="AC61" s="2"/>
      <c r="AD61" s="2"/>
      <c r="AE61" s="2"/>
      <c r="AF61" s="2"/>
      <c r="AG61" s="2"/>
      <c r="AH61" s="2"/>
      <c r="AI61" s="2"/>
      <c r="AJ61" s="2"/>
      <c r="AK61" s="2"/>
      <c r="AL61" s="2"/>
      <c r="AM61" s="2"/>
    </row>
    <row r="62" spans="1:39" ht="45.75" customHeight="1">
      <c r="A62" s="86"/>
      <c r="B62" s="86"/>
      <c r="C62" s="86"/>
      <c r="D62" s="86"/>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86"/>
      <c r="S62" s="86"/>
      <c r="T62" s="86"/>
      <c r="U62" s="86"/>
      <c r="V62" s="86"/>
      <c r="W62" s="86"/>
      <c r="X62" s="2"/>
      <c r="Y62" s="2"/>
      <c r="Z62" s="2"/>
      <c r="AA62" s="2"/>
      <c r="AB62" s="2"/>
      <c r="AC62" s="2"/>
      <c r="AD62" s="2"/>
      <c r="AE62" s="2"/>
      <c r="AF62" s="2"/>
      <c r="AG62" s="2"/>
      <c r="AH62" s="2"/>
      <c r="AI62" s="2"/>
      <c r="AJ62" s="2"/>
      <c r="AK62" s="2"/>
      <c r="AL62" s="2"/>
      <c r="AM62" s="2"/>
    </row>
    <row r="63" spans="1:39" ht="45.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15" t="str">
        <f>IF(AND(N63="",N64="",N65=""),"",AVERAGE(N63:N65))</f>
        <v/>
      </c>
      <c r="S63" s="115" t="str">
        <f>IF(R63="","",
IF(R63=100,"Fuerte",
IF(R63&lt;50,"Débil",
IF(OR(R63&gt;=50,R63&lt;100),"Moderado",""))))</f>
        <v/>
      </c>
      <c r="T63" s="97" t="str">
        <f>IF(S63="","",IF(S63="Fuerte","NO","SI"))</f>
        <v/>
      </c>
      <c r="U63" s="97"/>
      <c r="V63" s="97"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101"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91"/>
      <c r="B64" s="91"/>
      <c r="C64" s="91"/>
      <c r="D64" s="91"/>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91"/>
      <c r="S64" s="91"/>
      <c r="T64" s="91"/>
      <c r="U64" s="91"/>
      <c r="V64" s="91"/>
      <c r="W64" s="91"/>
      <c r="X64" s="2"/>
      <c r="Y64" s="2"/>
      <c r="Z64" s="2"/>
      <c r="AA64" s="2"/>
      <c r="AB64" s="2"/>
      <c r="AC64" s="2"/>
      <c r="AD64" s="2"/>
      <c r="AE64" s="2"/>
      <c r="AF64" s="2"/>
      <c r="AG64" s="2"/>
      <c r="AH64" s="2"/>
      <c r="AI64" s="2"/>
      <c r="AJ64" s="2"/>
      <c r="AK64" s="2"/>
      <c r="AL64" s="2"/>
      <c r="AM64" s="2"/>
    </row>
    <row r="65" spans="1:39" ht="45.75" customHeight="1">
      <c r="A65" s="86"/>
      <c r="B65" s="86"/>
      <c r="C65" s="86"/>
      <c r="D65" s="86"/>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86"/>
      <c r="S65" s="86"/>
      <c r="T65" s="86"/>
      <c r="U65" s="86"/>
      <c r="V65" s="86"/>
      <c r="W65" s="86"/>
      <c r="X65" s="2"/>
      <c r="Y65" s="2"/>
      <c r="Z65" s="2"/>
      <c r="AA65" s="2"/>
      <c r="AB65" s="2"/>
      <c r="AC65" s="2"/>
      <c r="AD65" s="2"/>
      <c r="AE65" s="2"/>
      <c r="AF65" s="2"/>
      <c r="AG65" s="2"/>
      <c r="AH65" s="2"/>
      <c r="AI65" s="2"/>
      <c r="AJ65" s="2"/>
      <c r="AK65" s="2"/>
      <c r="AL65" s="2"/>
      <c r="AM65" s="2"/>
    </row>
    <row r="66" spans="1:39" ht="45.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15" t="str">
        <f>IF(AND(N66="",N67="",N68=""),"",AVERAGE(N66:N68))</f>
        <v/>
      </c>
      <c r="S66" s="115" t="str">
        <f>IF(R66="","",
IF(R66=100,"Fuerte",
IF(R66&lt;50,"Débil",
IF(OR(R66&gt;=50,R66&lt;100),"Moderado",""))))</f>
        <v/>
      </c>
      <c r="T66" s="97" t="str">
        <f>IF(S66="","",IF(S66="Fuerte","NO","SI"))</f>
        <v/>
      </c>
      <c r="U66" s="97"/>
      <c r="V66" s="97"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101"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91"/>
      <c r="B67" s="91"/>
      <c r="C67" s="91"/>
      <c r="D67" s="91"/>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91"/>
      <c r="S67" s="91"/>
      <c r="T67" s="91"/>
      <c r="U67" s="91"/>
      <c r="V67" s="91"/>
      <c r="W67" s="91"/>
      <c r="X67" s="2"/>
      <c r="Y67" s="2"/>
      <c r="Z67" s="2"/>
      <c r="AA67" s="2"/>
      <c r="AB67" s="2"/>
      <c r="AC67" s="2"/>
      <c r="AD67" s="2"/>
      <c r="AE67" s="2"/>
      <c r="AF67" s="2"/>
      <c r="AG67" s="2"/>
      <c r="AH67" s="2"/>
      <c r="AI67" s="2"/>
      <c r="AJ67" s="2"/>
      <c r="AK67" s="2"/>
      <c r="AL67" s="2"/>
      <c r="AM67" s="2"/>
    </row>
    <row r="68" spans="1:39" ht="45.75" customHeight="1">
      <c r="A68" s="86"/>
      <c r="B68" s="86"/>
      <c r="C68" s="86"/>
      <c r="D68" s="86"/>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86"/>
      <c r="S68" s="86"/>
      <c r="T68" s="86"/>
      <c r="U68" s="86"/>
      <c r="V68" s="86"/>
      <c r="W68" s="86"/>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C66:C68"/>
    <mergeCell ref="D66:D68"/>
    <mergeCell ref="A60:A62"/>
    <mergeCell ref="A63:A65"/>
    <mergeCell ref="B63:B65"/>
    <mergeCell ref="C63:C65"/>
    <mergeCell ref="D63:D65"/>
    <mergeCell ref="A66:A68"/>
    <mergeCell ref="B66:B68"/>
    <mergeCell ref="C30:C32"/>
    <mergeCell ref="D30:D32"/>
    <mergeCell ref="A24:A26"/>
    <mergeCell ref="A27:A29"/>
    <mergeCell ref="B27:B29"/>
    <mergeCell ref="C27:C29"/>
    <mergeCell ref="D27:D29"/>
    <mergeCell ref="A30:A32"/>
    <mergeCell ref="B30:B32"/>
    <mergeCell ref="A18:A20"/>
    <mergeCell ref="B18:B20"/>
    <mergeCell ref="A21:A23"/>
    <mergeCell ref="B21:B23"/>
    <mergeCell ref="C21:C23"/>
    <mergeCell ref="D21:D23"/>
    <mergeCell ref="B24:B26"/>
    <mergeCell ref="C24:C26"/>
    <mergeCell ref="D24:D26"/>
    <mergeCell ref="A9:A11"/>
    <mergeCell ref="B9:B11"/>
    <mergeCell ref="C9:C11"/>
    <mergeCell ref="D9:D11"/>
    <mergeCell ref="B12:B14"/>
    <mergeCell ref="C12:C14"/>
    <mergeCell ref="D12:D14"/>
    <mergeCell ref="A12:A14"/>
    <mergeCell ref="A15:A17"/>
    <mergeCell ref="B15:B17"/>
    <mergeCell ref="C15:C17"/>
    <mergeCell ref="D15:D17"/>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42:A44"/>
    <mergeCell ref="B42:B44"/>
    <mergeCell ref="A45:A47"/>
    <mergeCell ref="B45:B47"/>
    <mergeCell ref="C45:C47"/>
    <mergeCell ref="D45:D47"/>
    <mergeCell ref="B48:B50"/>
    <mergeCell ref="C48:C50"/>
    <mergeCell ref="D48:D50"/>
    <mergeCell ref="A48:A50"/>
    <mergeCell ref="C42:C44"/>
    <mergeCell ref="D42:D44"/>
    <mergeCell ref="A33:A35"/>
    <mergeCell ref="B33:B35"/>
    <mergeCell ref="C33:C35"/>
    <mergeCell ref="D33:D35"/>
    <mergeCell ref="B36:B38"/>
    <mergeCell ref="C36:C38"/>
    <mergeCell ref="D36:D38"/>
    <mergeCell ref="A36:A38"/>
    <mergeCell ref="A39:A41"/>
    <mergeCell ref="B39:B41"/>
    <mergeCell ref="C39:C41"/>
    <mergeCell ref="D39:D41"/>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R24:R26"/>
    <mergeCell ref="S24:S26"/>
    <mergeCell ref="T24:T26"/>
    <mergeCell ref="U24:U26"/>
    <mergeCell ref="V24:V26"/>
    <mergeCell ref="W24:W26"/>
    <mergeCell ref="R27:R29"/>
    <mergeCell ref="W27:W29"/>
    <mergeCell ref="R33:R35"/>
    <mergeCell ref="U9:U11"/>
    <mergeCell ref="V9:V11"/>
    <mergeCell ref="W9:W11"/>
    <mergeCell ref="W12:W14"/>
    <mergeCell ref="R12:R14"/>
    <mergeCell ref="R21:R23"/>
    <mergeCell ref="S21:S23"/>
    <mergeCell ref="T21:T23"/>
    <mergeCell ref="U21:U23"/>
    <mergeCell ref="V21:V23"/>
    <mergeCell ref="W21:W23"/>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R54:R56"/>
    <mergeCell ref="S54:S56"/>
    <mergeCell ref="T54:T56"/>
    <mergeCell ref="U54:U56"/>
    <mergeCell ref="V54:V56"/>
    <mergeCell ref="W54:W56"/>
    <mergeCell ref="R57:R59"/>
    <mergeCell ref="W57:W59"/>
    <mergeCell ref="R63:R65"/>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39:R41"/>
    <mergeCell ref="S39:S41"/>
    <mergeCell ref="T39:T41"/>
    <mergeCell ref="U39:U41"/>
    <mergeCell ref="V39:V41"/>
    <mergeCell ref="W39:W41"/>
    <mergeCell ref="R42:R44"/>
    <mergeCell ref="W42:W44"/>
    <mergeCell ref="R48:R50"/>
    <mergeCell ref="U18:U20"/>
    <mergeCell ref="V18:V20"/>
    <mergeCell ref="W18:W20"/>
    <mergeCell ref="S12:S14"/>
    <mergeCell ref="T12:T14"/>
    <mergeCell ref="S15:S17"/>
    <mergeCell ref="T15:T17"/>
    <mergeCell ref="U15:U17"/>
    <mergeCell ref="V15:V17"/>
    <mergeCell ref="W15:W17"/>
    <mergeCell ref="U12:U14"/>
    <mergeCell ref="V12:V14"/>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s>
  <conditionalFormatting sqref="W9">
    <cfRule type="expression" dxfId="205" priority="1">
      <formula>IF($W9="Casi seguro",1,0)</formula>
    </cfRule>
  </conditionalFormatting>
  <conditionalFormatting sqref="W9">
    <cfRule type="expression" dxfId="204" priority="2">
      <formula>IF($W9="Probable",1,0)</formula>
    </cfRule>
  </conditionalFormatting>
  <conditionalFormatting sqref="W9">
    <cfRule type="expression" dxfId="203" priority="3">
      <formula>IF($W9="Posible",1,0)</formula>
    </cfRule>
  </conditionalFormatting>
  <conditionalFormatting sqref="W9">
    <cfRule type="expression" dxfId="202" priority="4">
      <formula>IF($W9="Improbable",1,0)</formula>
    </cfRule>
  </conditionalFormatting>
  <conditionalFormatting sqref="W9">
    <cfRule type="expression" dxfId="201" priority="5">
      <formula>IF($W9="Rara vez",1,0)</formula>
    </cfRule>
  </conditionalFormatting>
  <conditionalFormatting sqref="B9:D68">
    <cfRule type="expression" dxfId="200" priority="6">
      <formula>IF($D9="No aplica",1,0)</formula>
    </cfRule>
  </conditionalFormatting>
  <conditionalFormatting sqref="W12">
    <cfRule type="expression" dxfId="199" priority="7">
      <formula>IF($W12="Casi seguro",1,0)</formula>
    </cfRule>
  </conditionalFormatting>
  <conditionalFormatting sqref="W12">
    <cfRule type="expression" dxfId="198" priority="8">
      <formula>IF($W12="Probable",1,0)</formula>
    </cfRule>
  </conditionalFormatting>
  <conditionalFormatting sqref="W12">
    <cfRule type="expression" dxfId="197" priority="9">
      <formula>IF($W12="Posible",1,0)</formula>
    </cfRule>
  </conditionalFormatting>
  <conditionalFormatting sqref="W12">
    <cfRule type="expression" dxfId="196" priority="10">
      <formula>IF($W12="Improbable",1,0)</formula>
    </cfRule>
  </conditionalFormatting>
  <conditionalFormatting sqref="W12">
    <cfRule type="expression" dxfId="195" priority="11">
      <formula>IF($W12="Rara vez",1,0)</formula>
    </cfRule>
  </conditionalFormatting>
  <conditionalFormatting sqref="E12:W14">
    <cfRule type="expression" dxfId="194" priority="12">
      <formula>IF($D$12="No aplica",1,0)</formula>
    </cfRule>
  </conditionalFormatting>
  <conditionalFormatting sqref="E9:W11">
    <cfRule type="expression" dxfId="193" priority="13">
      <formula>IF($D$9="No aplica",1,0)</formula>
    </cfRule>
  </conditionalFormatting>
  <conditionalFormatting sqref="W15">
    <cfRule type="expression" dxfId="192" priority="14">
      <formula>IF($W15="Casi seguro",1,0)</formula>
    </cfRule>
  </conditionalFormatting>
  <conditionalFormatting sqref="W15">
    <cfRule type="expression" dxfId="191" priority="15">
      <formula>IF($W15="Probable",1,0)</formula>
    </cfRule>
  </conditionalFormatting>
  <conditionalFormatting sqref="W15">
    <cfRule type="expression" dxfId="190" priority="16">
      <formula>IF($W15="Posible",1,0)</formula>
    </cfRule>
  </conditionalFormatting>
  <conditionalFormatting sqref="W15">
    <cfRule type="expression" dxfId="189" priority="17">
      <formula>IF($W15="Improbable",1,0)</formula>
    </cfRule>
  </conditionalFormatting>
  <conditionalFormatting sqref="W15">
    <cfRule type="expression" dxfId="188" priority="18">
      <formula>IF($W15="Rara vez",1,0)</formula>
    </cfRule>
  </conditionalFormatting>
  <conditionalFormatting sqref="E15:W17">
    <cfRule type="expression" dxfId="187" priority="19">
      <formula>IF($D$15="No aplica",1,0)</formula>
    </cfRule>
  </conditionalFormatting>
  <conditionalFormatting sqref="W18">
    <cfRule type="expression" dxfId="186" priority="20">
      <formula>IF($W18="Casi seguro",1,0)</formula>
    </cfRule>
  </conditionalFormatting>
  <conditionalFormatting sqref="W18">
    <cfRule type="expression" dxfId="185" priority="21">
      <formula>IF($W18="Probable",1,0)</formula>
    </cfRule>
  </conditionalFormatting>
  <conditionalFormatting sqref="W18">
    <cfRule type="expression" dxfId="184" priority="22">
      <formula>IF($W18="Posible",1,0)</formula>
    </cfRule>
  </conditionalFormatting>
  <conditionalFormatting sqref="W18">
    <cfRule type="expression" dxfId="183" priority="23">
      <formula>IF($W18="Improbable",1,0)</formula>
    </cfRule>
  </conditionalFormatting>
  <conditionalFormatting sqref="W18">
    <cfRule type="expression" dxfId="182" priority="24">
      <formula>IF($W18="Rara vez",1,0)</formula>
    </cfRule>
  </conditionalFormatting>
  <conditionalFormatting sqref="E18:W20">
    <cfRule type="expression" dxfId="181" priority="25">
      <formula>IF($D$18="No aplica",1,0)</formula>
    </cfRule>
  </conditionalFormatting>
  <conditionalFormatting sqref="W21">
    <cfRule type="expression" dxfId="180" priority="26">
      <formula>IF($W21="Casi seguro",1,0)</formula>
    </cfRule>
  </conditionalFormatting>
  <conditionalFormatting sqref="W21">
    <cfRule type="expression" dxfId="179" priority="27">
      <formula>IF($W21="Probable",1,0)</formula>
    </cfRule>
  </conditionalFormatting>
  <conditionalFormatting sqref="W21">
    <cfRule type="expression" dxfId="178" priority="28">
      <formula>IF($W21="Posible",1,0)</formula>
    </cfRule>
  </conditionalFormatting>
  <conditionalFormatting sqref="W21">
    <cfRule type="expression" dxfId="177" priority="29">
      <formula>IF($W21="Improbable",1,0)</formula>
    </cfRule>
  </conditionalFormatting>
  <conditionalFormatting sqref="W21">
    <cfRule type="expression" dxfId="176" priority="30">
      <formula>IF($W21="Rara vez",1,0)</formula>
    </cfRule>
  </conditionalFormatting>
  <conditionalFormatting sqref="E21:W23">
    <cfRule type="expression" dxfId="175" priority="31">
      <formula>IF($D$21="No aplica",1,0)</formula>
    </cfRule>
  </conditionalFormatting>
  <conditionalFormatting sqref="W24">
    <cfRule type="expression" dxfId="174" priority="32">
      <formula>IF($W24="Casi seguro",1,0)</formula>
    </cfRule>
  </conditionalFormatting>
  <conditionalFormatting sqref="W24">
    <cfRule type="expression" dxfId="173" priority="33">
      <formula>IF($W24="Probable",1,0)</formula>
    </cfRule>
  </conditionalFormatting>
  <conditionalFormatting sqref="W24">
    <cfRule type="expression" dxfId="172" priority="34">
      <formula>IF($W24="Posible",1,0)</formula>
    </cfRule>
  </conditionalFormatting>
  <conditionalFormatting sqref="W24">
    <cfRule type="expression" dxfId="171" priority="35">
      <formula>IF($W24="Improbable",1,0)</formula>
    </cfRule>
  </conditionalFormatting>
  <conditionalFormatting sqref="W24">
    <cfRule type="expression" dxfId="170" priority="36">
      <formula>IF($W24="Rara vez",1,0)</formula>
    </cfRule>
  </conditionalFormatting>
  <conditionalFormatting sqref="E24:W26">
    <cfRule type="expression" dxfId="169" priority="37">
      <formula>IF($D$24="No aplica",1,0)</formula>
    </cfRule>
  </conditionalFormatting>
  <conditionalFormatting sqref="W27">
    <cfRule type="expression" dxfId="168" priority="38">
      <formula>IF($W27="Casi seguro",1,0)</formula>
    </cfRule>
  </conditionalFormatting>
  <conditionalFormatting sqref="W27">
    <cfRule type="expression" dxfId="167" priority="39">
      <formula>IF($W27="Probable",1,0)</formula>
    </cfRule>
  </conditionalFormatting>
  <conditionalFormatting sqref="W27">
    <cfRule type="expression" dxfId="166" priority="40">
      <formula>IF($W27="Posible",1,0)</formula>
    </cfRule>
  </conditionalFormatting>
  <conditionalFormatting sqref="W27">
    <cfRule type="expression" dxfId="165" priority="41">
      <formula>IF($W27="Improbable",1,0)</formula>
    </cfRule>
  </conditionalFormatting>
  <conditionalFormatting sqref="W27">
    <cfRule type="expression" dxfId="164" priority="42">
      <formula>IF($W27="Rara vez",1,0)</formula>
    </cfRule>
  </conditionalFormatting>
  <conditionalFormatting sqref="E27:W29">
    <cfRule type="expression" dxfId="163" priority="43">
      <formula>IF($D$27="No aplica",1,0)</formula>
    </cfRule>
  </conditionalFormatting>
  <conditionalFormatting sqref="W30">
    <cfRule type="expression" dxfId="162" priority="44">
      <formula>IF($W30="Casi seguro",1,0)</formula>
    </cfRule>
  </conditionalFormatting>
  <conditionalFormatting sqref="W30">
    <cfRule type="expression" dxfId="161" priority="45">
      <formula>IF($W30="Probable",1,0)</formula>
    </cfRule>
  </conditionalFormatting>
  <conditionalFormatting sqref="W30">
    <cfRule type="expression" dxfId="160" priority="46">
      <formula>IF($W30="Posible",1,0)</formula>
    </cfRule>
  </conditionalFormatting>
  <conditionalFormatting sqref="W30">
    <cfRule type="expression" dxfId="159" priority="47">
      <formula>IF($W30="Improbable",1,0)</formula>
    </cfRule>
  </conditionalFormatting>
  <conditionalFormatting sqref="W30">
    <cfRule type="expression" dxfId="158" priority="48">
      <formula>IF($W30="Rara vez",1,0)</formula>
    </cfRule>
  </conditionalFormatting>
  <conditionalFormatting sqref="E30:W32">
    <cfRule type="expression" dxfId="157" priority="49">
      <formula>IF($D$30="No aplica",1,0)</formula>
    </cfRule>
  </conditionalFormatting>
  <conditionalFormatting sqref="W33">
    <cfRule type="expression" dxfId="156" priority="50">
      <formula>IF($W33="Casi seguro",1,0)</formula>
    </cfRule>
  </conditionalFormatting>
  <conditionalFormatting sqref="W33">
    <cfRule type="expression" dxfId="155" priority="51">
      <formula>IF($W33="Probable",1,0)</formula>
    </cfRule>
  </conditionalFormatting>
  <conditionalFormatting sqref="W33">
    <cfRule type="expression" dxfId="154" priority="52">
      <formula>IF($W33="Posible",1,0)</formula>
    </cfRule>
  </conditionalFormatting>
  <conditionalFormatting sqref="W33">
    <cfRule type="expression" dxfId="153" priority="53">
      <formula>IF($W33="Improbable",1,0)</formula>
    </cfRule>
  </conditionalFormatting>
  <conditionalFormatting sqref="W33">
    <cfRule type="expression" dxfId="152" priority="54">
      <formula>IF($W33="Rara vez",1,0)</formula>
    </cfRule>
  </conditionalFormatting>
  <conditionalFormatting sqref="E33:W35">
    <cfRule type="expression" dxfId="151" priority="55">
      <formula>IF($D$33="No aplica",1,0)</formula>
    </cfRule>
  </conditionalFormatting>
  <conditionalFormatting sqref="W36">
    <cfRule type="expression" dxfId="150" priority="56">
      <formula>IF($W36="Casi seguro",1,0)</formula>
    </cfRule>
  </conditionalFormatting>
  <conditionalFormatting sqref="W36">
    <cfRule type="expression" dxfId="149" priority="57">
      <formula>IF($W36="Probable",1,0)</formula>
    </cfRule>
  </conditionalFormatting>
  <conditionalFormatting sqref="W36">
    <cfRule type="expression" dxfId="148" priority="58">
      <formula>IF($W36="Posible",1,0)</formula>
    </cfRule>
  </conditionalFormatting>
  <conditionalFormatting sqref="W36">
    <cfRule type="expression" dxfId="147" priority="59">
      <formula>IF($W36="Improbable",1,0)</formula>
    </cfRule>
  </conditionalFormatting>
  <conditionalFormatting sqref="W36">
    <cfRule type="expression" dxfId="146" priority="60">
      <formula>IF($W36="Rara vez",1,0)</formula>
    </cfRule>
  </conditionalFormatting>
  <conditionalFormatting sqref="E36:W38">
    <cfRule type="expression" dxfId="145" priority="61">
      <formula>IF($D$36="No aplica",1,0)</formula>
    </cfRule>
  </conditionalFormatting>
  <conditionalFormatting sqref="W39">
    <cfRule type="expression" dxfId="144" priority="62">
      <formula>IF($W39="Casi seguro",1,0)</formula>
    </cfRule>
  </conditionalFormatting>
  <conditionalFormatting sqref="W39">
    <cfRule type="expression" dxfId="143" priority="63">
      <formula>IF($W39="Probable",1,0)</formula>
    </cfRule>
  </conditionalFormatting>
  <conditionalFormatting sqref="W39">
    <cfRule type="expression" dxfId="142" priority="64">
      <formula>IF($W39="Posible",1,0)</formula>
    </cfRule>
  </conditionalFormatting>
  <conditionalFormatting sqref="W39">
    <cfRule type="expression" dxfId="141" priority="65">
      <formula>IF($W39="Improbable",1,0)</formula>
    </cfRule>
  </conditionalFormatting>
  <conditionalFormatting sqref="W39">
    <cfRule type="expression" dxfId="140" priority="66">
      <formula>IF($W39="Rara vez",1,0)</formula>
    </cfRule>
  </conditionalFormatting>
  <conditionalFormatting sqref="E39:W41">
    <cfRule type="expression" dxfId="139" priority="67">
      <formula>IF($D$39="No aplica",1,0)</formula>
    </cfRule>
  </conditionalFormatting>
  <conditionalFormatting sqref="W42">
    <cfRule type="expression" dxfId="138" priority="68">
      <formula>IF($W42="Casi seguro",1,0)</formula>
    </cfRule>
  </conditionalFormatting>
  <conditionalFormatting sqref="W42">
    <cfRule type="expression" dxfId="137" priority="69">
      <formula>IF($W42="Probable",1,0)</formula>
    </cfRule>
  </conditionalFormatting>
  <conditionalFormatting sqref="W42">
    <cfRule type="expression" dxfId="136" priority="70">
      <formula>IF($W42="Posible",1,0)</formula>
    </cfRule>
  </conditionalFormatting>
  <conditionalFormatting sqref="W42">
    <cfRule type="expression" dxfId="135" priority="71">
      <formula>IF($W42="Improbable",1,0)</formula>
    </cfRule>
  </conditionalFormatting>
  <conditionalFormatting sqref="W42">
    <cfRule type="expression" dxfId="134" priority="72">
      <formula>IF($W42="Rara vez",1,0)</formula>
    </cfRule>
  </conditionalFormatting>
  <conditionalFormatting sqref="E42:W44">
    <cfRule type="expression" dxfId="133" priority="73">
      <formula>IF($D$42="No aplica",1,0)</formula>
    </cfRule>
  </conditionalFormatting>
  <conditionalFormatting sqref="W45">
    <cfRule type="expression" dxfId="132" priority="74">
      <formula>IF($W45="Casi seguro",1,0)</formula>
    </cfRule>
  </conditionalFormatting>
  <conditionalFormatting sqref="W45">
    <cfRule type="expression" dxfId="131" priority="75">
      <formula>IF($W45="Probable",1,0)</formula>
    </cfRule>
  </conditionalFormatting>
  <conditionalFormatting sqref="W45">
    <cfRule type="expression" dxfId="130" priority="76">
      <formula>IF($W45="Posible",1,0)</formula>
    </cfRule>
  </conditionalFormatting>
  <conditionalFormatting sqref="W45">
    <cfRule type="expression" dxfId="129" priority="77">
      <formula>IF($W45="Improbable",1,0)</formula>
    </cfRule>
  </conditionalFormatting>
  <conditionalFormatting sqref="W45">
    <cfRule type="expression" dxfId="128" priority="78">
      <formula>IF($W45="Rara vez",1,0)</formula>
    </cfRule>
  </conditionalFormatting>
  <conditionalFormatting sqref="E45:W47">
    <cfRule type="expression" dxfId="127" priority="79">
      <formula>IF($D$45="No aplica",1,0)</formula>
    </cfRule>
  </conditionalFormatting>
  <conditionalFormatting sqref="W48">
    <cfRule type="expression" dxfId="126" priority="80">
      <formula>IF($W48="Casi seguro",1,0)</formula>
    </cfRule>
  </conditionalFormatting>
  <conditionalFormatting sqref="W48">
    <cfRule type="expression" dxfId="125" priority="81">
      <formula>IF($W48="Probable",1,0)</formula>
    </cfRule>
  </conditionalFormatting>
  <conditionalFormatting sqref="W48">
    <cfRule type="expression" dxfId="124" priority="82">
      <formula>IF($W48="Posible",1,0)</formula>
    </cfRule>
  </conditionalFormatting>
  <conditionalFormatting sqref="W48">
    <cfRule type="expression" dxfId="123" priority="83">
      <formula>IF($W48="Improbable",1,0)</formula>
    </cfRule>
  </conditionalFormatting>
  <conditionalFormatting sqref="W48">
    <cfRule type="expression" dxfId="122" priority="84">
      <formula>IF($W48="Rara vez",1,0)</formula>
    </cfRule>
  </conditionalFormatting>
  <conditionalFormatting sqref="E48:W50">
    <cfRule type="expression" dxfId="121" priority="85">
      <formula>IF($D$48="No aplica",1,0)</formula>
    </cfRule>
  </conditionalFormatting>
  <conditionalFormatting sqref="W51">
    <cfRule type="expression" dxfId="120" priority="86">
      <formula>IF($W51="Casi seguro",1,0)</formula>
    </cfRule>
  </conditionalFormatting>
  <conditionalFormatting sqref="W51">
    <cfRule type="expression" dxfId="119" priority="87">
      <formula>IF($W51="Probable",1,0)</formula>
    </cfRule>
  </conditionalFormatting>
  <conditionalFormatting sqref="W51">
    <cfRule type="expression" dxfId="118" priority="88">
      <formula>IF($W51="Posible",1,0)</formula>
    </cfRule>
  </conditionalFormatting>
  <conditionalFormatting sqref="W51">
    <cfRule type="expression" dxfId="117" priority="89">
      <formula>IF($W51="Improbable",1,0)</formula>
    </cfRule>
  </conditionalFormatting>
  <conditionalFormatting sqref="W51">
    <cfRule type="expression" dxfId="116" priority="90">
      <formula>IF($W51="Rara vez",1,0)</formula>
    </cfRule>
  </conditionalFormatting>
  <conditionalFormatting sqref="E51:W53">
    <cfRule type="expression" dxfId="115" priority="91">
      <formula>IF($D$51="No aplica",1,0)</formula>
    </cfRule>
  </conditionalFormatting>
  <conditionalFormatting sqref="W54">
    <cfRule type="expression" dxfId="114" priority="92">
      <formula>IF($W54="Casi seguro",1,0)</formula>
    </cfRule>
  </conditionalFormatting>
  <conditionalFormatting sqref="W54">
    <cfRule type="expression" dxfId="113" priority="93">
      <formula>IF($W54="Probable",1,0)</formula>
    </cfRule>
  </conditionalFormatting>
  <conditionalFormatting sqref="W54">
    <cfRule type="expression" dxfId="112" priority="94">
      <formula>IF($W54="Posible",1,0)</formula>
    </cfRule>
  </conditionalFormatting>
  <conditionalFormatting sqref="W54">
    <cfRule type="expression" dxfId="111" priority="95">
      <formula>IF($W54="Improbable",1,0)</formula>
    </cfRule>
  </conditionalFormatting>
  <conditionalFormatting sqref="W54">
    <cfRule type="expression" dxfId="110" priority="96">
      <formula>IF($W54="Rara vez",1,0)</formula>
    </cfRule>
  </conditionalFormatting>
  <conditionalFormatting sqref="E54:W56">
    <cfRule type="expression" dxfId="109" priority="97">
      <formula>IF($D$54="No aplica",1,0)</formula>
    </cfRule>
  </conditionalFormatting>
  <conditionalFormatting sqref="W57">
    <cfRule type="expression" dxfId="108" priority="98">
      <formula>IF($W57="Casi seguro",1,0)</formula>
    </cfRule>
  </conditionalFormatting>
  <conditionalFormatting sqref="W57">
    <cfRule type="expression" dxfId="107" priority="99">
      <formula>IF($W57="Probable",1,0)</formula>
    </cfRule>
  </conditionalFormatting>
  <conditionalFormatting sqref="W57">
    <cfRule type="expression" dxfId="106" priority="100">
      <formula>IF($W57="Posible",1,0)</formula>
    </cfRule>
  </conditionalFormatting>
  <conditionalFormatting sqref="W57">
    <cfRule type="expression" dxfId="105" priority="101">
      <formula>IF($W57="Improbable",1,0)</formula>
    </cfRule>
  </conditionalFormatting>
  <conditionalFormatting sqref="W57">
    <cfRule type="expression" dxfId="104" priority="102">
      <formula>IF($W57="Rara vez",1,0)</formula>
    </cfRule>
  </conditionalFormatting>
  <conditionalFormatting sqref="E57:W59">
    <cfRule type="expression" dxfId="103" priority="103">
      <formula>IF($D$57="No aplica",1,0)</formula>
    </cfRule>
  </conditionalFormatting>
  <conditionalFormatting sqref="W60">
    <cfRule type="expression" dxfId="102" priority="104">
      <formula>IF($W60="Casi seguro",1,0)</formula>
    </cfRule>
  </conditionalFormatting>
  <conditionalFormatting sqref="W60">
    <cfRule type="expression" dxfId="101" priority="105">
      <formula>IF($W60="Probable",1,0)</formula>
    </cfRule>
  </conditionalFormatting>
  <conditionalFormatting sqref="W60">
    <cfRule type="expression" dxfId="100" priority="106">
      <formula>IF($W60="Posible",1,0)</formula>
    </cfRule>
  </conditionalFormatting>
  <conditionalFormatting sqref="W60">
    <cfRule type="expression" dxfId="99" priority="107">
      <formula>IF($W60="Improbable",1,0)</formula>
    </cfRule>
  </conditionalFormatting>
  <conditionalFormatting sqref="W60">
    <cfRule type="expression" dxfId="98" priority="108">
      <formula>IF($W60="Rara vez",1,0)</formula>
    </cfRule>
  </conditionalFormatting>
  <conditionalFormatting sqref="E60:W62">
    <cfRule type="expression" dxfId="97" priority="109">
      <formula>IF($D$60="No aplica",1,0)</formula>
    </cfRule>
  </conditionalFormatting>
  <conditionalFormatting sqref="W63">
    <cfRule type="expression" dxfId="96" priority="110">
      <formula>IF($W63="Casi seguro",1,0)</formula>
    </cfRule>
  </conditionalFormatting>
  <conditionalFormatting sqref="W63">
    <cfRule type="expression" dxfId="95" priority="111">
      <formula>IF($W63="Probable",1,0)</formula>
    </cfRule>
  </conditionalFormatting>
  <conditionalFormatting sqref="W63">
    <cfRule type="expression" dxfId="94" priority="112">
      <formula>IF($W63="Posible",1,0)</formula>
    </cfRule>
  </conditionalFormatting>
  <conditionalFormatting sqref="W63">
    <cfRule type="expression" dxfId="93" priority="113">
      <formula>IF($W63="Improbable",1,0)</formula>
    </cfRule>
  </conditionalFormatting>
  <conditionalFormatting sqref="W63">
    <cfRule type="expression" dxfId="92" priority="114">
      <formula>IF($W63="Rara vez",1,0)</formula>
    </cfRule>
  </conditionalFormatting>
  <conditionalFormatting sqref="E63:W65">
    <cfRule type="expression" dxfId="91" priority="115">
      <formula>IF($D$63="No aplica",1,0)</formula>
    </cfRule>
  </conditionalFormatting>
  <conditionalFormatting sqref="W66">
    <cfRule type="expression" dxfId="90" priority="116">
      <formula>IF($W66="Casi seguro",1,0)</formula>
    </cfRule>
  </conditionalFormatting>
  <conditionalFormatting sqref="W66">
    <cfRule type="expression" dxfId="89" priority="117">
      <formula>IF($W66="Probable",1,0)</formula>
    </cfRule>
  </conditionalFormatting>
  <conditionalFormatting sqref="W66">
    <cfRule type="expression" dxfId="88" priority="118">
      <formula>IF($W66="Posible",1,0)</formula>
    </cfRule>
  </conditionalFormatting>
  <conditionalFormatting sqref="W66">
    <cfRule type="expression" dxfId="87" priority="119">
      <formula>IF($W66="Improbable",1,0)</formula>
    </cfRule>
  </conditionalFormatting>
  <conditionalFormatting sqref="W66">
    <cfRule type="expression" dxfId="86" priority="120">
      <formula>IF($W66="Rara vez",1,0)</formula>
    </cfRule>
  </conditionalFormatting>
  <conditionalFormatting sqref="E66:W68">
    <cfRule type="expression" dxfId="85" priority="121">
      <formula>IF($D$66="No aplica",1,0)</formula>
    </cfRule>
  </conditionalFormatting>
  <dataValidations count="9">
    <dataValidation type="list" allowBlank="1" showErrorMessage="1" sqref="U9 U12 U15 U18 U21 U24 U27 U30 U33 U36 U39 U42 U45 U48 U51 U54 U57 U60 U63 U66">
      <formula1>Listas!$AC$2:$AC$5</formula1>
    </dataValidation>
    <dataValidation type="list" allowBlank="1" showErrorMessage="1" sqref="K9:K68">
      <formula1>IF($E9="",Listas!$R$3,Listas!$X$2:$X$3)</formula1>
    </dataValidation>
    <dataValidation type="list" allowBlank="1" showErrorMessage="1" sqref="H9:H68">
      <formula1>IF($E9="",Listas!$R$3,Listas!$U$2:$U$3)</formula1>
    </dataValidation>
    <dataValidation type="list" allowBlank="1" showErrorMessage="1" sqref="F9:F68">
      <formula1>IF($E9="",Listas!$R$3,Listas!$S$2:$S$3)</formula1>
    </dataValidation>
    <dataValidation type="list" allowBlank="1" showErrorMessage="1" sqref="L9:L68">
      <formula1>IF($E9="",Listas!$R$3,Listas!$Y$2:$Y$4)</formula1>
    </dataValidation>
    <dataValidation type="list" allowBlank="1" showErrorMessage="1" sqref="J9:J68">
      <formula1>IF($E9="",Listas!$R$3,Listas!$W$2:$W$3)</formula1>
    </dataValidation>
    <dataValidation type="list" allowBlank="1" showErrorMessage="1" sqref="I9:I68">
      <formula1>IF($E9="",Listas!$R$3,Listas!$V$2:$V$4)</formula1>
    </dataValidation>
    <dataValidation type="list" allowBlank="1" showErrorMessage="1" sqref="G9:G68">
      <formula1>IF($E9="",Listas!$R$3,Listas!$T$2:$T$3)</formula1>
    </dataValidation>
    <dataValidation type="list" allowBlank="1" showErrorMessage="1" sqref="P9:P68">
      <formula1>Listas!$AB$2:$AB$4</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dimension ref="A1:BF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26.6640625" customWidth="1"/>
    <col min="18" max="18" width="12.88671875" customWidth="1"/>
    <col min="19" max="19" width="16" customWidth="1"/>
    <col min="20" max="20" width="21.109375" customWidth="1"/>
    <col min="21" max="21" width="16.33203125" customWidth="1"/>
    <col min="22" max="22" width="21" customWidth="1"/>
    <col min="23" max="23" width="17.33203125" customWidth="1"/>
    <col min="24" max="25" width="29.44140625" customWidth="1"/>
    <col min="26" max="26" width="35.5546875" customWidth="1"/>
    <col min="27" max="27" width="12.88671875" customWidth="1"/>
    <col min="28" max="28" width="13" customWidth="1"/>
    <col min="29" max="29" width="10.44140625" customWidth="1"/>
    <col min="30" max="30" width="12.88671875" customWidth="1"/>
    <col min="31" max="31" width="9.109375" customWidth="1"/>
    <col min="32" max="32" width="15.33203125" customWidth="1"/>
    <col min="33" max="33" width="13.44140625" customWidth="1"/>
    <col min="34" max="34" width="31.88671875" customWidth="1"/>
    <col min="35" max="35" width="50" customWidth="1"/>
    <col min="36" max="36" width="27.88671875" customWidth="1"/>
    <col min="37" max="37" width="19.33203125" customWidth="1"/>
    <col min="38" max="38" width="24.44140625" customWidth="1"/>
    <col min="39" max="39" width="8.109375" customWidth="1"/>
    <col min="40" max="58" width="11.44140625" hidden="1" customWidth="1"/>
  </cols>
  <sheetData>
    <row r="1" spans="1:58" ht="16.5" customHeight="1">
      <c r="A1" s="117" t="s">
        <v>305</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67"/>
      <c r="AK1" s="103" t="s">
        <v>306</v>
      </c>
      <c r="AL1" s="59"/>
      <c r="AM1" s="3"/>
      <c r="AN1" s="3"/>
      <c r="AO1" s="3"/>
      <c r="AP1" s="3"/>
      <c r="AQ1" s="3"/>
      <c r="AR1" s="3"/>
      <c r="AS1" s="3"/>
      <c r="AT1" s="3"/>
      <c r="AU1" s="3"/>
      <c r="AV1" s="3"/>
      <c r="AW1" s="3"/>
      <c r="AX1" s="3"/>
      <c r="AY1" s="3"/>
      <c r="AZ1" s="3"/>
      <c r="BA1" s="3"/>
      <c r="BB1" s="3"/>
      <c r="BC1" s="3"/>
      <c r="BD1" s="3"/>
      <c r="BE1" s="3"/>
      <c r="BF1" s="3"/>
    </row>
    <row r="2" spans="1:58"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69"/>
      <c r="AK2" s="103" t="s">
        <v>307</v>
      </c>
      <c r="AL2" s="59"/>
      <c r="AM2" s="3"/>
      <c r="AN2" s="3"/>
      <c r="AO2" s="3"/>
      <c r="AP2" s="3"/>
      <c r="AQ2" s="3"/>
      <c r="AR2" s="3"/>
      <c r="AS2" s="3"/>
      <c r="AT2" s="3"/>
      <c r="AU2" s="3"/>
      <c r="AV2" s="3"/>
      <c r="AW2" s="3"/>
      <c r="AX2" s="3"/>
      <c r="AY2" s="3"/>
      <c r="AZ2" s="3"/>
      <c r="BA2" s="3"/>
      <c r="BB2" s="3"/>
      <c r="BC2" s="3"/>
      <c r="BD2" s="3"/>
      <c r="BE2" s="3"/>
      <c r="BF2" s="3"/>
    </row>
    <row r="3" spans="1:58"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69"/>
      <c r="AK3" s="103" t="s">
        <v>308</v>
      </c>
      <c r="AL3" s="59"/>
      <c r="AM3" s="3"/>
      <c r="AN3" s="3"/>
      <c r="AO3" s="3"/>
      <c r="AP3" s="3"/>
      <c r="AQ3" s="3"/>
      <c r="AR3" s="3"/>
      <c r="AS3" s="3"/>
      <c r="AT3" s="3"/>
      <c r="AU3" s="3"/>
      <c r="AV3" s="3"/>
      <c r="AW3" s="3"/>
      <c r="AX3" s="3"/>
      <c r="AY3" s="3"/>
      <c r="AZ3" s="3"/>
      <c r="BA3" s="3"/>
      <c r="BB3" s="3"/>
      <c r="BC3" s="3"/>
      <c r="BD3" s="3"/>
      <c r="BE3" s="3"/>
      <c r="BF3" s="3"/>
    </row>
    <row r="4" spans="1:58"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1"/>
      <c r="AK4" s="103" t="s">
        <v>309</v>
      </c>
      <c r="AL4" s="59"/>
      <c r="AM4" s="3"/>
      <c r="AN4" s="3"/>
      <c r="AO4" s="3"/>
      <c r="AP4" s="3"/>
      <c r="AQ4" s="3"/>
      <c r="AR4" s="3"/>
      <c r="AS4" s="3"/>
      <c r="AT4" s="3"/>
      <c r="AU4" s="3"/>
      <c r="AV4" s="3"/>
      <c r="AW4" s="3"/>
      <c r="AX4" s="3"/>
      <c r="AY4" s="3"/>
      <c r="AZ4" s="3"/>
      <c r="BA4" s="3"/>
      <c r="BB4" s="3"/>
      <c r="BC4" s="3"/>
      <c r="BD4" s="3"/>
      <c r="BE4" s="3"/>
      <c r="BF4" s="3"/>
    </row>
    <row r="5" spans="1:58" ht="12" customHeight="1">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93" t="s">
        <v>82</v>
      </c>
      <c r="B6" s="62"/>
      <c r="C6" s="62"/>
      <c r="D6" s="62"/>
      <c r="E6" s="62"/>
      <c r="F6" s="62"/>
      <c r="G6" s="62"/>
      <c r="H6" s="62"/>
      <c r="I6" s="62"/>
      <c r="J6" s="59"/>
      <c r="K6" s="93" t="s">
        <v>83</v>
      </c>
      <c r="L6" s="62"/>
      <c r="M6" s="62"/>
      <c r="N6" s="62"/>
      <c r="O6" s="62"/>
      <c r="P6" s="59"/>
      <c r="Q6" s="93" t="s">
        <v>212</v>
      </c>
      <c r="R6" s="62"/>
      <c r="S6" s="62"/>
      <c r="T6" s="62"/>
      <c r="U6" s="62"/>
      <c r="V6" s="62"/>
      <c r="W6" s="62"/>
      <c r="X6" s="62"/>
      <c r="Y6" s="62"/>
      <c r="Z6" s="62"/>
      <c r="AA6" s="59"/>
      <c r="AB6" s="93" t="s">
        <v>310</v>
      </c>
      <c r="AC6" s="62"/>
      <c r="AD6" s="62"/>
      <c r="AE6" s="62"/>
      <c r="AF6" s="62"/>
      <c r="AG6" s="62"/>
      <c r="AH6" s="59"/>
      <c r="AI6" s="116" t="s">
        <v>311</v>
      </c>
      <c r="AJ6" s="62"/>
      <c r="AK6" s="62"/>
      <c r="AL6" s="59"/>
      <c r="AM6" s="3"/>
      <c r="AN6" s="3"/>
      <c r="AO6" s="3"/>
      <c r="AP6" s="3"/>
      <c r="AQ6" s="3"/>
      <c r="AR6" s="3"/>
      <c r="AS6" s="3"/>
      <c r="AT6" s="3"/>
      <c r="AU6" s="3"/>
      <c r="AV6" s="3"/>
      <c r="AW6" s="3"/>
      <c r="AX6" s="3"/>
      <c r="AY6" s="3"/>
      <c r="AZ6" s="3"/>
      <c r="BA6" s="3"/>
      <c r="BB6" s="3"/>
      <c r="BC6" s="3"/>
      <c r="BD6" s="3"/>
      <c r="BE6" s="3"/>
      <c r="BF6" s="3"/>
    </row>
    <row r="7" spans="1:58" ht="18" customHeight="1">
      <c r="A7" s="90" t="s">
        <v>80</v>
      </c>
      <c r="B7" s="92" t="s">
        <v>81</v>
      </c>
      <c r="C7" s="87" t="s">
        <v>85</v>
      </c>
      <c r="D7" s="87" t="s">
        <v>86</v>
      </c>
      <c r="E7" s="87" t="s">
        <v>87</v>
      </c>
      <c r="F7" s="87" t="s">
        <v>88</v>
      </c>
      <c r="G7" s="92" t="s">
        <v>89</v>
      </c>
      <c r="H7" s="87" t="s">
        <v>90</v>
      </c>
      <c r="I7" s="87" t="s">
        <v>91</v>
      </c>
      <c r="J7" s="87" t="s">
        <v>92</v>
      </c>
      <c r="K7" s="87" t="s">
        <v>93</v>
      </c>
      <c r="L7" s="92" t="s">
        <v>94</v>
      </c>
      <c r="M7" s="87" t="s">
        <v>312</v>
      </c>
      <c r="N7" s="87" t="s">
        <v>96</v>
      </c>
      <c r="O7" s="92" t="s">
        <v>94</v>
      </c>
      <c r="P7" s="87" t="s">
        <v>97</v>
      </c>
      <c r="Q7" s="87" t="s">
        <v>216</v>
      </c>
      <c r="R7" s="110" t="s">
        <v>217</v>
      </c>
      <c r="S7" s="62"/>
      <c r="T7" s="59"/>
      <c r="U7" s="110" t="s">
        <v>218</v>
      </c>
      <c r="V7" s="62"/>
      <c r="W7" s="62"/>
      <c r="X7" s="62"/>
      <c r="Y7" s="62"/>
      <c r="Z7" s="59"/>
      <c r="AA7" s="87" t="s">
        <v>219</v>
      </c>
      <c r="AB7" s="87" t="s">
        <v>294</v>
      </c>
      <c r="AC7" s="87" t="s">
        <v>94</v>
      </c>
      <c r="AD7" s="87" t="s">
        <v>313</v>
      </c>
      <c r="AE7" s="87" t="s">
        <v>94</v>
      </c>
      <c r="AF7" s="87" t="s">
        <v>314</v>
      </c>
      <c r="AG7" s="95" t="s">
        <v>315</v>
      </c>
      <c r="AH7" s="87" t="s">
        <v>316</v>
      </c>
      <c r="AI7" s="95" t="s">
        <v>317</v>
      </c>
      <c r="AJ7" s="95" t="s">
        <v>318</v>
      </c>
      <c r="AK7" s="87" t="s">
        <v>319</v>
      </c>
      <c r="AL7" s="95" t="s">
        <v>320</v>
      </c>
      <c r="AM7" s="3"/>
      <c r="AN7" s="3"/>
      <c r="AO7" s="3"/>
      <c r="AP7" s="3"/>
      <c r="AQ7" s="3"/>
      <c r="AR7" s="3"/>
      <c r="AS7" s="3"/>
      <c r="AT7" s="3"/>
      <c r="AU7" s="3"/>
      <c r="AV7" s="3"/>
      <c r="AW7" s="3"/>
      <c r="AX7" s="3"/>
      <c r="AY7" s="3"/>
      <c r="AZ7" s="3"/>
      <c r="BA7" s="3"/>
      <c r="BB7" s="3"/>
      <c r="BC7" s="3"/>
      <c r="BD7" s="3"/>
      <c r="BE7" s="3"/>
      <c r="BF7" s="3"/>
    </row>
    <row r="8" spans="1:58" ht="47.25" customHeight="1">
      <c r="A8" s="86"/>
      <c r="B8" s="86"/>
      <c r="C8" s="86"/>
      <c r="D8" s="86"/>
      <c r="E8" s="86"/>
      <c r="F8" s="86"/>
      <c r="G8" s="86"/>
      <c r="H8" s="86"/>
      <c r="I8" s="86"/>
      <c r="J8" s="86"/>
      <c r="K8" s="86"/>
      <c r="L8" s="86"/>
      <c r="M8" s="86"/>
      <c r="N8" s="86"/>
      <c r="O8" s="86"/>
      <c r="P8" s="86"/>
      <c r="Q8" s="86"/>
      <c r="R8" s="21" t="s">
        <v>222</v>
      </c>
      <c r="S8" s="21" t="s">
        <v>223</v>
      </c>
      <c r="T8" s="21" t="s">
        <v>224</v>
      </c>
      <c r="U8" s="21" t="s">
        <v>225</v>
      </c>
      <c r="V8" s="21" t="s">
        <v>226</v>
      </c>
      <c r="W8" s="21" t="s">
        <v>227</v>
      </c>
      <c r="X8" s="21" t="s">
        <v>228</v>
      </c>
      <c r="Y8" s="21" t="s">
        <v>229</v>
      </c>
      <c r="Z8" s="21" t="s">
        <v>230</v>
      </c>
      <c r="AA8" s="86"/>
      <c r="AB8" s="86"/>
      <c r="AC8" s="86"/>
      <c r="AD8" s="86"/>
      <c r="AE8" s="86"/>
      <c r="AF8" s="86"/>
      <c r="AG8" s="86"/>
      <c r="AH8" s="86"/>
      <c r="AI8" s="86"/>
      <c r="AJ8" s="86"/>
      <c r="AK8" s="86"/>
      <c r="AL8" s="86"/>
      <c r="AM8" s="16"/>
      <c r="AN8" s="16"/>
      <c r="AO8" s="16"/>
      <c r="AP8" s="16"/>
      <c r="AQ8" s="16"/>
      <c r="AR8" s="16"/>
      <c r="AS8" s="16"/>
      <c r="AT8" s="16"/>
      <c r="AU8" s="16"/>
      <c r="AV8" s="16"/>
      <c r="AW8" s="16"/>
      <c r="AX8" s="16"/>
      <c r="AY8" s="16"/>
      <c r="AZ8" s="16"/>
      <c r="BA8" s="16"/>
      <c r="BB8" s="16"/>
      <c r="BC8" s="16"/>
      <c r="BD8" s="16"/>
      <c r="BE8" s="16"/>
      <c r="BF8" s="16"/>
    </row>
    <row r="9" spans="1:58" ht="31.5" customHeight="1">
      <c r="A9" s="96">
        <v>1</v>
      </c>
      <c r="B9" s="97" t="str">
        <f>'2. Identificación del Riesgo'!B9:B11</f>
        <v>Gestión Jurídica</v>
      </c>
      <c r="C9" s="97" t="str">
        <f>IF('2. Identificación del Riesgo'!C9:C11="","",'2. Identificación del Riesgo'!C9:C11)</f>
        <v xml:space="preserve">procesos judiciales </v>
      </c>
      <c r="D9" s="97" t="str">
        <f>IF('2. Identificación del Riesgo'!D9:D11="","",'2. Identificación del Riesgo'!D9:D11)</f>
        <v>Afectación Económica (o presupuestal) y Reputacional</v>
      </c>
      <c r="E9" s="97" t="str">
        <f>IF('2. Identificación del Riesgo'!E9:E11="","",'2. Identificación del Riesgo'!E9:E11)</f>
        <v>Pérdida  de confidencialidad o divulgación de la información sensible o reservada por parte del (los) responsable(s) del proceso disciplinario    para obtener un provecho para un tercero.</v>
      </c>
      <c r="F9" s="97" t="str">
        <f>IF('2. Identificación del Riesgo'!F9:F11="","",'2. Identificación del Riesgo'!F9:F11)</f>
        <v>1.Exponer públicamente los soportes documentados con información sensible o reservada de los procesos que cursan. 2 Desconocimiento en los procedimientos y norma aplicable al préstamo y visita a los expedientes 3.Trafico de influencias
4. Interés particular</v>
      </c>
      <c r="G9" s="97"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H9" s="97" t="str">
        <f>IF('2. Identificación del Riesgo'!H9:H11="","",'2. Identificación del Riesgo'!H9:H11)</f>
        <v>Corrupción</v>
      </c>
      <c r="I9" s="97" t="str">
        <f>IF('2. Identificación del Riesgo'!I9:I11="","",'2. Identificación del Riesgo'!I9:I11)</f>
        <v>Ejecución y Administración de procesos</v>
      </c>
      <c r="J9" s="97" t="str">
        <f>IF('2. Identificación del Riesgo'!J9:J11="","",'2. Identificación del Riesgo'!J9:J11)</f>
        <v>Muy Alta: La actividad que conlleva el riesgo se ejecuta más de 5000 veces por año</v>
      </c>
      <c r="K9" s="101" t="str">
        <f>'2. Identificación del Riesgo'!K9:K11</f>
        <v>Muy Alta</v>
      </c>
      <c r="L9" s="99">
        <f>'2. Identificación del Riesgo'!L9:L11</f>
        <v>1</v>
      </c>
      <c r="M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No Aplica</v>
      </c>
      <c r="N9" s="101" t="str">
        <f>'2. Identificación del Riesgo'!N9:N11</f>
        <v>Mayor</v>
      </c>
      <c r="O9" s="99">
        <f>'2. Identificación del Riesgo'!O9:O11</f>
        <v>0.8</v>
      </c>
      <c r="P9" s="100" t="str">
        <f>'2. Identificación del Riesgo'!P9:P11</f>
        <v>Alto</v>
      </c>
      <c r="Q9" s="31" t="str">
        <f>IF($H$9="","",
IF(OR($H$9="Corrupción",$H$9="Lavado de Activos",$H$9="Financiación del Terrorismo",$H$9="Trámites, OPAs y Consultas de Acceso a la Información Pública"),'6.Valoración Control Corrupción'!$E9,'5. Valoración de Controles'!$E9))</f>
        <v xml:space="preserve">La lider, contratista y/o Oficina de tics  capacita trimestralmente al grupo de defensa judicial sobre confidencialidad de la información </v>
      </c>
      <c r="R9" s="24" t="str">
        <f>IF($H$9="","",
IF(OR($H$9="Corrupción",$H$9="Lavado de Activos",$H$9="Financiación del Terrorismo",$H$9="Trámites, OPAs y Consultas de Acceso a la Información Pública"),"No Aplica",'5. Valoración de Controles'!$I9))</f>
        <v>No Aplica</v>
      </c>
      <c r="S9" s="24" t="str">
        <f>IF($H$9="","",
IF(OR($H$9="Corrupción",$H$9="Lavado de Activos",$H$9="Financiación del Terrorismo",$H$9="Trámites, OPAs y Consultas de Acceso a la Información Pública"),"No Aplica",'5. Valoración de Controles'!$J9))</f>
        <v>No Aplica</v>
      </c>
      <c r="T9" s="24" t="str">
        <f>IF($H$9="","",
IF(OR($H$9="Corrupción",$H$9="Lavado de Activos",$H$9="Financiación del Terrorismo",$H$9="Trámites, OPAs y Consultas de Acceso a la Información Pública"),"No Aplica",'5. Valoración de Controles'!$K9))</f>
        <v>No Aplica</v>
      </c>
      <c r="U9" s="24" t="str">
        <f>IF($H$9="","",
IF(OR($H$9="Corrupción",$H$9="Lavado de Activos",$H$9="Financiación del Terrorismo",$H$9="Trámites, OPAs y Consultas de Acceso a la Información Pública"),"No Aplica",'5. Valoración de Controles'!$L9))</f>
        <v>No Aplica</v>
      </c>
      <c r="V9" s="24" t="str">
        <f>IF($H$9="","",
IF(OR($H$9="Corrupción",$H$9="Lavado de Activos",$H$9="Financiación del Terrorismo",$H$9="Trámites, OPAs y Consultas de Acceso a la Información Pública"),"No Aplica",'5. Valoración de Controles'!$M9))</f>
        <v>No Aplica</v>
      </c>
      <c r="W9" s="24" t="str">
        <f>IF($H$9="","",
IF(OR($H$9="Corrupción",$H$9="Lavado de Activos",$H$9="Financiación del Terrorismo",$H$9="Trámites, OPAs y Consultas de Acceso a la Información Pública"),"No Aplica",'5. Valoración de Controles'!$N9))</f>
        <v>No Aplica</v>
      </c>
      <c r="X9" s="32" t="str">
        <f>IF($H$9="","",
IF(OR($H$9="Corrupción",$H$9="Lavado de Activos",$H$9="Financiación del Terrorismo",$H$9="Trámites, OPAs y Consultas de Acceso a la Información Pública"),"No Aplica",'5. Valoración de Controles'!$O9))</f>
        <v>No Aplica</v>
      </c>
      <c r="Y9" s="32" t="str">
        <f>IF($H$9="","",
IF(OR($H$9="Corrupción",$H$9="Lavado de Activos",$H$9="Financiación del Terrorismo",$H$9="Trámites, OPAs y Consultas de Acceso a la Información Pública"),"No Aplica",'5. Valoración de Controles'!$P9))</f>
        <v>No Aplica</v>
      </c>
      <c r="Z9" s="32" t="str">
        <f>IF($H$9="","",
IF(OR($H$9="Corrupción",$H$9="Lavado de Activos",$H$9="Financiación del Terrorismo",$H$9="Trámites, OPAs y Consultas de Acceso a la Información Pública"),"No Aplica",'5. Valoración de Controles'!$Q9))</f>
        <v>No Aplica</v>
      </c>
      <c r="AA9" s="25" t="str">
        <f>IF($H$9="","",
IF(OR($H$9="Corrupción",$H$9="Lavado de Activos",$H$9="Financiación del Terrorismo",$H$9="Trámites, OPAs y Consultas de Acceso a la Información Pública"),"No aplica",'5. Valoración de Controles'!$R9))</f>
        <v>No aplica</v>
      </c>
      <c r="AB9" s="101"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
      </c>
      <c r="AC9" s="119"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No aplica</v>
      </c>
      <c r="AD9" s="101"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Mayor</v>
      </c>
      <c r="AE9" s="119"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No aplica</v>
      </c>
      <c r="AF9" s="100"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
      </c>
      <c r="AG9" s="102" t="s">
        <v>321</v>
      </c>
      <c r="AH9" s="113"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06" t="s">
        <v>322</v>
      </c>
      <c r="AJ9" s="118">
        <v>44743</v>
      </c>
      <c r="AK9" s="118" t="str">
        <f>IF(AI9="","","∑ Peso porcentual de cada acción definida")</f>
        <v>∑ Peso porcentual de cada acción definida</v>
      </c>
      <c r="AL9" s="97" t="s">
        <v>323</v>
      </c>
      <c r="AM9" s="17"/>
      <c r="AN9" s="17"/>
      <c r="AO9" s="17"/>
      <c r="AP9" s="17"/>
      <c r="AQ9" s="17"/>
      <c r="AR9" s="17"/>
      <c r="AS9" s="17"/>
      <c r="AT9" s="17"/>
      <c r="AU9" s="17"/>
      <c r="AV9" s="17"/>
      <c r="AW9" s="17"/>
      <c r="AX9" s="17"/>
      <c r="AY9" s="17"/>
      <c r="AZ9" s="17"/>
      <c r="BA9" s="17"/>
      <c r="BB9" s="17"/>
      <c r="BC9" s="17"/>
      <c r="BD9" s="17"/>
      <c r="BE9" s="17"/>
      <c r="BF9" s="17"/>
    </row>
    <row r="10" spans="1:58" ht="31.5" customHeight="1">
      <c r="A10" s="91"/>
      <c r="B10" s="91"/>
      <c r="C10" s="91"/>
      <c r="D10" s="91"/>
      <c r="E10" s="91"/>
      <c r="F10" s="91"/>
      <c r="G10" s="91"/>
      <c r="H10" s="91"/>
      <c r="I10" s="91"/>
      <c r="J10" s="91"/>
      <c r="K10" s="91"/>
      <c r="L10" s="91"/>
      <c r="M10" s="91"/>
      <c r="N10" s="91"/>
      <c r="O10" s="91"/>
      <c r="P10" s="91"/>
      <c r="Q10" s="31" t="str">
        <f>IF($H$9="","",
IF(OR($H$9="Corrupción",$H$9="Lavado de Activos",$H$9="Financiación del Terrorismo",$H$9="Trámites, OPAs y Consultas de Acceso a la Información Pública"),'6.Valoración Control Corrupción'!$E10,'5. Valoración de Controles'!$E10))</f>
        <v xml:space="preserve">La lider, contratista y/o Oficina de tics  capacita trimestralmente al grupo de defensa judicial sobre confidencialidad de la información </v>
      </c>
      <c r="R10" s="24" t="str">
        <f>IF($H$9="","",
IF(OR($H$9="Corrupción",$H$9="Lavado de Activos",$H$9="Financiación del Terrorismo",$H$9="Trámites, OPAs y Consultas de Acceso a la Información Pública"),"No Aplica",'5. Valoración de Controles'!$I10))</f>
        <v>No Aplica</v>
      </c>
      <c r="S10" s="24" t="str">
        <f>IF($H$9="","",
IF(OR($H$9="Corrupción",$H$9="Lavado de Activos",$H$9="Financiación del Terrorismo",$H$9="Trámites, OPAs y Consultas de Acceso a la Información Pública"),"No Aplica",'5. Valoración de Controles'!$J10))</f>
        <v>No Aplica</v>
      </c>
      <c r="T10" s="24" t="str">
        <f>IF($H$9="","",
IF(OR($H$9="Corrupción",$H$9="Lavado de Activos",$H$9="Financiación del Terrorismo",$H$9="Trámites, OPAs y Consultas de Acceso a la Información Pública"),"No Aplica",'5. Valoración de Controles'!$K10))</f>
        <v>No Aplica</v>
      </c>
      <c r="U10" s="24" t="str">
        <f>IF($H$9="","",
IF(OR($H$9="Corrupción",$H$9="Lavado de Activos",$H$9="Financiación del Terrorismo",$H$9="Trámites, OPAs y Consultas de Acceso a la Información Pública"),"No Aplica",'5. Valoración de Controles'!$L10))</f>
        <v>No Aplica</v>
      </c>
      <c r="V10" s="24" t="str">
        <f>IF($H$9="","",
IF(OR($H$9="Corrupción",$H$9="Lavado de Activos",$H$9="Financiación del Terrorismo",$H$9="Trámites, OPAs y Consultas de Acceso a la Información Pública"),"No Aplica",'5. Valoración de Controles'!$M10))</f>
        <v>No Aplica</v>
      </c>
      <c r="W10" s="24" t="str">
        <f>IF($H$9="","",
IF(OR($H$9="Corrupción",$H$9="Lavado de Activos",$H$9="Financiación del Terrorismo",$H$9="Trámites, OPAs y Consultas de Acceso a la Información Pública"),"No Aplica",'5. Valoración de Controles'!$N10))</f>
        <v>No Aplica</v>
      </c>
      <c r="X10" s="32" t="str">
        <f>IF($H$9="","",
IF(OR($H$9="Corrupción",$H$9="Lavado de Activos",$H$9="Financiación del Terrorismo",$H$9="Trámites, OPAs y Consultas de Acceso a la Información Pública"),"No Aplica",'5. Valoración de Controles'!$O10))</f>
        <v>No Aplica</v>
      </c>
      <c r="Y10" s="32" t="str">
        <f>IF($H$9="","",
IF(OR($H$9="Corrupción",$H$9="Lavado de Activos",$H$9="Financiación del Terrorismo",$H$9="Trámites, OPAs y Consultas de Acceso a la Información Pública"),"No Aplica",'5. Valoración de Controles'!$P10))</f>
        <v>No Aplica</v>
      </c>
      <c r="Z10" s="32" t="str">
        <f>IF($H$9="","",
IF(OR($H$9="Corrupción",$H$9="Lavado de Activos",$H$9="Financiación del Terrorismo",$H$9="Trámites, OPAs y Consultas de Acceso a la Información Pública"),"No Aplica",'5. Valoración de Controles'!$Q10))</f>
        <v>No Aplica</v>
      </c>
      <c r="AA10" s="25" t="str">
        <f>IF($H$9="","",
IF(OR($H$9="Corrupción",$H$9="Lavado de Activos",$H$9="Financiación del Terrorismo",$H$9="Trámites, OPAs y Consultas de Acceso a la Información Pública"),"No aplica",'5. Valoración de Controles'!$R10))</f>
        <v>No aplica</v>
      </c>
      <c r="AB10" s="91"/>
      <c r="AC10" s="91"/>
      <c r="AD10" s="91"/>
      <c r="AE10" s="91"/>
      <c r="AF10" s="91"/>
      <c r="AG10" s="91"/>
      <c r="AH10" s="91"/>
      <c r="AI10" s="91"/>
      <c r="AJ10" s="91"/>
      <c r="AK10" s="91"/>
      <c r="AL10" s="91"/>
      <c r="AM10" s="3"/>
      <c r="AN10" s="3"/>
      <c r="AO10" s="3"/>
      <c r="AP10" s="3"/>
      <c r="AQ10" s="3"/>
      <c r="AR10" s="3"/>
      <c r="AS10" s="3"/>
      <c r="AT10" s="3"/>
      <c r="AU10" s="3"/>
      <c r="AV10" s="3"/>
      <c r="AW10" s="3"/>
      <c r="AX10" s="3"/>
      <c r="AY10" s="3"/>
      <c r="AZ10" s="3"/>
      <c r="BA10" s="3"/>
      <c r="BB10" s="3"/>
      <c r="BC10" s="3"/>
      <c r="BD10" s="3"/>
      <c r="BE10" s="3"/>
      <c r="BF10" s="3"/>
    </row>
    <row r="11" spans="1:58" ht="31.5" customHeight="1">
      <c r="A11" s="86"/>
      <c r="B11" s="86"/>
      <c r="C11" s="86"/>
      <c r="D11" s="86"/>
      <c r="E11" s="86"/>
      <c r="F11" s="86"/>
      <c r="G11" s="86"/>
      <c r="H11" s="86"/>
      <c r="I11" s="86"/>
      <c r="J11" s="86"/>
      <c r="K11" s="86"/>
      <c r="L11" s="86"/>
      <c r="M11" s="86"/>
      <c r="N11" s="86"/>
      <c r="O11" s="86"/>
      <c r="P11" s="86"/>
      <c r="Q11" s="31">
        <f>IF($H$9="","",
IF(OR($H$9="Corrupción",$H$9="Lavado de Activos",$H$9="Financiación del Terrorismo",$H$9="Trámites, OPAs y Consultas de Acceso a la Información Pública"),'6.Valoración Control Corrupción'!$E11,'5. Valoración de Controles'!$E11))</f>
        <v>0</v>
      </c>
      <c r="R11" s="24" t="str">
        <f>IF($H$9="","",
IF(OR($H$9="Corrupción",$H$9="Lavado de Activos",$H$9="Financiación del Terrorismo",$H$9="Trámites, OPAs y Consultas de Acceso a la Información Pública"),"No Aplica",'5. Valoración de Controles'!$I11))</f>
        <v>No Aplica</v>
      </c>
      <c r="S11" s="24" t="str">
        <f>IF($H$9="","",
IF(OR($H$9="Corrupción",$H$9="Lavado de Activos",$H$9="Financiación del Terrorismo",$H$9="Trámites, OPAs y Consultas de Acceso a la Información Pública"),"No Aplica",'5. Valoración de Controles'!$J11))</f>
        <v>No Aplica</v>
      </c>
      <c r="T11" s="24" t="str">
        <f>IF($H$9="","",
IF(OR($H$9="Corrupción",$H$9="Lavado de Activos",$H$9="Financiación del Terrorismo",$H$9="Trámites, OPAs y Consultas de Acceso a la Información Pública"),"No Aplica",'5. Valoración de Controles'!$K11))</f>
        <v>No Aplica</v>
      </c>
      <c r="U11" s="24" t="str">
        <f>IF($H$9="","",
IF(OR($H$9="Corrupción",$H$9="Lavado de Activos",$H$9="Financiación del Terrorismo",$H$9="Trámites, OPAs y Consultas de Acceso a la Información Pública"),"No Aplica",'5. Valoración de Controles'!$L11))</f>
        <v>No Aplica</v>
      </c>
      <c r="V11" s="24" t="str">
        <f>IF($H$9="","",
IF(OR($H$9="Corrupción",$H$9="Lavado de Activos",$H$9="Financiación del Terrorismo",$H$9="Trámites, OPAs y Consultas de Acceso a la Información Pública"),"No Aplica",'5. Valoración de Controles'!$M11))</f>
        <v>No Aplica</v>
      </c>
      <c r="W11" s="24" t="str">
        <f>IF($H$9="","",
IF(OR($H$9="Corrupción",$H$9="Lavado de Activos",$H$9="Financiación del Terrorismo",$H$9="Trámites, OPAs y Consultas de Acceso a la Información Pública"),"No Aplica",'5. Valoración de Controles'!$N11))</f>
        <v>No Aplica</v>
      </c>
      <c r="X11" s="32" t="str">
        <f>IF($H$9="","",
IF(OR($H$9="Corrupción",$H$9="Lavado de Activos",$H$9="Financiación del Terrorismo",$H$9="Trámites, OPAs y Consultas de Acceso a la Información Pública"),"No Aplica",'5. Valoración de Controles'!$O11))</f>
        <v>No Aplica</v>
      </c>
      <c r="Y11" s="32" t="str">
        <f>IF($H$9="","",
IF(OR($H$9="Corrupción",$H$9="Lavado de Activos",$H$9="Financiación del Terrorismo",$H$9="Trámites, OPAs y Consultas de Acceso a la Información Pública"),"No Aplica",'5. Valoración de Controles'!$P11))</f>
        <v>No Aplica</v>
      </c>
      <c r="Z11" s="32" t="str">
        <f>IF($H$9="","",
IF(OR($H$9="Corrupción",$H$9="Lavado de Activos",$H$9="Financiación del Terrorismo",$H$9="Trámites, OPAs y Consultas de Acceso a la Información Pública"),"No Aplica",'5. Valoración de Controles'!$Q11))</f>
        <v>No Aplica</v>
      </c>
      <c r="AA11" s="25" t="str">
        <f>IF($H$9="","",
IF(OR($H$9="Corrupción",$H$9="Lavado de Activos",$H$9="Financiación del Terrorismo",$H$9="Trámites, OPAs y Consultas de Acceso a la Información Pública"),"No aplica",'5. Valoración de Controles'!$R11))</f>
        <v>No aplica</v>
      </c>
      <c r="AB11" s="86"/>
      <c r="AC11" s="86"/>
      <c r="AD11" s="86"/>
      <c r="AE11" s="86"/>
      <c r="AF11" s="86"/>
      <c r="AG11" s="86"/>
      <c r="AH11" s="86"/>
      <c r="AI11" s="86"/>
      <c r="AJ11" s="86"/>
      <c r="AK11" s="86"/>
      <c r="AL11" s="86"/>
      <c r="AM11" s="3"/>
      <c r="AN11" s="3"/>
      <c r="AO11" s="3"/>
      <c r="AP11" s="3"/>
      <c r="AQ11" s="3"/>
      <c r="AR11" s="3"/>
      <c r="AS11" s="3"/>
      <c r="AT11" s="3"/>
      <c r="AU11" s="3"/>
      <c r="AV11" s="3"/>
      <c r="AW11" s="3"/>
      <c r="AX11" s="3"/>
      <c r="AY11" s="3"/>
      <c r="AZ11" s="3"/>
      <c r="BA11" s="3"/>
      <c r="BB11" s="3"/>
      <c r="BC11" s="3"/>
      <c r="BD11" s="3"/>
      <c r="BE11" s="3"/>
      <c r="BF11" s="3"/>
    </row>
    <row r="12" spans="1:58" ht="31.5" customHeight="1">
      <c r="A12" s="96">
        <v>2</v>
      </c>
      <c r="B12" s="97" t="str">
        <f>'2. Identificación del Riesgo'!B12:B14</f>
        <v>Gestión Jurídica</v>
      </c>
      <c r="C12" s="97" t="str">
        <f>IF('2. Identificación del Riesgo'!C12:C14="","",'2. Identificación del Riesgo'!C12:C14)</f>
        <v xml:space="preserve">procesos judiciales </v>
      </c>
      <c r="D12" s="97" t="str">
        <f>IF('2. Identificación del Riesgo'!D12:D14="","",'2. Identificación del Riesgo'!D12:D14)</f>
        <v>Afectación Reputacional</v>
      </c>
      <c r="E12" s="97" t="str">
        <f>IF('2. Identificación del Riesgo'!E12:E14="","",'2. Identificación del Riesgo'!E12:E14)</f>
        <v>Falta de actualizacion de los actuaciones surtidas en los procesos judiciales y conciliaciones extrajudciales en el SIPROJ WEB del Distrito.</v>
      </c>
      <c r="F12" s="97" t="str">
        <f>IF('2. Identificación del Riesgo'!F12:F14="","",'2. Identificación del Riesgo'!F12:F14)</f>
        <v>Fallas en la plataforma que impiden el ingreso al aplicativo en  SIPROJ.</v>
      </c>
      <c r="G12" s="97"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H12" s="97" t="str">
        <f>IF('2. Identificación del Riesgo'!H12:H14="","",'2. Identificación del Riesgo'!H12:H14)</f>
        <v>Gestión</v>
      </c>
      <c r="I12" s="97" t="str">
        <f>IF('2. Identificación del Riesgo'!I12:I14="","",'2. Identificación del Riesgo'!I12:I14)</f>
        <v>Fallas Tecnológicas</v>
      </c>
      <c r="J12" s="97" t="str">
        <f>IF('2. Identificación del Riesgo'!J12:J14="","",'2. Identificación del Riesgo'!J12:J14)</f>
        <v>Alta: La actividad que conlleva el riesgo se ejecuta mínimo 500 veces al año y máximo 5000 veces por año</v>
      </c>
      <c r="K12" s="101" t="str">
        <f>'2. Identificación del Riesgo'!K12:K14</f>
        <v>Alta</v>
      </c>
      <c r="L12" s="99">
        <f>'2. Identificación del Riesgo'!L12:L14</f>
        <v>0.8</v>
      </c>
      <c r="M12" s="99"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101" t="str">
        <f>'2. Identificación del Riesgo'!N12:N14</f>
        <v>Mayor</v>
      </c>
      <c r="O12" s="99">
        <f>'2. Identificación del Riesgo'!O12:O14</f>
        <v>0.8</v>
      </c>
      <c r="P12" s="100" t="str">
        <f>'2. Identificación del Riesgo'!P12:P14</f>
        <v>Alto</v>
      </c>
      <c r="Q12" s="18" t="str">
        <f>IF($H$12="","",
IF(OR($H$12="Corrupción",$H$12="Lavado de Activos",$H$12="Financiación del Terrorismo",$H$12="Trámites, OPAs y Consultas de Acceso a la Información Pública"),'6.Valoración Control Corrupción'!$E12,'5. Valoración de Controles'!$E12))</f>
        <v>El profesional de planta líder de defensa judicial</v>
      </c>
      <c r="R12" s="24" t="str">
        <f>IF($H$12="","",
IF(OR($H$12="Corrupción",$H$12="Lavado de Activos",$H$12="Financiación del Terrorismo",$H$12="Trámites, OPAs y Consultas de Acceso a la Información Pública"),"No Aplica",'5. Valoración de Controles'!$I12))</f>
        <v>Preventivo</v>
      </c>
      <c r="S12" s="24" t="str">
        <f>IF($H$12="","",
IF(OR($H$12="Corrupción",$H$12="Lavado de Activos",$H$12="Financiación del Terrorismo",$H$12="Trámites, OPAs y Consultas de Acceso a la Información Pública"),"No Aplica",'5. Valoración de Controles'!$J12))</f>
        <v>Afecta probabilidad</v>
      </c>
      <c r="T12" s="24" t="str">
        <f>IF($H$12="","",
IF(OR($H$12="Corrupción",$H$12="Lavado de Activos",$H$12="Financiación del Terrorismo",$H$12="Trámites, OPAs y Consultas de Acceso a la Información Pública"),"No Aplica",'5. Valoración de Controles'!$K12))</f>
        <v>Manual</v>
      </c>
      <c r="U12" s="24" t="str">
        <f>IF($H$12="","",
IF(OR($H$12="Corrupción",$H$12="Lavado de Activos",$H$12="Financiación del Terrorismo",$H$12="Trámites, OPAs y Consultas de Acceso a la Información Pública"),"No Aplica",'5. Valoración de Controles'!$L12))</f>
        <v>Documentado</v>
      </c>
      <c r="V12" s="24" t="str">
        <f>IF($H$12="","",
IF(OR($H$12="Corrupción",$H$12="Lavado de Activos",$H$12="Financiación del Terrorismo",$H$12="Trámites, OPAs y Consultas de Acceso a la Información Pública"),"No Aplica",'5. Valoración de Controles'!$M$12))</f>
        <v>Continua</v>
      </c>
      <c r="W12" s="24" t="str">
        <f>IF($H$12="","",
IF(OR($H$12="Corrupción",$H$12="Lavado de Activos",$H$12="Financiación del Terrorismo",$H$12="Trámites, OPAs y Consultas de Acceso a la Información Pública"),"No Aplica",'5. Valoración de Controles'!$N12))</f>
        <v>Con registro</v>
      </c>
      <c r="X12" s="32" t="str">
        <f>IF($H$12="","",
IF(OR($H$12="Corrupción",$H$12="Lavado de Activos",$H$12="Financiación del Terrorismo",$H$12="Trámites, OPAs y Consultas de Acceso a la Información Pública"),"No Aplica",'5. Valoración de Controles'!$O12))</f>
        <v xml:space="preserve">informes subidos al secop II para el caso de los contratistas/ informe informe personal de planta  </v>
      </c>
      <c r="Y12" s="32" t="str">
        <f>IF($H$12="","",
IF(OR($H$12="Corrupción",$H$12="Lavado de Activos",$H$12="Financiación del Terrorismo",$H$12="Trámites, OPAs y Consultas de Acceso a la Información Pública"),"No Aplica",'5. Valoración de Controles'!$P12))</f>
        <v xml:space="preserve">informes cuenta de cobro para el caso de los contratistas/ informe personal de planta  </v>
      </c>
      <c r="Z12" s="32" t="str">
        <f>IF($H$12="","",
IF(OR($H$12="Corrupción",$H$12="Lavado de Activos",$H$12="Financiación del Terrorismo",$H$12="Trámites, OPAs y Consultas de Acceso a la Información Pública"),"No Aplica",'5. Valoración de Controles'!$Q12))</f>
        <v xml:space="preserve">por medio del apoyo a la supervisión/persona de planta lider defensa judicial </v>
      </c>
      <c r="AA12" s="25">
        <f>IF($H$12="","",
IF(OR($H$12="Corrupción",$H$12="Lavado de Activos",$H$12="Financiación del Terrorismo",$H$12="Trámites, OPAs y Consultas de Acceso a la Información Pública"),"No aplica",'5. Valoración de Controles'!$R12))</f>
        <v>0.4</v>
      </c>
      <c r="AB12" s="101"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0.17279999999999998</v>
      </c>
      <c r="AD12" s="101"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Mayor</v>
      </c>
      <c r="AE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0.8</v>
      </c>
      <c r="AF12" s="100"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102" t="s">
        <v>324</v>
      </c>
      <c r="AH12" s="113"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06" t="s">
        <v>325</v>
      </c>
      <c r="AJ12" s="118">
        <v>44743</v>
      </c>
      <c r="AK12" s="118" t="str">
        <f>IF(AI12="","","∑ Peso porcentual de cada acción definida")</f>
        <v>∑ Peso porcentual de cada acción definida</v>
      </c>
      <c r="AL12" s="97" t="s">
        <v>326</v>
      </c>
      <c r="AM12" s="3"/>
      <c r="AN12" s="3"/>
      <c r="AO12" s="3"/>
      <c r="AP12" s="3"/>
      <c r="AQ12" s="3"/>
      <c r="AR12" s="3"/>
      <c r="AS12" s="3"/>
      <c r="AT12" s="3"/>
      <c r="AU12" s="3"/>
      <c r="AV12" s="3"/>
      <c r="AW12" s="3"/>
      <c r="AX12" s="3"/>
      <c r="AY12" s="3"/>
      <c r="AZ12" s="3"/>
      <c r="BA12" s="3"/>
      <c r="BB12" s="3"/>
      <c r="BC12" s="3"/>
      <c r="BD12" s="3"/>
      <c r="BE12" s="3"/>
      <c r="BF12" s="3"/>
    </row>
    <row r="13" spans="1:58" ht="31.5" customHeight="1">
      <c r="A13" s="91"/>
      <c r="B13" s="91"/>
      <c r="C13" s="91"/>
      <c r="D13" s="91"/>
      <c r="E13" s="91"/>
      <c r="F13" s="91"/>
      <c r="G13" s="91"/>
      <c r="H13" s="91"/>
      <c r="I13" s="91"/>
      <c r="J13" s="91"/>
      <c r="K13" s="91"/>
      <c r="L13" s="91"/>
      <c r="M13" s="91"/>
      <c r="N13" s="91"/>
      <c r="O13" s="91"/>
      <c r="P13" s="91"/>
      <c r="Q13" s="18" t="str">
        <f>IF($H$12="","",
IF(OR($H$12="Corrupción",$H$12="Lavado de Activos",$H$12="Financiación del Terrorismo",$H$12="Trámites, OPAs y Consultas de Acceso a la Información Pública"),'6.Valoración Control Corrupción'!$E13,'5. Valoración de Controles'!$E13))</f>
        <v>El profesional de planta líder de defensa judicial</v>
      </c>
      <c r="R13" s="24" t="str">
        <f>IF($H$12="","",
IF(OR($H$12="Corrupción",$H$12="Lavado de Activos",$H$12="Financiación del Terrorismo",$H$12="Trámites, OPAs y Consultas de Acceso a la Información Pública"),"No Aplica",'5. Valoración de Controles'!$I13))</f>
        <v>Preventivo</v>
      </c>
      <c r="S13" s="24" t="str">
        <f>IF($H$12="","",
IF(OR($H$12="Corrupción",$H$12="Lavado de Activos",$H$12="Financiación del Terrorismo",$H$12="Trámites, OPAs y Consultas de Acceso a la Información Pública"),"No Aplica",'5. Valoración de Controles'!$J13))</f>
        <v>Afecta probabilidad</v>
      </c>
      <c r="T13" s="24" t="str">
        <f>IF($H$12="","",
IF(OR($H$12="Corrupción",$H$12="Lavado de Activos",$H$12="Financiación del Terrorismo",$H$12="Trámites, OPAs y Consultas de Acceso a la Información Pública"),"No Aplica",'5. Valoración de Controles'!$K13))</f>
        <v>Manual</v>
      </c>
      <c r="U13" s="24" t="str">
        <f>IF($H$12="","",
IF(OR($H$12="Corrupción",$H$12="Lavado de Activos",$H$12="Financiación del Terrorismo",$H$12="Trámites, OPAs y Consultas de Acceso a la Información Pública"),"No Aplica",'5. Valoración de Controles'!$L13))</f>
        <v>Documentado</v>
      </c>
      <c r="V13" s="24" t="str">
        <f>IF($H$12="","",
IF(OR($H$12="Corrupción",$H$12="Lavado de Activos",$H$12="Financiación del Terrorismo",$H$12="Trámites, OPAs y Consultas de Acceso a la Información Pública"),"No Aplica",'5. Valoración de Controles'!$M$12))</f>
        <v>Continua</v>
      </c>
      <c r="W13" s="24" t="str">
        <f>IF($H$12="","",
IF(OR($H$12="Corrupción",$H$12="Lavado de Activos",$H$12="Financiación del Terrorismo",$H$12="Trámites, OPAs y Consultas de Acceso a la Información Pública"),"No Aplica",'5. Valoración de Controles'!$N13))</f>
        <v>Con registro</v>
      </c>
      <c r="X13" s="32" t="str">
        <f>IF($H$12="","",
IF(OR($H$12="Corrupción",$H$12="Lavado de Activos",$H$12="Financiación del Terrorismo",$H$12="Trámites, OPAs y Consultas de Acceso a la Información Pública"),"No Aplica",'5. Valoración de Controles'!$O13))</f>
        <v xml:space="preserve">correos electronicos enviados a secretaria general </v>
      </c>
      <c r="Y13" s="32" t="str">
        <f>IF($H$12="","",
IF(OR($H$12="Corrupción",$H$12="Lavado de Activos",$H$12="Financiación del Terrorismo",$H$12="Trámites, OPAs y Consultas de Acceso a la Información Pública"),"No Aplica",'5. Valoración de Controles'!$P13))</f>
        <v>correos enviados</v>
      </c>
      <c r="Z13" s="32" t="str">
        <f>IF($H$12="","",
IF(OR($H$12="Corrupción",$H$12="Lavado de Activos",$H$12="Financiación del Terrorismo",$H$12="Trámites, OPAs y Consultas de Acceso a la Información Pública"),"No Aplica",'5. Valoración de Controles'!$Q13))</f>
        <v xml:space="preserve">por medio del apoyo a la supervisión/persona de planta lider defensa judicial  </v>
      </c>
      <c r="AA13" s="25">
        <f>IF($H$12="","",
IF(OR($H$12="Corrupción",$H$12="Lavado de Activos",$H$12="Financiación del Terrorismo",$H$12="Trámites, OPAs y Consultas de Acceso a la Información Pública"),"No aplica",'5. Valoración de Controles'!$R13))</f>
        <v>0.4</v>
      </c>
      <c r="AB13" s="91"/>
      <c r="AC13" s="91"/>
      <c r="AD13" s="91"/>
      <c r="AE13" s="91"/>
      <c r="AF13" s="91"/>
      <c r="AG13" s="91"/>
      <c r="AH13" s="91"/>
      <c r="AI13" s="91"/>
      <c r="AJ13" s="91"/>
      <c r="AK13" s="91"/>
      <c r="AL13" s="91"/>
      <c r="AM13" s="3"/>
      <c r="AN13" s="3"/>
      <c r="AO13" s="3"/>
      <c r="AP13" s="3"/>
      <c r="AQ13" s="3"/>
      <c r="AR13" s="3"/>
      <c r="AS13" s="3"/>
      <c r="AT13" s="3"/>
      <c r="AU13" s="3"/>
      <c r="AV13" s="3"/>
      <c r="AW13" s="3"/>
      <c r="AX13" s="3"/>
      <c r="AY13" s="3"/>
      <c r="AZ13" s="3"/>
      <c r="BA13" s="3"/>
      <c r="BB13" s="3"/>
      <c r="BC13" s="3"/>
      <c r="BD13" s="3"/>
      <c r="BE13" s="3"/>
      <c r="BF13" s="3"/>
    </row>
    <row r="14" spans="1:58" ht="31.5" customHeight="1">
      <c r="A14" s="86"/>
      <c r="B14" s="86"/>
      <c r="C14" s="86"/>
      <c r="D14" s="86"/>
      <c r="E14" s="86"/>
      <c r="F14" s="86"/>
      <c r="G14" s="86"/>
      <c r="H14" s="86"/>
      <c r="I14" s="86"/>
      <c r="J14" s="86"/>
      <c r="K14" s="86"/>
      <c r="L14" s="86"/>
      <c r="M14" s="86"/>
      <c r="N14" s="86"/>
      <c r="O14" s="86"/>
      <c r="P14" s="86"/>
      <c r="Q14" s="18" t="str">
        <f>IF($H$12="","",
IF(OR($H$12="Corrupción",$H$12="Lavado de Activos",$H$12="Financiación del Terrorismo",$H$12="Trámites, OPAs y Consultas de Acceso a la Información Pública"),'6.Valoración Control Corrupción'!$E14,'5. Valoración de Controles'!$E14))</f>
        <v>El profesional de planta líder de defensa judicial</v>
      </c>
      <c r="R14" s="24" t="str">
        <f>IF($H$12="","",
IF(OR($H$12="Corrupción",$H$12="Lavado de Activos",$H$12="Financiación del Terrorismo",$H$12="Trámites, OPAs y Consultas de Acceso a la Información Pública"),"No Aplica",'5. Valoración de Controles'!$I14))</f>
        <v>Preventivo</v>
      </c>
      <c r="S14" s="24" t="str">
        <f>IF($H$12="","",
IF(OR($H$12="Corrupción",$H$12="Lavado de Activos",$H$12="Financiación del Terrorismo",$H$12="Trámites, OPAs y Consultas de Acceso a la Información Pública"),"No Aplica",'5. Valoración de Controles'!$J14))</f>
        <v>Afecta probabilidad</v>
      </c>
      <c r="T14" s="24" t="str">
        <f>IF($H$12="","",
IF(OR($H$12="Corrupción",$H$12="Lavado de Activos",$H$12="Financiación del Terrorismo",$H$12="Trámites, OPAs y Consultas de Acceso a la Información Pública"),"No Aplica",'5. Valoración de Controles'!$K14))</f>
        <v>Manual</v>
      </c>
      <c r="U14" s="24" t="str">
        <f>IF($H$12="","",
IF(OR($H$12="Corrupción",$H$12="Lavado de Activos",$H$12="Financiación del Terrorismo",$H$12="Trámites, OPAs y Consultas de Acceso a la Información Pública"),"No Aplica",'5. Valoración de Controles'!$L14))</f>
        <v>Documentado</v>
      </c>
      <c r="V14" s="24" t="str">
        <f>IF($H$12="","",
IF(OR($H$12="Corrupción",$H$12="Lavado de Activos",$H$12="Financiación del Terrorismo",$H$12="Trámites, OPAs y Consultas de Acceso a la Información Pública"),"No Aplica",'5. Valoración de Controles'!$M$12))</f>
        <v>Continua</v>
      </c>
      <c r="W14" s="24" t="str">
        <f>IF($H$12="","",
IF(OR($H$12="Corrupción",$H$12="Lavado de Activos",$H$12="Financiación del Terrorismo",$H$12="Trámites, OPAs y Consultas de Acceso a la Información Pública"),"No Aplica",'5. Valoración de Controles'!$N14))</f>
        <v>Con registro</v>
      </c>
      <c r="X14" s="32" t="str">
        <f>IF($H$12="","",
IF(OR($H$12="Corrupción",$H$12="Lavado de Activos",$H$12="Financiación del Terrorismo",$H$12="Trámites, OPAs y Consultas de Acceso a la Información Pública"),"No Aplica",'5. Valoración de Controles'!$O14))</f>
        <v xml:space="preserve">muestra siprojweb </v>
      </c>
      <c r="Y14" s="32" t="str">
        <f>IF($H$12="","",
IF(OR($H$12="Corrupción",$H$12="Lavado de Activos",$H$12="Financiación del Terrorismo",$H$12="Trámites, OPAs y Consultas de Acceso a la Información Pública"),"No Aplica",'5. Valoración de Controles'!$P14))</f>
        <v>carpeta Nas defensa judicial</v>
      </c>
      <c r="Z14" s="32" t="str">
        <f>IF($H$12="","",
IF(OR($H$12="Corrupción",$H$12="Lavado de Activos",$H$12="Financiación del Terrorismo",$H$12="Trámites, OPAs y Consultas de Acceso a la Información Pública"),"No Aplica",'5. Valoración de Controles'!$Q14))</f>
        <v xml:space="preserve">por medio del apoyo a la supervisión/persona de planta lider defensa judicial  </v>
      </c>
      <c r="AA14" s="25">
        <f>IF($H$12="","",
IF(OR($H$12="Corrupción",$H$12="Lavado de Activos",$H$12="Financiación del Terrorismo",$H$12="Trámites, OPAs y Consultas de Acceso a la Información Pública"),"No aplica",'5. Valoración de Controles'!$R14))</f>
        <v>0.4</v>
      </c>
      <c r="AB14" s="86"/>
      <c r="AC14" s="86"/>
      <c r="AD14" s="86"/>
      <c r="AE14" s="86"/>
      <c r="AF14" s="86"/>
      <c r="AG14" s="86"/>
      <c r="AH14" s="86"/>
      <c r="AI14" s="86"/>
      <c r="AJ14" s="86"/>
      <c r="AK14" s="86"/>
      <c r="AL14" s="86"/>
      <c r="AM14" s="3"/>
      <c r="AN14" s="3"/>
      <c r="AO14" s="3"/>
      <c r="AP14" s="3"/>
      <c r="AQ14" s="3"/>
      <c r="AR14" s="3"/>
      <c r="AS14" s="3"/>
      <c r="AT14" s="3"/>
      <c r="AU14" s="3"/>
      <c r="AV14" s="3"/>
      <c r="AW14" s="3"/>
      <c r="AX14" s="3"/>
      <c r="AY14" s="3"/>
      <c r="AZ14" s="3"/>
      <c r="BA14" s="3"/>
      <c r="BB14" s="3"/>
      <c r="BC14" s="3"/>
      <c r="BD14" s="3"/>
      <c r="BE14" s="3"/>
      <c r="BF14" s="3"/>
    </row>
    <row r="15" spans="1:58" ht="31.5" customHeight="1">
      <c r="A15" s="96">
        <v>3</v>
      </c>
      <c r="B15" s="97" t="str">
        <f>'2. Identificación del Riesgo'!B15:B17</f>
        <v>Gestión Jurídica</v>
      </c>
      <c r="C15" s="97" t="str">
        <f>IF('2. Identificación del Riesgo'!C15:C17="","",'2. Identificación del Riesgo'!C15:C17)</f>
        <v>Actividades de desvinculación y traslado (funcionarios).</v>
      </c>
      <c r="D15" s="97" t="str">
        <f>IF('2. Identificación del Riesgo'!D15:D17="","",'2. Identificación del Riesgo'!D15:D17)</f>
        <v>Afectación Económica (o presupuestal) y Reputacional</v>
      </c>
      <c r="E15" s="97" t="str">
        <f>IF('2. Identificación del Riesgo'!E15:E17="","",'2. Identificación del Riesgo'!E15:E17)</f>
        <v>por la alta rotación de personal de planta (carrera administrativa y provisional)</v>
      </c>
      <c r="F15" s="97" t="str">
        <f>IF('2. Identificación del Riesgo'!F15:F17="","",'2. Identificación del Riesgo'!F15:F17)</f>
        <v>Debido a la falta de lineamientos y herramientas institucionalizados para una adecuada transferencia de conocimiento.</v>
      </c>
      <c r="G15" s="97" t="str">
        <f>IF('2. Identificación del Riesgo'!G15:G17="","",'2. Identificación del Riesgo'!G15:G17)</f>
        <v>Posibilidad de afectación economica o presupuestal, por la alta rotación de personal de planta, debido a la falta de lineamientos y herramientas institucionalizados para una adecuada trasferencia de conocimiento.</v>
      </c>
      <c r="H15" s="97" t="str">
        <f>IF('2. Identificación del Riesgo'!H15:H17="","",'2. Identificación del Riesgo'!H15:H17)</f>
        <v>Fuga de Capital Intelectual</v>
      </c>
      <c r="I15" s="97" t="str">
        <f>IF('2. Identificación del Riesgo'!I15:I17="","",'2. Identificación del Riesgo'!I15:I17)</f>
        <v>Usuarios, productos y practicas, organizacionales</v>
      </c>
      <c r="J15" s="97" t="str">
        <f>IF('2. Identificación del Riesgo'!J15:J17="","",'2. Identificación del Riesgo'!J15:J17)</f>
        <v>Media: La actividad que conlleva el riesgo se ejecuta de 24 a 500 veces por año</v>
      </c>
      <c r="K15" s="101" t="str">
        <f>'2. Identificación del Riesgo'!K15:K17</f>
        <v>Media</v>
      </c>
      <c r="L15" s="99">
        <f>'2. Identificación del Riesgo'!L15:L17</f>
        <v>0.6</v>
      </c>
      <c r="M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Reputacional: El riesgo afecta la imagen de de la entidad con efecto publicitario sostenido a nivel de sector administrativo, nivel departamental o municipal</v>
      </c>
      <c r="N15" s="101" t="str">
        <f>'2. Identificación del Riesgo'!N15:N17</f>
        <v>Mayor</v>
      </c>
      <c r="O15" s="99">
        <f>'2. Identificación del Riesgo'!O15:O17</f>
        <v>0.8</v>
      </c>
      <c r="P15" s="100" t="str">
        <f>'2. Identificación del Riesgo'!P15:P17</f>
        <v>Alto</v>
      </c>
      <c r="Q15" s="31" t="str">
        <f>IF($H$15="","",
IF(OR($H$15="Corrupción",$H$15="Lavado de Activos",$H$15="Financiación del Terrorismo",$H$15="Trámites, OPAs y Consultas de Acceso a la Información Pública"),'6.Valoración Control Corrupción'!$E15,'5. Valoración de Controles'!$E15))</f>
        <v>El Jefe Inmediato</v>
      </c>
      <c r="R15" s="24" t="str">
        <f>IF($H$15="","",
IF(OR($H$15="Corrupción",$H$15="Lavado de Activos",$H$15="Financiación del Terrorismo",$H$15="Trámites, OPAs y Consultas de Acceso a la Información Pública"),"No Aplica",'5. Valoración de Controles'!$I15))</f>
        <v>Detectivo</v>
      </c>
      <c r="S15" s="24" t="str">
        <f>IF($H$15="","",
IF(OR($H$15="Corrupción",$H$15="Lavado de Activos",$H$15="Financiación del Terrorismo",$H$15="Trámites, OPAs y Consultas de Acceso a la Información Pública"),"No Aplica",'5. Valoración de Controles'!$J15))</f>
        <v>Afecta probabilidad</v>
      </c>
      <c r="T15" s="24" t="str">
        <f>IF($H$15="","",
IF(OR($H$15="Corrupción",$H$15="Lavado de Activos",$H$15="Financiación del Terrorismo",$H$15="Trámites, OPAs y Consultas de Acceso a la Información Pública"),"No Aplica",'5. Valoración de Controles'!$K15))</f>
        <v>Manual</v>
      </c>
      <c r="U15" s="24" t="str">
        <f>IF($H$15="","",
IF(OR($H$15="Corrupción",$H$15="Lavado de Activos",$H$15="Financiación del Terrorismo",$H$15="Trámites, OPAs y Consultas de Acceso a la Información Pública"),"No Aplica",'5. Valoración de Controles'!$L15))</f>
        <v>Documentado</v>
      </c>
      <c r="V15" s="24" t="str">
        <f>IF($H$15="","",
IF(OR($H$15="Corrupción",$H$15="Lavado de Activos",$H$15="Financiación del Terrorismo",$H$15="Trámites, OPAs y Consultas de Acceso a la Información Pública"),"No Aplica",'5. Valoración de Controles'!$M15))</f>
        <v>Continua</v>
      </c>
      <c r="W15" s="24" t="str">
        <f>IF($H$15="","",
IF(OR($H$15="Corrupción",$H$15="Lavado de Activos",$H$15="Financiación del Terrorismo",$H$15="Trámites, OPAs y Consultas de Acceso a la Información Pública"),"No Aplica",'5. Valoración de Controles'!$N15))</f>
        <v>Con registro</v>
      </c>
      <c r="X15" s="32" t="str">
        <f>IF($H$15="","",
IF(OR($H$15="Corrupción",$H$15="Lavado de Activos",$H$15="Financiación del Terrorismo",$H$15="Trámites, OPAs y Consultas de Acceso a la Información Pública"),"No Aplica",'5. Valoración de Controles'!$O15))</f>
        <v>Historias Laborales</v>
      </c>
      <c r="Y15" s="32" t="str">
        <f>IF($H$15="","",
IF(OR($H$15="Corrupción",$H$15="Lavado de Activos",$H$15="Financiación del Terrorismo",$H$15="Trámites, OPAs y Consultas de Acceso a la Información Pública"),"No Aplica",'5. Valoración de Controles'!$P15))</f>
        <v>Acta de entrega firmada por el funcionario que recibe el puesto de trabajo, quien garantiza al jefe inmediato la entrega idonea del mismo.</v>
      </c>
      <c r="Z15" s="32" t="str">
        <f>IF($H$15="","",
IF(OR($H$15="Corrupción",$H$15="Lavado de Activos",$H$15="Financiación del Terrorismo",$H$15="Trámites, OPAs y Consultas de Acceso a la Información Pública"),"No Aplica",'5. Valoración de Controles'!$Q15))</f>
        <v xml:space="preserve">Si el funcionario que recibe el puesto de trabajo no esta conforme con la entrega, el jefe inmediato solicita fortalecer dicha entrega y se condiciona el pago de nomina. </v>
      </c>
      <c r="AA15" s="25">
        <f>IF($H$15="","",
IF(OR($H$15="Corrupción",$H$15="Lavado de Activos",$H$15="Financiación del Terrorismo",$H$15="Trámites, OPAs y Consultas de Acceso a la Información Pública"),"No aplica",'5. Valoración de Controles'!$R15))</f>
        <v>0.3</v>
      </c>
      <c r="AB15" s="101"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0.29399999999999998</v>
      </c>
      <c r="AD15" s="101"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Mayor</v>
      </c>
      <c r="AE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0.8</v>
      </c>
      <c r="AF15" s="100"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102" t="s">
        <v>324</v>
      </c>
      <c r="AH15" s="113"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06" t="s">
        <v>327</v>
      </c>
      <c r="AJ15" s="118" t="s">
        <v>328</v>
      </c>
      <c r="AK15" s="118" t="str">
        <f>IF(AI15="","","∑ Peso porcentual de cada acción definida")</f>
        <v>∑ Peso porcentual de cada acción definida</v>
      </c>
      <c r="AL15" s="97" t="s">
        <v>326</v>
      </c>
      <c r="AM15" s="3"/>
      <c r="AN15" s="3"/>
      <c r="AO15" s="3"/>
      <c r="AP15" s="3"/>
      <c r="AQ15" s="3"/>
      <c r="AR15" s="3"/>
      <c r="AS15" s="3"/>
      <c r="AT15" s="3"/>
      <c r="AU15" s="3"/>
      <c r="AV15" s="3"/>
      <c r="AW15" s="3"/>
      <c r="AX15" s="3"/>
      <c r="AY15" s="3"/>
      <c r="AZ15" s="3"/>
      <c r="BA15" s="3"/>
      <c r="BB15" s="3"/>
      <c r="BC15" s="3"/>
      <c r="BD15" s="3"/>
      <c r="BE15" s="3"/>
      <c r="BF15" s="3"/>
    </row>
    <row r="16" spans="1:58" ht="31.5" customHeight="1">
      <c r="A16" s="91"/>
      <c r="B16" s="91"/>
      <c r="C16" s="91"/>
      <c r="D16" s="91"/>
      <c r="E16" s="91"/>
      <c r="F16" s="91"/>
      <c r="G16" s="91"/>
      <c r="H16" s="91"/>
      <c r="I16" s="91"/>
      <c r="J16" s="91"/>
      <c r="K16" s="91"/>
      <c r="L16" s="91"/>
      <c r="M16" s="91"/>
      <c r="N16" s="91"/>
      <c r="O16" s="91"/>
      <c r="P16" s="91"/>
      <c r="Q16" s="31" t="str">
        <f>IF($H$15="","",
IF(OR($H$15="Corrupción",$H$15="Lavado de Activos",$H$15="Financiación del Terrorismo",$H$15="Trámites, OPAs y Consultas de Acceso a la Información Pública"),'6.Valoración Control Corrupción'!$E16,'5. Valoración de Controles'!$E16))</f>
        <v>El funcionario</v>
      </c>
      <c r="R16" s="24" t="str">
        <f>IF($H$15="","",
IF(OR($H$15="Corrupción",$H$15="Lavado de Activos",$H$15="Financiación del Terrorismo",$H$15="Trámites, OPAs y Consultas de Acceso a la Información Pública"),"No Aplica",'5. Valoración de Controles'!$I16))</f>
        <v>Detectivo</v>
      </c>
      <c r="S16" s="24" t="str">
        <f>IF($H$15="","",
IF(OR($H$15="Corrupción",$H$15="Lavado de Activos",$H$15="Financiación del Terrorismo",$H$15="Trámites, OPAs y Consultas de Acceso a la Información Pública"),"No Aplica",'5. Valoración de Controles'!$J16))</f>
        <v>Afecta probabilidad</v>
      </c>
      <c r="T16" s="24" t="str">
        <f>IF($H$15="","",
IF(OR($H$15="Corrupción",$H$15="Lavado de Activos",$H$15="Financiación del Terrorismo",$H$15="Trámites, OPAs y Consultas de Acceso a la Información Pública"),"No Aplica",'5. Valoración de Controles'!$K16))</f>
        <v>Manual</v>
      </c>
      <c r="U16" s="24" t="str">
        <f>IF($H$15="","",
IF(OR($H$15="Corrupción",$H$15="Lavado de Activos",$H$15="Financiación del Terrorismo",$H$15="Trámites, OPAs y Consultas de Acceso a la Información Pública"),"No Aplica",'5. Valoración de Controles'!$L16))</f>
        <v>Documentado</v>
      </c>
      <c r="V16" s="24" t="str">
        <f>IF($H$15="","",
IF(OR($H$15="Corrupción",$H$15="Lavado de Activos",$H$15="Financiación del Terrorismo",$H$15="Trámites, OPAs y Consultas de Acceso a la Información Pública"),"No Aplica",'5. Valoración de Controles'!$M16))</f>
        <v>Continua</v>
      </c>
      <c r="W16" s="24" t="str">
        <f>IF($H$15="","",
IF(OR($H$15="Corrupción",$H$15="Lavado de Activos",$H$15="Financiación del Terrorismo",$H$15="Trámites, OPAs y Consultas de Acceso a la Información Pública"),"No Aplica",'5. Valoración de Controles'!$N16))</f>
        <v>Con registro</v>
      </c>
      <c r="X16" s="32" t="str">
        <f>IF($H$15="","",
IF(OR($H$15="Corrupción",$H$15="Lavado de Activos",$H$15="Financiación del Terrorismo",$H$15="Trámites, OPAs y Consultas de Acceso a la Información Pública"),"No Aplica",'5. Valoración de Controles'!$O16))</f>
        <v>Historias Laborales</v>
      </c>
      <c r="Y16" s="32" t="str">
        <f>IF($H$15="","",
IF(OR($H$15="Corrupción",$H$15="Lavado de Activos",$H$15="Financiación del Terrorismo",$H$15="Trámites, OPAs y Consultas de Acceso a la Información Pública"),"No Aplica",'5. Valoración de Controles'!$P16))</f>
        <v>Capacitación presencial o virtual para transferir el conocimiento a los funcionarios de la Entidad, o Elaboración de informe de los conocimientos adquiridos en la capacitación recibida.</v>
      </c>
      <c r="Z16" s="32" t="str">
        <f>IF($H$15="","",
IF(OR($H$15="Corrupción",$H$15="Lavado de Activos",$H$15="Financiación del Terrorismo",$H$15="Trámites, OPAs y Consultas de Acceso a la Información Pública"),"No Aplica",'5. Valoración de Controles'!$Q16))</f>
        <v>El control no permite identificar desviaciones o diferencias.</v>
      </c>
      <c r="AA16" s="25">
        <f>IF($H$15="","",
IF(OR($H$15="Corrupción",$H$15="Lavado de Activos",$H$15="Financiación del Terrorismo",$H$15="Trámites, OPAs y Consultas de Acceso a la Información Pública"),"No aplica",'5. Valoración de Controles'!$R16))</f>
        <v>0.3</v>
      </c>
      <c r="AB16" s="91"/>
      <c r="AC16" s="91"/>
      <c r="AD16" s="91"/>
      <c r="AE16" s="91"/>
      <c r="AF16" s="91"/>
      <c r="AG16" s="91"/>
      <c r="AH16" s="91"/>
      <c r="AI16" s="91"/>
      <c r="AJ16" s="91"/>
      <c r="AK16" s="91"/>
      <c r="AL16" s="91"/>
      <c r="AM16" s="3"/>
      <c r="AN16" s="3"/>
      <c r="AO16" s="3"/>
      <c r="AP16" s="3"/>
      <c r="AQ16" s="3"/>
      <c r="AR16" s="3"/>
      <c r="AS16" s="3"/>
      <c r="AT16" s="3"/>
      <c r="AU16" s="3"/>
      <c r="AV16" s="3"/>
      <c r="AW16" s="3"/>
      <c r="AX16" s="3"/>
      <c r="AY16" s="3"/>
      <c r="AZ16" s="3"/>
      <c r="BA16" s="3"/>
      <c r="BB16" s="3"/>
      <c r="BC16" s="3"/>
      <c r="BD16" s="3"/>
      <c r="BE16" s="3"/>
      <c r="BF16" s="3"/>
    </row>
    <row r="17" spans="1:58" ht="31.5" customHeight="1">
      <c r="A17" s="86"/>
      <c r="B17" s="86"/>
      <c r="C17" s="86"/>
      <c r="D17" s="86"/>
      <c r="E17" s="86"/>
      <c r="F17" s="86"/>
      <c r="G17" s="86"/>
      <c r="H17" s="86"/>
      <c r="I17" s="86"/>
      <c r="J17" s="86"/>
      <c r="K17" s="86"/>
      <c r="L17" s="86"/>
      <c r="M17" s="86"/>
      <c r="N17" s="86"/>
      <c r="O17" s="86"/>
      <c r="P17" s="86"/>
      <c r="Q17" s="31">
        <f>IF($H$15="","",
IF(OR($H$15="Corrupción",$H$15="Lavado de Activos",$H$15="Financiación del Terrorismo",$H$15="Trámites, OPAs y Consultas de Acceso a la Información Pública"),'6.Valoración Control Corrupción'!$E17,'5. Valoración de Controles'!$E17))</f>
        <v>0</v>
      </c>
      <c r="R17" s="24">
        <f>IF($H$15="","",
IF(OR($H$15="Corrupción",$H$15="Lavado de Activos",$H$15="Financiación del Terrorismo",$H$15="Trámites, OPAs y Consultas de Acceso a la Información Pública"),"No Aplica",'5. Valoración de Controles'!$I17))</f>
        <v>0</v>
      </c>
      <c r="S17" s="24" t="str">
        <f>IF($H$15="","",
IF(OR($H$15="Corrupción",$H$15="Lavado de Activos",$H$15="Financiación del Terrorismo",$H$15="Trámites, OPAs y Consultas de Acceso a la Información Pública"),"No Aplica",'5. Valoración de Controles'!$J17))</f>
        <v/>
      </c>
      <c r="T17" s="24">
        <f>IF($H$15="","",
IF(OR($H$15="Corrupción",$H$15="Lavado de Activos",$H$15="Financiación del Terrorismo",$H$15="Trámites, OPAs y Consultas de Acceso a la Información Pública"),"No Aplica",'5. Valoración de Controles'!$K17))</f>
        <v>0</v>
      </c>
      <c r="U17" s="24">
        <f>IF($H$15="","",
IF(OR($H$15="Corrupción",$H$15="Lavado de Activos",$H$15="Financiación del Terrorismo",$H$15="Trámites, OPAs y Consultas de Acceso a la Información Pública"),"No Aplica",'5. Valoración de Controles'!$L17))</f>
        <v>0</v>
      </c>
      <c r="V17" s="24">
        <f>IF($H$15="","",
IF(OR($H$15="Corrupción",$H$15="Lavado de Activos",$H$15="Financiación del Terrorismo",$H$15="Trámites, OPAs y Consultas de Acceso a la Información Pública"),"No Aplica",'5. Valoración de Controles'!$M17))</f>
        <v>0</v>
      </c>
      <c r="W17" s="24">
        <f>IF($H$15="","",
IF(OR($H$15="Corrupción",$H$15="Lavado de Activos",$H$15="Financiación del Terrorismo",$H$15="Trámites, OPAs y Consultas de Acceso a la Información Pública"),"No Aplica",'5. Valoración de Controles'!$N17))</f>
        <v>0</v>
      </c>
      <c r="X17" s="32">
        <f>IF($H$15="","",
IF(OR($H$15="Corrupción",$H$15="Lavado de Activos",$H$15="Financiación del Terrorismo",$H$15="Trámites, OPAs y Consultas de Acceso a la Información Pública"),"No Aplica",'5. Valoración de Controles'!$O17))</f>
        <v>0</v>
      </c>
      <c r="Y17" s="32">
        <f>IF($H$15="","",
IF(OR($H$15="Corrupción",$H$15="Lavado de Activos",$H$15="Financiación del Terrorismo",$H$15="Trámites, OPAs y Consultas de Acceso a la Información Pública"),"No Aplica",'5. Valoración de Controles'!$P17))</f>
        <v>0</v>
      </c>
      <c r="Z17" s="32">
        <f>IF($H$15="","",
IF(OR($H$15="Corrupción",$H$15="Lavado de Activos",$H$15="Financiación del Terrorismo",$H$15="Trámites, OPAs y Consultas de Acceso a la Información Pública"),"No Aplica",'5. Valoración de Controles'!$Q17))</f>
        <v>0</v>
      </c>
      <c r="AA17" s="25" t="str">
        <f>IF($H$15="","",
IF(OR($H$15="Corrupción",$H$15="Lavado de Activos",$H$15="Financiación del Terrorismo",$H$15="Trámites, OPAs y Consultas de Acceso a la Información Pública"),"No aplica",'5. Valoración de Controles'!$R17))</f>
        <v/>
      </c>
      <c r="AB17" s="86"/>
      <c r="AC17" s="86"/>
      <c r="AD17" s="86"/>
      <c r="AE17" s="86"/>
      <c r="AF17" s="86"/>
      <c r="AG17" s="86"/>
      <c r="AH17" s="86"/>
      <c r="AI17" s="86"/>
      <c r="AJ17" s="86"/>
      <c r="AK17" s="86"/>
      <c r="AL17" s="86"/>
      <c r="AM17" s="3"/>
      <c r="AN17" s="3"/>
      <c r="AO17" s="3"/>
      <c r="AP17" s="3"/>
      <c r="AQ17" s="3"/>
      <c r="AR17" s="3"/>
      <c r="AS17" s="3"/>
      <c r="AT17" s="3"/>
      <c r="AU17" s="3"/>
      <c r="AV17" s="3"/>
      <c r="AW17" s="3"/>
      <c r="AX17" s="3"/>
      <c r="AY17" s="3"/>
      <c r="AZ17" s="3"/>
      <c r="BA17" s="3"/>
      <c r="BB17" s="3"/>
      <c r="BC17" s="3"/>
      <c r="BD17" s="3"/>
      <c r="BE17" s="3"/>
      <c r="BF17" s="3"/>
    </row>
    <row r="18" spans="1:58" ht="31.5" customHeight="1">
      <c r="A18" s="96">
        <v>4</v>
      </c>
      <c r="B18" s="97" t="str">
        <f>'2. Identificación del Riesgo'!B18:B20</f>
        <v>Gestión Jurídica</v>
      </c>
      <c r="C18" s="97" t="str">
        <f>IF('2. Identificación del Riesgo'!C18:C20="","",'2. Identificación del Riesgo'!C18:C20)</f>
        <v>Entrega de informes de actividades y/o terminación o cesión de contratos de prestación de servicios (contratistas).</v>
      </c>
      <c r="D18" s="97" t="str">
        <f>IF('2. Identificación del Riesgo'!D18:D20="","",'2. Identificación del Riesgo'!D18:D20)</f>
        <v>Afectación Económica (o presupuestal) y Reputacional</v>
      </c>
      <c r="E18" s="97" t="str">
        <f>IF('2. Identificación del Riesgo'!E18:E20="","",'2. Identificación del Riesgo'!E18:E20)</f>
        <v>por debilidades en la revisión de los productos entregados por los contratistas de prestación de servicios</v>
      </c>
      <c r="F18" s="97" t="str">
        <f>IF('2. Identificación del Riesgo'!F18:F20="","",'2. Identificación del Riesgo'!F18:F20)</f>
        <v>Debido a la falta de lineamientos y herramientas institucionalizados para una adecuada transferencia de conocimiento.</v>
      </c>
      <c r="G18" s="97" t="str">
        <f>IF('2. Identificación del Riesgo'!G18:G20="","",'2.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18" s="97" t="str">
        <f>IF('2. Identificación del Riesgo'!H18:H20="","",'2. Identificación del Riesgo'!H18:H20)</f>
        <v>Fuga de Capital Intelectual</v>
      </c>
      <c r="I18" s="97" t="str">
        <f>IF('2. Identificación del Riesgo'!I18:I20="","",'2. Identificación del Riesgo'!I18:I20)</f>
        <v>Usuarios, productos y practicas, organizacionales</v>
      </c>
      <c r="J18" s="97" t="str">
        <f>IF('2. Identificación del Riesgo'!J18:J20="","",'2. Identificación del Riesgo'!J18:J20)</f>
        <v>Alta: La actividad que conlleva el riesgo se ejecuta mínimo 500 veces al año y máximo 5000 veces por año</v>
      </c>
      <c r="K18" s="101" t="str">
        <f>'2. Identificación del Riesgo'!K18:K20</f>
        <v>Alta</v>
      </c>
      <c r="L18" s="99">
        <f>'2. Identificación del Riesgo'!L18:L20</f>
        <v>0.8</v>
      </c>
      <c r="M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la entidad internamente, de conocimiento general, nivel interno, de junta directiva y accionistas y/o de proveedores</v>
      </c>
      <c r="N18" s="101" t="str">
        <f>'2. Identificación del Riesgo'!N18:N20</f>
        <v>Menor</v>
      </c>
      <c r="O18" s="99">
        <f>'2. Identificación del Riesgo'!O18:O20</f>
        <v>0.4</v>
      </c>
      <c r="P18" s="100" t="str">
        <f>'2. Identificación del Riesgo'!P18:P20</f>
        <v>Moderado</v>
      </c>
      <c r="Q18" s="31" t="str">
        <f>IF($H$18="","",
IF(OR($H$18="Corrupción",$H$18="Lavado de Activos",$H$18="Financiación del Terrorismo",$H$18="Trámites, OPAs y Consultas de Acceso a la Información Pública"),'6.Valoración Control Corrupción'!$E18,'5. Valoración de Controles'!$E18))</f>
        <v>El Supervisor del contrato</v>
      </c>
      <c r="R18" s="24" t="str">
        <f>IF($H$18="","",
IF(OR($H$18="Corrupción",$H$18="Lavado de Activos",$H$18="Financiación del Terrorismo",$H$18="Trámites, OPAs y Consultas de Acceso a la Información Pública"),"No Aplica",'5. Valoración de Controles'!$I18))</f>
        <v>Detectivo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Carpeta fisica de cada contrato de prestación de servicios. A nivel digital en el NAS administrado por la Dirección TIC.</v>
      </c>
      <c r="Y18" s="32" t="str">
        <f>IF($H$18="","",
IF(OR($H$18="Corrupción",$H$18="Lavado de Activos",$H$18="Financiación del Terrorismo",$H$18="Trámites, OPAs y Consultas de Acceso a la Información Pública"),"No Aplica",'5. Valoración de Controles'!$P18))</f>
        <v>Informe de actividades mensuales de los contratistas de prestación de servicios.</v>
      </c>
      <c r="Z18" s="32" t="str">
        <f>IF($H$18="","",
IF(OR($H$18="Corrupción",$H$18="Lavado de Activos",$H$18="Financiación del Terrorismo",$H$18="Trámites, OPAs y Consultas de Acceso a la Información Pública"),"No Aplica",'5. Valoración de Controles'!$Q18))</f>
        <v>En caso de que el supervisor identifique diferencias en las evidencias con respecto a las actividades reportadas, devuelve el informe para que el contratista realice los ajustes pertinentes.</v>
      </c>
      <c r="AA18" s="25">
        <f>IF($H$18="","",
IF(OR($H$18="Corrupción",$H$18="Lavado de Activos",$H$18="Financiación del Terrorismo",$H$18="Trámites, OPAs y Consultas de Acceso a la Información Pública"),"No aplica",'5. Valoración de Controles'!$R18))</f>
        <v>0.3</v>
      </c>
      <c r="AB18" s="101"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Baja</v>
      </c>
      <c r="AC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0.56000000000000005</v>
      </c>
      <c r="AD18" s="101"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Menor</v>
      </c>
      <c r="AE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0.4</v>
      </c>
      <c r="AF18" s="100"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102" t="s">
        <v>329</v>
      </c>
      <c r="AH18" s="113"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106"/>
      <c r="AJ18" s="118"/>
      <c r="AK18" s="118" t="str">
        <f>IF(AI18="","","∑ Peso porcentual de cada acción definida")</f>
        <v/>
      </c>
      <c r="AL18" s="97"/>
      <c r="AM18" s="3"/>
      <c r="AN18" s="3"/>
      <c r="AO18" s="3"/>
      <c r="AP18" s="3"/>
      <c r="AQ18" s="3"/>
      <c r="AR18" s="3"/>
      <c r="AS18" s="3"/>
      <c r="AT18" s="3"/>
      <c r="AU18" s="3"/>
      <c r="AV18" s="3"/>
      <c r="AW18" s="3"/>
      <c r="AX18" s="3"/>
      <c r="AY18" s="3"/>
      <c r="AZ18" s="3"/>
      <c r="BA18" s="3"/>
      <c r="BB18" s="3"/>
      <c r="BC18" s="3"/>
      <c r="BD18" s="3"/>
      <c r="BE18" s="3"/>
      <c r="BF18" s="3"/>
    </row>
    <row r="19" spans="1:58" ht="31.5" customHeight="1">
      <c r="A19" s="91"/>
      <c r="B19" s="91"/>
      <c r="C19" s="91"/>
      <c r="D19" s="91"/>
      <c r="E19" s="91"/>
      <c r="F19" s="91"/>
      <c r="G19" s="91"/>
      <c r="H19" s="91"/>
      <c r="I19" s="91"/>
      <c r="J19" s="91"/>
      <c r="K19" s="91"/>
      <c r="L19" s="91"/>
      <c r="M19" s="91"/>
      <c r="N19" s="91"/>
      <c r="O19" s="91"/>
      <c r="P19" s="91"/>
      <c r="Q19" s="31">
        <f>IF($H$18="","",
IF(OR($H$18="Corrupción",$H$18="Lavado de Activos",$H$18="Financiación del Terrorismo",$H$18="Trámites, OPAs y Consultas de Acceso a la Información Pública"),'6.Valoración Control Corrupción'!$E19,'5. Valoración de Controles'!$E19))</f>
        <v>0</v>
      </c>
      <c r="R19" s="24">
        <f>IF($H$18="","",
IF(OR($H$18="Corrupción",$H$18="Lavado de Activos",$H$18="Financiación del Terrorismo",$H$18="Trámites, OPAs y Consultas de Acceso a la Información Pública"),"No Aplica",'5. Valoración de Controles'!$I19))</f>
        <v>0</v>
      </c>
      <c r="S19" s="24" t="str">
        <f>IF($H$18="","",
IF(OR($H$18="Corrupción",$H$18="Lavado de Activos",$H$18="Financiación del Terrorismo",$H$18="Trámites, OPAs y Consultas de Acceso a la Información Pública"),"No Aplica",'5. Valoración de Controles'!$J19))</f>
        <v/>
      </c>
      <c r="T19" s="24">
        <f>IF($H$18="","",
IF(OR($H$18="Corrupción",$H$18="Lavado de Activos",$H$18="Financiación del Terrorismo",$H$18="Trámites, OPAs y Consultas de Acceso a la Información Pública"),"No Aplica",'5. Valoración de Controles'!$K19))</f>
        <v>0</v>
      </c>
      <c r="U19" s="24">
        <f>IF($H$18="","",
IF(OR($H$18="Corrupción",$H$18="Lavado de Activos",$H$18="Financiación del Terrorismo",$H$18="Trámites, OPAs y Consultas de Acceso a la Información Pública"),"No Aplica",'5. Valoración de Controles'!$L19))</f>
        <v>0</v>
      </c>
      <c r="V19" s="24">
        <f>IF($H$18="","",
IF(OR($H$18="Corrupción",$H$18="Lavado de Activos",$H$18="Financiación del Terrorismo",$H$18="Trámites, OPAs y Consultas de Acceso a la Información Pública"),"No Aplica",'5. Valoración de Controles'!$M19))</f>
        <v>0</v>
      </c>
      <c r="W19" s="24">
        <f>IF($H$18="","",
IF(OR($H$18="Corrupción",$H$18="Lavado de Activos",$H$18="Financiación del Terrorismo",$H$18="Trámites, OPAs y Consultas de Acceso a la Información Pública"),"No Aplica",'5. Valoración de Controles'!$N19))</f>
        <v>0</v>
      </c>
      <c r="X19" s="32">
        <f>IF($H$18="","",
IF(OR($H$18="Corrupción",$H$18="Lavado de Activos",$H$18="Financiación del Terrorismo",$H$18="Trámites, OPAs y Consultas de Acceso a la Información Pública"),"No Aplica",'5. Valoración de Controles'!$O19))</f>
        <v>0</v>
      </c>
      <c r="Y19" s="32">
        <f>IF($H$18="","",
IF(OR($H$18="Corrupción",$H$18="Lavado de Activos",$H$18="Financiación del Terrorismo",$H$18="Trámites, OPAs y Consultas de Acceso a la Información Pública"),"No Aplica",'5. Valoración de Controles'!$P19))</f>
        <v>0</v>
      </c>
      <c r="Z19" s="32">
        <f>IF($H$18="","",
IF(OR($H$18="Corrupción",$H$18="Lavado de Activos",$H$18="Financiación del Terrorismo",$H$18="Trámites, OPAs y Consultas de Acceso a la Información Pública"),"No Aplica",'5. Valoración de Controles'!$Q19))</f>
        <v>0</v>
      </c>
      <c r="AA19" s="25" t="str">
        <f>IF($H$18="","",
IF(OR($H$18="Corrupción",$H$18="Lavado de Activos",$H$18="Financiación del Terrorismo",$H$18="Trámites, OPAs y Consultas de Acceso a la Información Pública"),"No aplica",'5. Valoración de Controles'!$R19))</f>
        <v/>
      </c>
      <c r="AB19" s="91"/>
      <c r="AC19" s="91"/>
      <c r="AD19" s="91"/>
      <c r="AE19" s="91"/>
      <c r="AF19" s="91"/>
      <c r="AG19" s="91"/>
      <c r="AH19" s="91"/>
      <c r="AI19" s="91"/>
      <c r="AJ19" s="91"/>
      <c r="AK19" s="91"/>
      <c r="AL19" s="91"/>
      <c r="AM19" s="3"/>
      <c r="AN19" s="3"/>
      <c r="AO19" s="3"/>
      <c r="AP19" s="3"/>
      <c r="AQ19" s="3"/>
      <c r="AR19" s="3"/>
      <c r="AS19" s="3"/>
      <c r="AT19" s="3"/>
      <c r="AU19" s="3"/>
      <c r="AV19" s="3"/>
      <c r="AW19" s="3"/>
      <c r="AX19" s="3"/>
      <c r="AY19" s="3"/>
      <c r="AZ19" s="3"/>
      <c r="BA19" s="3"/>
      <c r="BB19" s="3"/>
      <c r="BC19" s="3"/>
      <c r="BD19" s="3"/>
      <c r="BE19" s="3"/>
      <c r="BF19" s="3"/>
    </row>
    <row r="20" spans="1:58" ht="31.5" customHeight="1">
      <c r="A20" s="86"/>
      <c r="B20" s="86"/>
      <c r="C20" s="86"/>
      <c r="D20" s="86"/>
      <c r="E20" s="86"/>
      <c r="F20" s="86"/>
      <c r="G20" s="86"/>
      <c r="H20" s="86"/>
      <c r="I20" s="86"/>
      <c r="J20" s="86"/>
      <c r="K20" s="86"/>
      <c r="L20" s="86"/>
      <c r="M20" s="86"/>
      <c r="N20" s="86"/>
      <c r="O20" s="86"/>
      <c r="P20" s="86"/>
      <c r="Q20" s="31">
        <f>IF($H$18="","",
IF(OR($H$18="Corrupción",$H$18="Lavado de Activos",$H$18="Financiación del Terrorismo",$H$18="Trámites, OPAs y Consultas de Acceso a la Información Pública"),'6.Valoración Control Corrupción'!$E20,'5. Valoración de Controles'!$E20))</f>
        <v>0</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86"/>
      <c r="AC20" s="86"/>
      <c r="AD20" s="86"/>
      <c r="AE20" s="86"/>
      <c r="AF20" s="86"/>
      <c r="AG20" s="86"/>
      <c r="AH20" s="86"/>
      <c r="AI20" s="86"/>
      <c r="AJ20" s="86"/>
      <c r="AK20" s="86"/>
      <c r="AL20" s="86"/>
      <c r="AM20" s="3"/>
      <c r="AN20" s="3"/>
      <c r="AO20" s="3"/>
      <c r="AP20" s="3"/>
      <c r="AQ20" s="3"/>
      <c r="AR20" s="3"/>
      <c r="AS20" s="3"/>
      <c r="AT20" s="3"/>
      <c r="AU20" s="3"/>
      <c r="AV20" s="3"/>
      <c r="AW20" s="3"/>
      <c r="AX20" s="3"/>
      <c r="AY20" s="3"/>
      <c r="AZ20" s="3"/>
      <c r="BA20" s="3"/>
      <c r="BB20" s="3"/>
      <c r="BC20" s="3"/>
      <c r="BD20" s="3"/>
      <c r="BE20" s="3"/>
      <c r="BF20" s="3"/>
    </row>
    <row r="21" spans="1:58" ht="31.5" customHeight="1">
      <c r="A21" s="96">
        <v>5</v>
      </c>
      <c r="B21" s="97" t="str">
        <f>'2. Identificación del Riesgo'!B21:B23</f>
        <v>Gestión Jurídica</v>
      </c>
      <c r="C21" s="97" t="str">
        <f>IF('2. Identificación del Riesgo'!C21:C23="","",'2. Identificación del Riesgo'!C21:C23)</f>
        <v>Administración de carpetas compartidas y gestión de usuarios</v>
      </c>
      <c r="D21" s="97" t="str">
        <f>IF('2. Identificación del Riesgo'!D21:D23="","",'2. Identificación del Riesgo'!D21:D23)</f>
        <v>Afectación Económica o Presupuestal</v>
      </c>
      <c r="E21" s="97" t="str">
        <f>IF('2. Identificación del Riesgo'!E21:E23="","",'2. Identificación del Riesgo'!E21:E23)</f>
        <v>Accesos no autorizados</v>
      </c>
      <c r="F21" s="97" t="str">
        <f>IF('2. Identificación del Riesgo'!F21:F23="","",'2. Identificación del Riesgo'!F21:F23)</f>
        <v>Debilidad en la solicitud oportuna para la actualizacion de los permisos de la carpetas compartidas.</v>
      </c>
      <c r="G21" s="97" t="str">
        <f>IF('2. Identificación del Riesgo'!G21:G23="","",'2.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1" s="97" t="str">
        <f>IF('2. Identificación del Riesgo'!H21:H23="","",'2. Identificación del Riesgo'!H21:H23)</f>
        <v>Seguridad de la Información (Pérdida de Confidencialidad)</v>
      </c>
      <c r="I21" s="97" t="str">
        <f>IF('2. Identificación del Riesgo'!I21:I23="","",'2. Identificación del Riesgo'!I21:I23)</f>
        <v>Usuarios, productos y practicas, organizacionales</v>
      </c>
      <c r="J21" s="97" t="str">
        <f>IF('2. Identificación del Riesgo'!J21:J23="","",'2. Identificación del Riesgo'!J21:J23)</f>
        <v>Muy Alta: La actividad que conlleva el riesgo se ejecuta más de 5000 veces por año</v>
      </c>
      <c r="K21" s="101" t="str">
        <f>'2. Identificación del Riesgo'!K21:K23</f>
        <v>Muy Alta</v>
      </c>
      <c r="L21" s="99">
        <f>'2. Identificación del Riesgo'!L21:L23</f>
        <v>1</v>
      </c>
      <c r="M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de la entidad con efecto publicitario sostenido a nivel de sector administrativo, nivel departamental o municipal</v>
      </c>
      <c r="N21" s="101" t="str">
        <f>'2. Identificación del Riesgo'!N21:N23</f>
        <v>Mayor</v>
      </c>
      <c r="O21" s="99">
        <f>'2. Identificación del Riesgo'!O21:O23</f>
        <v>0.8</v>
      </c>
      <c r="P21" s="100" t="str">
        <f>'2. Identificación del Riesgo'!P21:P23</f>
        <v>Alto</v>
      </c>
      <c r="Q21" s="31">
        <f>IF($H$21="","",
IF(OR($H$21="Corrupción",$H$21="Lavado de Activos",$H$21="Financiación del Terrorismo",$H$21="Trámites, OPAs y Consultas de Acceso a la Información Pública"),'6.Valoración Control Corrupción'!$E21,'5. Valoración de Controles'!$E21))</f>
        <v>0</v>
      </c>
      <c r="R21" s="24">
        <f>IF($H$21="","",
IF(OR($H$21="Corrupción",$H$21="Lavado de Activos",$H$21="Financiación del Terrorismo",$H$21="Trámites, OPAs y Consultas de Acceso a la Información Pública"),"No Aplica",'5. Valoración de Controles'!$I21))</f>
        <v>0</v>
      </c>
      <c r="S21" s="24" t="str">
        <f>IF($H$21="","",
IF(OR($H$21="Corrupción",$H$21="Lavado de Activos",$H$21="Financiación del Terrorismo",$H$21="Trámites, OPAs y Consultas de Acceso a la Información Pública"),"No Aplica",'5. Valoración de Controles'!$J21))</f>
        <v/>
      </c>
      <c r="T21" s="24">
        <f>IF($H$21="","",
IF(OR($H$21="Corrupción",$H$21="Lavado de Activos",$H$21="Financiación del Terrorismo",$H$21="Trámites, OPAs y Consultas de Acceso a la Información Pública"),"No Aplica",'5. Valoración de Controles'!$K21))</f>
        <v>0</v>
      </c>
      <c r="U21" s="24">
        <f>IF($H$21="","",
IF(OR($H$21="Corrupción",$H$21="Lavado de Activos",$H$21="Financiación del Terrorismo",$H$21="Trámites, OPAs y Consultas de Acceso a la Información Pública"),"No Aplica",'5. Valoración de Controles'!$L21))</f>
        <v>0</v>
      </c>
      <c r="V21" s="24">
        <f>IF($H$21="","",
IF(OR($H$21="Corrupción",$H$21="Lavado de Activos",$H$21="Financiación del Terrorismo",$H$21="Trámites, OPAs y Consultas de Acceso a la Información Pública"),"No Aplica",'5. Valoración de Controles'!$M21))</f>
        <v>0</v>
      </c>
      <c r="W21" s="24">
        <f>IF($H$21="","",
IF(OR($H$21="Corrupción",$H$21="Lavado de Activos",$H$21="Financiación del Terrorismo",$H$21="Trámites, OPAs y Consultas de Acceso a la Información Pública"),"No Aplica",'5. Valoración de Controles'!$N21))</f>
        <v>0</v>
      </c>
      <c r="X21" s="32">
        <f>IF($H$21="","",
IF(OR($H$21="Corrupción",$H$21="Lavado de Activos",$H$21="Financiación del Terrorismo",$H$21="Trámites, OPAs y Consultas de Acceso a la Información Pública"),"No Aplica",'5. Valoración de Controles'!$O21))</f>
        <v>0</v>
      </c>
      <c r="Y21" s="32">
        <f>IF($H$21="","",
IF(OR($H$21="Corrupción",$H$21="Lavado de Activos",$H$21="Financiación del Terrorismo",$H$21="Trámites, OPAs y Consultas de Acceso a la Información Pública"),"No Aplica",'5. Valoración de Controles'!$P21))</f>
        <v>0</v>
      </c>
      <c r="Z21" s="32">
        <f>IF($H$21="","",
IF(OR($H$21="Corrupción",$H$21="Lavado de Activos",$H$21="Financiación del Terrorismo",$H$21="Trámites, OPAs y Consultas de Acceso a la Información Pública"),"No Aplica",'5. Valoración de Controles'!$Q21))</f>
        <v>0</v>
      </c>
      <c r="AA21" s="25" t="str">
        <f>IF($H$21="","",
IF(OR($H$21="Corrupción",$H$21="Lavado de Activos",$H$21="Financiación del Terrorismo",$H$21="Trámites, OPAs y Consultas de Acceso a la Información Pública"),"No aplica",'5. Valoración de Controles'!$R21))</f>
        <v/>
      </c>
      <c r="AB21" s="101"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Alta</v>
      </c>
      <c r="AC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1</v>
      </c>
      <c r="AD21" s="101"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Mayor</v>
      </c>
      <c r="AE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0.8</v>
      </c>
      <c r="AF21" s="100"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Alto</v>
      </c>
      <c r="AG21" s="102" t="s">
        <v>324</v>
      </c>
      <c r="AH21" s="113"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Debe establecer el plan de acción a implementar para mitigar el nivel del riesgo</v>
      </c>
      <c r="AI21" s="106" t="s">
        <v>330</v>
      </c>
      <c r="AJ21" s="118" t="s">
        <v>328</v>
      </c>
      <c r="AK21" s="118" t="str">
        <f>IF(AI21="","","∑ Peso porcentual de cada acción definida")</f>
        <v>∑ Peso porcentual de cada acción definida</v>
      </c>
      <c r="AL21" s="97" t="s">
        <v>326</v>
      </c>
      <c r="AM21" s="3"/>
      <c r="AN21" s="3"/>
      <c r="AO21" s="3"/>
      <c r="AP21" s="3"/>
      <c r="AQ21" s="3"/>
      <c r="AR21" s="3"/>
      <c r="AS21" s="3"/>
      <c r="AT21" s="3"/>
      <c r="AU21" s="3"/>
      <c r="AV21" s="3"/>
      <c r="AW21" s="3"/>
      <c r="AX21" s="3"/>
      <c r="AY21" s="3"/>
      <c r="AZ21" s="3"/>
      <c r="BA21" s="3"/>
      <c r="BB21" s="3"/>
      <c r="BC21" s="3"/>
      <c r="BD21" s="3"/>
      <c r="BE21" s="3"/>
      <c r="BF21" s="3"/>
    </row>
    <row r="22" spans="1:58" ht="31.5" customHeight="1">
      <c r="A22" s="91"/>
      <c r="B22" s="91"/>
      <c r="C22" s="91"/>
      <c r="D22" s="91"/>
      <c r="E22" s="91"/>
      <c r="F22" s="91"/>
      <c r="G22" s="91"/>
      <c r="H22" s="91"/>
      <c r="I22" s="91"/>
      <c r="J22" s="91"/>
      <c r="K22" s="91"/>
      <c r="L22" s="91"/>
      <c r="M22" s="91"/>
      <c r="N22" s="91"/>
      <c r="O22" s="91"/>
      <c r="P22" s="91"/>
      <c r="Q22" s="31">
        <f>IF($H$21="","",
IF(OR($H$21="Corrupción",$H$21="Lavado de Activos",$H$21="Financiación del Terrorismo",$H$21="Trámites, OPAs y Consultas de Acceso a la Información Pública"),'6.Valoración Control Corrupción'!$E22,'5. Valoración de Controles'!$E22))</f>
        <v>0</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91"/>
      <c r="AC22" s="91"/>
      <c r="AD22" s="91"/>
      <c r="AE22" s="91"/>
      <c r="AF22" s="91"/>
      <c r="AG22" s="91"/>
      <c r="AH22" s="91"/>
      <c r="AI22" s="91"/>
      <c r="AJ22" s="91"/>
      <c r="AK22" s="91"/>
      <c r="AL22" s="91"/>
      <c r="AM22" s="3"/>
      <c r="AN22" s="3"/>
      <c r="AO22" s="3"/>
      <c r="AP22" s="3"/>
      <c r="AQ22" s="3"/>
      <c r="AR22" s="3"/>
      <c r="AS22" s="3"/>
      <c r="AT22" s="3"/>
      <c r="AU22" s="3"/>
      <c r="AV22" s="3"/>
      <c r="AW22" s="3"/>
      <c r="AX22" s="3"/>
      <c r="AY22" s="3"/>
      <c r="AZ22" s="3"/>
      <c r="BA22" s="3"/>
      <c r="BB22" s="3"/>
      <c r="BC22" s="3"/>
      <c r="BD22" s="3"/>
      <c r="BE22" s="3"/>
      <c r="BF22" s="3"/>
    </row>
    <row r="23" spans="1:58" ht="31.5" customHeight="1">
      <c r="A23" s="86"/>
      <c r="B23" s="86"/>
      <c r="C23" s="86"/>
      <c r="D23" s="86"/>
      <c r="E23" s="86"/>
      <c r="F23" s="86"/>
      <c r="G23" s="86"/>
      <c r="H23" s="86"/>
      <c r="I23" s="86"/>
      <c r="J23" s="86"/>
      <c r="K23" s="86"/>
      <c r="L23" s="86"/>
      <c r="M23" s="86"/>
      <c r="N23" s="86"/>
      <c r="O23" s="86"/>
      <c r="P23" s="86"/>
      <c r="Q23" s="31">
        <f>IF($H$21="","",
IF(OR($H$21="Corrupción",$H$21="Lavado de Activos",$H$21="Financiación del Terrorismo",$H$21="Trámites, OPAs y Consultas de Acceso a la Información Pública"),'6.Valoración Control Corrupción'!$E23,'5. Valoración de Controles'!$E23))</f>
        <v>0</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86"/>
      <c r="AC23" s="86"/>
      <c r="AD23" s="86"/>
      <c r="AE23" s="86"/>
      <c r="AF23" s="86"/>
      <c r="AG23" s="86"/>
      <c r="AH23" s="86"/>
      <c r="AI23" s="86"/>
      <c r="AJ23" s="86"/>
      <c r="AK23" s="86"/>
      <c r="AL23" s="86"/>
      <c r="AM23" s="3"/>
      <c r="AN23" s="3"/>
      <c r="AO23" s="3"/>
      <c r="AP23" s="3"/>
      <c r="AQ23" s="3"/>
      <c r="AR23" s="3"/>
      <c r="AS23" s="3"/>
      <c r="AT23" s="3"/>
      <c r="AU23" s="3"/>
      <c r="AV23" s="3"/>
      <c r="AW23" s="3"/>
      <c r="AX23" s="3"/>
      <c r="AY23" s="3"/>
      <c r="AZ23" s="3"/>
      <c r="BA23" s="3"/>
      <c r="BB23" s="3"/>
      <c r="BC23" s="3"/>
      <c r="BD23" s="3"/>
      <c r="BE23" s="3"/>
      <c r="BF23" s="3"/>
    </row>
    <row r="24" spans="1:58" ht="31.5" customHeight="1">
      <c r="A24" s="96">
        <v>6</v>
      </c>
      <c r="B24" s="97" t="str">
        <f>'2. Identificación del Riesgo'!B24:B26</f>
        <v>Gestión Jurídica</v>
      </c>
      <c r="C24" s="97" t="str">
        <f>IF('2. Identificación del Riesgo'!C24:C26="","",'2. Identificación del Riesgo'!C24:C26)</f>
        <v>Trabajo en Casa y Teletrabajo</v>
      </c>
      <c r="D24" s="97" t="str">
        <f>IF('2. Identificación del Riesgo'!D24:D26="","",'2. Identificación del Riesgo'!D24:D26)</f>
        <v>Afectación Económica (o presupuestal) y Reputacional</v>
      </c>
      <c r="E24" s="97" t="str">
        <f>IF('2. Identificación del Riesgo'!E24:E26="","",'2. Identificación del Riesgo'!E24:E26)</f>
        <v>Instalación de software malicioso en los equipos de computo personales, cuando se realiza trabajo en casa o teletrabajo.</v>
      </c>
      <c r="F24" s="97" t="str">
        <f>IF('2. Identificación del Riesgo'!F24:F26="","",'2. Identificación del Riesgo'!F24:F26)</f>
        <v>Desconocimiento por parte de los procesos, de los riesgos de ciber seguridad.</v>
      </c>
      <c r="G24" s="97" t="str">
        <f>IF('2. Identificación del Riesgo'!G24:G26="","",'2.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4" s="97" t="str">
        <f>IF('2. Identificación del Riesgo'!H24:H26="","",'2. Identificación del Riesgo'!H24:H26)</f>
        <v>Seguridad de la Información (Pérdida de la Integridad)</v>
      </c>
      <c r="I24" s="97" t="str">
        <f>IF('2. Identificación del Riesgo'!I24:I26="","",'2. Identificación del Riesgo'!I24:I26)</f>
        <v>Usuarios, productos y practicas, organizacionales</v>
      </c>
      <c r="J24" s="97" t="str">
        <f>IF('2. Identificación del Riesgo'!J24:J26="","",'2. Identificación del Riesgo'!J24:J26)</f>
        <v>Muy Alta: La actividad que conlleva el riesgo se ejecuta más de 5000 veces por año</v>
      </c>
      <c r="K24" s="101" t="str">
        <f>'2. Identificación del Riesgo'!K24:K26</f>
        <v>Muy Alta</v>
      </c>
      <c r="L24" s="99">
        <f>'2. Identificación del Riesgo'!L24:L26</f>
        <v>1</v>
      </c>
      <c r="M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101" t="str">
        <f>'2. Identificación del Riesgo'!N24:N26</f>
        <v>Mayor</v>
      </c>
      <c r="O24" s="99">
        <f>'2. Identificación del Riesgo'!O24:O26</f>
        <v>0.8</v>
      </c>
      <c r="P24" s="100" t="str">
        <f>'2. Identificación del Riesgo'!P24:P26</f>
        <v>Alto</v>
      </c>
      <c r="Q24" s="31">
        <f>IF($H$24="","",
IF(OR($H$24="Corrupción",$H$24="Lavado de Activos",$H$24="Financiación del Terrorismo",$H$24="Trámites, OPAs y Consultas de Acceso a la Información Pública"),'6.Valoración Control Corrupción'!$E24,'5. Valoración de Controles'!$E24))</f>
        <v>0</v>
      </c>
      <c r="R24" s="24">
        <f>IF($H$24="","",
IF(OR($H$24="Corrupción",$H$24="Lavado de Activos",$H$24="Financiación del Terrorismo",$H$24="Trámites, OPAs y Consultas de Acceso a la Información Pública"),"No Aplica",'5. Valoración de Controles'!$I24))</f>
        <v>0</v>
      </c>
      <c r="S24" s="24" t="str">
        <f>IF($H$24="","",
IF(OR($H$24="Corrupción",$H$24="Lavado de Activos",$H$24="Financiación del Terrorismo",$H$24="Trámites, OPAs y Consultas de Acceso a la Información Pública"),"No Aplica",'5. Valoración de Controles'!$J24))</f>
        <v/>
      </c>
      <c r="T24" s="24">
        <f>IF($H$24="","",
IF(OR($H$24="Corrupción",$H$24="Lavado de Activos",$H$24="Financiación del Terrorismo",$H$24="Trámites, OPAs y Consultas de Acceso a la Información Pública"),"No Aplica",'5. Valoración de Controles'!$K24))</f>
        <v>0</v>
      </c>
      <c r="U24" s="24">
        <f>IF($H$24="","",
IF(OR($H$24="Corrupción",$H$24="Lavado de Activos",$H$24="Financiación del Terrorismo",$H$24="Trámites, OPAs y Consultas de Acceso a la Información Pública"),"No Aplica",'5. Valoración de Controles'!$L24))</f>
        <v>0</v>
      </c>
      <c r="V24" s="24">
        <f>IF($H$24="","",
IF(OR($H$24="Corrupción",$H$24="Lavado de Activos",$H$24="Financiación del Terrorismo",$H$24="Trámites, OPAs y Consultas de Acceso a la Información Pública"),"No Aplica",'5. Valoración de Controles'!$M24))</f>
        <v>0</v>
      </c>
      <c r="W24" s="24">
        <f>IF($H$24="","",
IF(OR($H$24="Corrupción",$H$24="Lavado de Activos",$H$24="Financiación del Terrorismo",$H$24="Trámites, OPAs y Consultas de Acceso a la Información Pública"),"No Aplica",'5. Valoración de Controles'!$N24))</f>
        <v>0</v>
      </c>
      <c r="X24" s="32">
        <f>IF($H$24="","",
IF(OR($H$24="Corrupción",$H$24="Lavado de Activos",$H$24="Financiación del Terrorismo",$H$24="Trámites, OPAs y Consultas de Acceso a la Información Pública"),"No Aplica",'5. Valoración de Controles'!$O24))</f>
        <v>0</v>
      </c>
      <c r="Y24" s="32">
        <f>IF($H$24="","",
IF(OR($H$24="Corrupción",$H$24="Lavado de Activos",$H$24="Financiación del Terrorismo",$H$24="Trámites, OPAs y Consultas de Acceso a la Información Pública"),"No Aplica",'5. Valoración de Controles'!$P24))</f>
        <v>0</v>
      </c>
      <c r="Z24" s="32">
        <f>IF($H$24="","",
IF(OR($H$24="Corrupción",$H$24="Lavado de Activos",$H$24="Financiación del Terrorismo",$H$24="Trámites, OPAs y Consultas de Acceso a la Información Pública"),"No Aplica",'5. Valoración de Controles'!$Q24))</f>
        <v>0</v>
      </c>
      <c r="AA24" s="25" t="str">
        <f>IF($H$24="","",
IF(OR($H$24="Corrupción",$H$24="Lavado de Activos",$H$24="Financiación del Terrorismo",$H$24="Trámites, OPAs y Consultas de Acceso a la Información Pública"),"No aplica",'5. Valoración de Controles'!$R24))</f>
        <v/>
      </c>
      <c r="AB24" s="101"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Alta</v>
      </c>
      <c r="AC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1</v>
      </c>
      <c r="AD24" s="101"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100"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2" t="s">
        <v>324</v>
      </c>
      <c r="AH24" s="113"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06" t="s">
        <v>331</v>
      </c>
      <c r="AJ24" s="118" t="s">
        <v>332</v>
      </c>
      <c r="AK24" s="118" t="str">
        <f>IF(AI24="","","∑ Peso porcentual de cada acción definida")</f>
        <v>∑ Peso porcentual de cada acción definida</v>
      </c>
      <c r="AL24" s="97" t="s">
        <v>326</v>
      </c>
      <c r="AM24" s="3"/>
      <c r="AN24" s="3"/>
      <c r="AO24" s="3"/>
      <c r="AP24" s="3"/>
      <c r="AQ24" s="3"/>
      <c r="AR24" s="3"/>
      <c r="AS24" s="3"/>
      <c r="AT24" s="3"/>
      <c r="AU24" s="3"/>
      <c r="AV24" s="3"/>
      <c r="AW24" s="3"/>
      <c r="AX24" s="3"/>
      <c r="AY24" s="3"/>
      <c r="AZ24" s="3"/>
      <c r="BA24" s="3"/>
      <c r="BB24" s="3"/>
      <c r="BC24" s="3"/>
      <c r="BD24" s="3"/>
      <c r="BE24" s="3"/>
      <c r="BF24" s="3"/>
    </row>
    <row r="25" spans="1:58" ht="31.5" customHeight="1">
      <c r="A25" s="91"/>
      <c r="B25" s="91"/>
      <c r="C25" s="91"/>
      <c r="D25" s="91"/>
      <c r="E25" s="91"/>
      <c r="F25" s="91"/>
      <c r="G25" s="91"/>
      <c r="H25" s="91"/>
      <c r="I25" s="91"/>
      <c r="J25" s="91"/>
      <c r="K25" s="91"/>
      <c r="L25" s="91"/>
      <c r="M25" s="91"/>
      <c r="N25" s="91"/>
      <c r="O25" s="91"/>
      <c r="P25" s="91"/>
      <c r="Q25" s="31">
        <f>IF($H$24="","",
IF(OR($H$24="Corrupción",$H$24="Lavado de Activos",$H$24="Financiación del Terrorismo",$H$24="Trámites, OPAs y Consultas de Acceso a la Información Pública"),'6.Valoración Control Corrupción'!$E25,'5. Valoración de Controles'!$E25))</f>
        <v>0</v>
      </c>
      <c r="R25" s="24">
        <f>IF($H$24="","",
IF(OR($H$24="Corrupción",$H$24="Lavado de Activos",$H$24="Financiación del Terrorismo",$H$24="Trámites, OPAs y Consultas de Acceso a la Información Pública"),"No Aplica",'5. Valoración de Controles'!$I25))</f>
        <v>0</v>
      </c>
      <c r="S25" s="24" t="str">
        <f>IF($H$24="","",
IF(OR($H$24="Corrupción",$H$24="Lavado de Activos",$H$24="Financiación del Terrorismo",$H$24="Trámites, OPAs y Consultas de Acceso a la Información Pública"),"No Aplica",'5. Valoración de Controles'!$J25))</f>
        <v/>
      </c>
      <c r="T25" s="24">
        <f>IF($H$24="","",
IF(OR($H$24="Corrupción",$H$24="Lavado de Activos",$H$24="Financiación del Terrorismo",$H$24="Trámites, OPAs y Consultas de Acceso a la Información Pública"),"No Aplica",'5. Valoración de Controles'!$K25))</f>
        <v>0</v>
      </c>
      <c r="U25" s="24">
        <f>IF($H$24="","",
IF(OR($H$24="Corrupción",$H$24="Lavado de Activos",$H$24="Financiación del Terrorismo",$H$24="Trámites, OPAs y Consultas de Acceso a la Información Pública"),"No Aplica",'5. Valoración de Controles'!$L25))</f>
        <v>0</v>
      </c>
      <c r="V25" s="24">
        <f>IF($H$24="","",
IF(OR($H$24="Corrupción",$H$24="Lavado de Activos",$H$24="Financiación del Terrorismo",$H$24="Trámites, OPAs y Consultas de Acceso a la Información Pública"),"No Aplica",'5. Valoración de Controles'!$M25))</f>
        <v>0</v>
      </c>
      <c r="W25" s="24">
        <f>IF($H$24="","",
IF(OR($H$24="Corrupción",$H$24="Lavado de Activos",$H$24="Financiación del Terrorismo",$H$24="Trámites, OPAs y Consultas de Acceso a la Información Pública"),"No Aplica",'5. Valoración de Controles'!$N25))</f>
        <v>0</v>
      </c>
      <c r="X25" s="32">
        <f>IF($H$24="","",
IF(OR($H$24="Corrupción",$H$24="Lavado de Activos",$H$24="Financiación del Terrorismo",$H$24="Trámites, OPAs y Consultas de Acceso a la Información Pública"),"No Aplica",'5. Valoración de Controles'!$O25))</f>
        <v>0</v>
      </c>
      <c r="Y25" s="32">
        <f>IF($H$24="","",
IF(OR($H$24="Corrupción",$H$24="Lavado de Activos",$H$24="Financiación del Terrorismo",$H$24="Trámites, OPAs y Consultas de Acceso a la Información Pública"),"No Aplica",'5. Valoración de Controles'!$P25))</f>
        <v>0</v>
      </c>
      <c r="Z25" s="32">
        <f>IF($H$24="","",
IF(OR($H$24="Corrupción",$H$24="Lavado de Activos",$H$24="Financiación del Terrorismo",$H$24="Trámites, OPAs y Consultas de Acceso a la Información Pública"),"No Aplica",'5. Valoración de Controles'!$Q25))</f>
        <v>0</v>
      </c>
      <c r="AA25" s="25" t="str">
        <f>IF($H$24="","",
IF(OR($H$24="Corrupción",$H$24="Lavado de Activos",$H$24="Financiación del Terrorismo",$H$24="Trámites, OPAs y Consultas de Acceso a la Información Pública"),"No aplica",'5. Valoración de Controles'!$R25))</f>
        <v/>
      </c>
      <c r="AB25" s="91"/>
      <c r="AC25" s="91"/>
      <c r="AD25" s="91"/>
      <c r="AE25" s="91"/>
      <c r="AF25" s="91"/>
      <c r="AG25" s="91"/>
      <c r="AH25" s="91"/>
      <c r="AI25" s="91"/>
      <c r="AJ25" s="91"/>
      <c r="AK25" s="91"/>
      <c r="AL25" s="91"/>
      <c r="AM25" s="3"/>
      <c r="AN25" s="3"/>
      <c r="AO25" s="3"/>
      <c r="AP25" s="3"/>
      <c r="AQ25" s="3"/>
      <c r="AR25" s="3"/>
      <c r="AS25" s="3"/>
      <c r="AT25" s="3"/>
      <c r="AU25" s="3"/>
      <c r="AV25" s="3"/>
      <c r="AW25" s="3"/>
      <c r="AX25" s="3"/>
      <c r="AY25" s="3"/>
      <c r="AZ25" s="3"/>
      <c r="BA25" s="3"/>
      <c r="BB25" s="3"/>
      <c r="BC25" s="3"/>
      <c r="BD25" s="3"/>
      <c r="BE25" s="3"/>
      <c r="BF25" s="3"/>
    </row>
    <row r="26" spans="1:58" ht="31.5" customHeight="1">
      <c r="A26" s="86"/>
      <c r="B26" s="86"/>
      <c r="C26" s="86"/>
      <c r="D26" s="86"/>
      <c r="E26" s="86"/>
      <c r="F26" s="86"/>
      <c r="G26" s="86"/>
      <c r="H26" s="86"/>
      <c r="I26" s="86"/>
      <c r="J26" s="86"/>
      <c r="K26" s="86"/>
      <c r="L26" s="86"/>
      <c r="M26" s="86"/>
      <c r="N26" s="86"/>
      <c r="O26" s="86"/>
      <c r="P26" s="86"/>
      <c r="Q26" s="31">
        <f>IF($H$24="","",
IF(OR($H$24="Corrupción",$H$24="Lavado de Activos",$H$24="Financiación del Terrorismo",$H$24="Trámites, OPAs y Consultas de Acceso a la Información Pública"),'6.Valoración Control Corrupción'!$E26,'5. Valoración de Controles'!$E26))</f>
        <v>0</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86"/>
      <c r="AC26" s="86"/>
      <c r="AD26" s="86"/>
      <c r="AE26" s="86"/>
      <c r="AF26" s="86"/>
      <c r="AG26" s="86"/>
      <c r="AH26" s="86"/>
      <c r="AI26" s="86"/>
      <c r="AJ26" s="86"/>
      <c r="AK26" s="86"/>
      <c r="AL26" s="86"/>
      <c r="AM26" s="3"/>
      <c r="AN26" s="3"/>
      <c r="AO26" s="3"/>
      <c r="AP26" s="3"/>
      <c r="AQ26" s="3"/>
      <c r="AR26" s="3"/>
      <c r="AS26" s="3"/>
      <c r="AT26" s="3"/>
      <c r="AU26" s="3"/>
      <c r="AV26" s="3"/>
      <c r="AW26" s="3"/>
      <c r="AX26" s="3"/>
      <c r="AY26" s="3"/>
      <c r="AZ26" s="3"/>
      <c r="BA26" s="3"/>
      <c r="BB26" s="3"/>
      <c r="BC26" s="3"/>
      <c r="BD26" s="3"/>
      <c r="BE26" s="3"/>
      <c r="BF26" s="3"/>
    </row>
    <row r="27" spans="1:58" ht="31.5" customHeight="1">
      <c r="A27" s="96">
        <v>7</v>
      </c>
      <c r="B27" s="97" t="str">
        <f>'2. Identificación del Riesgo'!B27:B29</f>
        <v/>
      </c>
      <c r="C27" s="97" t="str">
        <f>IF('2. Identificación del Riesgo'!C27:C29="","",'2. Identificación del Riesgo'!C27:C29)</f>
        <v/>
      </c>
      <c r="D27" s="97" t="str">
        <f>IF('2. Identificación del Riesgo'!D27:D29="","",'2. Identificación del Riesgo'!D27:D29)</f>
        <v/>
      </c>
      <c r="E27" s="97" t="str">
        <f>IF('2. Identificación del Riesgo'!E27:E29="","",'2. Identificación del Riesgo'!E27:E29)</f>
        <v/>
      </c>
      <c r="F27" s="97" t="str">
        <f>IF('2. Identificación del Riesgo'!F27:F29="","",'2. Identificación del Riesgo'!F27:F29)</f>
        <v/>
      </c>
      <c r="G27" s="97" t="str">
        <f>IF('2. Identificación del Riesgo'!G27:G29="","",'2. Identificación del Riesgo'!G27:G29)</f>
        <v/>
      </c>
      <c r="H27" s="97" t="str">
        <f>IF('2. Identificación del Riesgo'!H27:H29="","",'2. Identificación del Riesgo'!H27:H29)</f>
        <v/>
      </c>
      <c r="I27" s="97" t="str">
        <f>IF('2. Identificación del Riesgo'!I27:I29="","",'2. Identificación del Riesgo'!I27:I29)</f>
        <v/>
      </c>
      <c r="J27" s="97" t="str">
        <f>IF('2. Identificación del Riesgo'!J27:J29="","",'2. Identificación del Riesgo'!J27:J29)</f>
        <v/>
      </c>
      <c r="K27" s="101" t="str">
        <f>'2. Identificación del Riesgo'!K27:K29</f>
        <v/>
      </c>
      <c r="L27" s="99" t="str">
        <f>'2. Identificación del Riesgo'!L27:L29</f>
        <v/>
      </c>
      <c r="M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
      </c>
      <c r="N27" s="101" t="str">
        <f>'2. Identificación del Riesgo'!N27:N29</f>
        <v/>
      </c>
      <c r="O27" s="99" t="str">
        <f>'2. Identificación del Riesgo'!O27:O29</f>
        <v/>
      </c>
      <c r="P27" s="100" t="str">
        <f>'2. Identificación del Riesgo'!P27:P29</f>
        <v/>
      </c>
      <c r="Q27" s="31" t="str">
        <f>IF($H$27="","",
IF(OR($H$27="Corrupción",$H$27="Lavado de Activos",$H$27="Financiación del Terrorismo",$H$27="Trámites, OPAs y Consultas de Acceso a la Información Pública"),'6.Valoración Control Corrupción'!$E27,'5. Valoración de Controles'!$E27))</f>
        <v/>
      </c>
      <c r="R27" s="24" t="str">
        <f>IF($H$27="","",
IF(OR($H$27="Corrupción",$H$27="Lavado de Activos",$H$27="Financiación del Terrorismo",$H$27="Trámites, OPAs y Consultas de Acceso a la Información Pública"),"No Aplica",'5. Valoración de Controles'!$I27))</f>
        <v/>
      </c>
      <c r="S27" s="24" t="str">
        <f>IF($H$27="","",
IF(OR($H$27="Corrupción",$H$27="Lavado de Activos",$H$27="Financiación del Terrorismo",$H$27="Trámites, OPAs y Consultas de Acceso a la Información Pública"),"No Aplica",'5. Valoración de Controles'!$J27))</f>
        <v/>
      </c>
      <c r="T27" s="24" t="str">
        <f>IF($H$27="","",
IF(OR($H$27="Corrupción",$H$27="Lavado de Activos",$H$27="Financiación del Terrorismo",$H$27="Trámites, OPAs y Consultas de Acceso a la Información Pública"),"No Aplica",'5. Valoración de Controles'!$K27))</f>
        <v/>
      </c>
      <c r="U27" s="24" t="str">
        <f>IF($H$27="","",
IF(OR($H$27="Corrupción",$H$27="Lavado de Activos",$H$27="Financiación del Terrorismo",$H$27="Trámites, OPAs y Consultas de Acceso a la Información Pública"),"No Aplica",'5. Valoración de Controles'!$L27))</f>
        <v/>
      </c>
      <c r="V27" s="24" t="str">
        <f>IF($H$27="","",
IF(OR($H$27="Corrupción",$H$27="Lavado de Activos",$H$27="Financiación del Terrorismo",$H$27="Trámites, OPAs y Consultas de Acceso a la Información Pública"),"No Aplica",'5. Valoración de Controles'!$M27))</f>
        <v/>
      </c>
      <c r="W27" s="24" t="str">
        <f>IF($H$27="","",
IF(OR($H$27="Corrupción",$H$27="Lavado de Activos",$H$27="Financiación del Terrorismo",$H$27="Trámites, OPAs y Consultas de Acceso a la Información Pública"),"No Aplica",'5. Valoración de Controles'!$N27))</f>
        <v/>
      </c>
      <c r="X27" s="32" t="str">
        <f>IF($H$27="","",
IF(OR($H$27="Corrupción",$H$27="Lavado de Activos",$H$27="Financiación del Terrorismo",$H$27="Trámites, OPAs y Consultas de Acceso a la Información Pública"),"No Aplica",'5. Valoración de Controles'!$O27))</f>
        <v/>
      </c>
      <c r="Y27" s="32" t="str">
        <f>IF($H$27="","",
IF(OR($H$27="Corrupción",$H$27="Lavado de Activos",$H$27="Financiación del Terrorismo",$H$27="Trámites, OPAs y Consultas de Acceso a la Información Pública"),"No Aplica",'5. Valoración de Controles'!$P27))</f>
        <v/>
      </c>
      <c r="Z27" s="32" t="str">
        <f>IF($H$27="","",
IF(OR($H$27="Corrupción",$H$27="Lavado de Activos",$H$27="Financiación del Terrorismo",$H$27="Trámites, OPAs y Consultas de Acceso a la Información Pública"),"No Aplica",'5. Valoración de Controles'!$Q27))</f>
        <v/>
      </c>
      <c r="AA27" s="25" t="str">
        <f>IF($H$27="","",
IF(OR($H$27="Corrupción",$H$27="Lavado de Activos",$H$27="Financiación del Terrorismo",$H$27="Trámites, OPAs y Consultas de Acceso a la Información Pública"),"No aplica",'5. Valoración de Controles'!$R27))</f>
        <v/>
      </c>
      <c r="AB27" s="101"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
      </c>
      <c r="AC27" s="119"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
      </c>
      <c r="AD27" s="101"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
      </c>
      <c r="AE27" s="119" t="str">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
      </c>
      <c r="AF27" s="100"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
      </c>
      <c r="AG27" s="102"/>
      <c r="AH27" s="113"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
      </c>
      <c r="AI27" s="106"/>
      <c r="AJ27" s="118"/>
      <c r="AK27" s="118" t="str">
        <f>IF(AI27="","","∑ Peso porcentual de cada acción definida")</f>
        <v/>
      </c>
      <c r="AL27" s="97"/>
      <c r="AM27" s="3"/>
      <c r="AN27" s="3"/>
      <c r="AO27" s="3"/>
      <c r="AP27" s="3"/>
      <c r="AQ27" s="3"/>
      <c r="AR27" s="3"/>
      <c r="AS27" s="3"/>
      <c r="AT27" s="3"/>
      <c r="AU27" s="3"/>
      <c r="AV27" s="3"/>
      <c r="AW27" s="3"/>
      <c r="AX27" s="3"/>
      <c r="AY27" s="3"/>
      <c r="AZ27" s="3"/>
      <c r="BA27" s="3"/>
      <c r="BB27" s="3"/>
      <c r="BC27" s="3"/>
      <c r="BD27" s="3"/>
      <c r="BE27" s="3"/>
      <c r="BF27" s="3"/>
    </row>
    <row r="28" spans="1:58" ht="31.5" customHeight="1">
      <c r="A28" s="91"/>
      <c r="B28" s="91"/>
      <c r="C28" s="91"/>
      <c r="D28" s="91"/>
      <c r="E28" s="91"/>
      <c r="F28" s="91"/>
      <c r="G28" s="91"/>
      <c r="H28" s="91"/>
      <c r="I28" s="91"/>
      <c r="J28" s="91"/>
      <c r="K28" s="91"/>
      <c r="L28" s="91"/>
      <c r="M28" s="91"/>
      <c r="N28" s="91"/>
      <c r="O28" s="91"/>
      <c r="P28" s="91"/>
      <c r="Q28" s="31" t="str">
        <f>IF($H$27="","",
IF(OR($H$27="Corrupción",$H$27="Lavado de Activos",$H$27="Financiación del Terrorismo",$H$27="Trámites, OPAs y Consultas de Acceso a la Información Pública"),'6.Valoración Control Corrupción'!$E28,'5. Valoración de Controles'!$E28))</f>
        <v/>
      </c>
      <c r="R28" s="24" t="str">
        <f>IF($H$27="","",
IF(OR($H$27="Corrupción",$H$27="Lavado de Activos",$H$27="Financiación del Terrorismo",$H$27="Trámites, OPAs y Consultas de Acceso a la Información Pública"),"No Aplica",'5. Valoración de Controles'!$I28))</f>
        <v/>
      </c>
      <c r="S28" s="24" t="str">
        <f>IF($H$27="","",
IF(OR($H$27="Corrupción",$H$27="Lavado de Activos",$H$27="Financiación del Terrorismo",$H$27="Trámites, OPAs y Consultas de Acceso a la Información Pública"),"No Aplica",'5. Valoración de Controles'!$J28))</f>
        <v/>
      </c>
      <c r="T28" s="24" t="str">
        <f>IF($H$27="","",
IF(OR($H$27="Corrupción",$H$27="Lavado de Activos",$H$27="Financiación del Terrorismo",$H$27="Trámites, OPAs y Consultas de Acceso a la Información Pública"),"No Aplica",'5. Valoración de Controles'!$K28))</f>
        <v/>
      </c>
      <c r="U28" s="24" t="str">
        <f>IF($H$27="","",
IF(OR($H$27="Corrupción",$H$27="Lavado de Activos",$H$27="Financiación del Terrorismo",$H$27="Trámites, OPAs y Consultas de Acceso a la Información Pública"),"No Aplica",'5. Valoración de Controles'!$L28))</f>
        <v/>
      </c>
      <c r="V28" s="24" t="str">
        <f>IF($H$27="","",
IF(OR($H$27="Corrupción",$H$27="Lavado de Activos",$H$27="Financiación del Terrorismo",$H$27="Trámites, OPAs y Consultas de Acceso a la Información Pública"),"No Aplica",'5. Valoración de Controles'!$M28))</f>
        <v/>
      </c>
      <c r="W28" s="24" t="str">
        <f>IF($H$27="","",
IF(OR($H$27="Corrupción",$H$27="Lavado de Activos",$H$27="Financiación del Terrorismo",$H$27="Trámites, OPAs y Consultas de Acceso a la Información Pública"),"No Aplica",'5. Valoración de Controles'!$N28))</f>
        <v/>
      </c>
      <c r="X28" s="32" t="str">
        <f>IF($H$27="","",
IF(OR($H$27="Corrupción",$H$27="Lavado de Activos",$H$27="Financiación del Terrorismo",$H$27="Trámites, OPAs y Consultas de Acceso a la Información Pública"),"No Aplica",'5. Valoración de Controles'!$O28))</f>
        <v/>
      </c>
      <c r="Y28" s="32" t="str">
        <f>IF($H$27="","",
IF(OR($H$27="Corrupción",$H$27="Lavado de Activos",$H$27="Financiación del Terrorismo",$H$27="Trámites, OPAs y Consultas de Acceso a la Información Pública"),"No Aplica",'5. Valoración de Controles'!$P28))</f>
        <v/>
      </c>
      <c r="Z28" s="32" t="str">
        <f>IF($H$27="","",
IF(OR($H$27="Corrupción",$H$27="Lavado de Activos",$H$27="Financiación del Terrorismo",$H$27="Trámites, OPAs y Consultas de Acceso a la Información Pública"),"No Aplica",'5. Valoración de Controles'!$Q28))</f>
        <v/>
      </c>
      <c r="AA28" s="25" t="str">
        <f>IF($H$27="","",
IF(OR($H$27="Corrupción",$H$27="Lavado de Activos",$H$27="Financiación del Terrorismo",$H$27="Trámites, OPAs y Consultas de Acceso a la Información Pública"),"No aplica",'5. Valoración de Controles'!$R28))</f>
        <v/>
      </c>
      <c r="AB28" s="91"/>
      <c r="AC28" s="91"/>
      <c r="AD28" s="91"/>
      <c r="AE28" s="91"/>
      <c r="AF28" s="91"/>
      <c r="AG28" s="91"/>
      <c r="AH28" s="91"/>
      <c r="AI28" s="91"/>
      <c r="AJ28" s="91"/>
      <c r="AK28" s="91"/>
      <c r="AL28" s="91"/>
      <c r="AM28" s="3"/>
      <c r="AN28" s="3"/>
      <c r="AO28" s="3"/>
      <c r="AP28" s="3"/>
      <c r="AQ28" s="3"/>
      <c r="AR28" s="3"/>
      <c r="AS28" s="3"/>
      <c r="AT28" s="3"/>
      <c r="AU28" s="3"/>
      <c r="AV28" s="3"/>
      <c r="AW28" s="3"/>
      <c r="AX28" s="3"/>
      <c r="AY28" s="3"/>
      <c r="AZ28" s="3"/>
      <c r="BA28" s="3"/>
      <c r="BB28" s="3"/>
      <c r="BC28" s="3"/>
      <c r="BD28" s="3"/>
      <c r="BE28" s="3"/>
      <c r="BF28" s="3"/>
    </row>
    <row r="29" spans="1:58" ht="31.5" customHeight="1">
      <c r="A29" s="86"/>
      <c r="B29" s="86"/>
      <c r="C29" s="86"/>
      <c r="D29" s="86"/>
      <c r="E29" s="86"/>
      <c r="F29" s="86"/>
      <c r="G29" s="86"/>
      <c r="H29" s="86"/>
      <c r="I29" s="86"/>
      <c r="J29" s="86"/>
      <c r="K29" s="86"/>
      <c r="L29" s="86"/>
      <c r="M29" s="86"/>
      <c r="N29" s="86"/>
      <c r="O29" s="86"/>
      <c r="P29" s="86"/>
      <c r="Q29" s="31" t="str">
        <f>IF($H$27="","",
IF(OR($H$27="Corrupción",$H$27="Lavado de Activos",$H$27="Financiación del Terrorismo",$H$27="Trámites, OPAs y Consultas de Acceso a la Información Pública"),'6.Valoración Control Corrupción'!$E29,'5. Valoración de Controles'!$E29))</f>
        <v/>
      </c>
      <c r="R29" s="24" t="str">
        <f>IF($H$27="","",
IF(OR($H$27="Corrupción",$H$27="Lavado de Activos",$H$27="Financiación del Terrorismo",$H$27="Trámites, OPAs y Consultas de Acceso a la Información Pública"),"No Aplica",'5. Valoración de Controles'!$I29))</f>
        <v/>
      </c>
      <c r="S29" s="24" t="str">
        <f>IF($H$27="","",
IF(OR($H$27="Corrupción",$H$27="Lavado de Activos",$H$27="Financiación del Terrorismo",$H$27="Trámites, OPAs y Consultas de Acceso a la Información Pública"),"No Aplica",'5. Valoración de Controles'!$J29))</f>
        <v/>
      </c>
      <c r="T29" s="24" t="str">
        <f>IF($H$27="","",
IF(OR($H$27="Corrupción",$H$27="Lavado de Activos",$H$27="Financiación del Terrorismo",$H$27="Trámites, OPAs y Consultas de Acceso a la Información Pública"),"No Aplica",'5. Valoración de Controles'!$K29))</f>
        <v/>
      </c>
      <c r="U29" s="24" t="str">
        <f>IF($H$27="","",
IF(OR($H$27="Corrupción",$H$27="Lavado de Activos",$H$27="Financiación del Terrorismo",$H$27="Trámites, OPAs y Consultas de Acceso a la Información Pública"),"No Aplica",'5. Valoración de Controles'!$L29))</f>
        <v/>
      </c>
      <c r="V29" s="24" t="str">
        <f>IF($H$27="","",
IF(OR($H$27="Corrupción",$H$27="Lavado de Activos",$H$27="Financiación del Terrorismo",$H$27="Trámites, OPAs y Consultas de Acceso a la Información Pública"),"No Aplica",'5. Valoración de Controles'!$M29))</f>
        <v/>
      </c>
      <c r="W29" s="24" t="str">
        <f>IF($H$27="","",
IF(OR($H$27="Corrupción",$H$27="Lavado de Activos",$H$27="Financiación del Terrorismo",$H$27="Trámites, OPAs y Consultas de Acceso a la Información Pública"),"No Aplica",'5. Valoración de Controles'!$N29))</f>
        <v/>
      </c>
      <c r="X29" s="32" t="str">
        <f>IF($H$27="","",
IF(OR($H$27="Corrupción",$H$27="Lavado de Activos",$H$27="Financiación del Terrorismo",$H$27="Trámites, OPAs y Consultas de Acceso a la Información Pública"),"No Aplica",'5. Valoración de Controles'!$O29))</f>
        <v/>
      </c>
      <c r="Y29" s="32" t="str">
        <f>IF($H$27="","",
IF(OR($H$27="Corrupción",$H$27="Lavado de Activos",$H$27="Financiación del Terrorismo",$H$27="Trámites, OPAs y Consultas de Acceso a la Información Pública"),"No Aplica",'5. Valoración de Controles'!$P29))</f>
        <v/>
      </c>
      <c r="Z29" s="32" t="str">
        <f>IF($H$27="","",
IF(OR($H$27="Corrupción",$H$27="Lavado de Activos",$H$27="Financiación del Terrorismo",$H$27="Trámites, OPAs y Consultas de Acceso a la Información Pública"),"No Aplica",'5. Valoración de Controles'!$Q29))</f>
        <v/>
      </c>
      <c r="AA29" s="25" t="str">
        <f>IF($H$27="","",
IF(OR($H$27="Corrupción",$H$27="Lavado de Activos",$H$27="Financiación del Terrorismo",$H$27="Trámites, OPAs y Consultas de Acceso a la Información Pública"),"No aplica",'5. Valoración de Controles'!$R29))</f>
        <v/>
      </c>
      <c r="AB29" s="86"/>
      <c r="AC29" s="86"/>
      <c r="AD29" s="86"/>
      <c r="AE29" s="86"/>
      <c r="AF29" s="86"/>
      <c r="AG29" s="86"/>
      <c r="AH29" s="86"/>
      <c r="AI29" s="86"/>
      <c r="AJ29" s="86"/>
      <c r="AK29" s="86"/>
      <c r="AL29" s="86"/>
      <c r="AM29" s="3"/>
      <c r="AN29" s="3"/>
      <c r="AO29" s="3"/>
      <c r="AP29" s="3"/>
      <c r="AQ29" s="3"/>
      <c r="AR29" s="3"/>
      <c r="AS29" s="3"/>
      <c r="AT29" s="3"/>
      <c r="AU29" s="3"/>
      <c r="AV29" s="3"/>
      <c r="AW29" s="3"/>
      <c r="AX29" s="3"/>
      <c r="AY29" s="3"/>
      <c r="AZ29" s="3"/>
      <c r="BA29" s="3"/>
      <c r="BB29" s="3"/>
      <c r="BC29" s="3"/>
      <c r="BD29" s="3"/>
      <c r="BE29" s="3"/>
      <c r="BF29" s="3"/>
    </row>
    <row r="30" spans="1:58" ht="31.5" customHeight="1">
      <c r="A30" s="96">
        <v>8</v>
      </c>
      <c r="B30" s="97" t="str">
        <f>'2. Identificación del Riesgo'!B30:B32</f>
        <v/>
      </c>
      <c r="C30" s="97" t="str">
        <f>IF('2. Identificación del Riesgo'!C30:C32="","",'2. Identificación del Riesgo'!C30:C32)</f>
        <v/>
      </c>
      <c r="D30" s="97" t="str">
        <f>IF('2. Identificación del Riesgo'!D30:D32="","",'2. Identificación del Riesgo'!D30:D32)</f>
        <v/>
      </c>
      <c r="E30" s="97" t="str">
        <f>IF('2. Identificación del Riesgo'!E30:E32="","",'2. Identificación del Riesgo'!E30:E32)</f>
        <v/>
      </c>
      <c r="F30" s="97" t="str">
        <f>IF('2. Identificación del Riesgo'!F30:F32="","",'2. Identificación del Riesgo'!F30:F32)</f>
        <v/>
      </c>
      <c r="G30" s="97" t="str">
        <f>IF('2. Identificación del Riesgo'!G30:G32="","",'2. Identificación del Riesgo'!G30:G32)</f>
        <v/>
      </c>
      <c r="H30" s="97" t="str">
        <f>IF('2. Identificación del Riesgo'!H30:H32="","",'2. Identificación del Riesgo'!H30:H32)</f>
        <v/>
      </c>
      <c r="I30" s="97" t="str">
        <f>IF('2. Identificación del Riesgo'!I30:I32="","",'2. Identificación del Riesgo'!I30:I32)</f>
        <v/>
      </c>
      <c r="J30" s="97" t="str">
        <f>IF('2. Identificación del Riesgo'!J30:J32="","",'2. Identificación del Riesgo'!J30:J32)</f>
        <v/>
      </c>
      <c r="K30" s="101" t="str">
        <f>'2. Identificación del Riesgo'!K30:K32</f>
        <v/>
      </c>
      <c r="L30" s="99" t="str">
        <f>'2. Identificación del Riesgo'!L30:L32</f>
        <v/>
      </c>
      <c r="M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
      </c>
      <c r="N30" s="101" t="str">
        <f>'2. Identificación del Riesgo'!N30:N32</f>
        <v/>
      </c>
      <c r="O30" s="99" t="str">
        <f>'2. Identificación del Riesgo'!O30:O32</f>
        <v/>
      </c>
      <c r="P30" s="100" t="str">
        <f>'2. Identificación del Riesgo'!P30:P32</f>
        <v/>
      </c>
      <c r="Q30" s="31" t="str">
        <f>IF($H$30="","",
IF(OR($H$30="Corrupción",$H$30="Lavado de Activos",$H$30="Financiación del Terrorismo",$H$30="Trámites, OPAs y Consultas de Acceso a la Información Pública"),'6.Valoración Control Corrupción'!$E30,'5. Valoración de Controles'!$E30))</f>
        <v/>
      </c>
      <c r="R30" s="24" t="str">
        <f>IF($H$30="","",
IF(OR($H$30="Corrupción",$H$30="Lavado de Activos",$H$30="Financiación del Terrorismo",$H$30="Trámites, OPAs y Consultas de Acceso a la Información Pública"),"No Aplica",'5. Valoración de Controles'!$I30))</f>
        <v/>
      </c>
      <c r="S30" s="24" t="str">
        <f>IF($H$30="","",
IF(OR($H$30="Corrupción",$H$30="Lavado de Activos",$H$30="Financiación del Terrorismo",$H$30="Trámites, OPAs y Consultas de Acceso a la Información Pública"),"No Aplica",'5. Valoración de Controles'!$J30))</f>
        <v/>
      </c>
      <c r="T30" s="24" t="str">
        <f>IF($H$30="","",
IF(OR($H$30="Corrupción",$H$30="Lavado de Activos",$H$30="Financiación del Terrorismo",$H$30="Trámites, OPAs y Consultas de Acceso a la Información Pública"),"No Aplica",'5. Valoración de Controles'!$K30))</f>
        <v/>
      </c>
      <c r="U30" s="24" t="str">
        <f>IF($H$30="","",
IF(OR($H$30="Corrupción",$H$30="Lavado de Activos",$H$30="Financiación del Terrorismo",$H$30="Trámites, OPAs y Consultas de Acceso a la Información Pública"),"No Aplica",'5. Valoración de Controles'!$L30))</f>
        <v/>
      </c>
      <c r="V30" s="24" t="str">
        <f>IF($H$30="","",
IF(OR($H$30="Corrupción",$H$30="Lavado de Activos",$H$30="Financiación del Terrorismo",$H$30="Trámites, OPAs y Consultas de Acceso a la Información Pública"),"No Aplica",'5. Valoración de Controles'!$M30))</f>
        <v/>
      </c>
      <c r="W30" s="24" t="str">
        <f>IF($H$30="","",
IF(OR($H$30="Corrupción",$H$30="Lavado de Activos",$H$30="Financiación del Terrorismo",$H$30="Trámites, OPAs y Consultas de Acceso a la Información Pública"),"No Aplica",'5. Valoración de Controles'!$N30))</f>
        <v/>
      </c>
      <c r="X30" s="32" t="str">
        <f>IF($H$30="","",
IF(OR($H$30="Corrupción",$H$30="Lavado de Activos",$H$30="Financiación del Terrorismo",$H$30="Trámites, OPAs y Consultas de Acceso a la Información Pública"),"No Aplica",'5. Valoración de Controles'!$O30))</f>
        <v/>
      </c>
      <c r="Y30" s="32" t="str">
        <f>IF($H$30="","",
IF(OR($H$30="Corrupción",$H$30="Lavado de Activos",$H$30="Financiación del Terrorismo",$H$30="Trámites, OPAs y Consultas de Acceso a la Información Pública"),"No Aplica",'5. Valoración de Controles'!$P30))</f>
        <v/>
      </c>
      <c r="Z30" s="32" t="str">
        <f>IF($H$30="","",
IF(OR($H$30="Corrupción",$H$30="Lavado de Activos",$H$30="Financiación del Terrorismo",$H$30="Trámites, OPAs y Consultas de Acceso a la Información Pública"),"No Aplica",'5. Valoración de Controles'!$Q30))</f>
        <v/>
      </c>
      <c r="AA30" s="25" t="str">
        <f>IF($H$30="","",
IF(OR($H$30="Corrupción",$H$30="Lavado de Activos",$H$30="Financiación del Terrorismo",$H$30="Trámites, OPAs y Consultas de Acceso a la Información Pública"),"No aplica",'5. Valoración de Controles'!$R30))</f>
        <v/>
      </c>
      <c r="AB30" s="101"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
      </c>
      <c r="AD30" s="101"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
      </c>
      <c r="AF30" s="100"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02"/>
      <c r="AH30" s="113"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06"/>
      <c r="AJ30" s="118"/>
      <c r="AK30" s="118" t="str">
        <f>IF(AI30="","","∑ Peso porcentual de cada acción definida")</f>
        <v/>
      </c>
      <c r="AL30" s="97"/>
      <c r="AM30" s="3"/>
      <c r="AN30" s="3"/>
      <c r="AO30" s="3"/>
      <c r="AP30" s="3"/>
      <c r="AQ30" s="3"/>
      <c r="AR30" s="3"/>
      <c r="AS30" s="3"/>
      <c r="AT30" s="3"/>
      <c r="AU30" s="3"/>
      <c r="AV30" s="3"/>
      <c r="AW30" s="3"/>
      <c r="AX30" s="3"/>
      <c r="AY30" s="3"/>
      <c r="AZ30" s="3"/>
      <c r="BA30" s="3"/>
      <c r="BB30" s="3"/>
      <c r="BC30" s="3"/>
      <c r="BD30" s="3"/>
      <c r="BE30" s="3"/>
      <c r="BF30" s="3"/>
    </row>
    <row r="31" spans="1:58" ht="31.5" customHeight="1">
      <c r="A31" s="91"/>
      <c r="B31" s="91"/>
      <c r="C31" s="91"/>
      <c r="D31" s="91"/>
      <c r="E31" s="91"/>
      <c r="F31" s="91"/>
      <c r="G31" s="91"/>
      <c r="H31" s="91"/>
      <c r="I31" s="91"/>
      <c r="J31" s="91"/>
      <c r="K31" s="91"/>
      <c r="L31" s="91"/>
      <c r="M31" s="91"/>
      <c r="N31" s="91"/>
      <c r="O31" s="91"/>
      <c r="P31" s="91"/>
      <c r="Q31" s="31" t="str">
        <f>IF($H$30="","",
IF(OR($H$30="Corrupción",$H$30="Lavado de Activos",$H$30="Financiación del Terrorismo",$H$30="Trámites, OPAs y Consultas de Acceso a la Información Pública"),'6.Valoración Control Corrupción'!$E31,'5. Valoración de Controles'!$E31))</f>
        <v/>
      </c>
      <c r="R31" s="24" t="str">
        <f>IF($H$30="","",
IF(OR($H$30="Corrupción",$H$30="Lavado de Activos",$H$30="Financiación del Terrorismo",$H$30="Trámites, OPAs y Consultas de Acceso a la Información Pública"),"No Aplica",'5. Valoración de Controles'!$I31))</f>
        <v/>
      </c>
      <c r="S31" s="24" t="str">
        <f>IF($H$30="","",
IF(OR($H$30="Corrupción",$H$30="Lavado de Activos",$H$30="Financiación del Terrorismo",$H$30="Trámites, OPAs y Consultas de Acceso a la Información Pública"),"No Aplica",'5. Valoración de Controles'!$J31))</f>
        <v/>
      </c>
      <c r="T31" s="24" t="str">
        <f>IF($H$30="","",
IF(OR($H$30="Corrupción",$H$30="Lavado de Activos",$H$30="Financiación del Terrorismo",$H$30="Trámites, OPAs y Consultas de Acceso a la Información Pública"),"No Aplica",'5. Valoración de Controles'!$K31))</f>
        <v/>
      </c>
      <c r="U31" s="24" t="str">
        <f>IF($H$30="","",
IF(OR($H$30="Corrupción",$H$30="Lavado de Activos",$H$30="Financiación del Terrorismo",$H$30="Trámites, OPAs y Consultas de Acceso a la Información Pública"),"No Aplica",'5. Valoración de Controles'!$L31))</f>
        <v/>
      </c>
      <c r="V31" s="24" t="str">
        <f>IF($H$30="","",
IF(OR($H$30="Corrupción",$H$30="Lavado de Activos",$H$30="Financiación del Terrorismo",$H$30="Trámites, OPAs y Consultas de Acceso a la Información Pública"),"No Aplica",'5. Valoración de Controles'!$M31))</f>
        <v/>
      </c>
      <c r="W31" s="24" t="str">
        <f>IF($H$30="","",
IF(OR($H$30="Corrupción",$H$30="Lavado de Activos",$H$30="Financiación del Terrorismo",$H$30="Trámites, OPAs y Consultas de Acceso a la Información Pública"),"No Aplica",'5. Valoración de Controles'!$N31))</f>
        <v/>
      </c>
      <c r="X31" s="32" t="str">
        <f>IF($H$30="","",
IF(OR($H$30="Corrupción",$H$30="Lavado de Activos",$H$30="Financiación del Terrorismo",$H$30="Trámites, OPAs y Consultas de Acceso a la Información Pública"),"No Aplica",'5. Valoración de Controles'!$O31))</f>
        <v/>
      </c>
      <c r="Y31" s="32" t="str">
        <f>IF($H$30="","",
IF(OR($H$30="Corrupción",$H$30="Lavado de Activos",$H$30="Financiación del Terrorismo",$H$30="Trámites, OPAs y Consultas de Acceso a la Información Pública"),"No Aplica",'5. Valoración de Controles'!$P31))</f>
        <v/>
      </c>
      <c r="Z31" s="32" t="str">
        <f>IF($H$30="","",
IF(OR($H$30="Corrupción",$H$30="Lavado de Activos",$H$30="Financiación del Terrorismo",$H$30="Trámites, OPAs y Consultas de Acceso a la Información Pública"),"No Aplica",'5. Valoración de Controles'!$Q31))</f>
        <v/>
      </c>
      <c r="AA31" s="25" t="str">
        <f>IF($H$30="","",
IF(OR($H$30="Corrupción",$H$30="Lavado de Activos",$H$30="Financiación del Terrorismo",$H$30="Trámites, OPAs y Consultas de Acceso a la Información Pública"),"No aplica",'5. Valoración de Controles'!$R31))</f>
        <v/>
      </c>
      <c r="AB31" s="91"/>
      <c r="AC31" s="91"/>
      <c r="AD31" s="91"/>
      <c r="AE31" s="91"/>
      <c r="AF31" s="91"/>
      <c r="AG31" s="91"/>
      <c r="AH31" s="91"/>
      <c r="AI31" s="91"/>
      <c r="AJ31" s="91"/>
      <c r="AK31" s="91"/>
      <c r="AL31" s="91"/>
      <c r="AM31" s="3"/>
      <c r="AN31" s="3"/>
      <c r="AO31" s="3"/>
      <c r="AP31" s="3"/>
      <c r="AQ31" s="3"/>
      <c r="AR31" s="3"/>
      <c r="AS31" s="3"/>
      <c r="AT31" s="3"/>
      <c r="AU31" s="3"/>
      <c r="AV31" s="3"/>
      <c r="AW31" s="3"/>
      <c r="AX31" s="3"/>
      <c r="AY31" s="3"/>
      <c r="AZ31" s="3"/>
      <c r="BA31" s="3"/>
      <c r="BB31" s="3"/>
      <c r="BC31" s="3"/>
      <c r="BD31" s="3"/>
      <c r="BE31" s="3"/>
      <c r="BF31" s="3"/>
    </row>
    <row r="32" spans="1:58" ht="31.5" customHeight="1">
      <c r="A32" s="86"/>
      <c r="B32" s="86"/>
      <c r="C32" s="86"/>
      <c r="D32" s="86"/>
      <c r="E32" s="86"/>
      <c r="F32" s="86"/>
      <c r="G32" s="86"/>
      <c r="H32" s="86"/>
      <c r="I32" s="86"/>
      <c r="J32" s="86"/>
      <c r="K32" s="86"/>
      <c r="L32" s="86"/>
      <c r="M32" s="86"/>
      <c r="N32" s="86"/>
      <c r="O32" s="86"/>
      <c r="P32" s="86"/>
      <c r="Q32" s="31" t="str">
        <f>IF($H$30="","",
IF(OR($H$30="Corrupción",$H$30="Lavado de Activos",$H$30="Financiación del Terrorismo",$H$30="Trámites, OPAs y Consultas de Acceso a la Información Pública"),'6.Valoración Control Corrupción'!$E32,'5. Valoración de Controles'!$E32))</f>
        <v/>
      </c>
      <c r="R32" s="24" t="str">
        <f>IF($H$30="","",
IF(OR($H$30="Corrupción",$H$30="Lavado de Activos",$H$30="Financiación del Terrorismo",$H$30="Trámites, OPAs y Consultas de Acceso a la Información Pública"),"No Aplica",'5. Valoración de Controles'!$I32))</f>
        <v/>
      </c>
      <c r="S32" s="24" t="str">
        <f>IF($H$30="","",
IF(OR($H$30="Corrupción",$H$30="Lavado de Activos",$H$30="Financiación del Terrorismo",$H$30="Trámites, OPAs y Consultas de Acceso a la Información Pública"),"No Aplica",'5. Valoración de Controles'!$J32))</f>
        <v/>
      </c>
      <c r="T32" s="24" t="str">
        <f>IF($H$30="","",
IF(OR($H$30="Corrupción",$H$30="Lavado de Activos",$H$30="Financiación del Terrorismo",$H$30="Trámites, OPAs y Consultas de Acceso a la Información Pública"),"No Aplica",'5. Valoración de Controles'!$K32))</f>
        <v/>
      </c>
      <c r="U32" s="24" t="str">
        <f>IF($H$30="","",
IF(OR($H$30="Corrupción",$H$30="Lavado de Activos",$H$30="Financiación del Terrorismo",$H$30="Trámites, OPAs y Consultas de Acceso a la Información Pública"),"No Aplica",'5. Valoración de Controles'!$L32))</f>
        <v/>
      </c>
      <c r="V32" s="24" t="str">
        <f>IF($H$30="","",
IF(OR($H$30="Corrupción",$H$30="Lavado de Activos",$H$30="Financiación del Terrorismo",$H$30="Trámites, OPAs y Consultas de Acceso a la Información Pública"),"No Aplica",'5. Valoración de Controles'!$M32))</f>
        <v/>
      </c>
      <c r="W32" s="24" t="str">
        <f>IF($H$30="","",
IF(OR($H$30="Corrupción",$H$30="Lavado de Activos",$H$30="Financiación del Terrorismo",$H$30="Trámites, OPAs y Consultas de Acceso a la Información Pública"),"No Aplica",'5. Valoración de Controles'!$N32))</f>
        <v/>
      </c>
      <c r="X32" s="32" t="str">
        <f>IF($H$30="","",
IF(OR($H$30="Corrupción",$H$30="Lavado de Activos",$H$30="Financiación del Terrorismo",$H$30="Trámites, OPAs y Consultas de Acceso a la Información Pública"),"No Aplica",'5. Valoración de Controles'!$O32))</f>
        <v/>
      </c>
      <c r="Y32" s="32" t="str">
        <f>IF($H$30="","",
IF(OR($H$30="Corrupción",$H$30="Lavado de Activos",$H$30="Financiación del Terrorismo",$H$30="Trámites, OPAs y Consultas de Acceso a la Información Pública"),"No Aplica",'5. Valoración de Controles'!$P32))</f>
        <v/>
      </c>
      <c r="Z32" s="32" t="str">
        <f>IF($H$30="","",
IF(OR($H$30="Corrupción",$H$30="Lavado de Activos",$H$30="Financiación del Terrorismo",$H$30="Trámites, OPAs y Consultas de Acceso a la Información Pública"),"No Aplica",'5. Valoración de Controles'!$Q32))</f>
        <v/>
      </c>
      <c r="AA32" s="25" t="str">
        <f>IF($H$30="","",
IF(OR($H$30="Corrupción",$H$30="Lavado de Activos",$H$30="Financiación del Terrorismo",$H$30="Trámites, OPAs y Consultas de Acceso a la Información Pública"),"No aplica",'5. Valoración de Controles'!$R32))</f>
        <v/>
      </c>
      <c r="AB32" s="86"/>
      <c r="AC32" s="86"/>
      <c r="AD32" s="86"/>
      <c r="AE32" s="86"/>
      <c r="AF32" s="86"/>
      <c r="AG32" s="86"/>
      <c r="AH32" s="86"/>
      <c r="AI32" s="86"/>
      <c r="AJ32" s="86"/>
      <c r="AK32" s="86"/>
      <c r="AL32" s="86"/>
      <c r="AM32" s="3"/>
      <c r="AN32" s="3"/>
      <c r="AO32" s="3"/>
      <c r="AP32" s="3"/>
      <c r="AQ32" s="3"/>
      <c r="AR32" s="3"/>
      <c r="AS32" s="3"/>
      <c r="AT32" s="3"/>
      <c r="AU32" s="3"/>
      <c r="AV32" s="3"/>
      <c r="AW32" s="3"/>
      <c r="AX32" s="3"/>
      <c r="AY32" s="3"/>
      <c r="AZ32" s="3"/>
      <c r="BA32" s="3"/>
      <c r="BB32" s="3"/>
      <c r="BC32" s="3"/>
      <c r="BD32" s="3"/>
      <c r="BE32" s="3"/>
      <c r="BF32" s="3"/>
    </row>
    <row r="33" spans="1:58" ht="31.5" customHeight="1">
      <c r="A33" s="96">
        <v>9</v>
      </c>
      <c r="B33" s="97" t="str">
        <f>'2. Identificación del Riesgo'!B33:B35</f>
        <v/>
      </c>
      <c r="C33" s="97" t="str">
        <f>IF('2. Identificación del Riesgo'!C33:C35="","",'2. Identificación del Riesgo'!C33:C35)</f>
        <v/>
      </c>
      <c r="D33" s="97" t="str">
        <f>IF('2. Identificación del Riesgo'!D33:D35="","",'2. Identificación del Riesgo'!D33:D35)</f>
        <v/>
      </c>
      <c r="E33" s="97" t="str">
        <f>IF('2. Identificación del Riesgo'!E33:E35="","",'2. Identificación del Riesgo'!E33:E35)</f>
        <v/>
      </c>
      <c r="F33" s="97" t="str">
        <f>IF('2. Identificación del Riesgo'!F33:F35="","",'2. Identificación del Riesgo'!F33:F35)</f>
        <v/>
      </c>
      <c r="G33" s="97" t="str">
        <f>IF('2. Identificación del Riesgo'!G33:G35="","",'2. Identificación del Riesgo'!G33:G35)</f>
        <v/>
      </c>
      <c r="H33" s="97" t="str">
        <f>IF('2. Identificación del Riesgo'!H33:H35="","",'2. Identificación del Riesgo'!H33:H35)</f>
        <v/>
      </c>
      <c r="I33" s="97" t="str">
        <f>IF('2. Identificación del Riesgo'!I33:I35="","",'2. Identificación del Riesgo'!I33:I35)</f>
        <v/>
      </c>
      <c r="J33" s="97" t="str">
        <f>IF('2. Identificación del Riesgo'!J33:J35="","",'2. Identificación del Riesgo'!J33:J35)</f>
        <v/>
      </c>
      <c r="K33" s="101" t="str">
        <f>'2. Identificación del Riesgo'!K33:K35</f>
        <v/>
      </c>
      <c r="L33" s="99" t="str">
        <f>'2. Identificación del Riesgo'!L33:L35</f>
        <v/>
      </c>
      <c r="M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
      </c>
      <c r="N33" s="101" t="str">
        <f>'2. Identificación del Riesgo'!N33:N35</f>
        <v/>
      </c>
      <c r="O33" s="99" t="str">
        <f>'2. Identificación del Riesgo'!O33:O35</f>
        <v/>
      </c>
      <c r="P33" s="100" t="str">
        <f>'2. Identificación del Riesgo'!P33:P35</f>
        <v/>
      </c>
      <c r="Q33" s="31" t="str">
        <f>IF($H$33="","",
IF(OR($H$33="Corrupción",$H$33="Lavado de Activos",$H$33="Financiación del Terrorismo",$H$33="Trámites, OPAs y Consultas de Acceso a la Información Pública"),'6.Valoración Control Corrupción'!$E33,'5. Valoración de Controles'!$E33))</f>
        <v/>
      </c>
      <c r="R33" s="24" t="str">
        <f>IF($H$33="","",
IF(OR($H$33="Corrupción",$H$33="Lavado de Activos",$H$33="Financiación del Terrorismo",$H$33="Trámites, OPAs y Consultas de Acceso a la Información Pública"),"No Aplica",'5. Valoración de Controles'!$I33))</f>
        <v/>
      </c>
      <c r="S33" s="24" t="str">
        <f>IF($H$33="","",
IF(OR($H$33="Corrupción",$H$33="Lavado de Activos",$H$33="Financiación del Terrorismo",$H$33="Trámites, OPAs y Consultas de Acceso a la Información Pública"),"No Aplica",'5. Valoración de Controles'!$J33))</f>
        <v/>
      </c>
      <c r="T33" s="24" t="str">
        <f>IF($H$33="","",
IF(OR($H$33="Corrupción",$H$33="Lavado de Activos",$H$33="Financiación del Terrorismo",$H$33="Trámites, OPAs y Consultas de Acceso a la Información Pública"),"No Aplica",'5. Valoración de Controles'!$K33))</f>
        <v/>
      </c>
      <c r="U33" s="24" t="str">
        <f>IF($H$33="","",
IF(OR($H$33="Corrupción",$H$33="Lavado de Activos",$H$33="Financiación del Terrorismo",$H$33="Trámites, OPAs y Consultas de Acceso a la Información Pública"),"No Aplica",'5. Valoración de Controles'!$L33))</f>
        <v/>
      </c>
      <c r="V33" s="24" t="str">
        <f>IF($H$33="","",
IF(OR($H$33="Corrupción",$H$33="Lavado de Activos",$H$33="Financiación del Terrorismo",$H$33="Trámites, OPAs y Consultas de Acceso a la Información Pública"),"No Aplica",'5. Valoración de Controles'!$M33))</f>
        <v/>
      </c>
      <c r="W33" s="24" t="str">
        <f>IF($H$33="","",
IF(OR($H$33="Corrupción",$H$33="Lavado de Activos",$H$33="Financiación del Terrorismo",$H$33="Trámites, OPAs y Consultas de Acceso a la Información Pública"),"No Aplica",'5. Valoración de Controles'!$N33))</f>
        <v/>
      </c>
      <c r="X33" s="32" t="str">
        <f>IF($H$33="","",
IF(OR($H$33="Corrupción",$H$33="Lavado de Activos",$H$33="Financiación del Terrorismo",$H$33="Trámites, OPAs y Consultas de Acceso a la Información Pública"),"No Aplica",'5. Valoración de Controles'!$O33))</f>
        <v/>
      </c>
      <c r="Y33" s="32" t="str">
        <f>IF($H$33="","",
IF(OR($H$33="Corrupción",$H$33="Lavado de Activos",$H$33="Financiación del Terrorismo",$H$33="Trámites, OPAs y Consultas de Acceso a la Información Pública"),"No Aplica",'5. Valoración de Controles'!$P33))</f>
        <v/>
      </c>
      <c r="Z33" s="32" t="str">
        <f>IF($H$33="","",
IF(OR($H$33="Corrupción",$H$33="Lavado de Activos",$H$33="Financiación del Terrorismo",$H$33="Trámites, OPAs y Consultas de Acceso a la Información Pública"),"No Aplica",'5. Valoración de Controles'!$Q33))</f>
        <v/>
      </c>
      <c r="AA33" s="25" t="str">
        <f>IF($H$33="","",
IF(OR($H$33="Corrupción",$H$33="Lavado de Activos",$H$33="Financiación del Terrorismo",$H$33="Trámites, OPAs y Consultas de Acceso a la Información Pública"),"No aplica",'5. Valoración de Controles'!$R33))</f>
        <v/>
      </c>
      <c r="AB33" s="101"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
      </c>
      <c r="AD33" s="101"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
      </c>
      <c r="AF33" s="100"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02"/>
      <c r="AH33" s="113"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06"/>
      <c r="AJ33" s="118"/>
      <c r="AK33" s="118" t="str">
        <f>IF(AI33="","","∑ Peso porcentual de cada acción definida")</f>
        <v/>
      </c>
      <c r="AL33" s="97"/>
      <c r="AM33" s="3"/>
      <c r="AN33" s="3"/>
      <c r="AO33" s="3"/>
      <c r="AP33" s="3"/>
      <c r="AQ33" s="3"/>
      <c r="AR33" s="3"/>
      <c r="AS33" s="3"/>
      <c r="AT33" s="3"/>
      <c r="AU33" s="3"/>
      <c r="AV33" s="3"/>
      <c r="AW33" s="3"/>
      <c r="AX33" s="3"/>
      <c r="AY33" s="3"/>
      <c r="AZ33" s="3"/>
      <c r="BA33" s="3"/>
      <c r="BB33" s="3"/>
      <c r="BC33" s="3"/>
      <c r="BD33" s="3"/>
      <c r="BE33" s="3"/>
      <c r="BF33" s="3"/>
    </row>
    <row r="34" spans="1:58" ht="31.5" customHeight="1">
      <c r="A34" s="91"/>
      <c r="B34" s="91"/>
      <c r="C34" s="91"/>
      <c r="D34" s="91"/>
      <c r="E34" s="91"/>
      <c r="F34" s="91"/>
      <c r="G34" s="91"/>
      <c r="H34" s="91"/>
      <c r="I34" s="91"/>
      <c r="J34" s="91"/>
      <c r="K34" s="91"/>
      <c r="L34" s="91"/>
      <c r="M34" s="91"/>
      <c r="N34" s="91"/>
      <c r="O34" s="91"/>
      <c r="P34" s="91"/>
      <c r="Q34" s="31" t="str">
        <f>IF($H$33="","",
IF(OR($H$33="Corrupción",$H$33="Lavado de Activos",$H$33="Financiación del Terrorismo",$H$33="Trámites, OPAs y Consultas de Acceso a la Información Pública"),'6.Valoración Control Corrupción'!$E34,'5. Valoración de Controles'!$E34))</f>
        <v/>
      </c>
      <c r="R34" s="24" t="str">
        <f>IF($H$33="","",
IF(OR($H$33="Corrupción",$H$33="Lavado de Activos",$H$33="Financiación del Terrorismo",$H$33="Trámites, OPAs y Consultas de Acceso a la Información Pública"),"No Aplica",'5. Valoración de Controles'!$I34))</f>
        <v/>
      </c>
      <c r="S34" s="24" t="str">
        <f>IF($H$33="","",
IF(OR($H$33="Corrupción",$H$33="Lavado de Activos",$H$33="Financiación del Terrorismo",$H$33="Trámites, OPAs y Consultas de Acceso a la Información Pública"),"No Aplica",'5. Valoración de Controles'!$J34))</f>
        <v/>
      </c>
      <c r="T34" s="24" t="str">
        <f>IF($H$33="","",
IF(OR($H$33="Corrupción",$H$33="Lavado de Activos",$H$33="Financiación del Terrorismo",$H$33="Trámites, OPAs y Consultas de Acceso a la Información Pública"),"No Aplica",'5. Valoración de Controles'!$K34))</f>
        <v/>
      </c>
      <c r="U34" s="24" t="str">
        <f>IF($H$33="","",
IF(OR($H$33="Corrupción",$H$33="Lavado de Activos",$H$33="Financiación del Terrorismo",$H$33="Trámites, OPAs y Consultas de Acceso a la Información Pública"),"No Aplica",'5. Valoración de Controles'!$L34))</f>
        <v/>
      </c>
      <c r="V34" s="24" t="str">
        <f>IF($H$33="","",
IF(OR($H$33="Corrupción",$H$33="Lavado de Activos",$H$33="Financiación del Terrorismo",$H$33="Trámites, OPAs y Consultas de Acceso a la Información Pública"),"No Aplica",'5. Valoración de Controles'!$M34))</f>
        <v/>
      </c>
      <c r="W34" s="24" t="str">
        <f>IF($H$33="","",
IF(OR($H$33="Corrupción",$H$33="Lavado de Activos",$H$33="Financiación del Terrorismo",$H$33="Trámites, OPAs y Consultas de Acceso a la Información Pública"),"No Aplica",'5. Valoración de Controles'!$N34))</f>
        <v/>
      </c>
      <c r="X34" s="32" t="str">
        <f>IF($H$33="","",
IF(OR($H$33="Corrupción",$H$33="Lavado de Activos",$H$33="Financiación del Terrorismo",$H$33="Trámites, OPAs y Consultas de Acceso a la Información Pública"),"No Aplica",'5. Valoración de Controles'!$O34))</f>
        <v/>
      </c>
      <c r="Y34" s="32" t="str">
        <f>IF($H$33="","",
IF(OR($H$33="Corrupción",$H$33="Lavado de Activos",$H$33="Financiación del Terrorismo",$H$33="Trámites, OPAs y Consultas de Acceso a la Información Pública"),"No Aplica",'5. Valoración de Controles'!$P34))</f>
        <v/>
      </c>
      <c r="Z34" s="32" t="str">
        <f>IF($H$33="","",
IF(OR($H$33="Corrupción",$H$33="Lavado de Activos",$H$33="Financiación del Terrorismo",$H$33="Trámites, OPAs y Consultas de Acceso a la Información Pública"),"No Aplica",'5. Valoración de Controles'!$Q34))</f>
        <v/>
      </c>
      <c r="AA34" s="25" t="str">
        <f>IF($H$33="","",
IF(OR($H$33="Corrupción",$H$33="Lavado de Activos",$H$33="Financiación del Terrorismo",$H$33="Trámites, OPAs y Consultas de Acceso a la Información Pública"),"No aplica",'5. Valoración de Controles'!$R34))</f>
        <v/>
      </c>
      <c r="AB34" s="91"/>
      <c r="AC34" s="91"/>
      <c r="AD34" s="91"/>
      <c r="AE34" s="91"/>
      <c r="AF34" s="91"/>
      <c r="AG34" s="91"/>
      <c r="AH34" s="91"/>
      <c r="AI34" s="91"/>
      <c r="AJ34" s="91"/>
      <c r="AK34" s="91"/>
      <c r="AL34" s="91"/>
      <c r="AM34" s="3"/>
      <c r="AN34" s="3"/>
      <c r="AO34" s="3"/>
      <c r="AP34" s="3"/>
      <c r="AQ34" s="3"/>
      <c r="AR34" s="3"/>
      <c r="AS34" s="3"/>
      <c r="AT34" s="3"/>
      <c r="AU34" s="3"/>
      <c r="AV34" s="3"/>
      <c r="AW34" s="3"/>
      <c r="AX34" s="3"/>
      <c r="AY34" s="3"/>
      <c r="AZ34" s="3"/>
      <c r="BA34" s="3"/>
      <c r="BB34" s="3"/>
      <c r="BC34" s="3"/>
      <c r="BD34" s="3"/>
      <c r="BE34" s="3"/>
      <c r="BF34" s="3"/>
    </row>
    <row r="35" spans="1:58" ht="31.5" customHeight="1">
      <c r="A35" s="86"/>
      <c r="B35" s="86"/>
      <c r="C35" s="86"/>
      <c r="D35" s="86"/>
      <c r="E35" s="86"/>
      <c r="F35" s="86"/>
      <c r="G35" s="86"/>
      <c r="H35" s="86"/>
      <c r="I35" s="86"/>
      <c r="J35" s="86"/>
      <c r="K35" s="86"/>
      <c r="L35" s="86"/>
      <c r="M35" s="86"/>
      <c r="N35" s="86"/>
      <c r="O35" s="86"/>
      <c r="P35" s="86"/>
      <c r="Q35" s="31" t="str">
        <f>IF($H$33="","",
IF(OR($H$33="Corrupción",$H$33="Lavado de Activos",$H$33="Financiación del Terrorismo",$H$33="Trámites, OPAs y Consultas de Acceso a la Información Pública"),'6.Valoración Control Corrupción'!$E35,'5. Valoración de Controles'!$E35))</f>
        <v/>
      </c>
      <c r="R35" s="24" t="str">
        <f>IF($H$33="","",
IF(OR($H$33="Corrupción",$H$33="Lavado de Activos",$H$33="Financiación del Terrorismo",$H$33="Trámites, OPAs y Consultas de Acceso a la Información Pública"),"No Aplica",'5. Valoración de Controles'!$I35))</f>
        <v/>
      </c>
      <c r="S35" s="24" t="str">
        <f>IF($H$33="","",
IF(OR($H$33="Corrupción",$H$33="Lavado de Activos",$H$33="Financiación del Terrorismo",$H$33="Trámites, OPAs y Consultas de Acceso a la Información Pública"),"No Aplica",'5. Valoración de Controles'!$J35))</f>
        <v/>
      </c>
      <c r="T35" s="24" t="str">
        <f>IF($H$33="","",
IF(OR($H$33="Corrupción",$H$33="Lavado de Activos",$H$33="Financiación del Terrorismo",$H$33="Trámites, OPAs y Consultas de Acceso a la Información Pública"),"No Aplica",'5. Valoración de Controles'!$K35))</f>
        <v/>
      </c>
      <c r="U35" s="24" t="str">
        <f>IF($H$33="","",
IF(OR($H$33="Corrupción",$H$33="Lavado de Activos",$H$33="Financiación del Terrorismo",$H$33="Trámites, OPAs y Consultas de Acceso a la Información Pública"),"No Aplica",'5. Valoración de Controles'!$L35))</f>
        <v/>
      </c>
      <c r="V35" s="24" t="str">
        <f>IF($H$33="","",
IF(OR($H$33="Corrupción",$H$33="Lavado de Activos",$H$33="Financiación del Terrorismo",$H$33="Trámites, OPAs y Consultas de Acceso a la Información Pública"),"No Aplica",'5. Valoración de Controles'!$M35))</f>
        <v/>
      </c>
      <c r="W35" s="24" t="str">
        <f>IF($H$33="","",
IF(OR($H$33="Corrupción",$H$33="Lavado de Activos",$H$33="Financiación del Terrorismo",$H$33="Trámites, OPAs y Consultas de Acceso a la Información Pública"),"No Aplica",'5. Valoración de Controles'!$N35))</f>
        <v/>
      </c>
      <c r="X35" s="32" t="str">
        <f>IF($H$33="","",
IF(OR($H$33="Corrupción",$H$33="Lavado de Activos",$H$33="Financiación del Terrorismo",$H$33="Trámites, OPAs y Consultas de Acceso a la Información Pública"),"No Aplica",'5. Valoración de Controles'!$O35))</f>
        <v/>
      </c>
      <c r="Y35" s="32" t="str">
        <f>IF($H$33="","",
IF(OR($H$33="Corrupción",$H$33="Lavado de Activos",$H$33="Financiación del Terrorismo",$H$33="Trámites, OPAs y Consultas de Acceso a la Información Pública"),"No Aplica",'5. Valoración de Controles'!$P35))</f>
        <v/>
      </c>
      <c r="Z35" s="32" t="str">
        <f>IF($H$33="","",
IF(OR($H$33="Corrupción",$H$33="Lavado de Activos",$H$33="Financiación del Terrorismo",$H$33="Trámites, OPAs y Consultas de Acceso a la Información Pública"),"No Aplica",'5. Valoración de Controles'!$Q35))</f>
        <v/>
      </c>
      <c r="AA35" s="25" t="str">
        <f>IF($H$33="","",
IF(OR($H$33="Corrupción",$H$33="Lavado de Activos",$H$33="Financiación del Terrorismo",$H$33="Trámites, OPAs y Consultas de Acceso a la Información Pública"),"No aplica",'5. Valoración de Controles'!$R35))</f>
        <v/>
      </c>
      <c r="AB35" s="86"/>
      <c r="AC35" s="86"/>
      <c r="AD35" s="86"/>
      <c r="AE35" s="86"/>
      <c r="AF35" s="86"/>
      <c r="AG35" s="86"/>
      <c r="AH35" s="86"/>
      <c r="AI35" s="86"/>
      <c r="AJ35" s="86"/>
      <c r="AK35" s="86"/>
      <c r="AL35" s="86"/>
      <c r="AM35" s="3"/>
      <c r="AN35" s="3"/>
      <c r="AO35" s="3"/>
      <c r="AP35" s="3"/>
      <c r="AQ35" s="3"/>
      <c r="AR35" s="3"/>
      <c r="AS35" s="3"/>
      <c r="AT35" s="3"/>
      <c r="AU35" s="3"/>
      <c r="AV35" s="3"/>
      <c r="AW35" s="3"/>
      <c r="AX35" s="3"/>
      <c r="AY35" s="3"/>
      <c r="AZ35" s="3"/>
      <c r="BA35" s="3"/>
      <c r="BB35" s="3"/>
      <c r="BC35" s="3"/>
      <c r="BD35" s="3"/>
      <c r="BE35" s="3"/>
      <c r="BF35" s="3"/>
    </row>
    <row r="36" spans="1:58" ht="31.5" customHeight="1">
      <c r="A36" s="96">
        <v>10</v>
      </c>
      <c r="B36" s="97" t="str">
        <f>'2. Identificación del Riesgo'!B36:B38</f>
        <v/>
      </c>
      <c r="C36" s="97" t="str">
        <f>IF('2. Identificación del Riesgo'!C36:C38="","",'2. Identificación del Riesgo'!C36:C38)</f>
        <v/>
      </c>
      <c r="D36" s="97" t="str">
        <f>IF('2. Identificación del Riesgo'!D36:D38="","",'2. Identificación del Riesgo'!D36:D38)</f>
        <v/>
      </c>
      <c r="E36" s="97" t="str">
        <f>IF('2. Identificación del Riesgo'!E36:E38="","",'2. Identificación del Riesgo'!E36:E38)</f>
        <v/>
      </c>
      <c r="F36" s="97" t="str">
        <f>IF('2. Identificación del Riesgo'!F36:F38="","",'2. Identificación del Riesgo'!F36:F38)</f>
        <v/>
      </c>
      <c r="G36" s="97" t="str">
        <f>IF('2. Identificación del Riesgo'!G36:G38="","",'2. Identificación del Riesgo'!G36:G38)</f>
        <v/>
      </c>
      <c r="H36" s="97" t="str">
        <f>IF('2. Identificación del Riesgo'!H36:H38="","",'2. Identificación del Riesgo'!H36:H38)</f>
        <v/>
      </c>
      <c r="I36" s="97" t="str">
        <f>IF('2. Identificación del Riesgo'!I36:I38="","",'2. Identificación del Riesgo'!I36:I38)</f>
        <v/>
      </c>
      <c r="J36" s="97" t="str">
        <f>IF('2. Identificación del Riesgo'!J36:J38="","",'2. Identificación del Riesgo'!J36:J38)</f>
        <v/>
      </c>
      <c r="K36" s="101" t="str">
        <f>'2. Identificación del Riesgo'!K36:K38</f>
        <v/>
      </c>
      <c r="L36" s="99" t="str">
        <f>'2. Identificación del Riesgo'!L36:L38</f>
        <v/>
      </c>
      <c r="M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
      </c>
      <c r="N36" s="101" t="str">
        <f>'2. Identificación del Riesgo'!N36:N38</f>
        <v/>
      </c>
      <c r="O36" s="99" t="str">
        <f>'2. Identificación del Riesgo'!O36:O38</f>
        <v/>
      </c>
      <c r="P36" s="100" t="str">
        <f>'2. Identificación del Riesgo'!P36:P38</f>
        <v/>
      </c>
      <c r="Q36" s="31" t="str">
        <f>IF($H$36="","",
IF(OR($H$36="Corrupción",$H$36="Lavado de Activos",$H$36="Financiación del Terrorismo",$H$36="Trámites, OPAs y Consultas de Acceso a la Información Pública"),'6.Valoración Control Corrupción'!$E36,'5. Valoración de Controles'!$E36))</f>
        <v/>
      </c>
      <c r="R36" s="24" t="str">
        <f>IF($H$36="","",
IF(OR($H$36="Corrupción",$H$36="Lavado de Activos",$H$36="Financiación del Terrorismo",$H$36="Trámites, OPAs y Consultas de Acceso a la Información Pública"),"No Aplica",'5. Valoración de Controles'!$I36))</f>
        <v/>
      </c>
      <c r="S36" s="24" t="str">
        <f>IF($H$36="","",
IF(OR($H$36="Corrupción",$H$36="Lavado de Activos",$H$36="Financiación del Terrorismo",$H$36="Trámites, OPAs y Consultas de Acceso a la Información Pública"),"No Aplica",'5. Valoración de Controles'!$J36))</f>
        <v/>
      </c>
      <c r="T36" s="24" t="str">
        <f>IF($H$36="","",
IF(OR($H$36="Corrupción",$H$36="Lavado de Activos",$H$36="Financiación del Terrorismo",$H$36="Trámites, OPAs y Consultas de Acceso a la Información Pública"),"No Aplica",'5. Valoración de Controles'!$K36))</f>
        <v/>
      </c>
      <c r="U36" s="24" t="str">
        <f>IF($H$36="","",
IF(OR($H$36="Corrupción",$H$36="Lavado de Activos",$H$36="Financiación del Terrorismo",$H$36="Trámites, OPAs y Consultas de Acceso a la Información Pública"),"No Aplica",'5. Valoración de Controles'!$L36))</f>
        <v/>
      </c>
      <c r="V36" s="24" t="str">
        <f>IF($H$36="","",
IF(OR($H$36="Corrupción",$H$36="Lavado de Activos",$H$36="Financiación del Terrorismo",$H$36="Trámites, OPAs y Consultas de Acceso a la Información Pública"),"No Aplica",'5. Valoración de Controles'!$M36))</f>
        <v/>
      </c>
      <c r="W36" s="24" t="str">
        <f>IF($H$36="","",
IF(OR($H$36="Corrupción",$H$36="Lavado de Activos",$H$36="Financiación del Terrorismo",$H$36="Trámites, OPAs y Consultas de Acceso a la Información Pública"),"No Aplica",'5. Valoración de Controles'!$N36))</f>
        <v/>
      </c>
      <c r="X36" s="32" t="str">
        <f>IF($H$36="","",
IF(OR($H$36="Corrupción",$H$36="Lavado de Activos",$H$36="Financiación del Terrorismo",$H$36="Trámites, OPAs y Consultas de Acceso a la Información Pública"),"No Aplica",'5. Valoración de Controles'!$O36))</f>
        <v/>
      </c>
      <c r="Y36" s="32" t="str">
        <f>IF($H$36="","",
IF(OR($H$36="Corrupción",$H$36="Lavado de Activos",$H$36="Financiación del Terrorismo",$H$36="Trámites, OPAs y Consultas de Acceso a la Información Pública"),"No Aplica",'5. Valoración de Controles'!$P36))</f>
        <v/>
      </c>
      <c r="Z36" s="32" t="str">
        <f>IF($H$36="","",
IF(OR($H$36="Corrupción",$H$36="Lavado de Activos",$H$36="Financiación del Terrorismo",$H$36="Trámites, OPAs y Consultas de Acceso a la Información Pública"),"No Aplica",'5. Valoración de Controles'!$Q36))</f>
        <v/>
      </c>
      <c r="AA36" s="25" t="str">
        <f>IF($H$36="","",
IF(OR($H$36="Corrupción",$H$36="Lavado de Activos",$H$36="Financiación del Terrorismo",$H$36="Trámites, OPAs y Consultas de Acceso a la Información Pública"),"No aplica",'5. Valoración de Controles'!$R36))</f>
        <v/>
      </c>
      <c r="AB36" s="101"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
      </c>
      <c r="AD36" s="101"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
      </c>
      <c r="AF36" s="100"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02"/>
      <c r="AH36" s="113"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06"/>
      <c r="AJ36" s="118"/>
      <c r="AK36" s="118" t="str">
        <f>IF(AI36="","","∑ Peso porcentual de cada acción definida")</f>
        <v/>
      </c>
      <c r="AL36" s="97"/>
      <c r="AM36" s="3"/>
      <c r="AN36" s="3"/>
      <c r="AO36" s="3"/>
      <c r="AP36" s="3"/>
      <c r="AQ36" s="3"/>
      <c r="AR36" s="3"/>
      <c r="AS36" s="3"/>
      <c r="AT36" s="3"/>
      <c r="AU36" s="3"/>
      <c r="AV36" s="3"/>
      <c r="AW36" s="3"/>
      <c r="AX36" s="3"/>
      <c r="AY36" s="3"/>
      <c r="AZ36" s="3"/>
      <c r="BA36" s="3"/>
      <c r="BB36" s="3"/>
      <c r="BC36" s="3"/>
      <c r="BD36" s="3"/>
      <c r="BE36" s="3"/>
      <c r="BF36" s="3"/>
    </row>
    <row r="37" spans="1:58" ht="31.5" customHeight="1">
      <c r="A37" s="91"/>
      <c r="B37" s="91"/>
      <c r="C37" s="91"/>
      <c r="D37" s="91"/>
      <c r="E37" s="91"/>
      <c r="F37" s="91"/>
      <c r="G37" s="91"/>
      <c r="H37" s="91"/>
      <c r="I37" s="91"/>
      <c r="J37" s="91"/>
      <c r="K37" s="91"/>
      <c r="L37" s="91"/>
      <c r="M37" s="91"/>
      <c r="N37" s="91"/>
      <c r="O37" s="91"/>
      <c r="P37" s="91"/>
      <c r="Q37" s="31" t="str">
        <f>IF($H$36="","",
IF(OR($H$36="Corrupción",$H$36="Lavado de Activos",$H$36="Financiación del Terrorismo",$H$36="Trámites, OPAs y Consultas de Acceso a la Información Pública"),'6.Valoración Control Corrupción'!$E37,'5. Valoración de Controles'!$E37))</f>
        <v/>
      </c>
      <c r="R37" s="24" t="str">
        <f>IF($H$36="","",
IF(OR($H$36="Corrupción",$H$36="Lavado de Activos",$H$36="Financiación del Terrorismo",$H$36="Trámites, OPAs y Consultas de Acceso a la Información Pública"),"No Aplica",'5. Valoración de Controles'!$I37))</f>
        <v/>
      </c>
      <c r="S37" s="24" t="str">
        <f>IF($H$36="","",
IF(OR($H$36="Corrupción",$H$36="Lavado de Activos",$H$36="Financiación del Terrorismo",$H$36="Trámites, OPAs y Consultas de Acceso a la Información Pública"),"No Aplica",'5. Valoración de Controles'!$J37))</f>
        <v/>
      </c>
      <c r="T37" s="24" t="str">
        <f>IF($H$36="","",
IF(OR($H$36="Corrupción",$H$36="Lavado de Activos",$H$36="Financiación del Terrorismo",$H$36="Trámites, OPAs y Consultas de Acceso a la Información Pública"),"No Aplica",'5. Valoración de Controles'!$K37))</f>
        <v/>
      </c>
      <c r="U37" s="24" t="str">
        <f>IF($H$36="","",
IF(OR($H$36="Corrupción",$H$36="Lavado de Activos",$H$36="Financiación del Terrorismo",$H$36="Trámites, OPAs y Consultas de Acceso a la Información Pública"),"No Aplica",'5. Valoración de Controles'!$L37))</f>
        <v/>
      </c>
      <c r="V37" s="24" t="str">
        <f>IF($H$36="","",
IF(OR($H$36="Corrupción",$H$36="Lavado de Activos",$H$36="Financiación del Terrorismo",$H$36="Trámites, OPAs y Consultas de Acceso a la Información Pública"),"No Aplica",'5. Valoración de Controles'!$M37))</f>
        <v/>
      </c>
      <c r="W37" s="24" t="str">
        <f>IF($H$36="","",
IF(OR($H$36="Corrupción",$H$36="Lavado de Activos",$H$36="Financiación del Terrorismo",$H$36="Trámites, OPAs y Consultas de Acceso a la Información Pública"),"No Aplica",'5. Valoración de Controles'!$N37))</f>
        <v/>
      </c>
      <c r="X37" s="32" t="str">
        <f>IF($H$36="","",
IF(OR($H$36="Corrupción",$H$36="Lavado de Activos",$H$36="Financiación del Terrorismo",$H$36="Trámites, OPAs y Consultas de Acceso a la Información Pública"),"No Aplica",'5. Valoración de Controles'!$O37))</f>
        <v/>
      </c>
      <c r="Y37" s="32" t="str">
        <f>IF($H$36="","",
IF(OR($H$36="Corrupción",$H$36="Lavado de Activos",$H$36="Financiación del Terrorismo",$H$36="Trámites, OPAs y Consultas de Acceso a la Información Pública"),"No Aplica",'5. Valoración de Controles'!$P37))</f>
        <v/>
      </c>
      <c r="Z37" s="32" t="str">
        <f>IF($H$36="","",
IF(OR($H$36="Corrupción",$H$36="Lavado de Activos",$H$36="Financiación del Terrorismo",$H$36="Trámites, OPAs y Consultas de Acceso a la Información Pública"),"No Aplica",'5. Valoración de Controles'!$Q37))</f>
        <v/>
      </c>
      <c r="AA37" s="25" t="str">
        <f>IF($H$36="","",
IF(OR($H$36="Corrupción",$H$36="Lavado de Activos",$H$36="Financiación del Terrorismo",$H$36="Trámites, OPAs y Consultas de Acceso a la Información Pública"),"No aplica",'5. Valoración de Controles'!$R37))</f>
        <v/>
      </c>
      <c r="AB37" s="91"/>
      <c r="AC37" s="91"/>
      <c r="AD37" s="91"/>
      <c r="AE37" s="91"/>
      <c r="AF37" s="91"/>
      <c r="AG37" s="91"/>
      <c r="AH37" s="91"/>
      <c r="AI37" s="91"/>
      <c r="AJ37" s="91"/>
      <c r="AK37" s="91"/>
      <c r="AL37" s="91"/>
      <c r="AM37" s="2"/>
      <c r="AN37" s="2"/>
      <c r="AO37" s="2"/>
      <c r="AP37" s="2"/>
      <c r="AQ37" s="2"/>
      <c r="AR37" s="2"/>
      <c r="AS37" s="2"/>
      <c r="AT37" s="2"/>
      <c r="AU37" s="2"/>
      <c r="AV37" s="2"/>
      <c r="AW37" s="2"/>
      <c r="AX37" s="2"/>
      <c r="AY37" s="2"/>
      <c r="AZ37" s="2"/>
      <c r="BA37" s="2"/>
      <c r="BB37" s="2"/>
      <c r="BC37" s="2"/>
      <c r="BD37" s="2"/>
      <c r="BE37" s="2"/>
      <c r="BF37" s="2"/>
    </row>
    <row r="38" spans="1:58" ht="31.5" customHeight="1">
      <c r="A38" s="86"/>
      <c r="B38" s="86"/>
      <c r="C38" s="86"/>
      <c r="D38" s="86"/>
      <c r="E38" s="86"/>
      <c r="F38" s="86"/>
      <c r="G38" s="86"/>
      <c r="H38" s="86"/>
      <c r="I38" s="86"/>
      <c r="J38" s="86"/>
      <c r="K38" s="86"/>
      <c r="L38" s="86"/>
      <c r="M38" s="86"/>
      <c r="N38" s="86"/>
      <c r="O38" s="86"/>
      <c r="P38" s="86"/>
      <c r="Q38" s="31" t="str">
        <f>IF($H$36="","",
IF(OR($H$36="Corrupción",$H$36="Lavado de Activos",$H$36="Financiación del Terrorismo",$H$36="Trámites, OPAs y Consultas de Acceso a la Información Pública"),'6.Valoración Control Corrupción'!$E38,'5. Valoración de Controles'!$E38))</f>
        <v/>
      </c>
      <c r="R38" s="24" t="str">
        <f>IF($H$36="","",
IF(OR($H$36="Corrupción",$H$36="Lavado de Activos",$H$36="Financiación del Terrorismo",$H$36="Trámites, OPAs y Consultas de Acceso a la Información Pública"),"No Aplica",'5. Valoración de Controles'!$I38))</f>
        <v/>
      </c>
      <c r="S38" s="24" t="str">
        <f>IF($H$36="","",
IF(OR($H$36="Corrupción",$H$36="Lavado de Activos",$H$36="Financiación del Terrorismo",$H$36="Trámites, OPAs y Consultas de Acceso a la Información Pública"),"No Aplica",'5. Valoración de Controles'!$J38))</f>
        <v/>
      </c>
      <c r="T38" s="24" t="str">
        <f>IF($H$36="","",
IF(OR($H$36="Corrupción",$H$36="Lavado de Activos",$H$36="Financiación del Terrorismo",$H$36="Trámites, OPAs y Consultas de Acceso a la Información Pública"),"No Aplica",'5. Valoración de Controles'!$K38))</f>
        <v/>
      </c>
      <c r="U38" s="24" t="str">
        <f>IF($H$36="","",
IF(OR($H$36="Corrupción",$H$36="Lavado de Activos",$H$36="Financiación del Terrorismo",$H$36="Trámites, OPAs y Consultas de Acceso a la Información Pública"),"No Aplica",'5. Valoración de Controles'!$L38))</f>
        <v/>
      </c>
      <c r="V38" s="24" t="str">
        <f>IF($H$36="","",
IF(OR($H$36="Corrupción",$H$36="Lavado de Activos",$H$36="Financiación del Terrorismo",$H$36="Trámites, OPAs y Consultas de Acceso a la Información Pública"),"No Aplica",'5. Valoración de Controles'!$M38))</f>
        <v/>
      </c>
      <c r="W38" s="24" t="str">
        <f>IF($H$36="","",
IF(OR($H$36="Corrupción",$H$36="Lavado de Activos",$H$36="Financiación del Terrorismo",$H$36="Trámites, OPAs y Consultas de Acceso a la Información Pública"),"No Aplica",'5. Valoración de Controles'!$N38))</f>
        <v/>
      </c>
      <c r="X38" s="32" t="str">
        <f>IF($H$36="","",
IF(OR($H$36="Corrupción",$H$36="Lavado de Activos",$H$36="Financiación del Terrorismo",$H$36="Trámites, OPAs y Consultas de Acceso a la Información Pública"),"No Aplica",'5. Valoración de Controles'!$O38))</f>
        <v/>
      </c>
      <c r="Y38" s="32" t="str">
        <f>IF($H$36="","",
IF(OR($H$36="Corrupción",$H$36="Lavado de Activos",$H$36="Financiación del Terrorismo",$H$36="Trámites, OPAs y Consultas de Acceso a la Información Pública"),"No Aplica",'5. Valoración de Controles'!$P38))</f>
        <v/>
      </c>
      <c r="Z38" s="32" t="str">
        <f>IF($H$36="","",
IF(OR($H$36="Corrupción",$H$36="Lavado de Activos",$H$36="Financiación del Terrorismo",$H$36="Trámites, OPAs y Consultas de Acceso a la Información Pública"),"No Aplica",'5. Valoración de Controles'!$Q38))</f>
        <v/>
      </c>
      <c r="AA38" s="25" t="str">
        <f>IF($H$36="","",
IF(OR($H$36="Corrupción",$H$36="Lavado de Activos",$H$36="Financiación del Terrorismo",$H$36="Trámites, OPAs y Consultas de Acceso a la Información Pública"),"No aplica",'5. Valoración de Controles'!$R38))</f>
        <v/>
      </c>
      <c r="AB38" s="86"/>
      <c r="AC38" s="86"/>
      <c r="AD38" s="86"/>
      <c r="AE38" s="86"/>
      <c r="AF38" s="86"/>
      <c r="AG38" s="86"/>
      <c r="AH38" s="86"/>
      <c r="AI38" s="86"/>
      <c r="AJ38" s="86"/>
      <c r="AK38" s="86"/>
      <c r="AL38" s="86"/>
      <c r="AM38" s="2"/>
      <c r="AN38" s="2"/>
      <c r="AO38" s="2"/>
      <c r="AP38" s="2"/>
      <c r="AQ38" s="2"/>
      <c r="AR38" s="2"/>
      <c r="AS38" s="2"/>
      <c r="AT38" s="2"/>
      <c r="AU38" s="2"/>
      <c r="AV38" s="2"/>
      <c r="AW38" s="2"/>
      <c r="AX38" s="2"/>
      <c r="AY38" s="2"/>
      <c r="AZ38" s="2"/>
      <c r="BA38" s="2"/>
      <c r="BB38" s="2"/>
      <c r="BC38" s="2"/>
      <c r="BD38" s="2"/>
      <c r="BE38" s="2"/>
      <c r="BF38" s="2"/>
    </row>
    <row r="39" spans="1:58" ht="31.5" customHeight="1">
      <c r="A39" s="96">
        <v>11</v>
      </c>
      <c r="B39" s="97" t="str">
        <f>'2. Identificación del Riesgo'!B39:B41</f>
        <v/>
      </c>
      <c r="C39" s="97" t="str">
        <f>IF('2. Identificación del Riesgo'!C39:C41="","",'2. Identificación del Riesgo'!C39:C41)</f>
        <v/>
      </c>
      <c r="D39" s="97" t="str">
        <f>IF('2. Identificación del Riesgo'!D39:D41="","",'2. Identificación del Riesgo'!D39:D41)</f>
        <v/>
      </c>
      <c r="E39" s="97" t="str">
        <f>IF('2. Identificación del Riesgo'!E39:E41="","",'2. Identificación del Riesgo'!E39:E41)</f>
        <v/>
      </c>
      <c r="F39" s="97" t="str">
        <f>IF('2. Identificación del Riesgo'!F39:F41="","",'2. Identificación del Riesgo'!F39:F41)</f>
        <v/>
      </c>
      <c r="G39" s="97" t="str">
        <f>IF('2. Identificación del Riesgo'!G39:G41="","",'2. Identificación del Riesgo'!G39:G41)</f>
        <v/>
      </c>
      <c r="H39" s="97" t="str">
        <f>IF('2. Identificación del Riesgo'!H39:H41="","",'2. Identificación del Riesgo'!H39:H41)</f>
        <v/>
      </c>
      <c r="I39" s="97" t="str">
        <f>IF('2. Identificación del Riesgo'!I39:I41="","",'2. Identificación del Riesgo'!I39:I41)</f>
        <v/>
      </c>
      <c r="J39" s="97" t="str">
        <f>IF('2. Identificación del Riesgo'!J39:J41="","",'2. Identificación del Riesgo'!J39:J41)</f>
        <v/>
      </c>
      <c r="K39" s="101" t="str">
        <f>'2. Identificación del Riesgo'!K39:K41</f>
        <v/>
      </c>
      <c r="L39" s="99" t="str">
        <f>'2. Identificación del Riesgo'!L39:L41</f>
        <v/>
      </c>
      <c r="M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101" t="str">
        <f>'2. Identificación del Riesgo'!N39:N41</f>
        <v/>
      </c>
      <c r="O39" s="99" t="str">
        <f>'2. Identificación del Riesgo'!O39:O41</f>
        <v/>
      </c>
      <c r="P39" s="100" t="str">
        <f>'2. Identificación del Riesgo'!P39:P41</f>
        <v/>
      </c>
      <c r="Q39" s="31" t="str">
        <f>IF($H$39="","",
IF(OR($H$39="Corrupción",$H$39="Lavado de Activos",$H$39="Financiación del Terrorismo",$H$39="Trámites, OPAs y Consultas de Acceso a la Información Pública"),'6.Valoración Control Corrupción'!$E39,'5. Valoración de Controles'!$E39))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101"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101"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100"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2"/>
      <c r="AH39" s="113"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06"/>
      <c r="AJ39" s="118"/>
      <c r="AK39" s="118" t="str">
        <f>IF(AI39="","","∑ Peso porcentual de cada acción definida")</f>
        <v/>
      </c>
      <c r="AL39" s="97"/>
      <c r="AM39" s="3"/>
      <c r="AN39" s="3"/>
      <c r="AO39" s="3"/>
      <c r="AP39" s="3"/>
      <c r="AQ39" s="3"/>
      <c r="AR39" s="3"/>
      <c r="AS39" s="3"/>
      <c r="AT39" s="3"/>
      <c r="AU39" s="3"/>
      <c r="AV39" s="3"/>
      <c r="AW39" s="3"/>
      <c r="AX39" s="3"/>
      <c r="AY39" s="3"/>
      <c r="AZ39" s="3"/>
      <c r="BA39" s="3"/>
      <c r="BB39" s="3"/>
      <c r="BC39" s="3"/>
      <c r="BD39" s="3"/>
      <c r="BE39" s="3"/>
      <c r="BF39" s="3"/>
    </row>
    <row r="40" spans="1:58" ht="31.5" customHeight="1">
      <c r="A40" s="91"/>
      <c r="B40" s="91"/>
      <c r="C40" s="91"/>
      <c r="D40" s="91"/>
      <c r="E40" s="91"/>
      <c r="F40" s="91"/>
      <c r="G40" s="91"/>
      <c r="H40" s="91"/>
      <c r="I40" s="91"/>
      <c r="J40" s="91"/>
      <c r="K40" s="91"/>
      <c r="L40" s="91"/>
      <c r="M40" s="91"/>
      <c r="N40" s="91"/>
      <c r="O40" s="91"/>
      <c r="P40" s="91"/>
      <c r="Q40" s="31" t="str">
        <f>IF($H$39="","",
IF(OR($H$39="Corrupción",$H$39="Lavado de Activos",$H$39="Financiación del Terrorismo",$H$39="Trámites, OPAs y Consultas de Acceso a la Información Pública"),'6.Valoración Control Corrupción'!$E40,'5. Valoración de Controles'!$E40))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91"/>
      <c r="AC40" s="91"/>
      <c r="AD40" s="91"/>
      <c r="AE40" s="91"/>
      <c r="AF40" s="91"/>
      <c r="AG40" s="91"/>
      <c r="AH40" s="91"/>
      <c r="AI40" s="91"/>
      <c r="AJ40" s="91"/>
      <c r="AK40" s="91"/>
      <c r="AL40" s="91"/>
      <c r="AM40" s="2"/>
      <c r="AN40" s="2"/>
      <c r="AO40" s="2"/>
      <c r="AP40" s="2"/>
      <c r="AQ40" s="2"/>
      <c r="AR40" s="2"/>
      <c r="AS40" s="2"/>
      <c r="AT40" s="2"/>
      <c r="AU40" s="2"/>
      <c r="AV40" s="2"/>
      <c r="AW40" s="2"/>
      <c r="AX40" s="2"/>
      <c r="AY40" s="2"/>
      <c r="AZ40" s="2"/>
      <c r="BA40" s="2"/>
      <c r="BB40" s="2"/>
      <c r="BC40" s="2"/>
      <c r="BD40" s="2"/>
      <c r="BE40" s="2"/>
      <c r="BF40" s="2"/>
    </row>
    <row r="41" spans="1:58" ht="31.5" customHeight="1">
      <c r="A41" s="86"/>
      <c r="B41" s="86"/>
      <c r="C41" s="86"/>
      <c r="D41" s="86"/>
      <c r="E41" s="86"/>
      <c r="F41" s="86"/>
      <c r="G41" s="86"/>
      <c r="H41" s="86"/>
      <c r="I41" s="86"/>
      <c r="J41" s="86"/>
      <c r="K41" s="86"/>
      <c r="L41" s="86"/>
      <c r="M41" s="86"/>
      <c r="N41" s="86"/>
      <c r="O41" s="86"/>
      <c r="P41" s="86"/>
      <c r="Q41" s="31" t="str">
        <f>IF($H$39="","",
IF(OR($H$39="Corrupción",$H$39="Lavado de Activos",$H$39="Financiación del Terrorismo",$H$39="Trámites, OPAs y Consultas de Acceso a la Información Pública"),'6.Valoración Control Corrupción'!$E41,'5. Valoración de Controles'!$E41))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86"/>
      <c r="AC41" s="86"/>
      <c r="AD41" s="86"/>
      <c r="AE41" s="86"/>
      <c r="AF41" s="86"/>
      <c r="AG41" s="86"/>
      <c r="AH41" s="86"/>
      <c r="AI41" s="86"/>
      <c r="AJ41" s="86"/>
      <c r="AK41" s="86"/>
      <c r="AL41" s="86"/>
      <c r="AM41" s="2"/>
      <c r="AN41" s="2"/>
      <c r="AO41" s="2"/>
      <c r="AP41" s="2"/>
      <c r="AQ41" s="2"/>
      <c r="AR41" s="2"/>
      <c r="AS41" s="2"/>
      <c r="AT41" s="2"/>
      <c r="AU41" s="2"/>
      <c r="AV41" s="2"/>
      <c r="AW41" s="2"/>
      <c r="AX41" s="2"/>
      <c r="AY41" s="2"/>
      <c r="AZ41" s="2"/>
      <c r="BA41" s="2"/>
      <c r="BB41" s="2"/>
      <c r="BC41" s="2"/>
      <c r="BD41" s="2"/>
      <c r="BE41" s="2"/>
      <c r="BF41" s="2"/>
    </row>
    <row r="42" spans="1:58" ht="31.5" customHeight="1">
      <c r="A42" s="96">
        <v>12</v>
      </c>
      <c r="B42" s="97" t="str">
        <f>'2. Identificación del Riesgo'!B42:B44</f>
        <v/>
      </c>
      <c r="C42" s="97" t="str">
        <f>IF('2. Identificación del Riesgo'!C42:C44="","",'2. Identificación del Riesgo'!C42:C44)</f>
        <v/>
      </c>
      <c r="D42" s="97" t="str">
        <f>IF('2. Identificación del Riesgo'!D42:D44="","",'2. Identificación del Riesgo'!D42:D44)</f>
        <v/>
      </c>
      <c r="E42" s="97" t="str">
        <f>IF('2. Identificación del Riesgo'!E42:E44="","",'2. Identificación del Riesgo'!E42:E44)</f>
        <v/>
      </c>
      <c r="F42" s="97" t="str">
        <f>IF('2. Identificación del Riesgo'!F42:F44="","",'2. Identificación del Riesgo'!F42:F44)</f>
        <v/>
      </c>
      <c r="G42" s="97" t="str">
        <f>IF('2. Identificación del Riesgo'!G42:G44="","",'2. Identificación del Riesgo'!G42:G44)</f>
        <v/>
      </c>
      <c r="H42" s="97" t="str">
        <f>IF('2. Identificación del Riesgo'!H42:H44="","",'2. Identificación del Riesgo'!H42:H44)</f>
        <v/>
      </c>
      <c r="I42" s="97" t="str">
        <f>IF('2. Identificación del Riesgo'!I42:I44="","",'2. Identificación del Riesgo'!I42:I44)</f>
        <v/>
      </c>
      <c r="J42" s="97" t="str">
        <f>IF('2. Identificación del Riesgo'!J42:J44="","",'2. Identificación del Riesgo'!J42:J44)</f>
        <v/>
      </c>
      <c r="K42" s="101" t="str">
        <f>'2. Identificación del Riesgo'!K42:K44</f>
        <v/>
      </c>
      <c r="L42" s="99" t="str">
        <f>'2. Identificación del Riesgo'!L42:L44</f>
        <v/>
      </c>
      <c r="M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101" t="str">
        <f>'2. Identificación del Riesgo'!N42:N44</f>
        <v/>
      </c>
      <c r="O42" s="99" t="str">
        <f>'2. Identificación del Riesgo'!O42:O44</f>
        <v/>
      </c>
      <c r="P42" s="100" t="str">
        <f>'2. Identificación del Riesgo'!P42:P44</f>
        <v/>
      </c>
      <c r="Q42" s="31" t="str">
        <f>IF($H$42="","",
IF(OR($H$42="Corrupción",$H$42="Lavado de Activos",$H$42="Financiación del Terrorismo",$H$42="Trámites, OPAs y Consultas de Acceso a la Información Pública"),'6.Valoración Control Corrupción'!$E42,'5. Valoración de Controles'!$E42))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101"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101"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100"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2"/>
      <c r="AH42" s="113"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06"/>
      <c r="AJ42" s="118"/>
      <c r="AK42" s="118" t="str">
        <f>IF(AI42="","","∑ Peso porcentual de cada acción definida")</f>
        <v/>
      </c>
      <c r="AL42" s="97"/>
      <c r="AM42" s="3"/>
      <c r="AN42" s="3"/>
      <c r="AO42" s="3"/>
      <c r="AP42" s="3"/>
      <c r="AQ42" s="3"/>
      <c r="AR42" s="3"/>
      <c r="AS42" s="3"/>
      <c r="AT42" s="3"/>
      <c r="AU42" s="3"/>
      <c r="AV42" s="3"/>
      <c r="AW42" s="3"/>
      <c r="AX42" s="3"/>
      <c r="AY42" s="3"/>
      <c r="AZ42" s="3"/>
      <c r="BA42" s="3"/>
      <c r="BB42" s="3"/>
      <c r="BC42" s="3"/>
      <c r="BD42" s="3"/>
      <c r="BE42" s="3"/>
      <c r="BF42" s="3"/>
    </row>
    <row r="43" spans="1:58" ht="31.5" customHeight="1">
      <c r="A43" s="91"/>
      <c r="B43" s="91"/>
      <c r="C43" s="91"/>
      <c r="D43" s="91"/>
      <c r="E43" s="91"/>
      <c r="F43" s="91"/>
      <c r="G43" s="91"/>
      <c r="H43" s="91"/>
      <c r="I43" s="91"/>
      <c r="J43" s="91"/>
      <c r="K43" s="91"/>
      <c r="L43" s="91"/>
      <c r="M43" s="91"/>
      <c r="N43" s="91"/>
      <c r="O43" s="91"/>
      <c r="P43" s="91"/>
      <c r="Q43" s="31" t="str">
        <f>IF($H$42="","",
IF(OR($H$42="Corrupción",$H$42="Lavado de Activos",$H$42="Financiación del Terrorismo",$H$42="Trámites, OPAs y Consultas de Acceso a la Información Pública"),'6.Valoración Control Corrupción'!$E43,'5. Valoración de Controles'!$E43))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91"/>
      <c r="AC43" s="91"/>
      <c r="AD43" s="91"/>
      <c r="AE43" s="91"/>
      <c r="AF43" s="91"/>
      <c r="AG43" s="91"/>
      <c r="AH43" s="91"/>
      <c r="AI43" s="91"/>
      <c r="AJ43" s="91"/>
      <c r="AK43" s="91"/>
      <c r="AL43" s="91"/>
      <c r="AM43" s="2"/>
      <c r="AN43" s="2"/>
      <c r="AO43" s="2"/>
      <c r="AP43" s="2"/>
      <c r="AQ43" s="2"/>
      <c r="AR43" s="2"/>
      <c r="AS43" s="2"/>
      <c r="AT43" s="2"/>
      <c r="AU43" s="2"/>
      <c r="AV43" s="2"/>
      <c r="AW43" s="2"/>
      <c r="AX43" s="2"/>
      <c r="AY43" s="2"/>
      <c r="AZ43" s="2"/>
      <c r="BA43" s="2"/>
      <c r="BB43" s="2"/>
      <c r="BC43" s="2"/>
      <c r="BD43" s="2"/>
      <c r="BE43" s="2"/>
      <c r="BF43" s="2"/>
    </row>
    <row r="44" spans="1:58" ht="31.5" customHeight="1">
      <c r="A44" s="86"/>
      <c r="B44" s="86"/>
      <c r="C44" s="86"/>
      <c r="D44" s="86"/>
      <c r="E44" s="86"/>
      <c r="F44" s="86"/>
      <c r="G44" s="86"/>
      <c r="H44" s="86"/>
      <c r="I44" s="86"/>
      <c r="J44" s="86"/>
      <c r="K44" s="86"/>
      <c r="L44" s="86"/>
      <c r="M44" s="86"/>
      <c r="N44" s="86"/>
      <c r="O44" s="86"/>
      <c r="P44" s="86"/>
      <c r="Q44" s="31" t="str">
        <f>IF($H$42="","",
IF(OR($H$42="Corrupción",$H$42="Lavado de Activos",$H$42="Financiación del Terrorismo",$H$42="Trámites, OPAs y Consultas de Acceso a la Información Pública"),'6.Valoración Control Corrupción'!$E44,'5. Valoración de Controles'!$E44))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86"/>
      <c r="AC44" s="86"/>
      <c r="AD44" s="86"/>
      <c r="AE44" s="86"/>
      <c r="AF44" s="86"/>
      <c r="AG44" s="86"/>
      <c r="AH44" s="86"/>
      <c r="AI44" s="86"/>
      <c r="AJ44" s="86"/>
      <c r="AK44" s="86"/>
      <c r="AL44" s="86"/>
      <c r="AM44" s="2"/>
      <c r="AN44" s="2"/>
      <c r="AO44" s="2"/>
      <c r="AP44" s="2"/>
      <c r="AQ44" s="2"/>
      <c r="AR44" s="2"/>
      <c r="AS44" s="2"/>
      <c r="AT44" s="2"/>
      <c r="AU44" s="2"/>
      <c r="AV44" s="2"/>
      <c r="AW44" s="2"/>
      <c r="AX44" s="2"/>
      <c r="AY44" s="2"/>
      <c r="AZ44" s="2"/>
      <c r="BA44" s="2"/>
      <c r="BB44" s="2"/>
      <c r="BC44" s="2"/>
      <c r="BD44" s="2"/>
      <c r="BE44" s="2"/>
      <c r="BF44" s="2"/>
    </row>
    <row r="45" spans="1:58" ht="31.5" customHeight="1">
      <c r="A45" s="96">
        <v>13</v>
      </c>
      <c r="B45" s="97" t="str">
        <f>'2. Identificación del Riesgo'!B45:B47</f>
        <v/>
      </c>
      <c r="C45" s="97" t="str">
        <f>IF('2. Identificación del Riesgo'!C45:C47="","",'2. Identificación del Riesgo'!C45:C47)</f>
        <v/>
      </c>
      <c r="D45" s="97" t="str">
        <f>IF('2. Identificación del Riesgo'!D45:D47="","",'2. Identificación del Riesgo'!D45:D47)</f>
        <v/>
      </c>
      <c r="E45" s="97" t="str">
        <f>IF('2. Identificación del Riesgo'!E45:E47="","",'2. Identificación del Riesgo'!E45:E47)</f>
        <v/>
      </c>
      <c r="F45" s="97" t="str">
        <f>IF('2. Identificación del Riesgo'!F45:F47="","",'2. Identificación del Riesgo'!F45:F47)</f>
        <v/>
      </c>
      <c r="G45" s="97" t="str">
        <f>IF('2. Identificación del Riesgo'!G45:G47="","",'2. Identificación del Riesgo'!G45:G47)</f>
        <v/>
      </c>
      <c r="H45" s="97" t="str">
        <f>IF('2. Identificación del Riesgo'!H45:H47="","",'2. Identificación del Riesgo'!H45:H47)</f>
        <v/>
      </c>
      <c r="I45" s="97" t="str">
        <f>IF('2. Identificación del Riesgo'!I45:I47="","",'2. Identificación del Riesgo'!I45:I47)</f>
        <v/>
      </c>
      <c r="J45" s="97" t="str">
        <f>IF('2. Identificación del Riesgo'!J45:J47="","",'2. Identificación del Riesgo'!J45:J47)</f>
        <v/>
      </c>
      <c r="K45" s="101" t="str">
        <f>'2. Identificación del Riesgo'!K45:K47</f>
        <v/>
      </c>
      <c r="L45" s="99" t="str">
        <f>'2. Identificación del Riesgo'!L45:L47</f>
        <v/>
      </c>
      <c r="M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101" t="str">
        <f>'2. Identificación del Riesgo'!N45:N47</f>
        <v/>
      </c>
      <c r="O45" s="99" t="str">
        <f>'2. Identificación del Riesgo'!O45:O47</f>
        <v/>
      </c>
      <c r="P45" s="100" t="str">
        <f>'2. Identificación del Riesgo'!P45:P47</f>
        <v/>
      </c>
      <c r="Q45" s="31" t="str">
        <f>IF($H$45="","",
IF(OR($H$45="Corrupción",$H$45="Lavado de Activos",$H$45="Financiación del Terrorismo",$H$45="Trámites, OPAs y Consultas de Acceso a la Información Pública"),'6.Valoración Control Corrupción'!$E45,'5. Valoración de Controles'!$E45))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101"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101"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100"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2"/>
      <c r="AH45" s="113"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06"/>
      <c r="AJ45" s="118"/>
      <c r="AK45" s="118" t="str">
        <f>IF(AI45="","","∑ Peso porcentual de cada acción definida")</f>
        <v/>
      </c>
      <c r="AL45" s="97"/>
      <c r="AM45" s="3"/>
      <c r="AN45" s="3"/>
      <c r="AO45" s="3"/>
      <c r="AP45" s="3"/>
      <c r="AQ45" s="3"/>
      <c r="AR45" s="3"/>
      <c r="AS45" s="3"/>
      <c r="AT45" s="3"/>
      <c r="AU45" s="3"/>
      <c r="AV45" s="3"/>
      <c r="AW45" s="3"/>
      <c r="AX45" s="3"/>
      <c r="AY45" s="3"/>
      <c r="AZ45" s="3"/>
      <c r="BA45" s="3"/>
      <c r="BB45" s="3"/>
      <c r="BC45" s="3"/>
      <c r="BD45" s="3"/>
      <c r="BE45" s="3"/>
      <c r="BF45" s="3"/>
    </row>
    <row r="46" spans="1:58" ht="31.5" customHeight="1">
      <c r="A46" s="91"/>
      <c r="B46" s="91"/>
      <c r="C46" s="91"/>
      <c r="D46" s="91"/>
      <c r="E46" s="91"/>
      <c r="F46" s="91"/>
      <c r="G46" s="91"/>
      <c r="H46" s="91"/>
      <c r="I46" s="91"/>
      <c r="J46" s="91"/>
      <c r="K46" s="91"/>
      <c r="L46" s="91"/>
      <c r="M46" s="91"/>
      <c r="N46" s="91"/>
      <c r="O46" s="91"/>
      <c r="P46" s="91"/>
      <c r="Q46" s="31" t="str">
        <f>IF($H$45="","",
IF(OR($H$45="Corrupción",$H$45="Lavado de Activos",$H$45="Financiación del Terrorismo",$H$45="Trámites, OPAs y Consultas de Acceso a la Información Pública"),'6.Valoración Control Corrupción'!$E46,'5. Valoración de Controles'!$E46))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91"/>
      <c r="AC46" s="91"/>
      <c r="AD46" s="91"/>
      <c r="AE46" s="91"/>
      <c r="AF46" s="91"/>
      <c r="AG46" s="91"/>
      <c r="AH46" s="91"/>
      <c r="AI46" s="91"/>
      <c r="AJ46" s="91"/>
      <c r="AK46" s="91"/>
      <c r="AL46" s="91"/>
      <c r="AM46" s="2"/>
      <c r="AN46" s="2"/>
      <c r="AO46" s="2"/>
      <c r="AP46" s="2"/>
      <c r="AQ46" s="2"/>
      <c r="AR46" s="2"/>
      <c r="AS46" s="2"/>
      <c r="AT46" s="2"/>
      <c r="AU46" s="2"/>
      <c r="AV46" s="2"/>
      <c r="AW46" s="2"/>
      <c r="AX46" s="2"/>
      <c r="AY46" s="2"/>
      <c r="AZ46" s="2"/>
      <c r="BA46" s="2"/>
      <c r="BB46" s="2"/>
      <c r="BC46" s="2"/>
      <c r="BD46" s="2"/>
      <c r="BE46" s="2"/>
      <c r="BF46" s="2"/>
    </row>
    <row r="47" spans="1:58" ht="31.5" customHeight="1">
      <c r="A47" s="86"/>
      <c r="B47" s="86"/>
      <c r="C47" s="86"/>
      <c r="D47" s="86"/>
      <c r="E47" s="86"/>
      <c r="F47" s="86"/>
      <c r="G47" s="86"/>
      <c r="H47" s="86"/>
      <c r="I47" s="86"/>
      <c r="J47" s="86"/>
      <c r="K47" s="86"/>
      <c r="L47" s="86"/>
      <c r="M47" s="86"/>
      <c r="N47" s="86"/>
      <c r="O47" s="86"/>
      <c r="P47" s="86"/>
      <c r="Q47" s="31" t="str">
        <f>IF($H$45="","",
IF(OR($H$45="Corrupción",$H$45="Lavado de Activos",$H$45="Financiación del Terrorismo",$H$45="Trámites, OPAs y Consultas de Acceso a la Información Pública"),'6.Valoración Control Corrupción'!$E47,'5. Valoración de Controles'!$E47))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86"/>
      <c r="AC47" s="86"/>
      <c r="AD47" s="86"/>
      <c r="AE47" s="86"/>
      <c r="AF47" s="86"/>
      <c r="AG47" s="86"/>
      <c r="AH47" s="86"/>
      <c r="AI47" s="86"/>
      <c r="AJ47" s="86"/>
      <c r="AK47" s="86"/>
      <c r="AL47" s="86"/>
      <c r="AM47" s="2"/>
      <c r="AN47" s="2"/>
      <c r="AO47" s="2"/>
      <c r="AP47" s="2"/>
      <c r="AQ47" s="2"/>
      <c r="AR47" s="2"/>
      <c r="AS47" s="2"/>
      <c r="AT47" s="2"/>
      <c r="AU47" s="2"/>
      <c r="AV47" s="2"/>
      <c r="AW47" s="2"/>
      <c r="AX47" s="2"/>
      <c r="AY47" s="2"/>
      <c r="AZ47" s="2"/>
      <c r="BA47" s="2"/>
      <c r="BB47" s="2"/>
      <c r="BC47" s="2"/>
      <c r="BD47" s="2"/>
      <c r="BE47" s="2"/>
      <c r="BF47" s="2"/>
    </row>
    <row r="48" spans="1:58" ht="31.5" customHeight="1">
      <c r="A48" s="96">
        <v>14</v>
      </c>
      <c r="B48" s="97" t="str">
        <f>'2. Identificación del Riesgo'!B48:B50</f>
        <v/>
      </c>
      <c r="C48" s="97" t="str">
        <f>IF('2. Identificación del Riesgo'!C48:C50="","",'2. Identificación del Riesgo'!C48:C50)</f>
        <v/>
      </c>
      <c r="D48" s="97" t="str">
        <f>IF('2. Identificación del Riesgo'!D48:D50="","",'2. Identificación del Riesgo'!D48:D50)</f>
        <v/>
      </c>
      <c r="E48" s="97" t="str">
        <f>IF('2. Identificación del Riesgo'!E48:E50="","",'2. Identificación del Riesgo'!E48:E50)</f>
        <v/>
      </c>
      <c r="F48" s="97" t="str">
        <f>IF('2. Identificación del Riesgo'!F48:F50="","",'2. Identificación del Riesgo'!F48:F50)</f>
        <v/>
      </c>
      <c r="G48" s="97" t="str">
        <f>IF('2. Identificación del Riesgo'!G48:G50="","",'2. Identificación del Riesgo'!G48:G50)</f>
        <v/>
      </c>
      <c r="H48" s="97" t="str">
        <f>IF('2. Identificación del Riesgo'!H48:H50="","",'2. Identificación del Riesgo'!H48:H50)</f>
        <v/>
      </c>
      <c r="I48" s="97" t="str">
        <f>IF('2. Identificación del Riesgo'!I48:I50="","",'2. Identificación del Riesgo'!I48:I50)</f>
        <v/>
      </c>
      <c r="J48" s="97" t="str">
        <f>IF('2. Identificación del Riesgo'!J48:J50="","",'2. Identificación del Riesgo'!J48:J50)</f>
        <v/>
      </c>
      <c r="K48" s="101" t="str">
        <f>'2. Identificación del Riesgo'!K48:K50</f>
        <v/>
      </c>
      <c r="L48" s="99" t="str">
        <f>'2. Identificación del Riesgo'!L48:L50</f>
        <v/>
      </c>
      <c r="M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101" t="str">
        <f>'2. Identificación del Riesgo'!N48:N50</f>
        <v/>
      </c>
      <c r="O48" s="99" t="str">
        <f>'2. Identificación del Riesgo'!O48:O50</f>
        <v/>
      </c>
      <c r="P48" s="100" t="str">
        <f>'2. Identificación del Riesgo'!P48:P50</f>
        <v/>
      </c>
      <c r="Q48" s="31" t="str">
        <f>IF($H$48="","",
IF(OR($H$48="Corrupción",$H$48="Lavado de Activos",$H$48="Financiación del Terrorismo",$H$48="Trámites, OPAs y Consultas de Acceso a la Información Pública"),'6.Valoración Control Corrupción'!$E48,'5. Valoración de Controles'!$E48))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101"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101"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100"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2"/>
      <c r="AH48" s="113"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06"/>
      <c r="AJ48" s="118"/>
      <c r="AK48" s="118" t="str">
        <f>IF(AI48="","","∑ Peso porcentual de cada acción definida")</f>
        <v/>
      </c>
      <c r="AL48" s="97"/>
      <c r="AM48" s="3"/>
      <c r="AN48" s="3"/>
      <c r="AO48" s="3"/>
      <c r="AP48" s="3"/>
      <c r="AQ48" s="3"/>
      <c r="AR48" s="3"/>
      <c r="AS48" s="3"/>
      <c r="AT48" s="3"/>
      <c r="AU48" s="3"/>
      <c r="AV48" s="3"/>
      <c r="AW48" s="3"/>
      <c r="AX48" s="3"/>
      <c r="AY48" s="3"/>
      <c r="AZ48" s="3"/>
      <c r="BA48" s="3"/>
      <c r="BB48" s="3"/>
      <c r="BC48" s="3"/>
      <c r="BD48" s="3"/>
      <c r="BE48" s="3"/>
      <c r="BF48" s="3"/>
    </row>
    <row r="49" spans="1:58" ht="31.5" customHeight="1">
      <c r="A49" s="91"/>
      <c r="B49" s="91"/>
      <c r="C49" s="91"/>
      <c r="D49" s="91"/>
      <c r="E49" s="91"/>
      <c r="F49" s="91"/>
      <c r="G49" s="91"/>
      <c r="H49" s="91"/>
      <c r="I49" s="91"/>
      <c r="J49" s="91"/>
      <c r="K49" s="91"/>
      <c r="L49" s="91"/>
      <c r="M49" s="91"/>
      <c r="N49" s="91"/>
      <c r="O49" s="91"/>
      <c r="P49" s="91"/>
      <c r="Q49" s="31" t="str">
        <f>IF($H$48="","",
IF(OR($H$48="Corrupción",$H$48="Lavado de Activos",$H$48="Financiación del Terrorismo",$H$48="Trámites, OPAs y Consultas de Acceso a la Información Pública"),'6.Valoración Control Corrupción'!$E49,'5. Valoración de Controles'!$E49))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91"/>
      <c r="AC49" s="91"/>
      <c r="AD49" s="91"/>
      <c r="AE49" s="91"/>
      <c r="AF49" s="91"/>
      <c r="AG49" s="91"/>
      <c r="AH49" s="91"/>
      <c r="AI49" s="91"/>
      <c r="AJ49" s="91"/>
      <c r="AK49" s="91"/>
      <c r="AL49" s="91"/>
      <c r="AM49" s="2"/>
      <c r="AN49" s="2"/>
      <c r="AO49" s="2"/>
      <c r="AP49" s="2"/>
      <c r="AQ49" s="2"/>
      <c r="AR49" s="2"/>
      <c r="AS49" s="2"/>
      <c r="AT49" s="2"/>
      <c r="AU49" s="2"/>
      <c r="AV49" s="2"/>
      <c r="AW49" s="2"/>
      <c r="AX49" s="2"/>
      <c r="AY49" s="2"/>
      <c r="AZ49" s="2"/>
      <c r="BA49" s="2"/>
      <c r="BB49" s="2"/>
      <c r="BC49" s="2"/>
      <c r="BD49" s="2"/>
      <c r="BE49" s="2"/>
      <c r="BF49" s="2"/>
    </row>
    <row r="50" spans="1:58" ht="31.5" customHeight="1">
      <c r="A50" s="86"/>
      <c r="B50" s="86"/>
      <c r="C50" s="86"/>
      <c r="D50" s="86"/>
      <c r="E50" s="86"/>
      <c r="F50" s="86"/>
      <c r="G50" s="86"/>
      <c r="H50" s="86"/>
      <c r="I50" s="86"/>
      <c r="J50" s="86"/>
      <c r="K50" s="86"/>
      <c r="L50" s="86"/>
      <c r="M50" s="86"/>
      <c r="N50" s="86"/>
      <c r="O50" s="86"/>
      <c r="P50" s="86"/>
      <c r="Q50" s="31" t="str">
        <f>IF($H$48="","",
IF(OR($H$48="Corrupción",$H$48="Lavado de Activos",$H$48="Financiación del Terrorismo",$H$48="Trámites, OPAs y Consultas de Acceso a la Información Pública"),'6.Valoración Control Corrupción'!$E50,'5. Valoración de Controles'!$E50))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86"/>
      <c r="AC50" s="86"/>
      <c r="AD50" s="86"/>
      <c r="AE50" s="86"/>
      <c r="AF50" s="86"/>
      <c r="AG50" s="86"/>
      <c r="AH50" s="86"/>
      <c r="AI50" s="86"/>
      <c r="AJ50" s="86"/>
      <c r="AK50" s="86"/>
      <c r="AL50" s="86"/>
      <c r="AM50" s="2"/>
      <c r="AN50" s="2"/>
      <c r="AO50" s="2"/>
      <c r="AP50" s="2"/>
      <c r="AQ50" s="2"/>
      <c r="AR50" s="2"/>
      <c r="AS50" s="2"/>
      <c r="AT50" s="2"/>
      <c r="AU50" s="2"/>
      <c r="AV50" s="2"/>
      <c r="AW50" s="2"/>
      <c r="AX50" s="2"/>
      <c r="AY50" s="2"/>
      <c r="AZ50" s="2"/>
      <c r="BA50" s="2"/>
      <c r="BB50" s="2"/>
      <c r="BC50" s="2"/>
      <c r="BD50" s="2"/>
      <c r="BE50" s="2"/>
      <c r="BF50" s="2"/>
    </row>
    <row r="51" spans="1:58" ht="31.5" customHeight="1">
      <c r="A51" s="96">
        <v>15</v>
      </c>
      <c r="B51" s="97" t="str">
        <f>'2. Identificación del Riesgo'!B51:B53</f>
        <v/>
      </c>
      <c r="C51" s="97" t="str">
        <f>IF('2. Identificación del Riesgo'!C51:C53="","",'2. Identificación del Riesgo'!C51:C53)</f>
        <v/>
      </c>
      <c r="D51" s="97" t="str">
        <f>IF('2. Identificación del Riesgo'!D51:D53="","",'2. Identificación del Riesgo'!D51:D53)</f>
        <v/>
      </c>
      <c r="E51" s="97" t="str">
        <f>IF('2. Identificación del Riesgo'!E51:E53="","",'2. Identificación del Riesgo'!E51:E53)</f>
        <v/>
      </c>
      <c r="F51" s="97" t="str">
        <f>IF('2. Identificación del Riesgo'!F51:F53="","",'2. Identificación del Riesgo'!F51:F53)</f>
        <v/>
      </c>
      <c r="G51" s="97" t="str">
        <f>IF('2. Identificación del Riesgo'!G51:G53="","",'2. Identificación del Riesgo'!G51:G53)</f>
        <v/>
      </c>
      <c r="H51" s="97" t="str">
        <f>IF('2. Identificación del Riesgo'!H51:H53="","",'2. Identificación del Riesgo'!H51:H53)</f>
        <v/>
      </c>
      <c r="I51" s="97" t="str">
        <f>IF('2. Identificación del Riesgo'!I51:I53="","",'2. Identificación del Riesgo'!I51:I53)</f>
        <v/>
      </c>
      <c r="J51" s="97" t="str">
        <f>IF('2. Identificación del Riesgo'!J51:J53="","",'2. Identificación del Riesgo'!J51:J53)</f>
        <v/>
      </c>
      <c r="K51" s="101" t="str">
        <f>'2. Identificación del Riesgo'!K51:K53</f>
        <v/>
      </c>
      <c r="L51" s="99" t="str">
        <f>'2. Identificación del Riesgo'!L51:L53</f>
        <v/>
      </c>
      <c r="M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101" t="str">
        <f>'2. Identificación del Riesgo'!N51:N53</f>
        <v/>
      </c>
      <c r="O51" s="99" t="str">
        <f>'2. Identificación del Riesgo'!O51:O53</f>
        <v/>
      </c>
      <c r="P51" s="100" t="str">
        <f>'2. Identificación del Riesgo'!P51:P53</f>
        <v/>
      </c>
      <c r="Q51" s="31" t="str">
        <f>IF($H$51="","",
IF(OR($H$51="Corrupción",$H$51="Lavado de Activos",$H$51="Financiación del Terrorismo",$H$51="Trámites, OPAs y Consultas de Acceso a la Información Pública"),'6.Valoración Control Corrupción'!$E51,'5. Valoración de Controles'!$E51))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101"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101"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100"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2"/>
      <c r="AH51" s="113"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06"/>
      <c r="AJ51" s="118"/>
      <c r="AK51" s="118" t="str">
        <f>IF(AI51="","","∑ Peso porcentual de cada acción definida")</f>
        <v/>
      </c>
      <c r="AL51" s="97"/>
      <c r="AM51" s="3"/>
      <c r="AN51" s="3"/>
      <c r="AO51" s="3"/>
      <c r="AP51" s="3"/>
      <c r="AQ51" s="3"/>
      <c r="AR51" s="3"/>
      <c r="AS51" s="3"/>
      <c r="AT51" s="3"/>
      <c r="AU51" s="3"/>
      <c r="AV51" s="3"/>
      <c r="AW51" s="3"/>
      <c r="AX51" s="3"/>
      <c r="AY51" s="3"/>
      <c r="AZ51" s="3"/>
      <c r="BA51" s="3"/>
      <c r="BB51" s="3"/>
      <c r="BC51" s="3"/>
      <c r="BD51" s="3"/>
      <c r="BE51" s="3"/>
      <c r="BF51" s="3"/>
    </row>
    <row r="52" spans="1:58" ht="31.5" customHeight="1">
      <c r="A52" s="91"/>
      <c r="B52" s="91"/>
      <c r="C52" s="91"/>
      <c r="D52" s="91"/>
      <c r="E52" s="91"/>
      <c r="F52" s="91"/>
      <c r="G52" s="91"/>
      <c r="H52" s="91"/>
      <c r="I52" s="91"/>
      <c r="J52" s="91"/>
      <c r="K52" s="91"/>
      <c r="L52" s="91"/>
      <c r="M52" s="91"/>
      <c r="N52" s="91"/>
      <c r="O52" s="91"/>
      <c r="P52" s="91"/>
      <c r="Q52" s="31" t="str">
        <f>IF($H$51="","",
IF(OR($H$51="Corrupción",$H$51="Lavado de Activos",$H$51="Financiación del Terrorismo",$H$51="Trámites, OPAs y Consultas de Acceso a la Información Pública"),'6.Valoración Control Corrupción'!$E52,'5. Valoración de Controles'!$E52))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91"/>
      <c r="AC52" s="91"/>
      <c r="AD52" s="91"/>
      <c r="AE52" s="91"/>
      <c r="AF52" s="91"/>
      <c r="AG52" s="91"/>
      <c r="AH52" s="91"/>
      <c r="AI52" s="91"/>
      <c r="AJ52" s="91"/>
      <c r="AK52" s="91"/>
      <c r="AL52" s="91"/>
      <c r="AM52" s="2"/>
      <c r="AN52" s="2"/>
      <c r="AO52" s="2"/>
      <c r="AP52" s="2"/>
      <c r="AQ52" s="2"/>
      <c r="AR52" s="2"/>
      <c r="AS52" s="2"/>
      <c r="AT52" s="2"/>
      <c r="AU52" s="2"/>
      <c r="AV52" s="2"/>
      <c r="AW52" s="2"/>
      <c r="AX52" s="2"/>
      <c r="AY52" s="2"/>
      <c r="AZ52" s="2"/>
      <c r="BA52" s="2"/>
      <c r="BB52" s="2"/>
      <c r="BC52" s="2"/>
      <c r="BD52" s="2"/>
      <c r="BE52" s="2"/>
      <c r="BF52" s="2"/>
    </row>
    <row r="53" spans="1:58" ht="31.5" customHeight="1">
      <c r="A53" s="86"/>
      <c r="B53" s="86"/>
      <c r="C53" s="86"/>
      <c r="D53" s="86"/>
      <c r="E53" s="86"/>
      <c r="F53" s="86"/>
      <c r="G53" s="86"/>
      <c r="H53" s="86"/>
      <c r="I53" s="86"/>
      <c r="J53" s="86"/>
      <c r="K53" s="86"/>
      <c r="L53" s="86"/>
      <c r="M53" s="86"/>
      <c r="N53" s="86"/>
      <c r="O53" s="86"/>
      <c r="P53" s="86"/>
      <c r="Q53" s="31" t="str">
        <f>IF($H$51="","",
IF(OR($H$51="Corrupción",$H$51="Lavado de Activos",$H$51="Financiación del Terrorismo",$H$51="Trámites, OPAs y Consultas de Acceso a la Información Pública"),'6.Valoración Control Corrupción'!$E53,'5. Valoración de Controles'!$E53))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86"/>
      <c r="AC53" s="86"/>
      <c r="AD53" s="86"/>
      <c r="AE53" s="86"/>
      <c r="AF53" s="86"/>
      <c r="AG53" s="86"/>
      <c r="AH53" s="86"/>
      <c r="AI53" s="86"/>
      <c r="AJ53" s="86"/>
      <c r="AK53" s="86"/>
      <c r="AL53" s="86"/>
      <c r="AM53" s="2"/>
      <c r="AN53" s="2"/>
      <c r="AO53" s="2"/>
      <c r="AP53" s="2"/>
      <c r="AQ53" s="2"/>
      <c r="AR53" s="2"/>
      <c r="AS53" s="2"/>
      <c r="AT53" s="2"/>
      <c r="AU53" s="2"/>
      <c r="AV53" s="2"/>
      <c r="AW53" s="2"/>
      <c r="AX53" s="2"/>
      <c r="AY53" s="2"/>
      <c r="AZ53" s="2"/>
      <c r="BA53" s="2"/>
      <c r="BB53" s="2"/>
      <c r="BC53" s="2"/>
      <c r="BD53" s="2"/>
      <c r="BE53" s="2"/>
      <c r="BF53" s="2"/>
    </row>
    <row r="54" spans="1:58" ht="31.5" customHeight="1">
      <c r="A54" s="96">
        <v>16</v>
      </c>
      <c r="B54" s="97" t="str">
        <f>'2. Identificación del Riesgo'!B54:B56</f>
        <v/>
      </c>
      <c r="C54" s="97" t="str">
        <f>IF('2. Identificación del Riesgo'!C54:C56="","",'2. Identificación del Riesgo'!C54:C56)</f>
        <v/>
      </c>
      <c r="D54" s="97" t="str">
        <f>IF('2. Identificación del Riesgo'!D54:D56="","",'2. Identificación del Riesgo'!D54:D56)</f>
        <v/>
      </c>
      <c r="E54" s="97" t="str">
        <f>IF('2. Identificación del Riesgo'!E54:E56="","",'2. Identificación del Riesgo'!E54:E56)</f>
        <v/>
      </c>
      <c r="F54" s="97" t="str">
        <f>IF('2. Identificación del Riesgo'!F54:F56="","",'2. Identificación del Riesgo'!F54:F56)</f>
        <v/>
      </c>
      <c r="G54" s="97" t="str">
        <f>IF('2. Identificación del Riesgo'!G54:G56="","",'2. Identificación del Riesgo'!G54:G56)</f>
        <v/>
      </c>
      <c r="H54" s="97" t="str">
        <f>IF('2. Identificación del Riesgo'!H54:H56="","",'2. Identificación del Riesgo'!H54:H56)</f>
        <v/>
      </c>
      <c r="I54" s="97" t="str">
        <f>IF('2. Identificación del Riesgo'!I54:I56="","",'2. Identificación del Riesgo'!I54:I56)</f>
        <v/>
      </c>
      <c r="J54" s="97" t="str">
        <f>IF('2. Identificación del Riesgo'!J54:J56="","",'2. Identificación del Riesgo'!J54:J56)</f>
        <v/>
      </c>
      <c r="K54" s="101" t="str">
        <f>'2. Identificación del Riesgo'!K54:K56</f>
        <v/>
      </c>
      <c r="L54" s="99" t="str">
        <f>'2. Identificación del Riesgo'!L54:L56</f>
        <v/>
      </c>
      <c r="M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101" t="str">
        <f>'2. Identificación del Riesgo'!N54:N56</f>
        <v/>
      </c>
      <c r="O54" s="99" t="str">
        <f>'2. Identificación del Riesgo'!O54:O56</f>
        <v/>
      </c>
      <c r="P54" s="100" t="str">
        <f>'2. Identificación del Riesgo'!P54:P56</f>
        <v/>
      </c>
      <c r="Q54" s="31" t="str">
        <f>IF($H$54="","",
IF(OR($H$54="Corrupción",$H$54="Lavado de Activos",$H$54="Financiación del Terrorismo",$H$54="Trámites, OPAs y Consultas de Acceso a la Información Pública"),'6.Valoración Control Corrupción'!$E54,'5. Valoración de Controles'!$E54))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101"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101"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100"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2"/>
      <c r="AH54" s="113"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06"/>
      <c r="AJ54" s="118"/>
      <c r="AK54" s="118" t="str">
        <f>IF(AI54="","","∑ Peso porcentual de cada acción definida")</f>
        <v/>
      </c>
      <c r="AL54" s="97"/>
      <c r="AM54" s="3"/>
      <c r="AN54" s="3"/>
      <c r="AO54" s="3"/>
      <c r="AP54" s="3"/>
      <c r="AQ54" s="3"/>
      <c r="AR54" s="3"/>
      <c r="AS54" s="3"/>
      <c r="AT54" s="3"/>
      <c r="AU54" s="3"/>
      <c r="AV54" s="3"/>
      <c r="AW54" s="3"/>
      <c r="AX54" s="3"/>
      <c r="AY54" s="3"/>
      <c r="AZ54" s="3"/>
      <c r="BA54" s="3"/>
      <c r="BB54" s="3"/>
      <c r="BC54" s="3"/>
      <c r="BD54" s="3"/>
      <c r="BE54" s="3"/>
      <c r="BF54" s="3"/>
    </row>
    <row r="55" spans="1:58" ht="31.5" customHeight="1">
      <c r="A55" s="91"/>
      <c r="B55" s="91"/>
      <c r="C55" s="91"/>
      <c r="D55" s="91"/>
      <c r="E55" s="91"/>
      <c r="F55" s="91"/>
      <c r="G55" s="91"/>
      <c r="H55" s="91"/>
      <c r="I55" s="91"/>
      <c r="J55" s="91"/>
      <c r="K55" s="91"/>
      <c r="L55" s="91"/>
      <c r="M55" s="91"/>
      <c r="N55" s="91"/>
      <c r="O55" s="91"/>
      <c r="P55" s="91"/>
      <c r="Q55" s="31" t="str">
        <f>IF($H$54="","",
IF(OR($H$54="Corrupción",$H$54="Lavado de Activos",$H$54="Financiación del Terrorismo",$H$54="Trámites, OPAs y Consultas de Acceso a la Información Pública"),'6.Valoración Control Corrupción'!$E55,'5. Valoración de Controles'!$E55))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91"/>
      <c r="AC55" s="91"/>
      <c r="AD55" s="91"/>
      <c r="AE55" s="91"/>
      <c r="AF55" s="91"/>
      <c r="AG55" s="91"/>
      <c r="AH55" s="91"/>
      <c r="AI55" s="91"/>
      <c r="AJ55" s="91"/>
      <c r="AK55" s="91"/>
      <c r="AL55" s="91"/>
      <c r="AM55" s="2"/>
      <c r="AN55" s="2"/>
      <c r="AO55" s="2"/>
      <c r="AP55" s="2"/>
      <c r="AQ55" s="2"/>
      <c r="AR55" s="2"/>
      <c r="AS55" s="2"/>
      <c r="AT55" s="2"/>
      <c r="AU55" s="2"/>
      <c r="AV55" s="2"/>
      <c r="AW55" s="2"/>
      <c r="AX55" s="2"/>
      <c r="AY55" s="2"/>
      <c r="AZ55" s="2"/>
      <c r="BA55" s="2"/>
      <c r="BB55" s="2"/>
      <c r="BC55" s="2"/>
      <c r="BD55" s="2"/>
      <c r="BE55" s="2"/>
      <c r="BF55" s="2"/>
    </row>
    <row r="56" spans="1:58" ht="31.5" customHeight="1">
      <c r="A56" s="86"/>
      <c r="B56" s="86"/>
      <c r="C56" s="86"/>
      <c r="D56" s="86"/>
      <c r="E56" s="86"/>
      <c r="F56" s="86"/>
      <c r="G56" s="86"/>
      <c r="H56" s="86"/>
      <c r="I56" s="86"/>
      <c r="J56" s="86"/>
      <c r="K56" s="86"/>
      <c r="L56" s="86"/>
      <c r="M56" s="86"/>
      <c r="N56" s="86"/>
      <c r="O56" s="86"/>
      <c r="P56" s="86"/>
      <c r="Q56" s="31" t="str">
        <f>IF($H$54="","",
IF(OR($H$54="Corrupción",$H$54="Lavado de Activos",$H$54="Financiación del Terrorismo",$H$54="Trámites, OPAs y Consultas de Acceso a la Información Pública"),'6.Valoración Control Corrupción'!$E56,'5. Valoración de Controles'!$E56))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86"/>
      <c r="AC56" s="86"/>
      <c r="AD56" s="86"/>
      <c r="AE56" s="86"/>
      <c r="AF56" s="86"/>
      <c r="AG56" s="86"/>
      <c r="AH56" s="86"/>
      <c r="AI56" s="86"/>
      <c r="AJ56" s="86"/>
      <c r="AK56" s="86"/>
      <c r="AL56" s="86"/>
      <c r="AM56" s="2"/>
      <c r="AN56" s="2"/>
      <c r="AO56" s="2"/>
      <c r="AP56" s="2"/>
      <c r="AQ56" s="2"/>
      <c r="AR56" s="2"/>
      <c r="AS56" s="2"/>
      <c r="AT56" s="2"/>
      <c r="AU56" s="2"/>
      <c r="AV56" s="2"/>
      <c r="AW56" s="2"/>
      <c r="AX56" s="2"/>
      <c r="AY56" s="2"/>
      <c r="AZ56" s="2"/>
      <c r="BA56" s="2"/>
      <c r="BB56" s="2"/>
      <c r="BC56" s="2"/>
      <c r="BD56" s="2"/>
      <c r="BE56" s="2"/>
      <c r="BF56" s="2"/>
    </row>
    <row r="57" spans="1:58" ht="31.5" customHeight="1">
      <c r="A57" s="96">
        <v>17</v>
      </c>
      <c r="B57" s="97" t="str">
        <f>'2. Identificación del Riesgo'!B57:B59</f>
        <v/>
      </c>
      <c r="C57" s="97" t="str">
        <f>IF('2. Identificación del Riesgo'!C57:C59="","",'2. Identificación del Riesgo'!C57:C59)</f>
        <v/>
      </c>
      <c r="D57" s="97" t="str">
        <f>IF('2. Identificación del Riesgo'!D57:D59="","",'2. Identificación del Riesgo'!D57:D59)</f>
        <v/>
      </c>
      <c r="E57" s="97" t="str">
        <f>IF('2. Identificación del Riesgo'!E57:E59="","",'2. Identificación del Riesgo'!E57:E59)</f>
        <v/>
      </c>
      <c r="F57" s="97" t="str">
        <f>IF('2. Identificación del Riesgo'!F57:F59="","",'2. Identificación del Riesgo'!F57:F59)</f>
        <v/>
      </c>
      <c r="G57" s="97" t="str">
        <f>IF('2. Identificación del Riesgo'!G57:G59="","",'2. Identificación del Riesgo'!G57:G59)</f>
        <v/>
      </c>
      <c r="H57" s="97" t="str">
        <f>IF('2. Identificación del Riesgo'!H57:H59="","",'2. Identificación del Riesgo'!H57:H59)</f>
        <v/>
      </c>
      <c r="I57" s="97" t="str">
        <f>IF('2. Identificación del Riesgo'!I57:I59="","",'2. Identificación del Riesgo'!I57:I59)</f>
        <v/>
      </c>
      <c r="J57" s="97" t="str">
        <f>IF('2. Identificación del Riesgo'!J57:J59="","",'2. Identificación del Riesgo'!J57:J59)</f>
        <v/>
      </c>
      <c r="K57" s="101" t="str">
        <f>'2. Identificación del Riesgo'!K57:K59</f>
        <v/>
      </c>
      <c r="L57" s="99" t="str">
        <f>'2. Identificación del Riesgo'!L57:L59</f>
        <v/>
      </c>
      <c r="M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101" t="str">
        <f>'2. Identificación del Riesgo'!N57:N59</f>
        <v/>
      </c>
      <c r="O57" s="99" t="str">
        <f>'2. Identificación del Riesgo'!O57:O59</f>
        <v/>
      </c>
      <c r="P57" s="100" t="str">
        <f>'2. Identificación del Riesgo'!P57:P59</f>
        <v/>
      </c>
      <c r="Q57" s="31" t="str">
        <f>IF($H$57="","",
IF(OR($H$57="Corrupción",$H$57="Lavado de Activos",$H$57="Financiación del Terrorismo",$H$57="Trámites, OPAs y Consultas de Acceso a la Información Pública"),'6.Valoración Control Corrupción'!$E57,'5. Valoración de Controles'!$E57))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101"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101"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100"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2"/>
      <c r="AH57" s="113"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06"/>
      <c r="AJ57" s="118"/>
      <c r="AK57" s="118" t="str">
        <f>IF(AI57="","","∑ Peso porcentual de cada acción definida")</f>
        <v/>
      </c>
      <c r="AL57" s="97"/>
      <c r="AM57" s="3"/>
      <c r="AN57" s="3"/>
      <c r="AO57" s="3"/>
      <c r="AP57" s="3"/>
      <c r="AQ57" s="3"/>
      <c r="AR57" s="3"/>
      <c r="AS57" s="3"/>
      <c r="AT57" s="3"/>
      <c r="AU57" s="3"/>
      <c r="AV57" s="3"/>
      <c r="AW57" s="3"/>
      <c r="AX57" s="3"/>
      <c r="AY57" s="3"/>
      <c r="AZ57" s="3"/>
      <c r="BA57" s="3"/>
      <c r="BB57" s="3"/>
      <c r="BC57" s="3"/>
      <c r="BD57" s="3"/>
      <c r="BE57" s="3"/>
      <c r="BF57" s="3"/>
    </row>
    <row r="58" spans="1:58" ht="31.5" customHeight="1">
      <c r="A58" s="91"/>
      <c r="B58" s="91"/>
      <c r="C58" s="91"/>
      <c r="D58" s="91"/>
      <c r="E58" s="91"/>
      <c r="F58" s="91"/>
      <c r="G58" s="91"/>
      <c r="H58" s="91"/>
      <c r="I58" s="91"/>
      <c r="J58" s="91"/>
      <c r="K58" s="91"/>
      <c r="L58" s="91"/>
      <c r="M58" s="91"/>
      <c r="N58" s="91"/>
      <c r="O58" s="91"/>
      <c r="P58" s="91"/>
      <c r="Q58" s="31" t="str">
        <f>IF($H$57="","",
IF(OR($H$57="Corrupción",$H$57="Lavado de Activos",$H$57="Financiación del Terrorismo",$H$57="Trámites, OPAs y Consultas de Acceso a la Información Pública"),'6.Valoración Control Corrupción'!$E58,'5. Valoración de Controles'!$E58))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91"/>
      <c r="AC58" s="91"/>
      <c r="AD58" s="91"/>
      <c r="AE58" s="91"/>
      <c r="AF58" s="91"/>
      <c r="AG58" s="91"/>
      <c r="AH58" s="91"/>
      <c r="AI58" s="91"/>
      <c r="AJ58" s="91"/>
      <c r="AK58" s="91"/>
      <c r="AL58" s="91"/>
      <c r="AM58" s="2"/>
      <c r="AN58" s="2"/>
      <c r="AO58" s="2"/>
      <c r="AP58" s="2"/>
      <c r="AQ58" s="2"/>
      <c r="AR58" s="2"/>
      <c r="AS58" s="2"/>
      <c r="AT58" s="2"/>
      <c r="AU58" s="2"/>
      <c r="AV58" s="2"/>
      <c r="AW58" s="2"/>
      <c r="AX58" s="2"/>
      <c r="AY58" s="2"/>
      <c r="AZ58" s="2"/>
      <c r="BA58" s="2"/>
      <c r="BB58" s="2"/>
      <c r="BC58" s="2"/>
      <c r="BD58" s="2"/>
      <c r="BE58" s="2"/>
      <c r="BF58" s="2"/>
    </row>
    <row r="59" spans="1:58" ht="31.5" customHeight="1">
      <c r="A59" s="86"/>
      <c r="B59" s="86"/>
      <c r="C59" s="86"/>
      <c r="D59" s="86"/>
      <c r="E59" s="86"/>
      <c r="F59" s="86"/>
      <c r="G59" s="86"/>
      <c r="H59" s="86"/>
      <c r="I59" s="86"/>
      <c r="J59" s="86"/>
      <c r="K59" s="86"/>
      <c r="L59" s="86"/>
      <c r="M59" s="86"/>
      <c r="N59" s="86"/>
      <c r="O59" s="86"/>
      <c r="P59" s="86"/>
      <c r="Q59" s="31" t="str">
        <f>IF($H$57="","",
IF(OR($H$57="Corrupción",$H$57="Lavado de Activos",$H$57="Financiación del Terrorismo",$H$57="Trámites, OPAs y Consultas de Acceso a la Información Pública"),'6.Valoración Control Corrupción'!$E59,'5. Valoración de Controles'!$E59))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86"/>
      <c r="AC59" s="86"/>
      <c r="AD59" s="86"/>
      <c r="AE59" s="86"/>
      <c r="AF59" s="86"/>
      <c r="AG59" s="86"/>
      <c r="AH59" s="86"/>
      <c r="AI59" s="86"/>
      <c r="AJ59" s="86"/>
      <c r="AK59" s="86"/>
      <c r="AL59" s="86"/>
      <c r="AM59" s="2"/>
      <c r="AN59" s="2"/>
      <c r="AO59" s="2"/>
      <c r="AP59" s="2"/>
      <c r="AQ59" s="2"/>
      <c r="AR59" s="2"/>
      <c r="AS59" s="2"/>
      <c r="AT59" s="2"/>
      <c r="AU59" s="2"/>
      <c r="AV59" s="2"/>
      <c r="AW59" s="2"/>
      <c r="AX59" s="2"/>
      <c r="AY59" s="2"/>
      <c r="AZ59" s="2"/>
      <c r="BA59" s="2"/>
      <c r="BB59" s="2"/>
      <c r="BC59" s="2"/>
      <c r="BD59" s="2"/>
      <c r="BE59" s="2"/>
      <c r="BF59" s="2"/>
    </row>
    <row r="60" spans="1:58" ht="31.5" customHeight="1">
      <c r="A60" s="96">
        <v>18</v>
      </c>
      <c r="B60" s="97" t="str">
        <f>'2. Identificación del Riesgo'!B60:B62</f>
        <v/>
      </c>
      <c r="C60" s="97" t="str">
        <f>IF('2. Identificación del Riesgo'!C60:C62="","",'2. Identificación del Riesgo'!C60:C62)</f>
        <v/>
      </c>
      <c r="D60" s="97" t="str">
        <f>IF('2. Identificación del Riesgo'!D60:D62="","",'2. Identificación del Riesgo'!D60:D62)</f>
        <v/>
      </c>
      <c r="E60" s="97" t="str">
        <f>IF('2. Identificación del Riesgo'!E60:E62="","",'2. Identificación del Riesgo'!E60:E62)</f>
        <v/>
      </c>
      <c r="F60" s="97" t="str">
        <f>IF('2. Identificación del Riesgo'!F60:F62="","",'2. Identificación del Riesgo'!F60:F62)</f>
        <v/>
      </c>
      <c r="G60" s="97" t="str">
        <f>IF('2. Identificación del Riesgo'!G60:G62="","",'2. Identificación del Riesgo'!G60:G62)</f>
        <v/>
      </c>
      <c r="H60" s="97" t="str">
        <f>IF('2. Identificación del Riesgo'!H60:H62="","",'2. Identificación del Riesgo'!H60:H62)</f>
        <v/>
      </c>
      <c r="I60" s="97" t="str">
        <f>IF('2. Identificación del Riesgo'!I60:I62="","",'2. Identificación del Riesgo'!I60:I62)</f>
        <v/>
      </c>
      <c r="J60" s="97" t="str">
        <f>IF('2. Identificación del Riesgo'!J60:J62="","",'2. Identificación del Riesgo'!J60:J62)</f>
        <v/>
      </c>
      <c r="K60" s="101" t="str">
        <f>'2. Identificación del Riesgo'!K60:K62</f>
        <v/>
      </c>
      <c r="L60" s="99" t="str">
        <f>'2. Identificación del Riesgo'!L60:L62</f>
        <v/>
      </c>
      <c r="M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101" t="str">
        <f>'2. Identificación del Riesgo'!N60:N62</f>
        <v/>
      </c>
      <c r="O60" s="99" t="str">
        <f>'2. Identificación del Riesgo'!O60:O62</f>
        <v/>
      </c>
      <c r="P60" s="100" t="str">
        <f>'2. Identificación del Riesgo'!P60:P62</f>
        <v/>
      </c>
      <c r="Q60" s="31" t="str">
        <f>IF($H$60="","",
IF(OR($H$60="Corrupción",$H$60="Lavado de Activos",$H$60="Financiación del Terrorismo",$H$60="Trámites, OPAs y Consultas de Acceso a la Información Pública"),'6.Valoración Control Corrupción'!$E60,'5. Valoración de Controles'!$E60))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101"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101"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100"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2"/>
      <c r="AH60" s="113"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06"/>
      <c r="AJ60" s="118"/>
      <c r="AK60" s="118" t="str">
        <f>IF(AI60="","","∑ Peso porcentual de cada acción definida")</f>
        <v/>
      </c>
      <c r="AL60" s="97"/>
      <c r="AM60" s="3"/>
      <c r="AN60" s="3"/>
      <c r="AO60" s="3"/>
      <c r="AP60" s="3"/>
      <c r="AQ60" s="3"/>
      <c r="AR60" s="3"/>
      <c r="AS60" s="3"/>
      <c r="AT60" s="3"/>
      <c r="AU60" s="3"/>
      <c r="AV60" s="3"/>
      <c r="AW60" s="3"/>
      <c r="AX60" s="3"/>
      <c r="AY60" s="3"/>
      <c r="AZ60" s="3"/>
      <c r="BA60" s="3"/>
      <c r="BB60" s="3"/>
      <c r="BC60" s="3"/>
      <c r="BD60" s="3"/>
      <c r="BE60" s="3"/>
      <c r="BF60" s="3"/>
    </row>
    <row r="61" spans="1:58" ht="31.5" customHeight="1">
      <c r="A61" s="91"/>
      <c r="B61" s="91"/>
      <c r="C61" s="91"/>
      <c r="D61" s="91"/>
      <c r="E61" s="91"/>
      <c r="F61" s="91"/>
      <c r="G61" s="91"/>
      <c r="H61" s="91"/>
      <c r="I61" s="91"/>
      <c r="J61" s="91"/>
      <c r="K61" s="91"/>
      <c r="L61" s="91"/>
      <c r="M61" s="91"/>
      <c r="N61" s="91"/>
      <c r="O61" s="91"/>
      <c r="P61" s="91"/>
      <c r="Q61" s="31" t="str">
        <f>IF($H$60="","",
IF(OR($H$60="Corrupción",$H$60="Lavado de Activos",$H$60="Financiación del Terrorismo",$H$60="Trámites, OPAs y Consultas de Acceso a la Información Pública"),'6.Valoración Control Corrupción'!$E61,'5. Valoración de Controles'!$E61))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91"/>
      <c r="AC61" s="91"/>
      <c r="AD61" s="91"/>
      <c r="AE61" s="91"/>
      <c r="AF61" s="91"/>
      <c r="AG61" s="91"/>
      <c r="AH61" s="91"/>
      <c r="AI61" s="91"/>
      <c r="AJ61" s="91"/>
      <c r="AK61" s="91"/>
      <c r="AL61" s="91"/>
      <c r="AM61" s="2"/>
      <c r="AN61" s="2"/>
      <c r="AO61" s="2"/>
      <c r="AP61" s="2"/>
      <c r="AQ61" s="2"/>
      <c r="AR61" s="2"/>
      <c r="AS61" s="2"/>
      <c r="AT61" s="2"/>
      <c r="AU61" s="2"/>
      <c r="AV61" s="2"/>
      <c r="AW61" s="2"/>
      <c r="AX61" s="2"/>
      <c r="AY61" s="2"/>
      <c r="AZ61" s="2"/>
      <c r="BA61" s="2"/>
      <c r="BB61" s="2"/>
      <c r="BC61" s="2"/>
      <c r="BD61" s="2"/>
      <c r="BE61" s="2"/>
      <c r="BF61" s="2"/>
    </row>
    <row r="62" spans="1:58" ht="31.5" customHeight="1">
      <c r="A62" s="86"/>
      <c r="B62" s="86"/>
      <c r="C62" s="86"/>
      <c r="D62" s="86"/>
      <c r="E62" s="86"/>
      <c r="F62" s="86"/>
      <c r="G62" s="86"/>
      <c r="H62" s="86"/>
      <c r="I62" s="86"/>
      <c r="J62" s="86"/>
      <c r="K62" s="86"/>
      <c r="L62" s="86"/>
      <c r="M62" s="86"/>
      <c r="N62" s="86"/>
      <c r="O62" s="86"/>
      <c r="P62" s="86"/>
      <c r="Q62" s="31" t="str">
        <f>IF($H$60="","",
IF(OR($H$60="Corrupción",$H$60="Lavado de Activos",$H$60="Financiación del Terrorismo",$H$60="Trámites, OPAs y Consultas de Acceso a la Información Pública"),'6.Valoración Control Corrupción'!$E62,'5. Valoración de Controles'!$E62))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86"/>
      <c r="AC62" s="86"/>
      <c r="AD62" s="86"/>
      <c r="AE62" s="86"/>
      <c r="AF62" s="86"/>
      <c r="AG62" s="86"/>
      <c r="AH62" s="86"/>
      <c r="AI62" s="86"/>
      <c r="AJ62" s="86"/>
      <c r="AK62" s="86"/>
      <c r="AL62" s="86"/>
      <c r="AM62" s="2"/>
      <c r="AN62" s="2"/>
      <c r="AO62" s="2"/>
      <c r="AP62" s="2"/>
      <c r="AQ62" s="2"/>
      <c r="AR62" s="2"/>
      <c r="AS62" s="2"/>
      <c r="AT62" s="2"/>
      <c r="AU62" s="2"/>
      <c r="AV62" s="2"/>
      <c r="AW62" s="2"/>
      <c r="AX62" s="2"/>
      <c r="AY62" s="2"/>
      <c r="AZ62" s="2"/>
      <c r="BA62" s="2"/>
      <c r="BB62" s="2"/>
      <c r="BC62" s="2"/>
      <c r="BD62" s="2"/>
      <c r="BE62" s="2"/>
      <c r="BF62" s="2"/>
    </row>
    <row r="63" spans="1:58" ht="31.5" customHeight="1">
      <c r="A63" s="96">
        <v>19</v>
      </c>
      <c r="B63" s="97" t="str">
        <f>'2. Identificación del Riesgo'!B63:B65</f>
        <v/>
      </c>
      <c r="C63" s="97" t="str">
        <f>IF('2. Identificación del Riesgo'!C63:C65="","",'2. Identificación del Riesgo'!C63:C65)</f>
        <v/>
      </c>
      <c r="D63" s="97" t="str">
        <f>IF('2. Identificación del Riesgo'!D63:D65="","",'2. Identificación del Riesgo'!D63:D65)</f>
        <v/>
      </c>
      <c r="E63" s="97" t="str">
        <f>IF('2. Identificación del Riesgo'!E63:E65="","",'2. Identificación del Riesgo'!E63:E65)</f>
        <v/>
      </c>
      <c r="F63" s="97" t="str">
        <f>IF('2. Identificación del Riesgo'!F63:F65="","",'2. Identificación del Riesgo'!F63:F65)</f>
        <v/>
      </c>
      <c r="G63" s="97" t="str">
        <f>IF('2. Identificación del Riesgo'!G63:G65="","",'2. Identificación del Riesgo'!G63:G65)</f>
        <v/>
      </c>
      <c r="H63" s="97" t="str">
        <f>IF('2. Identificación del Riesgo'!H63:H65="","",'2. Identificación del Riesgo'!H63:H65)</f>
        <v/>
      </c>
      <c r="I63" s="97" t="str">
        <f>IF('2. Identificación del Riesgo'!I63:I65="","",'2. Identificación del Riesgo'!I63:I65)</f>
        <v/>
      </c>
      <c r="J63" s="97" t="str">
        <f>IF('2. Identificación del Riesgo'!J63:J65="","",'2. Identificación del Riesgo'!J63:J65)</f>
        <v/>
      </c>
      <c r="K63" s="101" t="str">
        <f>'2. Identificación del Riesgo'!K63:K65</f>
        <v/>
      </c>
      <c r="L63" s="99" t="str">
        <f>'2. Identificación del Riesgo'!L63:L65</f>
        <v/>
      </c>
      <c r="M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101" t="str">
        <f>'2. Identificación del Riesgo'!N63:N65</f>
        <v/>
      </c>
      <c r="O63" s="99" t="str">
        <f>'2. Identificación del Riesgo'!O63:O65</f>
        <v/>
      </c>
      <c r="P63" s="100" t="str">
        <f>'2. Identificación del Riesgo'!P63:P65</f>
        <v/>
      </c>
      <c r="Q63" s="31" t="str">
        <f>IF($H$63="","",
IF(OR($H$63="Corrupción",$H$63="Lavado de Activos",$H$63="Financiación del Terrorismo",$H$63="Trámites, OPAs y Consultas de Acceso a la Información Pública"),'6.Valoración Control Corrupción'!$E63,'5. Valoración de Controles'!$E63))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101"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101"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100"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2"/>
      <c r="AH63" s="113"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06"/>
      <c r="AJ63" s="118"/>
      <c r="AK63" s="118" t="str">
        <f>IF(AI63="","","∑ Peso porcentual de cada acción definida")</f>
        <v/>
      </c>
      <c r="AL63" s="97"/>
      <c r="AM63" s="3"/>
      <c r="AN63" s="3"/>
      <c r="AO63" s="3"/>
      <c r="AP63" s="3"/>
      <c r="AQ63" s="3"/>
      <c r="AR63" s="3"/>
      <c r="AS63" s="3"/>
      <c r="AT63" s="3"/>
      <c r="AU63" s="3"/>
      <c r="AV63" s="3"/>
      <c r="AW63" s="3"/>
      <c r="AX63" s="3"/>
      <c r="AY63" s="3"/>
      <c r="AZ63" s="3"/>
      <c r="BA63" s="3"/>
      <c r="BB63" s="3"/>
      <c r="BC63" s="3"/>
      <c r="BD63" s="3"/>
      <c r="BE63" s="3"/>
      <c r="BF63" s="3"/>
    </row>
    <row r="64" spans="1:58" ht="31.5" customHeight="1">
      <c r="A64" s="91"/>
      <c r="B64" s="91"/>
      <c r="C64" s="91"/>
      <c r="D64" s="91"/>
      <c r="E64" s="91"/>
      <c r="F64" s="91"/>
      <c r="G64" s="91"/>
      <c r="H64" s="91"/>
      <c r="I64" s="91"/>
      <c r="J64" s="91"/>
      <c r="K64" s="91"/>
      <c r="L64" s="91"/>
      <c r="M64" s="91"/>
      <c r="N64" s="91"/>
      <c r="O64" s="91"/>
      <c r="P64" s="91"/>
      <c r="Q64" s="31" t="str">
        <f>IF($H$63="","",
IF(OR($H$63="Corrupción",$H$63="Lavado de Activos",$H$63="Financiación del Terrorismo",$H$63="Trámites, OPAs y Consultas de Acceso a la Información Pública"),'6.Valoración Control Corrupción'!$E64,'5. Valoración de Controles'!$E64))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91"/>
      <c r="AC64" s="91"/>
      <c r="AD64" s="91"/>
      <c r="AE64" s="91"/>
      <c r="AF64" s="91"/>
      <c r="AG64" s="91"/>
      <c r="AH64" s="91"/>
      <c r="AI64" s="91"/>
      <c r="AJ64" s="91"/>
      <c r="AK64" s="91"/>
      <c r="AL64" s="91"/>
      <c r="AM64" s="2"/>
      <c r="AN64" s="2"/>
      <c r="AO64" s="2"/>
      <c r="AP64" s="2"/>
      <c r="AQ64" s="2"/>
      <c r="AR64" s="2"/>
      <c r="AS64" s="2"/>
      <c r="AT64" s="2"/>
      <c r="AU64" s="2"/>
      <c r="AV64" s="2"/>
      <c r="AW64" s="2"/>
      <c r="AX64" s="2"/>
      <c r="AY64" s="2"/>
      <c r="AZ64" s="2"/>
      <c r="BA64" s="2"/>
      <c r="BB64" s="2"/>
      <c r="BC64" s="2"/>
      <c r="BD64" s="2"/>
      <c r="BE64" s="2"/>
      <c r="BF64" s="2"/>
    </row>
    <row r="65" spans="1:58" ht="31.5" customHeight="1">
      <c r="A65" s="86"/>
      <c r="B65" s="86"/>
      <c r="C65" s="86"/>
      <c r="D65" s="86"/>
      <c r="E65" s="86"/>
      <c r="F65" s="86"/>
      <c r="G65" s="86"/>
      <c r="H65" s="86"/>
      <c r="I65" s="86"/>
      <c r="J65" s="86"/>
      <c r="K65" s="86"/>
      <c r="L65" s="86"/>
      <c r="M65" s="86"/>
      <c r="N65" s="86"/>
      <c r="O65" s="86"/>
      <c r="P65" s="86"/>
      <c r="Q65" s="31" t="str">
        <f>IF($H$63="","",
IF(OR($H$63="Corrupción",$H$63="Lavado de Activos",$H$63="Financiación del Terrorismo",$H$63="Trámites, OPAs y Consultas de Acceso a la Información Pública"),'6.Valoración Control Corrupción'!$E65,'5. Valoración de Controles'!$E65))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86"/>
      <c r="AC65" s="86"/>
      <c r="AD65" s="86"/>
      <c r="AE65" s="86"/>
      <c r="AF65" s="86"/>
      <c r="AG65" s="86"/>
      <c r="AH65" s="86"/>
      <c r="AI65" s="86"/>
      <c r="AJ65" s="86"/>
      <c r="AK65" s="86"/>
      <c r="AL65" s="86"/>
      <c r="AM65" s="2"/>
      <c r="AN65" s="2"/>
      <c r="AO65" s="2"/>
      <c r="AP65" s="2"/>
      <c r="AQ65" s="2"/>
      <c r="AR65" s="2"/>
      <c r="AS65" s="2"/>
      <c r="AT65" s="2"/>
      <c r="AU65" s="2"/>
      <c r="AV65" s="2"/>
      <c r="AW65" s="2"/>
      <c r="AX65" s="2"/>
      <c r="AY65" s="2"/>
      <c r="AZ65" s="2"/>
      <c r="BA65" s="2"/>
      <c r="BB65" s="2"/>
      <c r="BC65" s="2"/>
      <c r="BD65" s="2"/>
      <c r="BE65" s="2"/>
      <c r="BF65" s="2"/>
    </row>
    <row r="66" spans="1:58" ht="31.5" customHeight="1">
      <c r="A66" s="96">
        <v>20</v>
      </c>
      <c r="B66" s="97" t="str">
        <f>'2. Identificación del Riesgo'!B66:B68</f>
        <v/>
      </c>
      <c r="C66" s="97" t="str">
        <f>IF('2. Identificación del Riesgo'!C66:C68="","",'2. Identificación del Riesgo'!C66:C68)</f>
        <v/>
      </c>
      <c r="D66" s="97" t="str">
        <f>IF('2. Identificación del Riesgo'!D66:D68="","",'2. Identificación del Riesgo'!D66:D68)</f>
        <v/>
      </c>
      <c r="E66" s="97" t="str">
        <f>IF('2. Identificación del Riesgo'!E66:E68="","",'2. Identificación del Riesgo'!E66:E68)</f>
        <v/>
      </c>
      <c r="F66" s="97" t="str">
        <f>IF('2. Identificación del Riesgo'!F66:F68="","",'2. Identificación del Riesgo'!F66:F68)</f>
        <v/>
      </c>
      <c r="G66" s="97" t="str">
        <f>IF('2. Identificación del Riesgo'!G66:G68="","",'2. Identificación del Riesgo'!G66:G68)</f>
        <v/>
      </c>
      <c r="H66" s="97" t="str">
        <f>IF('2. Identificación del Riesgo'!H66:H68="","",'2. Identificación del Riesgo'!H66:H68)</f>
        <v/>
      </c>
      <c r="I66" s="97" t="str">
        <f>IF('2. Identificación del Riesgo'!I66:I68="","",'2. Identificación del Riesgo'!I66:I68)</f>
        <v/>
      </c>
      <c r="J66" s="97" t="str">
        <f>IF('2. Identificación del Riesgo'!J66:J68="","",'2. Identificación del Riesgo'!J66:J68)</f>
        <v/>
      </c>
      <c r="K66" s="101" t="str">
        <f>'2. Identificación del Riesgo'!K66:K68</f>
        <v/>
      </c>
      <c r="L66" s="99" t="str">
        <f>'2. Identificación del Riesgo'!L66:L68</f>
        <v/>
      </c>
      <c r="M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101" t="str">
        <f>'2. Identificación del Riesgo'!N66:N68</f>
        <v/>
      </c>
      <c r="O66" s="99" t="str">
        <f>'2. Identificación del Riesgo'!O66:O68</f>
        <v/>
      </c>
      <c r="P66" s="100" t="str">
        <f>'2. Identificación del Riesgo'!P66:P68</f>
        <v/>
      </c>
      <c r="Q66" s="31" t="str">
        <f>IF($H$66="","",
IF(OR($H$66="Corrupción",$H$66="Lavado de Activos",$H$66="Financiación del Terrorismo",$H$66="Trámites, OPAs y Consultas de Acceso a la Información Pública"),'6.Valoración Control Corrupción'!$E66,'5. Valoración de Controles'!$E66))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101"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101"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100"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2"/>
      <c r="AH66" s="113"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06"/>
      <c r="AJ66" s="118"/>
      <c r="AK66" s="118" t="str">
        <f>IF(AI66="","","∑ Peso porcentual de cada acción definida")</f>
        <v/>
      </c>
      <c r="AL66" s="97"/>
      <c r="AM66" s="3"/>
      <c r="AN66" s="3"/>
      <c r="AO66" s="3"/>
      <c r="AP66" s="3"/>
      <c r="AQ66" s="3"/>
      <c r="AR66" s="3"/>
      <c r="AS66" s="3"/>
      <c r="AT66" s="3"/>
      <c r="AU66" s="3"/>
      <c r="AV66" s="3"/>
      <c r="AW66" s="3"/>
      <c r="AX66" s="3"/>
      <c r="AY66" s="3"/>
      <c r="AZ66" s="3"/>
      <c r="BA66" s="3"/>
      <c r="BB66" s="3"/>
      <c r="BC66" s="3"/>
      <c r="BD66" s="3"/>
      <c r="BE66" s="3"/>
      <c r="BF66" s="3"/>
    </row>
    <row r="67" spans="1:58" ht="31.5" customHeight="1">
      <c r="A67" s="91"/>
      <c r="B67" s="91"/>
      <c r="C67" s="91"/>
      <c r="D67" s="91"/>
      <c r="E67" s="91"/>
      <c r="F67" s="91"/>
      <c r="G67" s="91"/>
      <c r="H67" s="91"/>
      <c r="I67" s="91"/>
      <c r="J67" s="91"/>
      <c r="K67" s="91"/>
      <c r="L67" s="91"/>
      <c r="M67" s="91"/>
      <c r="N67" s="91"/>
      <c r="O67" s="91"/>
      <c r="P67" s="91"/>
      <c r="Q67" s="31" t="str">
        <f>IF($H$66="","",
IF(OR($H$66="Corrupción",$H$66="Lavado de Activos",$H$66="Financiación del Terrorismo",$H$66="Trámites, OPAs y Consultas de Acceso a la Información Pública"),'6.Valoración Control Corrupción'!$E67,'5. Valoración de Controles'!$E67))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91"/>
      <c r="AC67" s="91"/>
      <c r="AD67" s="91"/>
      <c r="AE67" s="91"/>
      <c r="AF67" s="91"/>
      <c r="AG67" s="91"/>
      <c r="AH67" s="91"/>
      <c r="AI67" s="91"/>
      <c r="AJ67" s="91"/>
      <c r="AK67" s="91"/>
      <c r="AL67" s="91"/>
      <c r="AM67" s="2"/>
      <c r="AN67" s="2"/>
      <c r="AO67" s="2"/>
      <c r="AP67" s="2"/>
      <c r="AQ67" s="2"/>
      <c r="AR67" s="2"/>
      <c r="AS67" s="2"/>
      <c r="AT67" s="2"/>
      <c r="AU67" s="2"/>
      <c r="AV67" s="2"/>
      <c r="AW67" s="2"/>
      <c r="AX67" s="2"/>
      <c r="AY67" s="2"/>
      <c r="AZ67" s="2"/>
      <c r="BA67" s="2"/>
      <c r="BB67" s="2"/>
      <c r="BC67" s="2"/>
      <c r="BD67" s="2"/>
      <c r="BE67" s="2"/>
      <c r="BF67" s="2"/>
    </row>
    <row r="68" spans="1:58" ht="31.5" customHeight="1">
      <c r="A68" s="86"/>
      <c r="B68" s="86"/>
      <c r="C68" s="86"/>
      <c r="D68" s="86"/>
      <c r="E68" s="86"/>
      <c r="F68" s="86"/>
      <c r="G68" s="86"/>
      <c r="H68" s="86"/>
      <c r="I68" s="86"/>
      <c r="J68" s="86"/>
      <c r="K68" s="86"/>
      <c r="L68" s="86"/>
      <c r="M68" s="86"/>
      <c r="N68" s="86"/>
      <c r="O68" s="86"/>
      <c r="P68" s="86"/>
      <c r="Q68" s="31" t="str">
        <f>IF($H$66="","",
IF(OR($H$66="Corrupción",$H$66="Lavado de Activos",$H$66="Financiación del Terrorismo",$H$66="Trámites, OPAs y Consultas de Acceso a la Información Pública"),'6.Valoración Control Corrupción'!$E68,'5. Valoración de Controles'!$E68))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86"/>
      <c r="AC68" s="86"/>
      <c r="AD68" s="86"/>
      <c r="AE68" s="86"/>
      <c r="AF68" s="86"/>
      <c r="AG68" s="86"/>
      <c r="AH68" s="86"/>
      <c r="AI68" s="86"/>
      <c r="AJ68" s="86"/>
      <c r="AK68" s="86"/>
      <c r="AL68" s="86"/>
      <c r="AM68" s="2"/>
      <c r="AN68" s="2"/>
      <c r="AO68" s="2"/>
      <c r="AP68" s="2"/>
      <c r="AQ68" s="2"/>
      <c r="AR68" s="2"/>
      <c r="AS68" s="2"/>
      <c r="AT68" s="2"/>
      <c r="AU68" s="2"/>
      <c r="AV68" s="2"/>
      <c r="AW68" s="2"/>
      <c r="AX68" s="2"/>
      <c r="AY68" s="2"/>
      <c r="AZ68" s="2"/>
      <c r="BA68" s="2"/>
      <c r="BB68" s="2"/>
      <c r="BC68" s="2"/>
      <c r="BD68" s="2"/>
      <c r="BE68" s="2"/>
      <c r="BF68" s="2"/>
    </row>
    <row r="69" spans="1:58"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I42:AI44"/>
    <mergeCell ref="AJ42:AJ44"/>
    <mergeCell ref="AK42:AK44"/>
    <mergeCell ref="AL42:AL44"/>
    <mergeCell ref="AB42:AB44"/>
    <mergeCell ref="AC42:AC44"/>
    <mergeCell ref="AD42:AD44"/>
    <mergeCell ref="AE42:AE44"/>
    <mergeCell ref="AF42:AF44"/>
    <mergeCell ref="AG42:AG44"/>
    <mergeCell ref="AH42:AH44"/>
    <mergeCell ref="AI39:AI41"/>
    <mergeCell ref="AJ39:AJ41"/>
    <mergeCell ref="AK39:AK41"/>
    <mergeCell ref="AL39:AL41"/>
    <mergeCell ref="AB39:AB41"/>
    <mergeCell ref="AC39:AC41"/>
    <mergeCell ref="AD39:AD41"/>
    <mergeCell ref="AE39:AE41"/>
    <mergeCell ref="AF39:AF41"/>
    <mergeCell ref="AG39:AG41"/>
    <mergeCell ref="AH39:AH41"/>
    <mergeCell ref="AI36:AI38"/>
    <mergeCell ref="AJ36:AJ38"/>
    <mergeCell ref="AK36:AK38"/>
    <mergeCell ref="AL36:AL38"/>
    <mergeCell ref="AB36:AB38"/>
    <mergeCell ref="AC36:AC38"/>
    <mergeCell ref="AD36:AD38"/>
    <mergeCell ref="AE36:AE38"/>
    <mergeCell ref="AF36:AF38"/>
    <mergeCell ref="AG36:AG38"/>
    <mergeCell ref="AH36:AH38"/>
    <mergeCell ref="AI33:AI35"/>
    <mergeCell ref="AJ33:AJ35"/>
    <mergeCell ref="AK33:AK35"/>
    <mergeCell ref="AL33:AL35"/>
    <mergeCell ref="AB33:AB35"/>
    <mergeCell ref="AC33:AC35"/>
    <mergeCell ref="AD33:AD35"/>
    <mergeCell ref="AE33:AE35"/>
    <mergeCell ref="AF33:AF35"/>
    <mergeCell ref="AG33:AG35"/>
    <mergeCell ref="AH33:AH35"/>
    <mergeCell ref="AI30:AI32"/>
    <mergeCell ref="AJ30:AJ32"/>
    <mergeCell ref="AK30:AK32"/>
    <mergeCell ref="AL30:AL32"/>
    <mergeCell ref="AB30:AB32"/>
    <mergeCell ref="AC30:AC32"/>
    <mergeCell ref="AD30:AD32"/>
    <mergeCell ref="AE30:AE32"/>
    <mergeCell ref="AF30:AF32"/>
    <mergeCell ref="AG30:AG32"/>
    <mergeCell ref="AH30:AH32"/>
    <mergeCell ref="AI27:AI29"/>
    <mergeCell ref="AJ27:AJ29"/>
    <mergeCell ref="AK27:AK29"/>
    <mergeCell ref="AL27:AL29"/>
    <mergeCell ref="AB27:AB29"/>
    <mergeCell ref="AC27:AC29"/>
    <mergeCell ref="AD27:AD29"/>
    <mergeCell ref="AE27:AE29"/>
    <mergeCell ref="AF27:AF29"/>
    <mergeCell ref="AG27:AG29"/>
    <mergeCell ref="AH27:AH29"/>
    <mergeCell ref="AI24:AI26"/>
    <mergeCell ref="AJ24:AJ26"/>
    <mergeCell ref="AK24:AK26"/>
    <mergeCell ref="AL24:AL26"/>
    <mergeCell ref="AB24:AB26"/>
    <mergeCell ref="AC24:AC26"/>
    <mergeCell ref="AD24:AD26"/>
    <mergeCell ref="AE24:AE26"/>
    <mergeCell ref="AF24:AF26"/>
    <mergeCell ref="AG24:AG26"/>
    <mergeCell ref="AH24:AH26"/>
    <mergeCell ref="AI66:AI68"/>
    <mergeCell ref="AJ66:AJ68"/>
    <mergeCell ref="AK66:AK68"/>
    <mergeCell ref="AL66:AL68"/>
    <mergeCell ref="AB66:AB68"/>
    <mergeCell ref="AC66:AC68"/>
    <mergeCell ref="AD66:AD68"/>
    <mergeCell ref="AE66:AE68"/>
    <mergeCell ref="AF66:AF68"/>
    <mergeCell ref="AG66:AG68"/>
    <mergeCell ref="AH66:AH68"/>
    <mergeCell ref="AI18:AI20"/>
    <mergeCell ref="AJ18:AJ20"/>
    <mergeCell ref="AK18:AK20"/>
    <mergeCell ref="AL18:AL20"/>
    <mergeCell ref="AB18:AB20"/>
    <mergeCell ref="AC18:AC20"/>
    <mergeCell ref="AD18:AD20"/>
    <mergeCell ref="AE18:AE20"/>
    <mergeCell ref="AF18:AF20"/>
    <mergeCell ref="AG18:AG20"/>
    <mergeCell ref="AH18:AH20"/>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63:AI65"/>
    <mergeCell ref="AJ63:AJ65"/>
    <mergeCell ref="AK63:AK65"/>
    <mergeCell ref="AL63:AL65"/>
    <mergeCell ref="AB63:AB65"/>
    <mergeCell ref="AC63:AC65"/>
    <mergeCell ref="AD63:AD65"/>
    <mergeCell ref="AE63:AE65"/>
    <mergeCell ref="AF63:AF65"/>
    <mergeCell ref="AG63:AG65"/>
    <mergeCell ref="AH63:AH65"/>
    <mergeCell ref="AI60:AI62"/>
    <mergeCell ref="AJ60:AJ62"/>
    <mergeCell ref="AK60:AK62"/>
    <mergeCell ref="AL60:AL62"/>
    <mergeCell ref="AB60:AB62"/>
    <mergeCell ref="AC60:AC62"/>
    <mergeCell ref="AD60:AD62"/>
    <mergeCell ref="AE60:AE62"/>
    <mergeCell ref="AF60:AF62"/>
    <mergeCell ref="AG60:AG62"/>
    <mergeCell ref="AH60:AH62"/>
    <mergeCell ref="AI57:AI59"/>
    <mergeCell ref="AJ57:AJ59"/>
    <mergeCell ref="AK57:AK59"/>
    <mergeCell ref="AL57:AL59"/>
    <mergeCell ref="AB57:AB59"/>
    <mergeCell ref="AC57:AC59"/>
    <mergeCell ref="AD57:AD59"/>
    <mergeCell ref="AE57:AE59"/>
    <mergeCell ref="AF57:AF59"/>
    <mergeCell ref="AG57:AG59"/>
    <mergeCell ref="AH57:AH59"/>
    <mergeCell ref="AI54:AI56"/>
    <mergeCell ref="AJ54:AJ56"/>
    <mergeCell ref="AK54:AK56"/>
    <mergeCell ref="AL54:AL56"/>
    <mergeCell ref="AB54:AB56"/>
    <mergeCell ref="AC54:AC56"/>
    <mergeCell ref="AD54:AD56"/>
    <mergeCell ref="AE54:AE56"/>
    <mergeCell ref="AF54:AF56"/>
    <mergeCell ref="AG54:AG56"/>
    <mergeCell ref="AH54:AH56"/>
    <mergeCell ref="AI51:AI53"/>
    <mergeCell ref="AJ51:AJ53"/>
    <mergeCell ref="AK51:AK53"/>
    <mergeCell ref="AL51:AL53"/>
    <mergeCell ref="AB51:AB53"/>
    <mergeCell ref="AC51:AC53"/>
    <mergeCell ref="AD51:AD53"/>
    <mergeCell ref="AE51:AE53"/>
    <mergeCell ref="AF51:AF53"/>
    <mergeCell ref="AG51:AG53"/>
    <mergeCell ref="AH51:AH53"/>
    <mergeCell ref="AI48:AI50"/>
    <mergeCell ref="AJ48:AJ50"/>
    <mergeCell ref="AK48:AK50"/>
    <mergeCell ref="AL48:AL50"/>
    <mergeCell ref="AB48:AB50"/>
    <mergeCell ref="AC48:AC50"/>
    <mergeCell ref="AD48:AD50"/>
    <mergeCell ref="AE48:AE50"/>
    <mergeCell ref="AF48:AF50"/>
    <mergeCell ref="AG48:AG50"/>
    <mergeCell ref="AH48:AH50"/>
    <mergeCell ref="AI45:AI47"/>
    <mergeCell ref="AJ45:AJ47"/>
    <mergeCell ref="AK45:AK47"/>
    <mergeCell ref="AL45:AL47"/>
    <mergeCell ref="AB45:AB47"/>
    <mergeCell ref="AC45:AC47"/>
    <mergeCell ref="AD45:AD47"/>
    <mergeCell ref="AE45:AE47"/>
    <mergeCell ref="AF45:AF47"/>
    <mergeCell ref="AG45:AG47"/>
    <mergeCell ref="AH45:AH47"/>
    <mergeCell ref="AI21:AI23"/>
    <mergeCell ref="AJ21:AJ23"/>
    <mergeCell ref="AK21:AK23"/>
    <mergeCell ref="AL21:AL23"/>
    <mergeCell ref="AB21:AB23"/>
    <mergeCell ref="AC21:AC23"/>
    <mergeCell ref="AD21:AD23"/>
    <mergeCell ref="AE21:AE23"/>
    <mergeCell ref="AF21:AF23"/>
    <mergeCell ref="AG21:AG23"/>
    <mergeCell ref="AH21:AH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AK1:AL1"/>
    <mergeCell ref="AK2:AL2"/>
    <mergeCell ref="AK3:AL3"/>
    <mergeCell ref="AK4:AL4"/>
    <mergeCell ref="A6:J6"/>
    <mergeCell ref="R7:T7"/>
    <mergeCell ref="U7:Z7"/>
    <mergeCell ref="K6:P6"/>
    <mergeCell ref="Q6:AA6"/>
    <mergeCell ref="A7:A8"/>
    <mergeCell ref="B7:B8"/>
    <mergeCell ref="C7:C8"/>
    <mergeCell ref="D7:D8"/>
    <mergeCell ref="E7: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F7:F8"/>
    <mergeCell ref="G7:G8"/>
    <mergeCell ref="H7:H8"/>
    <mergeCell ref="I7:I8"/>
    <mergeCell ref="J7:J8"/>
    <mergeCell ref="K7:K8"/>
    <mergeCell ref="L7:L8"/>
    <mergeCell ref="M7:M8"/>
    <mergeCell ref="N7:N8"/>
    <mergeCell ref="O7:O8"/>
    <mergeCell ref="P7:P8"/>
    <mergeCell ref="Q7:Q8"/>
    <mergeCell ref="AH7:AH8"/>
    <mergeCell ref="AI7:AI8"/>
    <mergeCell ref="AJ7:AJ8"/>
    <mergeCell ref="AK7:AK8"/>
    <mergeCell ref="AL7:AL8"/>
    <mergeCell ref="AA7:AA8"/>
    <mergeCell ref="AB7:AB8"/>
    <mergeCell ref="AC7:AC8"/>
    <mergeCell ref="AD7:AD8"/>
    <mergeCell ref="AE7:AE8"/>
  </mergeCells>
  <conditionalFormatting sqref="N9">
    <cfRule type="cellIs" dxfId="84" priority="1" operator="equal">
      <formula>"Catastrófico"</formula>
    </cfRule>
  </conditionalFormatting>
  <conditionalFormatting sqref="N9">
    <cfRule type="cellIs" dxfId="83" priority="2" operator="equal">
      <formula>"Mayor"</formula>
    </cfRule>
  </conditionalFormatting>
  <conditionalFormatting sqref="N9">
    <cfRule type="cellIs" dxfId="82" priority="3" operator="equal">
      <formula>"Moderado"</formula>
    </cfRule>
  </conditionalFormatting>
  <conditionalFormatting sqref="N9">
    <cfRule type="cellIs" dxfId="81" priority="4" operator="equal">
      <formula>"Menor"</formula>
    </cfRule>
  </conditionalFormatting>
  <conditionalFormatting sqref="N9">
    <cfRule type="cellIs" dxfId="80" priority="5" operator="equal">
      <formula>"Leve"</formula>
    </cfRule>
  </conditionalFormatting>
  <conditionalFormatting sqref="P9">
    <cfRule type="cellIs" dxfId="79" priority="6" operator="equal">
      <formula>"Extremo"</formula>
    </cfRule>
  </conditionalFormatting>
  <conditionalFormatting sqref="P9">
    <cfRule type="cellIs" dxfId="78" priority="7" operator="equal">
      <formula>"Alto"</formula>
    </cfRule>
  </conditionalFormatting>
  <conditionalFormatting sqref="P9">
    <cfRule type="cellIs" dxfId="77" priority="8" operator="equal">
      <formula>"Moderado"</formula>
    </cfRule>
  </conditionalFormatting>
  <conditionalFormatting sqref="P9">
    <cfRule type="cellIs" dxfId="76" priority="9" operator="equal">
      <formula>"Bajo"</formula>
    </cfRule>
  </conditionalFormatting>
  <conditionalFormatting sqref="AD9">
    <cfRule type="cellIs" dxfId="75" priority="10" operator="equal">
      <formula>"Catastrófico"</formula>
    </cfRule>
  </conditionalFormatting>
  <conditionalFormatting sqref="AD9">
    <cfRule type="cellIs" dxfId="74" priority="11" operator="equal">
      <formula>"Mayor"</formula>
    </cfRule>
  </conditionalFormatting>
  <conditionalFormatting sqref="AD9">
    <cfRule type="cellIs" dxfId="73" priority="12" operator="equal">
      <formula>"Moderado"</formula>
    </cfRule>
  </conditionalFormatting>
  <conditionalFormatting sqref="AD9">
    <cfRule type="cellIs" dxfId="72" priority="13" operator="equal">
      <formula>"Menor"</formula>
    </cfRule>
  </conditionalFormatting>
  <conditionalFormatting sqref="AD9">
    <cfRule type="cellIs" dxfId="71" priority="14" operator="equal">
      <formula>"Leve"</formula>
    </cfRule>
  </conditionalFormatting>
  <conditionalFormatting sqref="AF9">
    <cfRule type="cellIs" dxfId="70" priority="15" operator="equal">
      <formula>"Extremo"</formula>
    </cfRule>
  </conditionalFormatting>
  <conditionalFormatting sqref="AF9">
    <cfRule type="cellIs" dxfId="69" priority="16" operator="equal">
      <formula>"Alto"</formula>
    </cfRule>
  </conditionalFormatting>
  <conditionalFormatting sqref="AF9">
    <cfRule type="cellIs" dxfId="68" priority="17" operator="equal">
      <formula>"Moderado"</formula>
    </cfRule>
  </conditionalFormatting>
  <conditionalFormatting sqref="AF9">
    <cfRule type="cellIs" dxfId="67" priority="18" operator="equal">
      <formula>"Bajo"</formula>
    </cfRule>
  </conditionalFormatting>
  <conditionalFormatting sqref="K9">
    <cfRule type="cellIs" dxfId="66" priority="19" operator="equal">
      <formula>"Muy Alta"</formula>
    </cfRule>
  </conditionalFormatting>
  <conditionalFormatting sqref="K9">
    <cfRule type="cellIs" dxfId="65" priority="20" operator="equal">
      <formula>"Alta"</formula>
    </cfRule>
  </conditionalFormatting>
  <conditionalFormatting sqref="K9">
    <cfRule type="cellIs" dxfId="64" priority="21" operator="equal">
      <formula>"Media"</formula>
    </cfRule>
  </conditionalFormatting>
  <conditionalFormatting sqref="K9">
    <cfRule type="cellIs" dxfId="63" priority="22" operator="equal">
      <formula>"Baja"</formula>
    </cfRule>
  </conditionalFormatting>
  <conditionalFormatting sqref="K9">
    <cfRule type="cellIs" dxfId="62" priority="23" operator="equal">
      <formula>"Muy Baja"</formula>
    </cfRule>
  </conditionalFormatting>
  <conditionalFormatting sqref="K9:K11">
    <cfRule type="expression" dxfId="61" priority="24">
      <formula>IF($K9="Casi seguro",1,0)</formula>
    </cfRule>
  </conditionalFormatting>
  <conditionalFormatting sqref="K9:K11">
    <cfRule type="expression" dxfId="60" priority="25">
      <formula>IF($K9="Probable",1,0)</formula>
    </cfRule>
  </conditionalFormatting>
  <conditionalFormatting sqref="K9:K11">
    <cfRule type="expression" dxfId="59" priority="26">
      <formula>IF($K9="Posible",1,0)</formula>
    </cfRule>
  </conditionalFormatting>
  <conditionalFormatting sqref="K9:K11">
    <cfRule type="expression" dxfId="58" priority="27">
      <formula>IF($K9="Improbable",1,0)</formula>
    </cfRule>
  </conditionalFormatting>
  <conditionalFormatting sqref="K9:K11">
    <cfRule type="expression" dxfId="57" priority="28">
      <formula>IF($K9="Rara vez",1,0)</formula>
    </cfRule>
  </conditionalFormatting>
  <conditionalFormatting sqref="AB9">
    <cfRule type="cellIs" dxfId="56" priority="29" operator="equal">
      <formula>"Muy Alta"</formula>
    </cfRule>
  </conditionalFormatting>
  <conditionalFormatting sqref="AB9">
    <cfRule type="cellIs" dxfId="55" priority="30" operator="equal">
      <formula>"Alta"</formula>
    </cfRule>
  </conditionalFormatting>
  <conditionalFormatting sqref="AB9">
    <cfRule type="cellIs" dxfId="54" priority="31" operator="equal">
      <formula>"Media"</formula>
    </cfRule>
  </conditionalFormatting>
  <conditionalFormatting sqref="AB9">
    <cfRule type="cellIs" dxfId="53" priority="32" operator="equal">
      <formula>"Baja"</formula>
    </cfRule>
  </conditionalFormatting>
  <conditionalFormatting sqref="AB9">
    <cfRule type="cellIs" dxfId="52" priority="33" operator="equal">
      <formula>"Muy Baja"</formula>
    </cfRule>
  </conditionalFormatting>
  <conditionalFormatting sqref="AB9:AB11">
    <cfRule type="expression" dxfId="51" priority="34">
      <formula>IF($AB9="Casi seguro",1,0)</formula>
    </cfRule>
  </conditionalFormatting>
  <conditionalFormatting sqref="AB9:AB11">
    <cfRule type="expression" dxfId="50" priority="35">
      <formula>IF($AB9="Probable",1,0)</formula>
    </cfRule>
  </conditionalFormatting>
  <conditionalFormatting sqref="AB9:AB11">
    <cfRule type="expression" dxfId="49" priority="36">
      <formula>IF($AB9="Posible",1,0)</formula>
    </cfRule>
  </conditionalFormatting>
  <conditionalFormatting sqref="AB9:AB11">
    <cfRule type="expression" dxfId="48" priority="37">
      <formula>IF($AB9="Improbable",1,0)</formula>
    </cfRule>
  </conditionalFormatting>
  <conditionalFormatting sqref="AB9:AB11">
    <cfRule type="expression" dxfId="47" priority="38">
      <formula>IF($AB9="Rara vez",1,0)</formula>
    </cfRule>
  </conditionalFormatting>
  <conditionalFormatting sqref="N12 N15 N18 N21 N24 N27 N30 N33 N36 N39 N42 N45 N48 N51 N54 N57 N60 N63 N66">
    <cfRule type="cellIs" dxfId="46" priority="39" operator="equal">
      <formula>"Catastrófico"</formula>
    </cfRule>
  </conditionalFormatting>
  <conditionalFormatting sqref="N12 N15 N18 N21 N24 N27 N30 N33 N36 N39 N42 N45 N48 N51 N54 N57 N60 N63 N66">
    <cfRule type="cellIs" dxfId="45" priority="40" operator="equal">
      <formula>"Mayor"</formula>
    </cfRule>
  </conditionalFormatting>
  <conditionalFormatting sqref="N12 N15 N18 N21 N24 N27 N30 N33 N36 N39 N42 N45 N48 N51 N54 N57 N60 N63 N66">
    <cfRule type="cellIs" dxfId="44" priority="41" operator="equal">
      <formula>"Moderado"</formula>
    </cfRule>
  </conditionalFormatting>
  <conditionalFormatting sqref="N12 N15 N18 N21 N24 N27 N30 N33 N36 N39 N42 N45 N48 N51 N54 N57 N60 N63 N66">
    <cfRule type="cellIs" dxfId="43" priority="42" operator="equal">
      <formula>"Menor"</formula>
    </cfRule>
  </conditionalFormatting>
  <conditionalFormatting sqref="N12 N15 N18 N21 N24 N27 N30 N33 N36 N39 N42 N45 N48 N51 N54 N57 N60 N63 N66">
    <cfRule type="cellIs" dxfId="42" priority="43" operator="equal">
      <formula>"Leve"</formula>
    </cfRule>
  </conditionalFormatting>
  <conditionalFormatting sqref="P12 P15 P18 P21 P24 P27 P30 P33 P36 P39 P42 P45 P48 P51 P54 P57 P60 P63 P66">
    <cfRule type="cellIs" dxfId="41" priority="44" operator="equal">
      <formula>"Extremo"</formula>
    </cfRule>
  </conditionalFormatting>
  <conditionalFormatting sqref="P12 P15 P18 P21 P24 P27 P30 P33 P36 P39 P42 P45 P48 P51 P54 P57 P60 P63 P66">
    <cfRule type="cellIs" dxfId="40" priority="45" operator="equal">
      <formula>"Alto"</formula>
    </cfRule>
  </conditionalFormatting>
  <conditionalFormatting sqref="P12 P15 P18 P21 P24 P27 P30 P33 P36 P39 P42 P45 P48 P51 P54 P57 P60 P63 P66">
    <cfRule type="cellIs" dxfId="39" priority="46" operator="equal">
      <formula>"Moderado"</formula>
    </cfRule>
  </conditionalFormatting>
  <conditionalFormatting sqref="P12 P15 P18 P21 P24 P27 P30 P33 P36 P39 P42 P45 P48 P51 P54 P57 P60 P63 P66">
    <cfRule type="cellIs" dxfId="38" priority="47" operator="equal">
      <formula>"Bajo"</formula>
    </cfRule>
  </conditionalFormatting>
  <conditionalFormatting sqref="AD12 AD15 AD18 AD21 AD24 AD27 AD30 AD33 AD36 AD39 AD42 AD45 AD48 AD51 AD54 AD57 AD60 AD63 AD66">
    <cfRule type="cellIs" dxfId="37" priority="48" operator="equal">
      <formula>"Catastrófico"</formula>
    </cfRule>
  </conditionalFormatting>
  <conditionalFormatting sqref="AD12 AD15 AD18 AD21 AD24 AD27 AD30 AD33 AD36 AD39 AD42 AD45 AD48 AD51 AD54 AD57 AD60 AD63 AD66">
    <cfRule type="cellIs" dxfId="36" priority="49" operator="equal">
      <formula>"Mayor"</formula>
    </cfRule>
  </conditionalFormatting>
  <conditionalFormatting sqref="AD12 AD15 AD18 AD21 AD24 AD27 AD30 AD33 AD36 AD39 AD42 AD45 AD48 AD51 AD54 AD57 AD60 AD63 AD66">
    <cfRule type="cellIs" dxfId="35" priority="50" operator="equal">
      <formula>"Moderado"</formula>
    </cfRule>
  </conditionalFormatting>
  <conditionalFormatting sqref="AD12 AD15 AD18 AD21 AD24 AD27 AD30 AD33 AD36 AD39 AD42 AD45 AD48 AD51 AD54 AD57 AD60 AD63 AD66">
    <cfRule type="cellIs" dxfId="34" priority="51" operator="equal">
      <formula>"Menor"</formula>
    </cfRule>
  </conditionalFormatting>
  <conditionalFormatting sqref="AD12 AD15 AD18 AD21 AD24 AD27 AD30 AD33 AD36 AD39 AD42 AD45 AD48 AD51 AD54 AD57 AD60 AD63 AD66">
    <cfRule type="cellIs" dxfId="33" priority="52" operator="equal">
      <formula>"Leve"</formula>
    </cfRule>
  </conditionalFormatting>
  <conditionalFormatting sqref="AF12 AF15 AF18 AF21 AF24 AF27 AF30 AF33 AF36 AF39 AF42 AF45 AF48 AF51 AF54 AF57 AF60 AF63 AF66">
    <cfRule type="cellIs" dxfId="32" priority="53" operator="equal">
      <formula>"Extremo"</formula>
    </cfRule>
  </conditionalFormatting>
  <conditionalFormatting sqref="AF12 AF15 AF18 AF21 AF24 AF27 AF30 AF33 AF36 AF39 AF42 AF45 AF48 AF51 AF54 AF57 AF60 AF63 AF66">
    <cfRule type="cellIs" dxfId="31" priority="54" operator="equal">
      <formula>"Alto"</formula>
    </cfRule>
  </conditionalFormatting>
  <conditionalFormatting sqref="AF12 AF15 AF18 AF21 AF24 AF27 AF30 AF33 AF36 AF39 AF42 AF45 AF48 AF51 AF54 AF57 AF60 AF63 AF66">
    <cfRule type="cellIs" dxfId="30" priority="55" operator="equal">
      <formula>"Moderado"</formula>
    </cfRule>
  </conditionalFormatting>
  <conditionalFormatting sqref="AF12 AF15 AF18 AF21 AF24 AF27 AF30 AF33 AF36 AF39 AF42 AF45 AF48 AF51 AF54 AF57 AF60 AF63 AF66">
    <cfRule type="cellIs" dxfId="29" priority="56" operator="equal">
      <formula>"Bajo"</formula>
    </cfRule>
  </conditionalFormatting>
  <conditionalFormatting sqref="K12 K15 K18 K21 K24 K27 K30 K33 K36 K39 K42 K45 K48 K51 K54 K57 K60 K63 K66">
    <cfRule type="cellIs" dxfId="28" priority="57" operator="equal">
      <formula>"Muy Alta"</formula>
    </cfRule>
  </conditionalFormatting>
  <conditionalFormatting sqref="K12 K15 K18 K21 K24 K27 K30 K33 K36 K39 K42 K45 K48 K51 K54 K57 K60 K63 K66">
    <cfRule type="cellIs" dxfId="27" priority="58" operator="equal">
      <formula>"Alta"</formula>
    </cfRule>
  </conditionalFormatting>
  <conditionalFormatting sqref="K12 K15 K18 K21 K24 K27 K30 K33 K36 K39 K42 K45 K48 K51 K54 K57 K60 K63 K66">
    <cfRule type="cellIs" dxfId="26" priority="59" operator="equal">
      <formula>"Media"</formula>
    </cfRule>
  </conditionalFormatting>
  <conditionalFormatting sqref="K12 K15 K18 K21 K24 K27 K30 K33 K36 K39 K42 K45 K48 K51 K54 K57 K60 K63 K66">
    <cfRule type="cellIs" dxfId="25" priority="60" operator="equal">
      <formula>"Baja"</formula>
    </cfRule>
  </conditionalFormatting>
  <conditionalFormatting sqref="K12 K15 K18 K21 K24 K27 K30 K33 K36 K39 K42 K45 K48 K51 K54 K57 K60 K63 K66">
    <cfRule type="cellIs" dxfId="24" priority="61" operator="equal">
      <formula>"Muy Baja"</formula>
    </cfRule>
  </conditionalFormatting>
  <conditionalFormatting sqref="K12:K68">
    <cfRule type="expression" dxfId="23" priority="62">
      <formula>IF($K12="Casi seguro",1,0)</formula>
    </cfRule>
  </conditionalFormatting>
  <conditionalFormatting sqref="K12:K68">
    <cfRule type="expression" dxfId="22" priority="63">
      <formula>IF($K12="Probable",1,0)</formula>
    </cfRule>
  </conditionalFormatting>
  <conditionalFormatting sqref="K12:K68">
    <cfRule type="expression" dxfId="21" priority="64">
      <formula>IF($K12="Posible",1,0)</formula>
    </cfRule>
  </conditionalFormatting>
  <conditionalFormatting sqref="K12:K68">
    <cfRule type="expression" dxfId="20" priority="65">
      <formula>IF($K12="Improbable",1,0)</formula>
    </cfRule>
  </conditionalFormatting>
  <conditionalFormatting sqref="K12:K68">
    <cfRule type="expression" dxfId="19" priority="66">
      <formula>IF($K12="Rara vez",1,0)</formula>
    </cfRule>
  </conditionalFormatting>
  <conditionalFormatting sqref="AB12 AB15 AB18 AB21 AB24 AB27 AB30 AB33 AB36 AB39 AB42 AB45 AB48 AB51 AB54 AB57 AB60 AB63 AB66">
    <cfRule type="cellIs" dxfId="18" priority="67" operator="equal">
      <formula>"Muy Alta"</formula>
    </cfRule>
  </conditionalFormatting>
  <conditionalFormatting sqref="AB12 AB15 AB18 AB21 AB24 AB27 AB30 AB33 AB36 AB39 AB42 AB45 AB48 AB51 AB54 AB57 AB60 AB63 AB66">
    <cfRule type="cellIs" dxfId="17" priority="68" operator="equal">
      <formula>"Alta"</formula>
    </cfRule>
  </conditionalFormatting>
  <conditionalFormatting sqref="AB12 AB15 AB18 AB21 AB24 AB27 AB30 AB33 AB36 AB39 AB42 AB45 AB48 AB51 AB54 AB57 AB60 AB63 AB66">
    <cfRule type="cellIs" dxfId="16" priority="69" operator="equal">
      <formula>"Media"</formula>
    </cfRule>
  </conditionalFormatting>
  <conditionalFormatting sqref="AB12 AB15 AB18 AB21 AB24 AB27 AB30 AB33 AB36 AB39 AB42 AB45 AB48 AB51 AB54 AB57 AB60 AB63 AB66">
    <cfRule type="cellIs" dxfId="15" priority="70" operator="equal">
      <formula>"Baja"</formula>
    </cfRule>
  </conditionalFormatting>
  <conditionalFormatting sqref="AB12 AB15 AB18 AB21 AB24 AB27 AB30 AB33 AB36 AB39 AB42 AB45 AB48 AB51 AB54 AB57 AB60 AB63 AB66">
    <cfRule type="cellIs" dxfId="14" priority="71" operator="equal">
      <formula>"Muy Baja"</formula>
    </cfRule>
  </conditionalFormatting>
  <conditionalFormatting sqref="AB12:AB68">
    <cfRule type="expression" dxfId="13" priority="72">
      <formula>IF($AB12="Casi seguro",1,0)</formula>
    </cfRule>
  </conditionalFormatting>
  <conditionalFormatting sqref="AB12:AB68">
    <cfRule type="expression" dxfId="12" priority="73">
      <formula>IF($AB12="Probable",1,0)</formula>
    </cfRule>
  </conditionalFormatting>
  <conditionalFormatting sqref="AB12:AB68">
    <cfRule type="expression" dxfId="11" priority="74">
      <formula>IF($AB12="Posible",1,0)</formula>
    </cfRule>
  </conditionalFormatting>
  <conditionalFormatting sqref="AB12:AB68">
    <cfRule type="expression" dxfId="10" priority="75">
      <formula>IF($AB12="Improbable",1,0)</formula>
    </cfRule>
  </conditionalFormatting>
  <conditionalFormatting sqref="AB12:AB68">
    <cfRule type="expression" dxfId="9" priority="76">
      <formula>IF($AB12="Rara vez",1,0)</formula>
    </cfRule>
  </conditionalFormatting>
  <conditionalFormatting sqref="AI9:AL11">
    <cfRule type="expression" dxfId="8" priority="77">
      <formula>IF(OR($AG9="Evitar",$AG9="Compartir",$AG9="Aceptar",$AG9="Reducir (Transferir)"),1,0)</formula>
    </cfRule>
  </conditionalFormatting>
  <conditionalFormatting sqref="AI9:AL11">
    <cfRule type="expression" dxfId="7"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6" priority="79">
      <formula>IF($AF9="Bajo",1,0)</formula>
    </cfRule>
  </conditionalFormatting>
  <conditionalFormatting sqref="AI12:AI14 AI15:AL68 AK12:AL14">
    <cfRule type="expression" dxfId="5" priority="80">
      <formula>IF(OR($AG12="Evitar",$AG12="Compartir",$AG12="Aceptar",$AG12="Reducir (Transferir)"),1,0)</formula>
    </cfRule>
  </conditionalFormatting>
  <conditionalFormatting sqref="AI12:AI14 AI15:AL68 AK12:AL14">
    <cfRule type="expression" dxfId="4"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I14 AI15:AL68 AK12:AL14">
    <cfRule type="expression" dxfId="3" priority="82">
      <formula>IF($AF12="Bajo",1,0)</formula>
    </cfRule>
  </conditionalFormatting>
  <conditionalFormatting sqref="AJ12:AJ14">
    <cfRule type="expression" dxfId="2" priority="83">
      <formula>IF(OR($AG12="Evitar",$AG12="Compartir",$AG12="Aceptar",$AG12="Reducir (Transferir)"),1,0)</formula>
    </cfRule>
  </conditionalFormatting>
  <conditionalFormatting sqref="AJ12:AJ14">
    <cfRule type="expression" dxfId="1" priority="84">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J12:AJ14">
    <cfRule type="expression" dxfId="0" priority="85">
      <formula>IF($AF12="Bajo",1,0)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dimension ref="A1:AO1000"/>
  <sheetViews>
    <sheetView topLeftCell="S1" workbookViewId="0">
      <pane ySplit="8" topLeftCell="A9" activePane="bottomLeft" state="frozen"/>
      <selection pane="bottomLeft" activeCell="V24" sqref="V24:V26"/>
    </sheetView>
  </sheetViews>
  <sheetFormatPr baseColWidth="10" defaultColWidth="14.44140625" defaultRowHeight="15" customHeight="1"/>
  <cols>
    <col min="1" max="1" width="4" customWidth="1"/>
    <col min="2" max="2" width="19" customWidth="1"/>
    <col min="3" max="3" width="29.33203125" customWidth="1"/>
    <col min="4" max="4" width="21.33203125" customWidth="1"/>
    <col min="5" max="5" width="53.5546875" customWidth="1"/>
    <col min="6" max="6" width="8.5546875" hidden="1" customWidth="1"/>
    <col min="7" max="7" width="27.88671875" hidden="1" customWidth="1"/>
    <col min="8" max="8" width="23.6640625" hidden="1" customWidth="1"/>
    <col min="9" max="9" width="33.6640625" hidden="1" customWidth="1"/>
    <col min="10" max="10" width="9.5546875" hidden="1" customWidth="1"/>
    <col min="11" max="11" width="31.88671875" hidden="1" customWidth="1"/>
    <col min="12" max="12" width="23.6640625" hidden="1" customWidth="1"/>
    <col min="13" max="13" width="12" customWidth="1"/>
    <col min="14" max="14" width="27.88671875" customWidth="1"/>
    <col min="15" max="15" width="23.6640625" customWidth="1"/>
    <col min="16" max="16" width="33.6640625" customWidth="1"/>
    <col min="17" max="17" width="9.5546875" customWidth="1"/>
    <col min="18" max="18" width="31.88671875" customWidth="1"/>
    <col min="19" max="19" width="23.6640625" customWidth="1"/>
    <col min="20" max="20" width="8.5546875" customWidth="1"/>
    <col min="21" max="21" width="27.88671875" customWidth="1"/>
    <col min="22" max="22" width="23.6640625" customWidth="1"/>
    <col min="23" max="23" width="33.6640625" customWidth="1"/>
    <col min="24" max="24" width="9.5546875" customWidth="1"/>
    <col min="25" max="25" width="27.109375" customWidth="1"/>
    <col min="26" max="26" width="23.6640625" customWidth="1"/>
    <col min="27" max="27" width="11.44140625" customWidth="1"/>
    <col min="28" max="41" width="11.44140625" hidden="1" customWidth="1"/>
  </cols>
  <sheetData>
    <row r="1" spans="1:41" ht="16.5" customHeight="1">
      <c r="A1" s="72"/>
      <c r="B1" s="67"/>
      <c r="C1" s="72" t="s">
        <v>0</v>
      </c>
      <c r="D1" s="73"/>
      <c r="E1" s="73"/>
      <c r="F1" s="73"/>
      <c r="G1" s="73"/>
      <c r="H1" s="73"/>
      <c r="I1" s="73"/>
      <c r="J1" s="73"/>
      <c r="K1" s="73"/>
      <c r="L1" s="73"/>
      <c r="M1" s="73"/>
      <c r="N1" s="73"/>
      <c r="O1" s="73"/>
      <c r="P1" s="73"/>
      <c r="Q1" s="73"/>
      <c r="R1" s="73"/>
      <c r="S1" s="73"/>
      <c r="T1" s="73"/>
      <c r="U1" s="73"/>
      <c r="V1" s="73"/>
      <c r="W1" s="73"/>
      <c r="X1" s="67"/>
      <c r="Y1" s="103" t="s">
        <v>333</v>
      </c>
      <c r="Z1" s="59"/>
      <c r="AA1" s="3"/>
      <c r="AB1" s="3"/>
      <c r="AC1" s="3"/>
      <c r="AD1" s="3"/>
      <c r="AE1" s="3"/>
      <c r="AF1" s="3"/>
      <c r="AG1" s="3"/>
      <c r="AH1" s="3"/>
      <c r="AI1" s="3"/>
      <c r="AJ1" s="3"/>
      <c r="AK1" s="3"/>
      <c r="AL1" s="3"/>
      <c r="AM1" s="3"/>
      <c r="AN1" s="3"/>
      <c r="AO1" s="3"/>
    </row>
    <row r="2" spans="1:41" ht="16.5" customHeight="1">
      <c r="A2" s="68"/>
      <c r="B2" s="69"/>
      <c r="C2" s="68"/>
      <c r="D2" s="74"/>
      <c r="E2" s="74"/>
      <c r="F2" s="74"/>
      <c r="G2" s="74"/>
      <c r="H2" s="74"/>
      <c r="I2" s="74"/>
      <c r="J2" s="74"/>
      <c r="K2" s="74"/>
      <c r="L2" s="74"/>
      <c r="M2" s="74"/>
      <c r="N2" s="74"/>
      <c r="O2" s="74"/>
      <c r="P2" s="74"/>
      <c r="Q2" s="74"/>
      <c r="R2" s="74"/>
      <c r="S2" s="74"/>
      <c r="T2" s="74"/>
      <c r="U2" s="74"/>
      <c r="V2" s="74"/>
      <c r="W2" s="74"/>
      <c r="X2" s="69"/>
      <c r="Y2" s="103" t="s">
        <v>334</v>
      </c>
      <c r="Z2" s="59"/>
      <c r="AA2" s="3"/>
      <c r="AB2" s="3"/>
      <c r="AC2" s="3"/>
      <c r="AD2" s="3"/>
      <c r="AE2" s="3"/>
      <c r="AF2" s="3"/>
      <c r="AG2" s="3"/>
      <c r="AH2" s="3"/>
      <c r="AI2" s="3"/>
      <c r="AJ2" s="3"/>
      <c r="AK2" s="3"/>
      <c r="AL2" s="3"/>
      <c r="AM2" s="3"/>
      <c r="AN2" s="3"/>
      <c r="AO2" s="3"/>
    </row>
    <row r="3" spans="1:41" ht="16.5" customHeight="1">
      <c r="A3" s="68"/>
      <c r="B3" s="69"/>
      <c r="C3" s="68"/>
      <c r="D3" s="74"/>
      <c r="E3" s="74"/>
      <c r="F3" s="74"/>
      <c r="G3" s="74"/>
      <c r="H3" s="74"/>
      <c r="I3" s="74"/>
      <c r="J3" s="74"/>
      <c r="K3" s="74"/>
      <c r="L3" s="74"/>
      <c r="M3" s="74"/>
      <c r="N3" s="74"/>
      <c r="O3" s="74"/>
      <c r="P3" s="74"/>
      <c r="Q3" s="74"/>
      <c r="R3" s="74"/>
      <c r="S3" s="74"/>
      <c r="T3" s="74"/>
      <c r="U3" s="74"/>
      <c r="V3" s="74"/>
      <c r="W3" s="74"/>
      <c r="X3" s="69"/>
      <c r="Y3" s="103" t="s">
        <v>335</v>
      </c>
      <c r="Z3" s="59"/>
      <c r="AA3" s="3"/>
      <c r="AB3" s="3"/>
      <c r="AC3" s="3"/>
      <c r="AD3" s="3"/>
      <c r="AE3" s="3"/>
      <c r="AF3" s="3"/>
      <c r="AG3" s="3"/>
      <c r="AH3" s="3"/>
      <c r="AI3" s="3"/>
      <c r="AJ3" s="3"/>
      <c r="AK3" s="3"/>
      <c r="AL3" s="3"/>
      <c r="AM3" s="3"/>
      <c r="AN3" s="3"/>
      <c r="AO3" s="3"/>
    </row>
    <row r="4" spans="1:41" ht="16.5" customHeight="1">
      <c r="A4" s="70"/>
      <c r="B4" s="71"/>
      <c r="C4" s="70"/>
      <c r="D4" s="75"/>
      <c r="E4" s="75"/>
      <c r="F4" s="75"/>
      <c r="G4" s="75"/>
      <c r="H4" s="75"/>
      <c r="I4" s="75"/>
      <c r="J4" s="75"/>
      <c r="K4" s="75"/>
      <c r="L4" s="75"/>
      <c r="M4" s="75"/>
      <c r="N4" s="75"/>
      <c r="O4" s="75"/>
      <c r="P4" s="75"/>
      <c r="Q4" s="75"/>
      <c r="R4" s="75"/>
      <c r="S4" s="75"/>
      <c r="T4" s="75"/>
      <c r="U4" s="75"/>
      <c r="V4" s="75"/>
      <c r="W4" s="75"/>
      <c r="X4" s="71"/>
      <c r="Y4" s="103" t="s">
        <v>336</v>
      </c>
      <c r="Z4" s="59"/>
      <c r="AA4" s="3"/>
      <c r="AB4" s="3"/>
      <c r="AC4" s="3"/>
      <c r="AD4" s="3"/>
      <c r="AE4" s="3"/>
      <c r="AF4" s="3"/>
      <c r="AG4" s="3"/>
      <c r="AH4" s="3"/>
      <c r="AI4" s="3"/>
      <c r="AJ4" s="3"/>
      <c r="AK4" s="3"/>
      <c r="AL4" s="3"/>
      <c r="AM4" s="3"/>
      <c r="AN4" s="3"/>
      <c r="AO4" s="3"/>
    </row>
    <row r="5" spans="1:41" ht="16.5" customHeight="1">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10" t="s">
        <v>82</v>
      </c>
      <c r="B6" s="62"/>
      <c r="C6" s="62"/>
      <c r="D6" s="111"/>
      <c r="E6" s="33" t="s">
        <v>311</v>
      </c>
      <c r="F6" s="126" t="s">
        <v>337</v>
      </c>
      <c r="G6" s="62"/>
      <c r="H6" s="62"/>
      <c r="I6" s="62"/>
      <c r="J6" s="62"/>
      <c r="K6" s="62"/>
      <c r="L6" s="59"/>
      <c r="M6" s="126" t="s">
        <v>338</v>
      </c>
      <c r="N6" s="62"/>
      <c r="O6" s="62"/>
      <c r="P6" s="62"/>
      <c r="Q6" s="62"/>
      <c r="R6" s="62"/>
      <c r="S6" s="59"/>
      <c r="T6" s="126" t="s">
        <v>339</v>
      </c>
      <c r="U6" s="62"/>
      <c r="V6" s="62"/>
      <c r="W6" s="62"/>
      <c r="X6" s="62"/>
      <c r="Y6" s="62"/>
      <c r="Z6" s="59"/>
      <c r="AA6" s="3"/>
      <c r="AB6" s="3"/>
      <c r="AC6" s="3"/>
      <c r="AD6" s="3"/>
      <c r="AE6" s="3"/>
      <c r="AF6" s="3"/>
      <c r="AG6" s="3"/>
      <c r="AH6" s="3"/>
      <c r="AI6" s="3"/>
      <c r="AJ6" s="3"/>
      <c r="AK6" s="3"/>
      <c r="AL6" s="3"/>
      <c r="AM6" s="3"/>
      <c r="AN6" s="3"/>
      <c r="AO6" s="3"/>
    </row>
    <row r="7" spans="1:41" ht="27.75" customHeight="1">
      <c r="A7" s="129" t="s">
        <v>80</v>
      </c>
      <c r="B7" s="92" t="s">
        <v>81</v>
      </c>
      <c r="C7" s="87" t="s">
        <v>89</v>
      </c>
      <c r="D7" s="130" t="s">
        <v>90</v>
      </c>
      <c r="E7" s="132" t="s">
        <v>340</v>
      </c>
      <c r="F7" s="127" t="s">
        <v>341</v>
      </c>
      <c r="G7" s="62"/>
      <c r="H7" s="59"/>
      <c r="I7" s="34" t="s">
        <v>342</v>
      </c>
      <c r="J7" s="128" t="s">
        <v>343</v>
      </c>
      <c r="K7" s="62"/>
      <c r="L7" s="59"/>
      <c r="M7" s="127" t="s">
        <v>341</v>
      </c>
      <c r="N7" s="62"/>
      <c r="O7" s="59"/>
      <c r="P7" s="34" t="s">
        <v>342</v>
      </c>
      <c r="Q7" s="128" t="s">
        <v>343</v>
      </c>
      <c r="R7" s="62"/>
      <c r="S7" s="59"/>
      <c r="T7" s="127" t="s">
        <v>341</v>
      </c>
      <c r="U7" s="62"/>
      <c r="V7" s="59"/>
      <c r="W7" s="34" t="s">
        <v>342</v>
      </c>
      <c r="X7" s="128" t="s">
        <v>343</v>
      </c>
      <c r="Y7" s="62"/>
      <c r="Z7" s="59"/>
      <c r="AA7" s="3"/>
      <c r="AB7" s="3"/>
      <c r="AC7" s="3"/>
      <c r="AD7" s="3"/>
      <c r="AE7" s="3"/>
      <c r="AF7" s="3"/>
      <c r="AG7" s="3"/>
      <c r="AH7" s="3"/>
      <c r="AI7" s="3"/>
      <c r="AJ7" s="3"/>
      <c r="AK7" s="3"/>
      <c r="AL7" s="3"/>
      <c r="AM7" s="3"/>
      <c r="AN7" s="3"/>
      <c r="AO7" s="3"/>
    </row>
    <row r="8" spans="1:41" ht="30.75" customHeight="1">
      <c r="A8" s="86"/>
      <c r="B8" s="86"/>
      <c r="C8" s="86"/>
      <c r="D8" s="131"/>
      <c r="E8" s="131"/>
      <c r="F8" s="35" t="s">
        <v>344</v>
      </c>
      <c r="G8" s="35" t="s">
        <v>345</v>
      </c>
      <c r="H8" s="35" t="s">
        <v>346</v>
      </c>
      <c r="I8" s="34" t="s">
        <v>347</v>
      </c>
      <c r="J8" s="36" t="s">
        <v>344</v>
      </c>
      <c r="K8" s="36" t="s">
        <v>348</v>
      </c>
      <c r="L8" s="36" t="s">
        <v>349</v>
      </c>
      <c r="M8" s="35" t="s">
        <v>344</v>
      </c>
      <c r="N8" s="35" t="s">
        <v>345</v>
      </c>
      <c r="O8" s="35" t="s">
        <v>346</v>
      </c>
      <c r="P8" s="34" t="s">
        <v>347</v>
      </c>
      <c r="Q8" s="36" t="s">
        <v>344</v>
      </c>
      <c r="R8" s="36" t="s">
        <v>348</v>
      </c>
      <c r="S8" s="36" t="s">
        <v>349</v>
      </c>
      <c r="T8" s="35" t="s">
        <v>344</v>
      </c>
      <c r="U8" s="35" t="s">
        <v>345</v>
      </c>
      <c r="V8" s="35" t="s">
        <v>346</v>
      </c>
      <c r="W8" s="34" t="s">
        <v>347</v>
      </c>
      <c r="X8" s="36" t="s">
        <v>344</v>
      </c>
      <c r="Y8" s="36" t="s">
        <v>348</v>
      </c>
      <c r="Z8" s="36" t="s">
        <v>349</v>
      </c>
      <c r="AA8" s="16"/>
      <c r="AB8" s="16"/>
      <c r="AC8" s="16"/>
      <c r="AD8" s="16"/>
      <c r="AE8" s="16"/>
      <c r="AF8" s="16"/>
      <c r="AG8" s="16"/>
      <c r="AH8" s="16"/>
      <c r="AI8" s="16"/>
      <c r="AJ8" s="16"/>
      <c r="AK8" s="16"/>
      <c r="AL8" s="16"/>
      <c r="AM8" s="16"/>
      <c r="AN8" s="16"/>
      <c r="AO8" s="16"/>
    </row>
    <row r="9" spans="1:41" ht="16.5" customHeight="1">
      <c r="A9" s="96">
        <v>1</v>
      </c>
      <c r="B9" s="113" t="str">
        <f>IF('2. Identificación del Riesgo'!B9:B11="","",'2. Identificación del Riesgo'!B9:B11)</f>
        <v>Gestión Jurídica</v>
      </c>
      <c r="C9" s="97"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97" t="str">
        <f>IF('2. Identificación del Riesgo'!H9:H11="","",'2. Identificación del Riesgo'!H9:H11)</f>
        <v>Corrupción</v>
      </c>
      <c r="E9" s="122" t="str">
        <f>IF('7. Mapa de Riesgos General'!AI9:AI11="","",'7. Mapa de Riesgos General'!AI9:AI11)</f>
        <v xml:space="preserve">Capacitación permanente tanto a los contratistas como al personal de planta refrente a la confidencialidad de la información </v>
      </c>
      <c r="F9" s="125"/>
      <c r="G9" s="2"/>
      <c r="H9" s="2"/>
      <c r="I9" s="124"/>
      <c r="J9" s="125"/>
      <c r="K9" s="124"/>
      <c r="L9" s="124"/>
      <c r="M9" s="99">
        <v>1</v>
      </c>
      <c r="N9" s="123" t="s">
        <v>350</v>
      </c>
      <c r="O9" s="123" t="s">
        <v>351</v>
      </c>
      <c r="P9" s="124" t="s">
        <v>352</v>
      </c>
      <c r="Q9" s="125"/>
      <c r="R9" s="124"/>
      <c r="S9" s="124"/>
      <c r="T9" s="125"/>
      <c r="U9" s="123"/>
      <c r="V9" s="123"/>
      <c r="W9" s="124" t="s">
        <v>353</v>
      </c>
      <c r="X9" s="125"/>
      <c r="Y9" s="124"/>
      <c r="Z9" s="124"/>
      <c r="AA9" s="17"/>
      <c r="AB9" s="17"/>
      <c r="AC9" s="17"/>
      <c r="AD9" s="17"/>
      <c r="AE9" s="17"/>
      <c r="AF9" s="17"/>
      <c r="AG9" s="17"/>
      <c r="AH9" s="17"/>
      <c r="AI9" s="17"/>
      <c r="AJ9" s="17"/>
      <c r="AK9" s="17"/>
      <c r="AL9" s="17"/>
      <c r="AM9" s="17"/>
      <c r="AN9" s="17"/>
      <c r="AO9" s="17"/>
    </row>
    <row r="10" spans="1:41" ht="16.5" customHeight="1">
      <c r="A10" s="91"/>
      <c r="B10" s="91"/>
      <c r="C10" s="91"/>
      <c r="D10" s="91"/>
      <c r="E10" s="91"/>
      <c r="F10" s="91"/>
      <c r="G10" s="2"/>
      <c r="H10" s="2"/>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c r="AL10" s="3"/>
      <c r="AM10" s="3"/>
      <c r="AN10" s="3"/>
      <c r="AO10" s="3"/>
    </row>
    <row r="11" spans="1:41" ht="102" customHeight="1">
      <c r="A11" s="86"/>
      <c r="B11" s="86"/>
      <c r="C11" s="86"/>
      <c r="D11" s="86"/>
      <c r="E11" s="86"/>
      <c r="F11" s="86"/>
      <c r="G11" s="2"/>
      <c r="H11" s="2"/>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c r="AL11" s="3"/>
      <c r="AM11" s="3"/>
      <c r="AN11" s="3"/>
      <c r="AO11" s="3"/>
    </row>
    <row r="12" spans="1:41" ht="16.5" customHeight="1">
      <c r="A12" s="96">
        <v>2</v>
      </c>
      <c r="B12" s="113" t="str">
        <f>IF('2. Identificación del Riesgo'!B12:B14="","",'2. Identificación del Riesgo'!B12:B14)</f>
        <v>Gestión Jurídica</v>
      </c>
      <c r="C12" s="97"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D12" s="97" t="str">
        <f>IF('2. Identificación del Riesgo'!H12:H14="","",'2. Identificación del Riesgo'!H12:H14)</f>
        <v>Gestión</v>
      </c>
      <c r="E12" s="122" t="str">
        <f>IF('7. Mapa de Riesgos General'!AI12:AI14="","",'7. Mapa de Riesgos General'!AI12:AI14)</f>
        <v>Revision mensual por medio del sistema siprojweb para verificacion del estado actualizado de los diferentes procesos judiciales</v>
      </c>
      <c r="F12" s="99"/>
      <c r="G12" s="2"/>
      <c r="H12" s="2"/>
      <c r="I12" s="121"/>
      <c r="J12" s="99"/>
      <c r="K12" s="121"/>
      <c r="L12" s="121"/>
      <c r="M12" s="99">
        <v>1</v>
      </c>
      <c r="N12" s="123" t="s">
        <v>350</v>
      </c>
      <c r="O12" s="123" t="s">
        <v>351</v>
      </c>
      <c r="P12" s="124" t="s">
        <v>354</v>
      </c>
      <c r="Q12" s="99"/>
      <c r="R12" s="121"/>
      <c r="S12" s="121"/>
      <c r="T12" s="99"/>
      <c r="U12" s="120"/>
      <c r="V12" s="120"/>
      <c r="W12" s="124" t="s">
        <v>507</v>
      </c>
      <c r="X12" s="99"/>
      <c r="Y12" s="121"/>
      <c r="Z12" s="121"/>
      <c r="AA12" s="3"/>
      <c r="AB12" s="3"/>
      <c r="AC12" s="3"/>
      <c r="AD12" s="3"/>
      <c r="AE12" s="3"/>
      <c r="AF12" s="3"/>
      <c r="AG12" s="3"/>
      <c r="AH12" s="3"/>
      <c r="AI12" s="3"/>
      <c r="AJ12" s="3"/>
      <c r="AK12" s="3"/>
      <c r="AL12" s="3"/>
      <c r="AM12" s="3"/>
      <c r="AN12" s="3"/>
      <c r="AO12" s="3"/>
    </row>
    <row r="13" spans="1:41" ht="16.5" customHeight="1">
      <c r="A13" s="91"/>
      <c r="B13" s="91"/>
      <c r="C13" s="91"/>
      <c r="D13" s="91"/>
      <c r="E13" s="91"/>
      <c r="F13" s="91"/>
      <c r="G13" s="2"/>
      <c r="H13" s="2"/>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c r="AL13" s="3"/>
      <c r="AM13" s="3"/>
      <c r="AN13" s="3"/>
      <c r="AO13" s="3"/>
    </row>
    <row r="14" spans="1:41" ht="78" customHeight="1">
      <c r="A14" s="86"/>
      <c r="B14" s="86"/>
      <c r="C14" s="86"/>
      <c r="D14" s="86"/>
      <c r="E14" s="86"/>
      <c r="F14" s="86"/>
      <c r="G14" s="2"/>
      <c r="H14" s="2"/>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c r="AL14" s="3"/>
      <c r="AM14" s="3"/>
      <c r="AN14" s="3"/>
      <c r="AO14" s="3"/>
    </row>
    <row r="15" spans="1:41" ht="16.5" customHeight="1">
      <c r="A15" s="96">
        <v>3</v>
      </c>
      <c r="B15" s="113" t="str">
        <f>IF('2. Identificación del Riesgo'!B15:B17="","",'2. Identificación del Riesgo'!B15:B17)</f>
        <v>Gestión Jurídica</v>
      </c>
      <c r="C15" s="97" t="str">
        <f>IF('2. Identificación del Riesgo'!G15:G17="","",'2. Identificación del Riesgo'!G15:G17)</f>
        <v>Posibilidad de afectación economica o presupuestal, por la alta rotación de personal de planta, debido a la falta de lineamientos y herramientas institucionalizados para una adecuada trasferencia de conocimiento.</v>
      </c>
      <c r="D15" s="97" t="str">
        <f>IF('2. Identificación del Riesgo'!H15:H17="","",'2. Identificación del Riesgo'!H15:H17)</f>
        <v>Fuga de Capital Intelectual</v>
      </c>
      <c r="E15" s="122" t="str">
        <f>IF('7. Mapa de Riesgos General'!AI15:AI17="","",'7. Mapa de Riesgos General'!AI15:AI17)</f>
        <v>1) Identificación y diligenciamiento del mapa de conocimiento tacito y explicito por procesos (100%).</v>
      </c>
      <c r="F15" s="99"/>
      <c r="G15" s="120"/>
      <c r="H15" s="120"/>
      <c r="I15" s="121"/>
      <c r="J15" s="99"/>
      <c r="K15" s="121"/>
      <c r="L15" s="121"/>
      <c r="M15" s="99"/>
      <c r="N15" s="120"/>
      <c r="O15" s="120"/>
      <c r="P15" s="121"/>
      <c r="Q15" s="99"/>
      <c r="R15" s="121"/>
      <c r="S15" s="121"/>
      <c r="T15" s="99"/>
      <c r="U15" s="120"/>
      <c r="V15" s="120"/>
      <c r="W15" s="124" t="s">
        <v>508</v>
      </c>
      <c r="X15" s="99"/>
      <c r="Y15" s="121"/>
      <c r="Z15" s="121"/>
      <c r="AA15" s="3"/>
      <c r="AB15" s="3"/>
      <c r="AC15" s="3"/>
      <c r="AD15" s="3"/>
      <c r="AE15" s="3"/>
      <c r="AF15" s="3"/>
      <c r="AG15" s="3"/>
      <c r="AH15" s="3"/>
      <c r="AI15" s="3"/>
      <c r="AJ15" s="3"/>
      <c r="AK15" s="3"/>
      <c r="AL15" s="3"/>
      <c r="AM15" s="3"/>
      <c r="AN15" s="3"/>
      <c r="AO15" s="3"/>
    </row>
    <row r="16" spans="1:41"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c r="AL16" s="3"/>
      <c r="AM16" s="3"/>
      <c r="AN16" s="3"/>
      <c r="AO16" s="3"/>
    </row>
    <row r="17" spans="1:41"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c r="AL17" s="3"/>
      <c r="AM17" s="3"/>
      <c r="AN17" s="3"/>
      <c r="AO17" s="3"/>
    </row>
    <row r="18" spans="1:41" ht="16.5" customHeight="1">
      <c r="A18" s="96">
        <v>4</v>
      </c>
      <c r="B18" s="113" t="str">
        <f>IF('2. Identificación del Riesgo'!B18:B20="","",'2. Identificación del Riesgo'!B18:B20)</f>
        <v>Gestión Jurídica</v>
      </c>
      <c r="C18" s="97" t="str">
        <f>IF('2. Identificación del Riesgo'!G18:G20="","",'2. Identificación del Riesgo'!G18:G20)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8" s="97" t="str">
        <f>IF('2. Identificación del Riesgo'!H18:H20="","",'2. Identificación del Riesgo'!H18:H20)</f>
        <v>Fuga de Capital Intelectual</v>
      </c>
      <c r="E18" s="122" t="str">
        <f>IF('7. Mapa de Riesgos General'!AI18:AI20="","",'7. Mapa de Riesgos General'!AI18:AI20)</f>
        <v/>
      </c>
      <c r="F18" s="99"/>
      <c r="G18" s="120"/>
      <c r="H18" s="120"/>
      <c r="I18" s="121"/>
      <c r="J18" s="99"/>
      <c r="K18" s="121"/>
      <c r="L18" s="121"/>
      <c r="M18" s="99"/>
      <c r="N18" s="120"/>
      <c r="O18" s="120"/>
      <c r="P18" s="121"/>
      <c r="Q18" s="99"/>
      <c r="R18" s="121"/>
      <c r="S18" s="121"/>
      <c r="T18" s="99"/>
      <c r="U18" s="120"/>
      <c r="V18" s="120"/>
      <c r="W18" s="124" t="s">
        <v>506</v>
      </c>
      <c r="X18" s="99"/>
      <c r="Y18" s="121"/>
      <c r="Z18" s="121"/>
      <c r="AA18" s="3"/>
      <c r="AB18" s="3"/>
      <c r="AC18" s="3"/>
      <c r="AD18" s="3"/>
      <c r="AE18" s="3"/>
      <c r="AF18" s="3"/>
      <c r="AG18" s="3"/>
      <c r="AH18" s="3"/>
      <c r="AI18" s="3"/>
      <c r="AJ18" s="3"/>
      <c r="AK18" s="3"/>
      <c r="AL18" s="3"/>
      <c r="AM18" s="3"/>
      <c r="AN18" s="3"/>
      <c r="AO18" s="3"/>
    </row>
    <row r="19" spans="1:41"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c r="AL19" s="3"/>
      <c r="AM19" s="3"/>
      <c r="AN19" s="3"/>
      <c r="AO19" s="3"/>
    </row>
    <row r="20" spans="1:41"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c r="AL20" s="3"/>
      <c r="AM20" s="3"/>
      <c r="AN20" s="3"/>
      <c r="AO20" s="3"/>
    </row>
    <row r="21" spans="1:41" ht="16.5" customHeight="1">
      <c r="A21" s="96">
        <v>5</v>
      </c>
      <c r="B21" s="113" t="str">
        <f>IF('2. Identificación del Riesgo'!B21:B23="","",'2. Identificación del Riesgo'!B21:B23)</f>
        <v>Gestión Jurídica</v>
      </c>
      <c r="C21" s="97" t="str">
        <f>IF('2. Identificación del Riesgo'!G21:G23="","",'2. Identificación del Riesgo'!G21:G23)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1" s="97" t="str">
        <f>IF('2. Identificación del Riesgo'!H21:H23="","",'2. Identificación del Riesgo'!H21:H23)</f>
        <v>Seguridad de la Información (Pérdida de Confidencialidad)</v>
      </c>
      <c r="E21" s="122" t="str">
        <f>IF('7. Mapa de Riesgos General'!AI21:AI23="","",'7. Mapa de Riesgos General'!AI21:AI23)</f>
        <v>1) Solicitar el reporte de permisos de las carpetas compartidas (NAS) a la Oficina TIC y solicitar en caso de ser necesario, mediante mesa de servicio, los ajustes y accesos correspondientes. (100%)</v>
      </c>
      <c r="F21" s="99"/>
      <c r="G21" s="120"/>
      <c r="H21" s="120"/>
      <c r="I21" s="121"/>
      <c r="J21" s="99"/>
      <c r="K21" s="121"/>
      <c r="L21" s="121"/>
      <c r="M21" s="99"/>
      <c r="N21" s="120"/>
      <c r="O21" s="120"/>
      <c r="P21" s="121"/>
      <c r="Q21" s="99"/>
      <c r="R21" s="121"/>
      <c r="S21" s="121"/>
      <c r="T21" s="99"/>
      <c r="U21" s="120"/>
      <c r="V21" s="120"/>
      <c r="W21" s="124" t="s">
        <v>509</v>
      </c>
      <c r="X21" s="99"/>
      <c r="Y21" s="121"/>
      <c r="Z21" s="121"/>
      <c r="AA21" s="3"/>
      <c r="AB21" s="3"/>
      <c r="AC21" s="3"/>
      <c r="AD21" s="3"/>
      <c r="AE21" s="3"/>
      <c r="AF21" s="3"/>
      <c r="AG21" s="3"/>
      <c r="AH21" s="3"/>
      <c r="AI21" s="3"/>
      <c r="AJ21" s="3"/>
      <c r="AK21" s="3"/>
      <c r="AL21" s="3"/>
      <c r="AM21" s="3"/>
      <c r="AN21" s="3"/>
      <c r="AO21" s="3"/>
    </row>
    <row r="22" spans="1:41"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c r="AL22" s="3"/>
      <c r="AM22" s="3"/>
      <c r="AN22" s="3"/>
      <c r="AO22" s="3"/>
    </row>
    <row r="23" spans="1:41"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c r="AL23" s="3"/>
      <c r="AM23" s="3"/>
      <c r="AN23" s="3"/>
      <c r="AO23" s="3"/>
    </row>
    <row r="24" spans="1:41" ht="16.5" customHeight="1">
      <c r="A24" s="96">
        <v>6</v>
      </c>
      <c r="B24" s="113" t="str">
        <f>IF('2. Identificación del Riesgo'!B24:B26="","",'2. Identificación del Riesgo'!B24:B26)</f>
        <v>Gestión Jurídica</v>
      </c>
      <c r="C24" s="97" t="str">
        <f>IF('2. Identificación del Riesgo'!G24:G26="","",'2. Identificación del Riesgo'!G24:G26)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4" s="97" t="str">
        <f>IF('2. Identificación del Riesgo'!H24:H26="","",'2. Identificación del Riesgo'!H24:H26)</f>
        <v>Seguridad de la Información (Pérdida de la Integridad)</v>
      </c>
      <c r="E24" s="122" t="str">
        <f>IF('7. Mapa de Riesgos General'!AI24:AI26="","",'7. Mapa de Riesgos General'!AI24:AI26)</f>
        <v>1) Solicitar el acceso a traves de VPN para todos los funcionarios y contratistas que lo requieran, de acuerdo a la necesidad de cada uno de ellos. (50%)
2) Realizar por parte de los funcionarios y contratistas (minimo el 50%), el curso virtual de ciberseguridad, gestionado por el proceso TIC.</v>
      </c>
      <c r="F24" s="99"/>
      <c r="G24" s="120"/>
      <c r="H24" s="120"/>
      <c r="I24" s="121"/>
      <c r="J24" s="99"/>
      <c r="K24" s="121"/>
      <c r="L24" s="121"/>
      <c r="M24" s="99"/>
      <c r="N24" s="120"/>
      <c r="O24" s="120"/>
      <c r="P24" s="121"/>
      <c r="Q24" s="99"/>
      <c r="R24" s="121"/>
      <c r="S24" s="121"/>
      <c r="T24" s="99"/>
      <c r="U24" s="120"/>
      <c r="V24" s="120"/>
      <c r="W24" s="124" t="s">
        <v>510</v>
      </c>
      <c r="X24" s="99"/>
      <c r="Y24" s="121"/>
      <c r="Z24" s="121"/>
      <c r="AA24" s="3"/>
      <c r="AB24" s="3"/>
      <c r="AC24" s="3"/>
      <c r="AD24" s="3"/>
      <c r="AE24" s="3"/>
      <c r="AF24" s="3"/>
      <c r="AG24" s="3"/>
      <c r="AH24" s="3"/>
      <c r="AI24" s="3"/>
      <c r="AJ24" s="3"/>
      <c r="AK24" s="3"/>
      <c r="AL24" s="3"/>
      <c r="AM24" s="3"/>
      <c r="AN24" s="3"/>
      <c r="AO24" s="3"/>
    </row>
    <row r="25" spans="1:41"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c r="AL25" s="3"/>
      <c r="AM25" s="3"/>
      <c r="AN25" s="3"/>
      <c r="AO25" s="3"/>
    </row>
    <row r="26" spans="1:41"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c r="AL26" s="3"/>
      <c r="AM26" s="3"/>
      <c r="AN26" s="3"/>
      <c r="AO26" s="3"/>
    </row>
    <row r="27" spans="1:41" ht="16.5" customHeight="1">
      <c r="A27" s="96">
        <v>7</v>
      </c>
      <c r="B27" s="113" t="str">
        <f>IF('2. Identificación del Riesgo'!B27:B29="","",'2. Identificación del Riesgo'!B27:B29)</f>
        <v/>
      </c>
      <c r="C27" s="97" t="str">
        <f>IF('2. Identificación del Riesgo'!G27:G29="","",'2. Identificación del Riesgo'!G27:G29)</f>
        <v/>
      </c>
      <c r="D27" s="97" t="str">
        <f>IF('2. Identificación del Riesgo'!H27:H29="","",'2. Identificación del Riesgo'!H27:H29)</f>
        <v/>
      </c>
      <c r="E27" s="122" t="str">
        <f>IF('7. Mapa de Riesgos General'!AI27:AI29="","",'7. Mapa de Riesgos General'!AI27:AI29)</f>
        <v/>
      </c>
      <c r="F27" s="99"/>
      <c r="G27" s="120"/>
      <c r="H27" s="120"/>
      <c r="I27" s="121"/>
      <c r="J27" s="99"/>
      <c r="K27" s="121"/>
      <c r="L27" s="121"/>
      <c r="M27" s="99"/>
      <c r="N27" s="120"/>
      <c r="O27" s="120"/>
      <c r="P27" s="121"/>
      <c r="Q27" s="99"/>
      <c r="R27" s="121"/>
      <c r="S27" s="121"/>
      <c r="T27" s="99"/>
      <c r="U27" s="120"/>
      <c r="V27" s="120"/>
      <c r="W27" s="121"/>
      <c r="X27" s="99"/>
      <c r="Y27" s="121"/>
      <c r="Z27" s="121"/>
      <c r="AA27" s="3"/>
      <c r="AB27" s="3"/>
      <c r="AC27" s="3"/>
      <c r="AD27" s="3"/>
      <c r="AE27" s="3"/>
      <c r="AF27" s="3"/>
      <c r="AG27" s="3"/>
      <c r="AH27" s="3"/>
      <c r="AI27" s="3"/>
      <c r="AJ27" s="3"/>
      <c r="AK27" s="3"/>
      <c r="AL27" s="3"/>
      <c r="AM27" s="3"/>
      <c r="AN27" s="3"/>
      <c r="AO27" s="3"/>
    </row>
    <row r="28" spans="1:41"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c r="AL28" s="3"/>
      <c r="AM28" s="3"/>
      <c r="AN28" s="3"/>
      <c r="AO28" s="3"/>
    </row>
    <row r="29" spans="1:41"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c r="AL29" s="3"/>
      <c r="AM29" s="3"/>
      <c r="AN29" s="3"/>
      <c r="AO29" s="3"/>
    </row>
    <row r="30" spans="1:41" ht="16.5" customHeight="1">
      <c r="A30" s="96">
        <v>8</v>
      </c>
      <c r="B30" s="113" t="str">
        <f>IF('2. Identificación del Riesgo'!B30:B32="","",'2. Identificación del Riesgo'!B30:B32)</f>
        <v/>
      </c>
      <c r="C30" s="97" t="str">
        <f>IF('2. Identificación del Riesgo'!G30:G32="","",'2. Identificación del Riesgo'!G30:G32)</f>
        <v/>
      </c>
      <c r="D30" s="97" t="str">
        <f>IF('2. Identificación del Riesgo'!H30:H32="","",'2. Identificación del Riesgo'!H30:H32)</f>
        <v/>
      </c>
      <c r="E30" s="122" t="str">
        <f>IF('7. Mapa de Riesgos General'!AI30:AI32="","",'7. Mapa de Riesgos General'!AI30:AI32)</f>
        <v/>
      </c>
      <c r="F30" s="99"/>
      <c r="G30" s="120"/>
      <c r="H30" s="120"/>
      <c r="I30" s="121"/>
      <c r="J30" s="99"/>
      <c r="K30" s="121"/>
      <c r="L30" s="121"/>
      <c r="M30" s="99"/>
      <c r="N30" s="120"/>
      <c r="O30" s="120"/>
      <c r="P30" s="121"/>
      <c r="Q30" s="99"/>
      <c r="R30" s="121"/>
      <c r="S30" s="121"/>
      <c r="T30" s="99"/>
      <c r="U30" s="120"/>
      <c r="V30" s="120"/>
      <c r="W30" s="121"/>
      <c r="X30" s="99"/>
      <c r="Y30" s="121"/>
      <c r="Z30" s="121"/>
      <c r="AA30" s="3"/>
      <c r="AB30" s="3"/>
      <c r="AC30" s="3"/>
      <c r="AD30" s="3"/>
      <c r="AE30" s="3"/>
      <c r="AF30" s="3"/>
      <c r="AG30" s="3"/>
      <c r="AH30" s="3"/>
      <c r="AI30" s="3"/>
      <c r="AJ30" s="3"/>
      <c r="AK30" s="3"/>
      <c r="AL30" s="3"/>
      <c r="AM30" s="3"/>
      <c r="AN30" s="3"/>
      <c r="AO30" s="3"/>
    </row>
    <row r="31" spans="1:41"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c r="AL31" s="3"/>
      <c r="AM31" s="3"/>
      <c r="AN31" s="3"/>
      <c r="AO31" s="3"/>
    </row>
    <row r="32" spans="1:41"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c r="AL32" s="3"/>
      <c r="AM32" s="3"/>
      <c r="AN32" s="3"/>
      <c r="AO32" s="3"/>
    </row>
    <row r="33" spans="1:41" ht="16.5" customHeight="1">
      <c r="A33" s="96">
        <v>9</v>
      </c>
      <c r="B33" s="113" t="str">
        <f>IF('2. Identificación del Riesgo'!B33:B35="","",'2. Identificación del Riesgo'!B33:B35)</f>
        <v/>
      </c>
      <c r="C33" s="97" t="str">
        <f>IF('2. Identificación del Riesgo'!G33:G35="","",'2. Identificación del Riesgo'!G33:G35)</f>
        <v/>
      </c>
      <c r="D33" s="97" t="str">
        <f>IF('2. Identificación del Riesgo'!H33:H35="","",'2. Identificación del Riesgo'!H33:H35)</f>
        <v/>
      </c>
      <c r="E33" s="122" t="str">
        <f>IF('7. Mapa de Riesgos General'!AI33:AI35="","",'7. Mapa de Riesgos General'!AI33:AI35)</f>
        <v/>
      </c>
      <c r="F33" s="99"/>
      <c r="G33" s="120"/>
      <c r="H33" s="120"/>
      <c r="I33" s="121"/>
      <c r="J33" s="99"/>
      <c r="K33" s="121"/>
      <c r="L33" s="121"/>
      <c r="M33" s="99"/>
      <c r="N33" s="120"/>
      <c r="O33" s="120"/>
      <c r="P33" s="121"/>
      <c r="Q33" s="99"/>
      <c r="R33" s="121"/>
      <c r="S33" s="121"/>
      <c r="T33" s="99"/>
      <c r="U33" s="120"/>
      <c r="V33" s="120"/>
      <c r="W33" s="121"/>
      <c r="X33" s="99"/>
      <c r="Y33" s="121"/>
      <c r="Z33" s="121"/>
      <c r="AA33" s="3"/>
      <c r="AB33" s="3"/>
      <c r="AC33" s="3"/>
      <c r="AD33" s="3"/>
      <c r="AE33" s="3"/>
      <c r="AF33" s="3"/>
      <c r="AG33" s="3"/>
      <c r="AH33" s="3"/>
      <c r="AI33" s="3"/>
      <c r="AJ33" s="3"/>
      <c r="AK33" s="3"/>
      <c r="AL33" s="3"/>
      <c r="AM33" s="3"/>
      <c r="AN33" s="3"/>
      <c r="AO33" s="3"/>
    </row>
    <row r="34" spans="1:41"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c r="AL34" s="3"/>
      <c r="AM34" s="3"/>
      <c r="AN34" s="3"/>
      <c r="AO34" s="3"/>
    </row>
    <row r="35" spans="1:41"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c r="AL35" s="3"/>
      <c r="AM35" s="3"/>
      <c r="AN35" s="3"/>
      <c r="AO35" s="3"/>
    </row>
    <row r="36" spans="1:41" ht="16.5" customHeight="1">
      <c r="A36" s="96">
        <v>10</v>
      </c>
      <c r="B36" s="113" t="str">
        <f>IF('2. Identificación del Riesgo'!B36:B38="","",'2. Identificación del Riesgo'!B36:B38)</f>
        <v/>
      </c>
      <c r="C36" s="97" t="str">
        <f>IF('2. Identificación del Riesgo'!G36:G38="","",'2. Identificación del Riesgo'!G36:G38)</f>
        <v/>
      </c>
      <c r="D36" s="97" t="str">
        <f>IF('2. Identificación del Riesgo'!H36:H38="","",'2. Identificación del Riesgo'!H36:H38)</f>
        <v/>
      </c>
      <c r="E36" s="122" t="str">
        <f>IF('7. Mapa de Riesgos General'!AI36:AI38="","",'7. Mapa de Riesgos General'!AI36:AI38)</f>
        <v/>
      </c>
      <c r="F36" s="99"/>
      <c r="G36" s="120"/>
      <c r="H36" s="120"/>
      <c r="I36" s="121"/>
      <c r="J36" s="99"/>
      <c r="K36" s="121"/>
      <c r="L36" s="121"/>
      <c r="M36" s="99"/>
      <c r="N36" s="120"/>
      <c r="O36" s="120"/>
      <c r="P36" s="121"/>
      <c r="Q36" s="99"/>
      <c r="R36" s="121"/>
      <c r="S36" s="121"/>
      <c r="T36" s="99"/>
      <c r="U36" s="120"/>
      <c r="V36" s="120"/>
      <c r="W36" s="121"/>
      <c r="X36" s="99"/>
      <c r="Y36" s="121"/>
      <c r="Z36" s="121"/>
      <c r="AA36" s="3"/>
      <c r="AB36" s="3"/>
      <c r="AC36" s="3"/>
      <c r="AD36" s="3"/>
      <c r="AE36" s="3"/>
      <c r="AF36" s="3"/>
      <c r="AG36" s="3"/>
      <c r="AH36" s="3"/>
      <c r="AI36" s="3"/>
      <c r="AJ36" s="3"/>
      <c r="AK36" s="3"/>
      <c r="AL36" s="3"/>
      <c r="AM36" s="3"/>
      <c r="AN36" s="3"/>
      <c r="AO36" s="3"/>
    </row>
    <row r="37" spans="1:41"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3"/>
      <c r="AB37" s="3"/>
      <c r="AC37" s="3"/>
      <c r="AD37" s="3"/>
      <c r="AE37" s="3"/>
      <c r="AF37" s="3"/>
      <c r="AG37" s="3"/>
      <c r="AH37" s="3"/>
      <c r="AI37" s="3"/>
      <c r="AJ37" s="3"/>
      <c r="AK37" s="3"/>
      <c r="AL37" s="3"/>
      <c r="AM37" s="3"/>
      <c r="AN37" s="3"/>
      <c r="AO37" s="3"/>
    </row>
    <row r="38" spans="1:41"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3"/>
      <c r="AB38" s="3"/>
      <c r="AC38" s="3"/>
      <c r="AD38" s="3"/>
      <c r="AE38" s="3"/>
      <c r="AF38" s="3"/>
      <c r="AG38" s="3"/>
      <c r="AH38" s="3"/>
      <c r="AI38" s="3"/>
      <c r="AJ38" s="3"/>
      <c r="AK38" s="3"/>
      <c r="AL38" s="3"/>
      <c r="AM38" s="3"/>
      <c r="AN38" s="3"/>
      <c r="AO38" s="3"/>
    </row>
    <row r="39" spans="1:41" ht="16.5" customHeight="1">
      <c r="A39" s="96">
        <v>11</v>
      </c>
      <c r="B39" s="113" t="str">
        <f>IF('2. Identificación del Riesgo'!B39:B41="","",'2. Identificación del Riesgo'!B39:B41)</f>
        <v/>
      </c>
      <c r="C39" s="97" t="str">
        <f>IF('2. Identificación del Riesgo'!G39:G41="","",'2. Identificación del Riesgo'!G39:G41)</f>
        <v/>
      </c>
      <c r="D39" s="97" t="str">
        <f>IF('2. Identificación del Riesgo'!H39:H41="","",'2. Identificación del Riesgo'!H39:H41)</f>
        <v/>
      </c>
      <c r="E39" s="122" t="str">
        <f>IF('7. Mapa de Riesgos General'!AI39:AI41="","",'7. Mapa de Riesgos General'!AI39:AI41)</f>
        <v/>
      </c>
      <c r="F39" s="99"/>
      <c r="G39" s="120"/>
      <c r="H39" s="120"/>
      <c r="I39" s="121"/>
      <c r="J39" s="99"/>
      <c r="K39" s="121"/>
      <c r="L39" s="121"/>
      <c r="M39" s="99"/>
      <c r="N39" s="120"/>
      <c r="O39" s="120"/>
      <c r="P39" s="121"/>
      <c r="Q39" s="99"/>
      <c r="R39" s="121"/>
      <c r="S39" s="121"/>
      <c r="T39" s="99"/>
      <c r="U39" s="120"/>
      <c r="V39" s="120"/>
      <c r="W39" s="121"/>
      <c r="X39" s="99"/>
      <c r="Y39" s="121"/>
      <c r="Z39" s="121"/>
      <c r="AA39" s="3"/>
      <c r="AB39" s="3"/>
      <c r="AC39" s="3"/>
      <c r="AD39" s="3"/>
      <c r="AE39" s="3"/>
      <c r="AF39" s="3"/>
      <c r="AG39" s="3"/>
      <c r="AH39" s="3"/>
      <c r="AI39" s="3"/>
      <c r="AJ39" s="3"/>
      <c r="AK39" s="3"/>
      <c r="AL39" s="3"/>
      <c r="AM39" s="3"/>
      <c r="AN39" s="3"/>
      <c r="AO39" s="3"/>
    </row>
    <row r="40" spans="1:41"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3"/>
      <c r="AB40" s="3"/>
      <c r="AC40" s="3"/>
      <c r="AD40" s="3"/>
      <c r="AE40" s="3"/>
      <c r="AF40" s="3"/>
      <c r="AG40" s="3"/>
      <c r="AH40" s="3"/>
      <c r="AI40" s="3"/>
      <c r="AJ40" s="3"/>
      <c r="AK40" s="3"/>
      <c r="AL40" s="3"/>
      <c r="AM40" s="3"/>
      <c r="AN40" s="3"/>
      <c r="AO40" s="3"/>
    </row>
    <row r="41" spans="1:41"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3"/>
      <c r="AB41" s="3"/>
      <c r="AC41" s="3"/>
      <c r="AD41" s="3"/>
      <c r="AE41" s="3"/>
      <c r="AF41" s="3"/>
      <c r="AG41" s="3"/>
      <c r="AH41" s="3"/>
      <c r="AI41" s="3"/>
      <c r="AJ41" s="3"/>
      <c r="AK41" s="3"/>
      <c r="AL41" s="3"/>
      <c r="AM41" s="3"/>
      <c r="AN41" s="3"/>
      <c r="AO41" s="3"/>
    </row>
    <row r="42" spans="1:41" ht="16.5" customHeight="1">
      <c r="A42" s="96">
        <v>12</v>
      </c>
      <c r="B42" s="113" t="str">
        <f>IF('2. Identificación del Riesgo'!B42:B44="","",'2. Identificación del Riesgo'!B42:B44)</f>
        <v/>
      </c>
      <c r="C42" s="97" t="str">
        <f>IF('2. Identificación del Riesgo'!G42:G44="","",'2. Identificación del Riesgo'!G42:G44)</f>
        <v/>
      </c>
      <c r="D42" s="97" t="str">
        <f>IF('2. Identificación del Riesgo'!H42:H44="","",'2. Identificación del Riesgo'!H42:H44)</f>
        <v/>
      </c>
      <c r="E42" s="122" t="str">
        <f>IF('7. Mapa de Riesgos General'!AI42:AI44="","",'7. Mapa de Riesgos General'!AI42:AI44)</f>
        <v/>
      </c>
      <c r="F42" s="99"/>
      <c r="G42" s="120"/>
      <c r="H42" s="120"/>
      <c r="I42" s="121"/>
      <c r="J42" s="99"/>
      <c r="K42" s="121"/>
      <c r="L42" s="121"/>
      <c r="M42" s="99"/>
      <c r="N42" s="120"/>
      <c r="O42" s="120"/>
      <c r="P42" s="121"/>
      <c r="Q42" s="99"/>
      <c r="R42" s="121"/>
      <c r="S42" s="121"/>
      <c r="T42" s="99"/>
      <c r="U42" s="120"/>
      <c r="V42" s="120"/>
      <c r="W42" s="121"/>
      <c r="X42" s="99"/>
      <c r="Y42" s="121"/>
      <c r="Z42" s="121"/>
      <c r="AA42" s="3"/>
      <c r="AB42" s="3"/>
      <c r="AC42" s="3"/>
      <c r="AD42" s="3"/>
      <c r="AE42" s="3"/>
      <c r="AF42" s="3"/>
      <c r="AG42" s="3"/>
      <c r="AH42" s="3"/>
      <c r="AI42" s="3"/>
      <c r="AJ42" s="3"/>
      <c r="AK42" s="3"/>
      <c r="AL42" s="3"/>
      <c r="AM42" s="3"/>
      <c r="AN42" s="3"/>
      <c r="AO42" s="3"/>
    </row>
    <row r="43" spans="1:41"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3"/>
      <c r="AB43" s="3"/>
      <c r="AC43" s="3"/>
      <c r="AD43" s="3"/>
      <c r="AE43" s="3"/>
      <c r="AF43" s="3"/>
      <c r="AG43" s="3"/>
      <c r="AH43" s="3"/>
      <c r="AI43" s="3"/>
      <c r="AJ43" s="3"/>
      <c r="AK43" s="3"/>
      <c r="AL43" s="3"/>
      <c r="AM43" s="3"/>
      <c r="AN43" s="3"/>
      <c r="AO43" s="3"/>
    </row>
    <row r="44" spans="1:41"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3"/>
      <c r="AB44" s="3"/>
      <c r="AC44" s="3"/>
      <c r="AD44" s="3"/>
      <c r="AE44" s="3"/>
      <c r="AF44" s="3"/>
      <c r="AG44" s="3"/>
      <c r="AH44" s="3"/>
      <c r="AI44" s="3"/>
      <c r="AJ44" s="3"/>
      <c r="AK44" s="3"/>
      <c r="AL44" s="3"/>
      <c r="AM44" s="3"/>
      <c r="AN44" s="3"/>
      <c r="AO44" s="3"/>
    </row>
    <row r="45" spans="1:41" ht="16.5" customHeight="1">
      <c r="A45" s="96">
        <v>13</v>
      </c>
      <c r="B45" s="113" t="str">
        <f>IF('2. Identificación del Riesgo'!B45:B47="","",'2. Identificación del Riesgo'!B45:B47)</f>
        <v/>
      </c>
      <c r="C45" s="97" t="str">
        <f>IF('2. Identificación del Riesgo'!G45:G47="","",'2. Identificación del Riesgo'!G45:G47)</f>
        <v/>
      </c>
      <c r="D45" s="97" t="str">
        <f>IF('2. Identificación del Riesgo'!H45:H47="","",'2. Identificación del Riesgo'!H45:H47)</f>
        <v/>
      </c>
      <c r="E45" s="122" t="str">
        <f>IF('7. Mapa de Riesgos General'!AI45:AI47="","",'7. Mapa de Riesgos General'!AI45:AI47)</f>
        <v/>
      </c>
      <c r="F45" s="99"/>
      <c r="G45" s="120"/>
      <c r="H45" s="120"/>
      <c r="I45" s="121"/>
      <c r="J45" s="99"/>
      <c r="K45" s="121"/>
      <c r="L45" s="121"/>
      <c r="M45" s="99"/>
      <c r="N45" s="120"/>
      <c r="O45" s="120"/>
      <c r="P45" s="121"/>
      <c r="Q45" s="99"/>
      <c r="R45" s="121"/>
      <c r="S45" s="121"/>
      <c r="T45" s="99"/>
      <c r="U45" s="120"/>
      <c r="V45" s="120"/>
      <c r="W45" s="121"/>
      <c r="X45" s="99"/>
      <c r="Y45" s="121"/>
      <c r="Z45" s="121"/>
      <c r="AA45" s="3"/>
      <c r="AB45" s="3"/>
      <c r="AC45" s="3"/>
      <c r="AD45" s="3"/>
      <c r="AE45" s="3"/>
      <c r="AF45" s="3"/>
      <c r="AG45" s="3"/>
      <c r="AH45" s="3"/>
      <c r="AI45" s="3"/>
      <c r="AJ45" s="3"/>
      <c r="AK45" s="3"/>
      <c r="AL45" s="3"/>
      <c r="AM45" s="3"/>
      <c r="AN45" s="3"/>
      <c r="AO45" s="3"/>
    </row>
    <row r="46" spans="1:41"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3"/>
      <c r="AB46" s="3"/>
      <c r="AC46" s="3"/>
      <c r="AD46" s="3"/>
      <c r="AE46" s="3"/>
      <c r="AF46" s="3"/>
      <c r="AG46" s="3"/>
      <c r="AH46" s="3"/>
      <c r="AI46" s="3"/>
      <c r="AJ46" s="3"/>
      <c r="AK46" s="3"/>
      <c r="AL46" s="3"/>
      <c r="AM46" s="3"/>
      <c r="AN46" s="3"/>
      <c r="AO46" s="3"/>
    </row>
    <row r="47" spans="1:41"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3"/>
      <c r="AB47" s="3"/>
      <c r="AC47" s="3"/>
      <c r="AD47" s="3"/>
      <c r="AE47" s="3"/>
      <c r="AF47" s="3"/>
      <c r="AG47" s="3"/>
      <c r="AH47" s="3"/>
      <c r="AI47" s="3"/>
      <c r="AJ47" s="3"/>
      <c r="AK47" s="3"/>
      <c r="AL47" s="3"/>
      <c r="AM47" s="3"/>
      <c r="AN47" s="3"/>
      <c r="AO47" s="3"/>
    </row>
    <row r="48" spans="1:41" ht="16.5" customHeight="1">
      <c r="A48" s="96">
        <v>14</v>
      </c>
      <c r="B48" s="113" t="str">
        <f>IF('2. Identificación del Riesgo'!B48:B50="","",'2. Identificación del Riesgo'!B48:B50)</f>
        <v/>
      </c>
      <c r="C48" s="97" t="str">
        <f>IF('2. Identificación del Riesgo'!G48:G50="","",'2. Identificación del Riesgo'!G48:G50)</f>
        <v/>
      </c>
      <c r="D48" s="97" t="str">
        <f>IF('2. Identificación del Riesgo'!H48:H50="","",'2. Identificación del Riesgo'!H48:H50)</f>
        <v/>
      </c>
      <c r="E48" s="122" t="str">
        <f>IF('7. Mapa de Riesgos General'!AI48:AI50="","",'7. Mapa de Riesgos General'!AI48:AI50)</f>
        <v/>
      </c>
      <c r="F48" s="99"/>
      <c r="G48" s="120"/>
      <c r="H48" s="120"/>
      <c r="I48" s="121"/>
      <c r="J48" s="99"/>
      <c r="K48" s="121"/>
      <c r="L48" s="121"/>
      <c r="M48" s="99"/>
      <c r="N48" s="120"/>
      <c r="O48" s="120"/>
      <c r="P48" s="121"/>
      <c r="Q48" s="99"/>
      <c r="R48" s="121"/>
      <c r="S48" s="121"/>
      <c r="T48" s="99"/>
      <c r="U48" s="120"/>
      <c r="V48" s="120"/>
      <c r="W48" s="121"/>
      <c r="X48" s="99"/>
      <c r="Y48" s="121"/>
      <c r="Z48" s="121"/>
      <c r="AA48" s="3"/>
      <c r="AB48" s="3"/>
      <c r="AC48" s="3"/>
      <c r="AD48" s="3"/>
      <c r="AE48" s="3"/>
      <c r="AF48" s="3"/>
      <c r="AG48" s="3"/>
      <c r="AH48" s="3"/>
      <c r="AI48" s="3"/>
      <c r="AJ48" s="3"/>
      <c r="AK48" s="3"/>
      <c r="AL48" s="3"/>
      <c r="AM48" s="3"/>
      <c r="AN48" s="3"/>
      <c r="AO48" s="3"/>
    </row>
    <row r="49" spans="1:41"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3"/>
      <c r="AB49" s="3"/>
      <c r="AC49" s="3"/>
      <c r="AD49" s="3"/>
      <c r="AE49" s="3"/>
      <c r="AF49" s="3"/>
      <c r="AG49" s="3"/>
      <c r="AH49" s="3"/>
      <c r="AI49" s="3"/>
      <c r="AJ49" s="3"/>
      <c r="AK49" s="3"/>
      <c r="AL49" s="3"/>
      <c r="AM49" s="3"/>
      <c r="AN49" s="3"/>
      <c r="AO49" s="3"/>
    </row>
    <row r="50" spans="1:41"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3"/>
      <c r="AB50" s="3"/>
      <c r="AC50" s="3"/>
      <c r="AD50" s="3"/>
      <c r="AE50" s="3"/>
      <c r="AF50" s="3"/>
      <c r="AG50" s="3"/>
      <c r="AH50" s="3"/>
      <c r="AI50" s="3"/>
      <c r="AJ50" s="3"/>
      <c r="AK50" s="3"/>
      <c r="AL50" s="3"/>
      <c r="AM50" s="3"/>
      <c r="AN50" s="3"/>
      <c r="AO50" s="3"/>
    </row>
    <row r="51" spans="1:41" ht="16.5" customHeight="1">
      <c r="A51" s="96">
        <v>15</v>
      </c>
      <c r="B51" s="113" t="str">
        <f>IF('2. Identificación del Riesgo'!B51:B53="","",'2. Identificación del Riesgo'!B51:B53)</f>
        <v/>
      </c>
      <c r="C51" s="97" t="str">
        <f>IF('2. Identificación del Riesgo'!G51:G53="","",'2. Identificación del Riesgo'!G51:G53)</f>
        <v/>
      </c>
      <c r="D51" s="97" t="str">
        <f>IF('2. Identificación del Riesgo'!H51:H53="","",'2. Identificación del Riesgo'!H51:H53)</f>
        <v/>
      </c>
      <c r="E51" s="122" t="str">
        <f>IF('7. Mapa de Riesgos General'!AI51:AI53="","",'7. Mapa de Riesgos General'!AI51:AI53)</f>
        <v/>
      </c>
      <c r="F51" s="99"/>
      <c r="G51" s="120"/>
      <c r="H51" s="120"/>
      <c r="I51" s="121"/>
      <c r="J51" s="99"/>
      <c r="K51" s="121"/>
      <c r="L51" s="121"/>
      <c r="M51" s="99"/>
      <c r="N51" s="120"/>
      <c r="O51" s="120"/>
      <c r="P51" s="121"/>
      <c r="Q51" s="99"/>
      <c r="R51" s="121"/>
      <c r="S51" s="121"/>
      <c r="T51" s="99"/>
      <c r="U51" s="120"/>
      <c r="V51" s="120"/>
      <c r="W51" s="121"/>
      <c r="X51" s="99"/>
      <c r="Y51" s="121"/>
      <c r="Z51" s="121"/>
      <c r="AA51" s="3"/>
      <c r="AB51" s="3"/>
      <c r="AC51" s="3"/>
      <c r="AD51" s="3"/>
      <c r="AE51" s="3"/>
      <c r="AF51" s="3"/>
      <c r="AG51" s="3"/>
      <c r="AH51" s="3"/>
      <c r="AI51" s="3"/>
      <c r="AJ51" s="3"/>
      <c r="AK51" s="3"/>
      <c r="AL51" s="3"/>
      <c r="AM51" s="3"/>
      <c r="AN51" s="3"/>
      <c r="AO51" s="3"/>
    </row>
    <row r="52" spans="1:41"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3"/>
      <c r="AB52" s="3"/>
      <c r="AC52" s="3"/>
      <c r="AD52" s="3"/>
      <c r="AE52" s="3"/>
      <c r="AF52" s="3"/>
      <c r="AG52" s="3"/>
      <c r="AH52" s="3"/>
      <c r="AI52" s="3"/>
      <c r="AJ52" s="3"/>
      <c r="AK52" s="3"/>
      <c r="AL52" s="3"/>
      <c r="AM52" s="3"/>
      <c r="AN52" s="3"/>
      <c r="AO52" s="3"/>
    </row>
    <row r="53" spans="1:41"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3"/>
      <c r="AB53" s="3"/>
      <c r="AC53" s="3"/>
      <c r="AD53" s="3"/>
      <c r="AE53" s="3"/>
      <c r="AF53" s="3"/>
      <c r="AG53" s="3"/>
      <c r="AH53" s="3"/>
      <c r="AI53" s="3"/>
      <c r="AJ53" s="3"/>
      <c r="AK53" s="3"/>
      <c r="AL53" s="3"/>
      <c r="AM53" s="3"/>
      <c r="AN53" s="3"/>
      <c r="AO53" s="3"/>
    </row>
    <row r="54" spans="1:41" ht="16.5" customHeight="1">
      <c r="A54" s="96">
        <v>16</v>
      </c>
      <c r="B54" s="113" t="str">
        <f>IF('2. Identificación del Riesgo'!B54:B56="","",'2. Identificación del Riesgo'!B54:B56)</f>
        <v/>
      </c>
      <c r="C54" s="97" t="str">
        <f>IF('2. Identificación del Riesgo'!G54:G56="","",'2. Identificación del Riesgo'!G54:G56)</f>
        <v/>
      </c>
      <c r="D54" s="97" t="str">
        <f>IF('2. Identificación del Riesgo'!H54:H56="","",'2. Identificación del Riesgo'!H54:H56)</f>
        <v/>
      </c>
      <c r="E54" s="122" t="str">
        <f>IF('7. Mapa de Riesgos General'!AI54:AI56="","",'7. Mapa de Riesgos General'!AI54:AI56)</f>
        <v/>
      </c>
      <c r="F54" s="99"/>
      <c r="G54" s="120"/>
      <c r="H54" s="120"/>
      <c r="I54" s="121"/>
      <c r="J54" s="99"/>
      <c r="K54" s="121"/>
      <c r="L54" s="121"/>
      <c r="M54" s="99"/>
      <c r="N54" s="120"/>
      <c r="O54" s="120"/>
      <c r="P54" s="121"/>
      <c r="Q54" s="99"/>
      <c r="R54" s="121"/>
      <c r="S54" s="121"/>
      <c r="T54" s="99"/>
      <c r="U54" s="120"/>
      <c r="V54" s="120"/>
      <c r="W54" s="121"/>
      <c r="X54" s="99"/>
      <c r="Y54" s="121"/>
      <c r="Z54" s="121"/>
      <c r="AA54" s="3"/>
      <c r="AB54" s="3"/>
      <c r="AC54" s="3"/>
      <c r="AD54" s="3"/>
      <c r="AE54" s="3"/>
      <c r="AF54" s="3"/>
      <c r="AG54" s="3"/>
      <c r="AH54" s="3"/>
      <c r="AI54" s="3"/>
      <c r="AJ54" s="3"/>
      <c r="AK54" s="3"/>
      <c r="AL54" s="3"/>
      <c r="AM54" s="3"/>
      <c r="AN54" s="3"/>
      <c r="AO54" s="3"/>
    </row>
    <row r="55" spans="1:41"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3"/>
      <c r="AB55" s="3"/>
      <c r="AC55" s="3"/>
      <c r="AD55" s="3"/>
      <c r="AE55" s="3"/>
      <c r="AF55" s="3"/>
      <c r="AG55" s="3"/>
      <c r="AH55" s="3"/>
      <c r="AI55" s="3"/>
      <c r="AJ55" s="3"/>
      <c r="AK55" s="3"/>
      <c r="AL55" s="3"/>
      <c r="AM55" s="3"/>
      <c r="AN55" s="3"/>
      <c r="AO55" s="3"/>
    </row>
    <row r="56" spans="1:41"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3"/>
      <c r="AB56" s="3"/>
      <c r="AC56" s="3"/>
      <c r="AD56" s="3"/>
      <c r="AE56" s="3"/>
      <c r="AF56" s="3"/>
      <c r="AG56" s="3"/>
      <c r="AH56" s="3"/>
      <c r="AI56" s="3"/>
      <c r="AJ56" s="3"/>
      <c r="AK56" s="3"/>
      <c r="AL56" s="3"/>
      <c r="AM56" s="3"/>
      <c r="AN56" s="3"/>
      <c r="AO56" s="3"/>
    </row>
    <row r="57" spans="1:41" ht="16.5" customHeight="1">
      <c r="A57" s="96">
        <v>17</v>
      </c>
      <c r="B57" s="113" t="str">
        <f>IF('2. Identificación del Riesgo'!B57:B59="","",'2. Identificación del Riesgo'!B57:B59)</f>
        <v/>
      </c>
      <c r="C57" s="97" t="str">
        <f>IF('2. Identificación del Riesgo'!G57:G59="","",'2. Identificación del Riesgo'!G57:G59)</f>
        <v/>
      </c>
      <c r="D57" s="97" t="str">
        <f>IF('2. Identificación del Riesgo'!H57:H59="","",'2. Identificación del Riesgo'!H57:H59)</f>
        <v/>
      </c>
      <c r="E57" s="122" t="str">
        <f>IF('7. Mapa de Riesgos General'!AI57:AI59="","",'7. Mapa de Riesgos General'!AI57:AI59)</f>
        <v/>
      </c>
      <c r="F57" s="99"/>
      <c r="G57" s="120"/>
      <c r="H57" s="120"/>
      <c r="I57" s="121"/>
      <c r="J57" s="99"/>
      <c r="K57" s="121"/>
      <c r="L57" s="121"/>
      <c r="M57" s="99"/>
      <c r="N57" s="120"/>
      <c r="O57" s="120"/>
      <c r="P57" s="121"/>
      <c r="Q57" s="99"/>
      <c r="R57" s="121"/>
      <c r="S57" s="121"/>
      <c r="T57" s="99"/>
      <c r="U57" s="120"/>
      <c r="V57" s="120"/>
      <c r="W57" s="121"/>
      <c r="X57" s="99"/>
      <c r="Y57" s="121"/>
      <c r="Z57" s="121"/>
      <c r="AA57" s="3"/>
      <c r="AB57" s="3"/>
      <c r="AC57" s="3"/>
      <c r="AD57" s="3"/>
      <c r="AE57" s="3"/>
      <c r="AF57" s="3"/>
      <c r="AG57" s="3"/>
      <c r="AH57" s="3"/>
      <c r="AI57" s="3"/>
      <c r="AJ57" s="3"/>
      <c r="AK57" s="3"/>
      <c r="AL57" s="3"/>
      <c r="AM57" s="3"/>
      <c r="AN57" s="3"/>
      <c r="AO57" s="3"/>
    </row>
    <row r="58" spans="1:41"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3"/>
      <c r="AB58" s="3"/>
      <c r="AC58" s="3"/>
      <c r="AD58" s="3"/>
      <c r="AE58" s="3"/>
      <c r="AF58" s="3"/>
      <c r="AG58" s="3"/>
      <c r="AH58" s="3"/>
      <c r="AI58" s="3"/>
      <c r="AJ58" s="3"/>
      <c r="AK58" s="3"/>
      <c r="AL58" s="3"/>
      <c r="AM58" s="3"/>
      <c r="AN58" s="3"/>
      <c r="AO58" s="3"/>
    </row>
    <row r="59" spans="1:41"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3"/>
      <c r="AB59" s="3"/>
      <c r="AC59" s="3"/>
      <c r="AD59" s="3"/>
      <c r="AE59" s="3"/>
      <c r="AF59" s="3"/>
      <c r="AG59" s="3"/>
      <c r="AH59" s="3"/>
      <c r="AI59" s="3"/>
      <c r="AJ59" s="3"/>
      <c r="AK59" s="3"/>
      <c r="AL59" s="3"/>
      <c r="AM59" s="3"/>
      <c r="AN59" s="3"/>
      <c r="AO59" s="3"/>
    </row>
    <row r="60" spans="1:41" ht="16.5" customHeight="1">
      <c r="A60" s="96">
        <v>18</v>
      </c>
      <c r="B60" s="113" t="str">
        <f>IF('2. Identificación del Riesgo'!B60:B62="","",'2. Identificación del Riesgo'!B60:B62)</f>
        <v/>
      </c>
      <c r="C60" s="97" t="str">
        <f>IF('2. Identificación del Riesgo'!G60:G62="","",'2. Identificación del Riesgo'!G60:G62)</f>
        <v/>
      </c>
      <c r="D60" s="97" t="str">
        <f>IF('2. Identificación del Riesgo'!H60:H62="","",'2. Identificación del Riesgo'!H60:H62)</f>
        <v/>
      </c>
      <c r="E60" s="122" t="str">
        <f>IF('7. Mapa de Riesgos General'!AI60:AI62="","",'7. Mapa de Riesgos General'!AI60:AI62)</f>
        <v/>
      </c>
      <c r="F60" s="99"/>
      <c r="G60" s="120"/>
      <c r="H60" s="120"/>
      <c r="I60" s="121"/>
      <c r="J60" s="99"/>
      <c r="K60" s="121"/>
      <c r="L60" s="121"/>
      <c r="M60" s="99"/>
      <c r="N60" s="120"/>
      <c r="O60" s="120"/>
      <c r="P60" s="121"/>
      <c r="Q60" s="99"/>
      <c r="R60" s="121"/>
      <c r="S60" s="121"/>
      <c r="T60" s="99"/>
      <c r="U60" s="120"/>
      <c r="V60" s="120"/>
      <c r="W60" s="121"/>
      <c r="X60" s="99"/>
      <c r="Y60" s="121"/>
      <c r="Z60" s="121"/>
      <c r="AA60" s="3"/>
      <c r="AB60" s="3"/>
      <c r="AC60" s="3"/>
      <c r="AD60" s="3"/>
      <c r="AE60" s="3"/>
      <c r="AF60" s="3"/>
      <c r="AG60" s="3"/>
      <c r="AH60" s="3"/>
      <c r="AI60" s="3"/>
      <c r="AJ60" s="3"/>
      <c r="AK60" s="3"/>
      <c r="AL60" s="3"/>
      <c r="AM60" s="3"/>
      <c r="AN60" s="3"/>
      <c r="AO60" s="3"/>
    </row>
    <row r="61" spans="1:41"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3"/>
      <c r="AB61" s="3"/>
      <c r="AC61" s="3"/>
      <c r="AD61" s="3"/>
      <c r="AE61" s="3"/>
      <c r="AF61" s="3"/>
      <c r="AG61" s="3"/>
      <c r="AH61" s="3"/>
      <c r="AI61" s="3"/>
      <c r="AJ61" s="3"/>
      <c r="AK61" s="3"/>
      <c r="AL61" s="3"/>
      <c r="AM61" s="3"/>
      <c r="AN61" s="3"/>
      <c r="AO61" s="3"/>
    </row>
    <row r="62" spans="1:41"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3"/>
      <c r="AB62" s="3"/>
      <c r="AC62" s="3"/>
      <c r="AD62" s="3"/>
      <c r="AE62" s="3"/>
      <c r="AF62" s="3"/>
      <c r="AG62" s="3"/>
      <c r="AH62" s="3"/>
      <c r="AI62" s="3"/>
      <c r="AJ62" s="3"/>
      <c r="AK62" s="3"/>
      <c r="AL62" s="3"/>
      <c r="AM62" s="3"/>
      <c r="AN62" s="3"/>
      <c r="AO62" s="3"/>
    </row>
    <row r="63" spans="1:41" ht="16.5" customHeight="1">
      <c r="A63" s="96">
        <v>19</v>
      </c>
      <c r="B63" s="113" t="str">
        <f>IF('2. Identificación del Riesgo'!B63:B65="","",'2. Identificación del Riesgo'!B63:B65)</f>
        <v/>
      </c>
      <c r="C63" s="97" t="str">
        <f>IF('2. Identificación del Riesgo'!G63:G65="","",'2. Identificación del Riesgo'!G63:G65)</f>
        <v/>
      </c>
      <c r="D63" s="97" t="str">
        <f>IF('2. Identificación del Riesgo'!H63:H65="","",'2. Identificación del Riesgo'!H63:H65)</f>
        <v/>
      </c>
      <c r="E63" s="122" t="str">
        <f>IF('7. Mapa de Riesgos General'!AI63:AI65="","",'7. Mapa de Riesgos General'!AI63:AI65)</f>
        <v/>
      </c>
      <c r="F63" s="99"/>
      <c r="G63" s="120"/>
      <c r="H63" s="120"/>
      <c r="I63" s="121"/>
      <c r="J63" s="99"/>
      <c r="K63" s="121"/>
      <c r="L63" s="121"/>
      <c r="M63" s="99"/>
      <c r="N63" s="120"/>
      <c r="O63" s="120"/>
      <c r="P63" s="121"/>
      <c r="Q63" s="99"/>
      <c r="R63" s="121"/>
      <c r="S63" s="121"/>
      <c r="T63" s="99"/>
      <c r="U63" s="120"/>
      <c r="V63" s="120"/>
      <c r="W63" s="121"/>
      <c r="X63" s="99"/>
      <c r="Y63" s="121"/>
      <c r="Z63" s="121"/>
      <c r="AA63" s="3"/>
      <c r="AB63" s="3"/>
      <c r="AC63" s="3"/>
      <c r="AD63" s="3"/>
      <c r="AE63" s="3"/>
      <c r="AF63" s="3"/>
      <c r="AG63" s="3"/>
      <c r="AH63" s="3"/>
      <c r="AI63" s="3"/>
      <c r="AJ63" s="3"/>
      <c r="AK63" s="3"/>
      <c r="AL63" s="3"/>
      <c r="AM63" s="3"/>
      <c r="AN63" s="3"/>
      <c r="AO63" s="3"/>
    </row>
    <row r="64" spans="1:41"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3"/>
      <c r="AB64" s="3"/>
      <c r="AC64" s="3"/>
      <c r="AD64" s="3"/>
      <c r="AE64" s="3"/>
      <c r="AF64" s="3"/>
      <c r="AG64" s="3"/>
      <c r="AH64" s="3"/>
      <c r="AI64" s="3"/>
      <c r="AJ64" s="3"/>
      <c r="AK64" s="3"/>
      <c r="AL64" s="3"/>
      <c r="AM64" s="3"/>
      <c r="AN64" s="3"/>
      <c r="AO64" s="3"/>
    </row>
    <row r="65" spans="1:41"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3"/>
      <c r="AB65" s="3"/>
      <c r="AC65" s="3"/>
      <c r="AD65" s="3"/>
      <c r="AE65" s="3"/>
      <c r="AF65" s="3"/>
      <c r="AG65" s="3"/>
      <c r="AH65" s="3"/>
      <c r="AI65" s="3"/>
      <c r="AJ65" s="3"/>
      <c r="AK65" s="3"/>
      <c r="AL65" s="3"/>
      <c r="AM65" s="3"/>
      <c r="AN65" s="3"/>
      <c r="AO65" s="3"/>
    </row>
    <row r="66" spans="1:41" ht="16.5" customHeight="1">
      <c r="A66" s="96">
        <v>20</v>
      </c>
      <c r="B66" s="113" t="str">
        <f>IF('2. Identificación del Riesgo'!B66:B68="","",'2. Identificación del Riesgo'!B66:B68)</f>
        <v/>
      </c>
      <c r="C66" s="97" t="str">
        <f>IF('2. Identificación del Riesgo'!G66:G68="","",'2. Identificación del Riesgo'!G66:G68)</f>
        <v/>
      </c>
      <c r="D66" s="97" t="str">
        <f>IF('2. Identificación del Riesgo'!H66:H68="","",'2. Identificación del Riesgo'!H66:H68)</f>
        <v/>
      </c>
      <c r="E66" s="122" t="str">
        <f>IF('7. Mapa de Riesgos General'!AI66:AI68="","",'7. Mapa de Riesgos General'!AI66:AI68)</f>
        <v/>
      </c>
      <c r="F66" s="99"/>
      <c r="G66" s="120"/>
      <c r="H66" s="120"/>
      <c r="I66" s="121"/>
      <c r="J66" s="99"/>
      <c r="K66" s="121"/>
      <c r="L66" s="121"/>
      <c r="M66" s="99"/>
      <c r="N66" s="120"/>
      <c r="O66" s="120"/>
      <c r="P66" s="121"/>
      <c r="Q66" s="99"/>
      <c r="R66" s="121"/>
      <c r="S66" s="121"/>
      <c r="T66" s="99"/>
      <c r="U66" s="120"/>
      <c r="V66" s="120"/>
      <c r="W66" s="121"/>
      <c r="X66" s="99"/>
      <c r="Y66" s="121"/>
      <c r="Z66" s="121"/>
      <c r="AA66" s="3"/>
      <c r="AB66" s="3"/>
      <c r="AC66" s="3"/>
      <c r="AD66" s="3"/>
      <c r="AE66" s="3"/>
      <c r="AF66" s="3"/>
      <c r="AG66" s="3"/>
      <c r="AH66" s="3"/>
      <c r="AI66" s="3"/>
      <c r="AJ66" s="3"/>
      <c r="AK66" s="3"/>
      <c r="AL66" s="3"/>
      <c r="AM66" s="3"/>
      <c r="AN66" s="3"/>
      <c r="AO66" s="3"/>
    </row>
    <row r="67" spans="1:41"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c r="AL67" s="2"/>
      <c r="AM67" s="2"/>
      <c r="AN67" s="2"/>
      <c r="AO67" s="2"/>
    </row>
    <row r="68" spans="1:41"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c r="AL68" s="2"/>
      <c r="AM68" s="2"/>
      <c r="AN68" s="2"/>
      <c r="AO68" s="2"/>
    </row>
    <row r="69" spans="1:41" ht="25.5" customHeight="1">
      <c r="A69" s="2"/>
      <c r="B69" s="37"/>
      <c r="C69" s="2"/>
      <c r="D69" s="2"/>
      <c r="E69" s="2"/>
      <c r="F69" s="38" t="str">
        <f>IFERROR(AVERAGE(F9:F68),"")</f>
        <v/>
      </c>
      <c r="G69" s="2"/>
      <c r="H69" s="2"/>
      <c r="I69" s="2"/>
      <c r="J69" s="38" t="str">
        <f>IFERROR(AVERAGE(J9:J68),"")</f>
        <v/>
      </c>
      <c r="K69" s="2"/>
      <c r="L69" s="2"/>
      <c r="M69" s="38">
        <f>IFERROR(AVERAGE(M9:M68),"")</f>
        <v>1</v>
      </c>
      <c r="N69" s="2"/>
      <c r="O69" s="2"/>
      <c r="P69" s="2"/>
      <c r="Q69" s="38" t="str">
        <f>IFERROR(AVERAGE(Q9:Q68),"")</f>
        <v/>
      </c>
      <c r="R69" s="2"/>
      <c r="S69" s="2"/>
      <c r="T69" s="38" t="str">
        <f>IFERROR(AVERAGE(T9:T68),"")</f>
        <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37">
    <mergeCell ref="O66:O68"/>
    <mergeCell ref="P66:P68"/>
    <mergeCell ref="H66:H68"/>
    <mergeCell ref="I66:I68"/>
    <mergeCell ref="J66:J68"/>
    <mergeCell ref="K66:K68"/>
    <mergeCell ref="L66:L68"/>
    <mergeCell ref="M66:M68"/>
    <mergeCell ref="N66:N68"/>
    <mergeCell ref="X24:X26"/>
    <mergeCell ref="Y24:Y26"/>
    <mergeCell ref="Q24:Q26"/>
    <mergeCell ref="R24:R26"/>
    <mergeCell ref="S24:S26"/>
    <mergeCell ref="T24:T26"/>
    <mergeCell ref="U24:U26"/>
    <mergeCell ref="V24:V26"/>
    <mergeCell ref="W24:W26"/>
    <mergeCell ref="Z15:Z17"/>
    <mergeCell ref="Z18:Z20"/>
    <mergeCell ref="F9:F11"/>
    <mergeCell ref="I9:I11"/>
    <mergeCell ref="A15:A17"/>
    <mergeCell ref="B15:B17"/>
    <mergeCell ref="C15:C17"/>
    <mergeCell ref="D15:D17"/>
    <mergeCell ref="E15:E17"/>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J15:J17"/>
    <mergeCell ref="K15:K17"/>
    <mergeCell ref="L15:L17"/>
    <mergeCell ref="M15:M17"/>
    <mergeCell ref="N15:N17"/>
    <mergeCell ref="V15:V17"/>
    <mergeCell ref="W15:W17"/>
    <mergeCell ref="X15:X17"/>
    <mergeCell ref="Y15:Y17"/>
    <mergeCell ref="A9:A11"/>
    <mergeCell ref="B9:B11"/>
    <mergeCell ref="C9:C11"/>
    <mergeCell ref="D9:D11"/>
    <mergeCell ref="E9:E11"/>
    <mergeCell ref="F15:F17"/>
    <mergeCell ref="G15:G17"/>
    <mergeCell ref="H15:H17"/>
    <mergeCell ref="I15:I17"/>
    <mergeCell ref="X18:X20"/>
    <mergeCell ref="Y18:Y20"/>
    <mergeCell ref="Q18:Q20"/>
    <mergeCell ref="R18:R20"/>
    <mergeCell ref="S18:S20"/>
    <mergeCell ref="T18:T20"/>
    <mergeCell ref="U18:U20"/>
    <mergeCell ref="V18:V20"/>
    <mergeCell ref="W18:W20"/>
    <mergeCell ref="A12:A14"/>
    <mergeCell ref="B12:B14"/>
    <mergeCell ref="C12:C14"/>
    <mergeCell ref="D12:D14"/>
    <mergeCell ref="E12:E14"/>
    <mergeCell ref="F12:F14"/>
    <mergeCell ref="I12:I14"/>
    <mergeCell ref="Y12:Y14"/>
    <mergeCell ref="Z12:Z14"/>
    <mergeCell ref="J9:J11"/>
    <mergeCell ref="K9:K11"/>
    <mergeCell ref="L9:L11"/>
    <mergeCell ref="M9:M11"/>
    <mergeCell ref="N9:N11"/>
    <mergeCell ref="O9:O11"/>
    <mergeCell ref="P9:P11"/>
    <mergeCell ref="Q9:Q11"/>
    <mergeCell ref="R9:R11"/>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F7:H7"/>
    <mergeCell ref="J7:L7"/>
    <mergeCell ref="T9:T11"/>
    <mergeCell ref="U9:U11"/>
    <mergeCell ref="V9:V11"/>
    <mergeCell ref="W9:W11"/>
    <mergeCell ref="X9:X11"/>
    <mergeCell ref="Y9:Y11"/>
    <mergeCell ref="Z9:Z11"/>
    <mergeCell ref="S9:S11"/>
    <mergeCell ref="S12:S14"/>
    <mergeCell ref="T12:T14"/>
    <mergeCell ref="U12:U14"/>
    <mergeCell ref="V12:V14"/>
    <mergeCell ref="W12:W14"/>
    <mergeCell ref="X12:X14"/>
    <mergeCell ref="Q12:Q14"/>
    <mergeCell ref="R12:R14"/>
    <mergeCell ref="J12:J14"/>
    <mergeCell ref="K12:K14"/>
    <mergeCell ref="L12:L14"/>
    <mergeCell ref="M12:M14"/>
    <mergeCell ref="N12:N14"/>
    <mergeCell ref="O12:O14"/>
    <mergeCell ref="P12:P14"/>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Q63:Q65"/>
    <mergeCell ref="R63:R65"/>
    <mergeCell ref="S63:S65"/>
    <mergeCell ref="T63:T65"/>
    <mergeCell ref="H63:H65"/>
    <mergeCell ref="I63:I65"/>
    <mergeCell ref="J63:J65"/>
    <mergeCell ref="K63:K65"/>
    <mergeCell ref="L63:L65"/>
    <mergeCell ref="M63:M65"/>
    <mergeCell ref="N63:N65"/>
    <mergeCell ref="V63:V65"/>
    <mergeCell ref="W63:W65"/>
    <mergeCell ref="U63:U65"/>
    <mergeCell ref="O60:O62"/>
    <mergeCell ref="P60:P62"/>
    <mergeCell ref="H60:H62"/>
    <mergeCell ref="I60:I62"/>
    <mergeCell ref="J60:J62"/>
    <mergeCell ref="K60:K62"/>
    <mergeCell ref="L60:L62"/>
    <mergeCell ref="M60:M62"/>
    <mergeCell ref="N60:N62"/>
    <mergeCell ref="X66:X68"/>
    <mergeCell ref="Y66:Y68"/>
    <mergeCell ref="Q66:Q68"/>
    <mergeCell ref="R66:R68"/>
    <mergeCell ref="S66:S68"/>
    <mergeCell ref="T66:T68"/>
    <mergeCell ref="U66:U68"/>
    <mergeCell ref="V66:V68"/>
    <mergeCell ref="W66:W68"/>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H57:H59"/>
    <mergeCell ref="I57:I59"/>
    <mergeCell ref="J57:J59"/>
    <mergeCell ref="K57:K59"/>
    <mergeCell ref="L57:L59"/>
    <mergeCell ref="M57:M59"/>
    <mergeCell ref="N57:N59"/>
    <mergeCell ref="V57:V59"/>
    <mergeCell ref="W57:W59"/>
    <mergeCell ref="U57:U59"/>
    <mergeCell ref="O54:O56"/>
    <mergeCell ref="P54:P56"/>
    <mergeCell ref="H54:H56"/>
    <mergeCell ref="I54:I56"/>
    <mergeCell ref="J54:J56"/>
    <mergeCell ref="K54:K56"/>
    <mergeCell ref="L54:L56"/>
    <mergeCell ref="M54:M56"/>
    <mergeCell ref="N54:N56"/>
    <mergeCell ref="X60:X62"/>
    <mergeCell ref="Y60:Y62"/>
    <mergeCell ref="Q60:Q62"/>
    <mergeCell ref="R60:R62"/>
    <mergeCell ref="S60:S62"/>
    <mergeCell ref="T60:T62"/>
    <mergeCell ref="U60:U62"/>
    <mergeCell ref="V60:V62"/>
    <mergeCell ref="W60:W62"/>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H51:H53"/>
    <mergeCell ref="I51:I53"/>
    <mergeCell ref="J51:J53"/>
    <mergeCell ref="K51:K53"/>
    <mergeCell ref="L51:L53"/>
    <mergeCell ref="M51:M53"/>
    <mergeCell ref="N51:N53"/>
    <mergeCell ref="V51:V53"/>
    <mergeCell ref="W51:W53"/>
    <mergeCell ref="U51:U53"/>
    <mergeCell ref="O48:O50"/>
    <mergeCell ref="P48:P50"/>
    <mergeCell ref="H48:H50"/>
    <mergeCell ref="I48:I50"/>
    <mergeCell ref="J48:J50"/>
    <mergeCell ref="K48:K50"/>
    <mergeCell ref="L48:L50"/>
    <mergeCell ref="M48:M50"/>
    <mergeCell ref="N48:N50"/>
    <mergeCell ref="X54:X56"/>
    <mergeCell ref="Y54:Y56"/>
    <mergeCell ref="Q54:Q56"/>
    <mergeCell ref="R54:R56"/>
    <mergeCell ref="S54:S56"/>
    <mergeCell ref="T54:T56"/>
    <mergeCell ref="U54:U56"/>
    <mergeCell ref="V54:V56"/>
    <mergeCell ref="W54:W56"/>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H45:H47"/>
    <mergeCell ref="I45:I47"/>
    <mergeCell ref="J45:J47"/>
    <mergeCell ref="K45:K47"/>
    <mergeCell ref="L45:L47"/>
    <mergeCell ref="M45:M47"/>
    <mergeCell ref="N45:N47"/>
    <mergeCell ref="V45:V47"/>
    <mergeCell ref="W45:W47"/>
    <mergeCell ref="U45:U47"/>
    <mergeCell ref="O42:O44"/>
    <mergeCell ref="P42:P44"/>
    <mergeCell ref="H42:H44"/>
    <mergeCell ref="I42:I44"/>
    <mergeCell ref="J42:J44"/>
    <mergeCell ref="K42:K44"/>
    <mergeCell ref="L42:L44"/>
    <mergeCell ref="M42:M44"/>
    <mergeCell ref="N42:N44"/>
    <mergeCell ref="X48:X50"/>
    <mergeCell ref="Y48:Y50"/>
    <mergeCell ref="Q48:Q50"/>
    <mergeCell ref="R48:R50"/>
    <mergeCell ref="S48:S50"/>
    <mergeCell ref="T48:T50"/>
    <mergeCell ref="U48:U50"/>
    <mergeCell ref="V48:V50"/>
    <mergeCell ref="W48:W50"/>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H39:H41"/>
    <mergeCell ref="I39:I41"/>
    <mergeCell ref="J39:J41"/>
    <mergeCell ref="K39:K41"/>
    <mergeCell ref="L39:L41"/>
    <mergeCell ref="M39:M41"/>
    <mergeCell ref="N39:N41"/>
    <mergeCell ref="V39:V41"/>
    <mergeCell ref="W39:W41"/>
    <mergeCell ref="U39:U41"/>
    <mergeCell ref="O36:O38"/>
    <mergeCell ref="P36:P38"/>
    <mergeCell ref="H36:H38"/>
    <mergeCell ref="I36:I38"/>
    <mergeCell ref="J36:J38"/>
    <mergeCell ref="K36:K38"/>
    <mergeCell ref="L36:L38"/>
    <mergeCell ref="M36:M38"/>
    <mergeCell ref="N36:N38"/>
    <mergeCell ref="X42:X44"/>
    <mergeCell ref="Y42:Y44"/>
    <mergeCell ref="Q42:Q44"/>
    <mergeCell ref="R42:R44"/>
    <mergeCell ref="S42:S44"/>
    <mergeCell ref="T42:T44"/>
    <mergeCell ref="U42:U44"/>
    <mergeCell ref="V42:V44"/>
    <mergeCell ref="W42:W44"/>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H33:H35"/>
    <mergeCell ref="I33:I35"/>
    <mergeCell ref="J33:J35"/>
    <mergeCell ref="K33:K35"/>
    <mergeCell ref="L33:L35"/>
    <mergeCell ref="M33:M35"/>
    <mergeCell ref="N33:N35"/>
    <mergeCell ref="V33:V35"/>
    <mergeCell ref="W33:W35"/>
    <mergeCell ref="U33:U35"/>
    <mergeCell ref="O30:O32"/>
    <mergeCell ref="P30:P32"/>
    <mergeCell ref="H30:H32"/>
    <mergeCell ref="I30:I32"/>
    <mergeCell ref="J30:J32"/>
    <mergeCell ref="K30:K32"/>
    <mergeCell ref="L30:L32"/>
    <mergeCell ref="M30:M32"/>
    <mergeCell ref="N30:N32"/>
    <mergeCell ref="X36:X38"/>
    <mergeCell ref="Y36:Y38"/>
    <mergeCell ref="Q36:Q38"/>
    <mergeCell ref="R36:R38"/>
    <mergeCell ref="S36:S38"/>
    <mergeCell ref="T36:T38"/>
    <mergeCell ref="U36:U38"/>
    <mergeCell ref="V36:V38"/>
    <mergeCell ref="W36:W38"/>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H27:H29"/>
    <mergeCell ref="I27:I29"/>
    <mergeCell ref="J27:J29"/>
    <mergeCell ref="K27:K29"/>
    <mergeCell ref="L27:L29"/>
    <mergeCell ref="M27:M29"/>
    <mergeCell ref="N27:N29"/>
    <mergeCell ref="V27:V29"/>
    <mergeCell ref="W27:W29"/>
    <mergeCell ref="U27:U29"/>
    <mergeCell ref="O24:O26"/>
    <mergeCell ref="P24:P26"/>
    <mergeCell ref="H24:H26"/>
    <mergeCell ref="I24:I26"/>
    <mergeCell ref="J24:J26"/>
    <mergeCell ref="K24:K26"/>
    <mergeCell ref="L24:L26"/>
    <mergeCell ref="M24:M26"/>
    <mergeCell ref="N24:N26"/>
    <mergeCell ref="X30:X32"/>
    <mergeCell ref="Y30:Y32"/>
    <mergeCell ref="Q30:Q32"/>
    <mergeCell ref="R30:R32"/>
    <mergeCell ref="S30:S32"/>
    <mergeCell ref="T30:T32"/>
    <mergeCell ref="U30:U32"/>
    <mergeCell ref="V30:V32"/>
    <mergeCell ref="W30:W32"/>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H21:H23"/>
    <mergeCell ref="I21:I23"/>
    <mergeCell ref="J21:J23"/>
    <mergeCell ref="K21:K23"/>
    <mergeCell ref="L21:L23"/>
    <mergeCell ref="M21:M23"/>
    <mergeCell ref="N21:N23"/>
    <mergeCell ref="V21:V23"/>
    <mergeCell ref="W21:W23"/>
    <mergeCell ref="U21:U23"/>
    <mergeCell ref="O18:O20"/>
    <mergeCell ref="P18:P20"/>
    <mergeCell ref="H18:H20"/>
    <mergeCell ref="I18:I20"/>
    <mergeCell ref="J18:J20"/>
    <mergeCell ref="K18:K20"/>
    <mergeCell ref="L18:L20"/>
    <mergeCell ref="M18:M20"/>
    <mergeCell ref="N18:N20"/>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c r="A1" s="72"/>
      <c r="B1" s="67"/>
      <c r="C1" s="72" t="s">
        <v>0</v>
      </c>
      <c r="D1" s="73"/>
      <c r="E1" s="73"/>
      <c r="F1" s="73"/>
      <c r="G1" s="73"/>
      <c r="H1" s="67"/>
      <c r="I1" s="103" t="s">
        <v>355</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3" t="s">
        <v>356</v>
      </c>
      <c r="J2" s="59"/>
      <c r="K2" s="3"/>
      <c r="L2" s="3"/>
      <c r="M2" s="3"/>
      <c r="N2" s="3"/>
      <c r="O2" s="3"/>
      <c r="P2" s="3"/>
      <c r="Q2" s="3"/>
      <c r="R2" s="3"/>
      <c r="S2" s="3"/>
      <c r="T2" s="3"/>
      <c r="U2" s="3"/>
      <c r="V2" s="3"/>
      <c r="W2" s="3"/>
      <c r="X2" s="3"/>
      <c r="Y2" s="3"/>
      <c r="Z2" s="4"/>
    </row>
    <row r="3" spans="1:26" ht="14.4">
      <c r="A3" s="68"/>
      <c r="B3" s="69"/>
      <c r="C3" s="68"/>
      <c r="D3" s="74"/>
      <c r="E3" s="74"/>
      <c r="F3" s="74"/>
      <c r="G3" s="74"/>
      <c r="H3" s="69"/>
      <c r="I3" s="103" t="s">
        <v>357</v>
      </c>
      <c r="J3" s="59"/>
      <c r="K3" s="3"/>
      <c r="L3" s="3"/>
      <c r="M3" s="3"/>
      <c r="N3" s="3"/>
      <c r="O3" s="3"/>
      <c r="P3" s="3"/>
      <c r="Q3" s="3"/>
      <c r="R3" s="3"/>
      <c r="S3" s="3"/>
      <c r="T3" s="3"/>
      <c r="U3" s="3"/>
      <c r="V3" s="3"/>
      <c r="W3" s="3"/>
      <c r="X3" s="3"/>
      <c r="Y3" s="3"/>
      <c r="Z3" s="4"/>
    </row>
    <row r="4" spans="1:26" ht="14.4">
      <c r="A4" s="70"/>
      <c r="B4" s="71"/>
      <c r="C4" s="70"/>
      <c r="D4" s="75"/>
      <c r="E4" s="75"/>
      <c r="F4" s="75"/>
      <c r="G4" s="75"/>
      <c r="H4" s="71"/>
      <c r="I4" s="103" t="s">
        <v>358</v>
      </c>
      <c r="J4" s="59"/>
      <c r="K4" s="3"/>
      <c r="L4" s="3"/>
      <c r="M4" s="3"/>
      <c r="N4" s="3"/>
      <c r="O4" s="3"/>
      <c r="P4" s="3"/>
      <c r="Q4" s="3"/>
      <c r="R4" s="3"/>
      <c r="S4" s="3"/>
      <c r="T4" s="3"/>
      <c r="U4" s="3"/>
      <c r="V4" s="3"/>
      <c r="W4" s="3"/>
      <c r="X4" s="3"/>
      <c r="Y4" s="3"/>
      <c r="Z4" s="4"/>
    </row>
    <row r="5" spans="1:26" ht="14.4">
      <c r="A5" s="15"/>
      <c r="B5" s="19"/>
      <c r="C5" s="15"/>
      <c r="D5" s="3"/>
      <c r="E5" s="3"/>
      <c r="F5" s="3"/>
      <c r="G5" s="3"/>
      <c r="H5" s="3"/>
      <c r="I5" s="3"/>
      <c r="J5" s="3"/>
      <c r="K5" s="3"/>
      <c r="L5" s="3"/>
      <c r="M5" s="3"/>
      <c r="N5" s="3"/>
      <c r="O5" s="3"/>
      <c r="P5" s="3"/>
      <c r="Q5" s="3"/>
      <c r="R5" s="3"/>
      <c r="S5" s="3"/>
      <c r="T5" s="3"/>
      <c r="U5" s="3"/>
      <c r="V5" s="3"/>
      <c r="W5" s="3"/>
      <c r="X5" s="3"/>
      <c r="Y5" s="3"/>
      <c r="Z5" s="4"/>
    </row>
    <row r="6" spans="1:26" ht="15.75" customHeight="1">
      <c r="A6" s="110" t="s">
        <v>82</v>
      </c>
      <c r="B6" s="62"/>
      <c r="C6" s="62"/>
      <c r="D6" s="111"/>
      <c r="E6" s="133" t="s">
        <v>359</v>
      </c>
      <c r="F6" s="59"/>
      <c r="G6" s="133" t="s">
        <v>360</v>
      </c>
      <c r="H6" s="59"/>
      <c r="I6" s="133" t="s">
        <v>361</v>
      </c>
      <c r="J6" s="59"/>
      <c r="K6" s="3"/>
      <c r="L6" s="3"/>
      <c r="M6" s="3"/>
      <c r="N6" s="3"/>
      <c r="O6" s="3"/>
      <c r="P6" s="3"/>
      <c r="Q6" s="3"/>
      <c r="R6" s="3"/>
      <c r="S6" s="3"/>
      <c r="T6" s="3"/>
      <c r="U6" s="3"/>
      <c r="V6" s="3"/>
      <c r="W6" s="3"/>
      <c r="X6" s="3"/>
      <c r="Y6" s="3"/>
      <c r="Z6" s="4"/>
    </row>
    <row r="7" spans="1:26" ht="21" customHeight="1">
      <c r="A7" s="129" t="s">
        <v>80</v>
      </c>
      <c r="B7" s="92" t="s">
        <v>81</v>
      </c>
      <c r="C7" s="87" t="s">
        <v>89</v>
      </c>
      <c r="D7" s="130" t="s">
        <v>90</v>
      </c>
      <c r="E7" s="134" t="s">
        <v>362</v>
      </c>
      <c r="F7" s="134" t="s">
        <v>363</v>
      </c>
      <c r="G7" s="134" t="s">
        <v>362</v>
      </c>
      <c r="H7" s="134" t="s">
        <v>363</v>
      </c>
      <c r="I7" s="134" t="s">
        <v>362</v>
      </c>
      <c r="J7" s="134" t="s">
        <v>363</v>
      </c>
      <c r="K7" s="3"/>
      <c r="L7" s="3"/>
      <c r="M7" s="3"/>
      <c r="N7" s="3"/>
      <c r="O7" s="3"/>
      <c r="P7" s="3"/>
      <c r="Q7" s="3"/>
      <c r="R7" s="3"/>
      <c r="S7" s="3"/>
      <c r="T7" s="3"/>
      <c r="U7" s="3"/>
      <c r="V7" s="3"/>
      <c r="W7" s="3"/>
      <c r="X7" s="3"/>
      <c r="Y7" s="3"/>
      <c r="Z7" s="4"/>
    </row>
    <row r="8" spans="1:26" ht="12" customHeight="1">
      <c r="A8" s="86"/>
      <c r="B8" s="86"/>
      <c r="C8" s="86"/>
      <c r="D8" s="131"/>
      <c r="E8" s="86"/>
      <c r="F8" s="86"/>
      <c r="G8" s="86"/>
      <c r="H8" s="86"/>
      <c r="I8" s="86"/>
      <c r="J8" s="86"/>
      <c r="K8" s="16"/>
      <c r="L8" s="16"/>
      <c r="M8" s="16"/>
      <c r="N8" s="16"/>
      <c r="O8" s="16"/>
      <c r="P8" s="16"/>
      <c r="Q8" s="16"/>
      <c r="R8" s="16"/>
      <c r="S8" s="16"/>
      <c r="T8" s="16"/>
      <c r="U8" s="16"/>
      <c r="V8" s="16"/>
      <c r="W8" s="16"/>
      <c r="X8" s="16"/>
      <c r="Y8" s="16"/>
      <c r="Z8" s="4"/>
    </row>
    <row r="9" spans="1:26" ht="16.5" customHeight="1">
      <c r="A9" s="96">
        <v>1</v>
      </c>
      <c r="B9" s="113" t="str">
        <f>IF('8. Seguimiento Cuatrimestral'!B9:B11="","",'8. Seguimiento Cuatrimestral'!B9:B11)</f>
        <v>Gestión Jurídica</v>
      </c>
      <c r="C9" s="113" t="str">
        <f>IF('8. Seguimiento Cuatrimestral'!C9:C11="","",'8. Seguimiento Cuatrimestral'!C9:C11)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113" t="str">
        <f>IF('8. Seguimiento Cuatrimestral'!D9:D11="","",'8. Seguimiento Cuatrimestral'!D9:D11)</f>
        <v>Corrupción</v>
      </c>
      <c r="E9" s="125">
        <f>'8. Seguimiento Cuatrimestral'!F9:F11</f>
        <v>0</v>
      </c>
      <c r="F9" s="125">
        <f>'8. Seguimiento Cuatrimestral'!J9:J11</f>
        <v>0</v>
      </c>
      <c r="G9" s="125">
        <f>'8. Seguimiento Cuatrimestral'!M9:M11</f>
        <v>1</v>
      </c>
      <c r="H9" s="125">
        <f>'8. Seguimiento Cuatrimestral'!Q9:Q11</f>
        <v>0</v>
      </c>
      <c r="I9" s="125">
        <f>'8. Seguimiento Cuatrimestral'!T9:T11</f>
        <v>0</v>
      </c>
      <c r="J9" s="125">
        <f>'8. Seguimiento Cuatrimestral'!X9:X11</f>
        <v>0</v>
      </c>
      <c r="K9" s="17"/>
      <c r="L9" s="17"/>
      <c r="M9" s="17"/>
      <c r="N9" s="17"/>
      <c r="O9" s="17"/>
      <c r="P9" s="17"/>
      <c r="Q9" s="17"/>
      <c r="R9" s="17"/>
      <c r="S9" s="17"/>
      <c r="T9" s="17"/>
      <c r="U9" s="17"/>
      <c r="V9" s="17"/>
      <c r="W9" s="17"/>
      <c r="X9" s="17"/>
      <c r="Y9" s="17"/>
      <c r="Z9" s="4"/>
    </row>
    <row r="10" spans="1:26" ht="14.4">
      <c r="A10" s="91"/>
      <c r="B10" s="91"/>
      <c r="C10" s="91"/>
      <c r="D10" s="91"/>
      <c r="E10" s="91"/>
      <c r="F10" s="91"/>
      <c r="G10" s="91"/>
      <c r="H10" s="91"/>
      <c r="I10" s="91"/>
      <c r="J10" s="91"/>
      <c r="K10" s="3"/>
      <c r="L10" s="3"/>
      <c r="M10" s="3"/>
      <c r="N10" s="3"/>
      <c r="O10" s="3"/>
      <c r="P10" s="3"/>
      <c r="Q10" s="3"/>
      <c r="R10" s="3"/>
      <c r="S10" s="3"/>
      <c r="T10" s="3"/>
      <c r="U10" s="3"/>
      <c r="V10" s="3"/>
      <c r="W10" s="3"/>
      <c r="X10" s="3"/>
      <c r="Y10" s="3"/>
      <c r="Z10" s="4"/>
    </row>
    <row r="11" spans="1:26" ht="14.4">
      <c r="A11" s="86"/>
      <c r="B11" s="86"/>
      <c r="C11" s="86"/>
      <c r="D11" s="86"/>
      <c r="E11" s="86"/>
      <c r="F11" s="86"/>
      <c r="G11" s="86"/>
      <c r="H11" s="86"/>
      <c r="I11" s="86"/>
      <c r="J11" s="86"/>
      <c r="K11" s="3"/>
      <c r="L11" s="3"/>
      <c r="M11" s="3"/>
      <c r="N11" s="3"/>
      <c r="O11" s="3"/>
      <c r="P11" s="3"/>
      <c r="Q11" s="3"/>
      <c r="R11" s="3"/>
      <c r="S11" s="3"/>
      <c r="T11" s="3"/>
      <c r="U11" s="3"/>
      <c r="V11" s="3"/>
      <c r="W11" s="3"/>
      <c r="X11" s="3"/>
      <c r="Y11" s="3"/>
      <c r="Z11" s="4"/>
    </row>
    <row r="12" spans="1:26" ht="16.5" customHeight="1">
      <c r="A12" s="96">
        <v>2</v>
      </c>
      <c r="B12" s="113" t="str">
        <f>IF('8. Seguimiento Cuatrimestral'!B12:B14="","",'8. Seguimiento Cuatrimestral'!B12:B14)</f>
        <v>Gestión Jurídica</v>
      </c>
      <c r="C12" s="113" t="str">
        <f>IF('8. Seguimiento Cuatrimestral'!C12:C14="","",'8. Seguimiento Cuatrimestral'!C12:C14)</f>
        <v>Posibilidad de afectacion reputacional por la falta de actualización en los procesos judiciales y conciliaciones extrajudciales , debido a Fallas en la plataforma que impiden el ingreso al aplicativo en  el SIPROJ WEB del Distrito</v>
      </c>
      <c r="D12" s="113" t="str">
        <f>IF('8. Seguimiento Cuatrimestral'!D12:D14="","",'8. Seguimiento Cuatrimestral'!D12:D14)</f>
        <v>Gestión</v>
      </c>
      <c r="E12" s="125">
        <f>'8. Seguimiento Cuatrimestral'!F12:F14</f>
        <v>0</v>
      </c>
      <c r="F12" s="125">
        <f>'8. Seguimiento Cuatrimestral'!J12:J14</f>
        <v>0</v>
      </c>
      <c r="G12" s="125">
        <f>'8. Seguimiento Cuatrimestral'!M12:M14</f>
        <v>1</v>
      </c>
      <c r="H12" s="125">
        <f>'8. Seguimiento Cuatrimestral'!Q12:Q14</f>
        <v>0</v>
      </c>
      <c r="I12" s="125">
        <f>'8. Seguimiento Cuatrimestral'!T12:T14</f>
        <v>0</v>
      </c>
      <c r="J12" s="125">
        <f>'8. Seguimiento Cuatrimestral'!X12:X14</f>
        <v>0</v>
      </c>
      <c r="K12" s="3"/>
      <c r="L12" s="3"/>
      <c r="M12" s="3"/>
      <c r="N12" s="3"/>
      <c r="O12" s="3"/>
      <c r="P12" s="3"/>
      <c r="Q12" s="3"/>
      <c r="R12" s="3"/>
      <c r="S12" s="3"/>
      <c r="T12" s="3"/>
      <c r="U12" s="3"/>
      <c r="V12" s="3"/>
      <c r="W12" s="3"/>
      <c r="X12" s="3"/>
      <c r="Y12" s="3"/>
      <c r="Z12" s="4"/>
    </row>
    <row r="13" spans="1:26" ht="14.4">
      <c r="A13" s="91"/>
      <c r="B13" s="91"/>
      <c r="C13" s="91"/>
      <c r="D13" s="91"/>
      <c r="E13" s="91"/>
      <c r="F13" s="91"/>
      <c r="G13" s="91"/>
      <c r="H13" s="91"/>
      <c r="I13" s="91"/>
      <c r="J13" s="91"/>
      <c r="K13" s="3"/>
      <c r="L13" s="3"/>
      <c r="M13" s="3"/>
      <c r="N13" s="3"/>
      <c r="O13" s="3"/>
      <c r="P13" s="3"/>
      <c r="Q13" s="3"/>
      <c r="R13" s="3"/>
      <c r="S13" s="3"/>
      <c r="T13" s="3"/>
      <c r="U13" s="3"/>
      <c r="V13" s="3"/>
      <c r="W13" s="3"/>
      <c r="X13" s="3"/>
      <c r="Y13" s="3"/>
      <c r="Z13" s="4"/>
    </row>
    <row r="14" spans="1:26" ht="14.4">
      <c r="A14" s="86"/>
      <c r="B14" s="86"/>
      <c r="C14" s="86"/>
      <c r="D14" s="86"/>
      <c r="E14" s="86"/>
      <c r="F14" s="86"/>
      <c r="G14" s="86"/>
      <c r="H14" s="86"/>
      <c r="I14" s="86"/>
      <c r="J14" s="86"/>
      <c r="K14" s="3"/>
      <c r="L14" s="3"/>
      <c r="M14" s="3"/>
      <c r="N14" s="3"/>
      <c r="O14" s="3"/>
      <c r="P14" s="3"/>
      <c r="Q14" s="3"/>
      <c r="R14" s="3"/>
      <c r="S14" s="3"/>
      <c r="T14" s="3"/>
      <c r="U14" s="3"/>
      <c r="V14" s="3"/>
      <c r="W14" s="3"/>
      <c r="X14" s="3"/>
      <c r="Y14" s="3"/>
      <c r="Z14" s="4"/>
    </row>
    <row r="15" spans="1:26" ht="16.5" customHeight="1">
      <c r="A15" s="96">
        <v>3</v>
      </c>
      <c r="B15" s="113" t="str">
        <f>IF('8. Seguimiento Cuatrimestral'!B15:B17="","",'8. Seguimiento Cuatrimestral'!B15:B17)</f>
        <v>Gestión Jurídica</v>
      </c>
      <c r="C15" s="113" t="str">
        <f>IF('8. Seguimiento Cuatrimestral'!C15:C17="","",'8. Seguimiento Cuatrimestral'!C15:C17)</f>
        <v>Posibilidad de afectación economica o presupuestal, por la alta rotación de personal de planta, debido a la falta de lineamientos y herramientas institucionalizados para una adecuada trasferencia de conocimiento.</v>
      </c>
      <c r="D15" s="113" t="str">
        <f>IF('8. Seguimiento Cuatrimestral'!D15:D17="","",'8. Seguimiento Cuatrimestral'!D15:D17)</f>
        <v>Fuga de Capital Intelectual</v>
      </c>
      <c r="E15" s="125">
        <f>'8. Seguimiento Cuatrimestral'!F15:F17</f>
        <v>0</v>
      </c>
      <c r="F15" s="125">
        <f>'8. Seguimiento Cuatrimestral'!J15:J17</f>
        <v>0</v>
      </c>
      <c r="G15" s="125">
        <f>'8. Seguimiento Cuatrimestral'!M15:M17</f>
        <v>0</v>
      </c>
      <c r="H15" s="125">
        <f>'8. Seguimiento Cuatrimestral'!Q15:Q17</f>
        <v>0</v>
      </c>
      <c r="I15" s="125">
        <f>'8. Seguimiento Cuatrimestral'!T15:T17</f>
        <v>0</v>
      </c>
      <c r="J15" s="125">
        <f>'8. Seguimiento Cuatrimestral'!X15:X17</f>
        <v>0</v>
      </c>
      <c r="K15" s="3"/>
      <c r="L15" s="3"/>
      <c r="M15" s="3"/>
      <c r="N15" s="3"/>
      <c r="O15" s="3"/>
      <c r="P15" s="3"/>
      <c r="Q15" s="3"/>
      <c r="R15" s="3"/>
      <c r="S15" s="3"/>
      <c r="T15" s="3"/>
      <c r="U15" s="3"/>
      <c r="V15" s="3"/>
      <c r="W15" s="3"/>
      <c r="X15" s="3"/>
      <c r="Y15" s="3"/>
      <c r="Z15" s="4"/>
    </row>
    <row r="16" spans="1:26" ht="14.4">
      <c r="A16" s="91"/>
      <c r="B16" s="91"/>
      <c r="C16" s="91"/>
      <c r="D16" s="91"/>
      <c r="E16" s="91"/>
      <c r="F16" s="91"/>
      <c r="G16" s="91"/>
      <c r="H16" s="91"/>
      <c r="I16" s="91"/>
      <c r="J16" s="91"/>
      <c r="K16" s="3"/>
      <c r="L16" s="3"/>
      <c r="M16" s="3"/>
      <c r="N16" s="3"/>
      <c r="O16" s="3"/>
      <c r="P16" s="3"/>
      <c r="Q16" s="3"/>
      <c r="R16" s="3"/>
      <c r="S16" s="3"/>
      <c r="T16" s="3"/>
      <c r="U16" s="3"/>
      <c r="V16" s="3"/>
      <c r="W16" s="3"/>
      <c r="X16" s="3"/>
      <c r="Y16" s="3"/>
      <c r="Z16" s="4"/>
    </row>
    <row r="17" spans="1:26" ht="14.4">
      <c r="A17" s="86"/>
      <c r="B17" s="86"/>
      <c r="C17" s="86"/>
      <c r="D17" s="86"/>
      <c r="E17" s="86"/>
      <c r="F17" s="86"/>
      <c r="G17" s="86"/>
      <c r="H17" s="86"/>
      <c r="I17" s="86"/>
      <c r="J17" s="86"/>
      <c r="K17" s="3"/>
      <c r="L17" s="3"/>
      <c r="M17" s="3"/>
      <c r="N17" s="3"/>
      <c r="O17" s="3"/>
      <c r="P17" s="3"/>
      <c r="Q17" s="3"/>
      <c r="R17" s="3"/>
      <c r="S17" s="3"/>
      <c r="T17" s="3"/>
      <c r="U17" s="3"/>
      <c r="V17" s="3"/>
      <c r="W17" s="3"/>
      <c r="X17" s="3"/>
      <c r="Y17" s="3"/>
      <c r="Z17" s="4"/>
    </row>
    <row r="18" spans="1:26" ht="16.5" customHeight="1">
      <c r="A18" s="96">
        <v>4</v>
      </c>
      <c r="B18" s="113" t="str">
        <f>IF('8. Seguimiento Cuatrimestral'!B18:B20="","",'8. Seguimiento Cuatrimestral'!B18:B20)</f>
        <v>Gestión Jurídica</v>
      </c>
      <c r="C18" s="113" t="str">
        <f>IF('8. Seguimiento Cuatrimestral'!C18:C20="","",'8. Seguimiento Cuatrimestral'!C18:C20)</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18" s="113" t="str">
        <f>IF('8. Seguimiento Cuatrimestral'!D18:D20="","",'8. Seguimiento Cuatrimestral'!D18:D20)</f>
        <v>Fuga de Capital Intelectual</v>
      </c>
      <c r="E18" s="125">
        <f>'8. Seguimiento Cuatrimestral'!F18:F20</f>
        <v>0</v>
      </c>
      <c r="F18" s="125">
        <f>'8. Seguimiento Cuatrimestral'!J18:J20</f>
        <v>0</v>
      </c>
      <c r="G18" s="125">
        <f>'8. Seguimiento Cuatrimestral'!M18:M20</f>
        <v>0</v>
      </c>
      <c r="H18" s="125">
        <f>'8. Seguimiento Cuatrimestral'!Q18:Q20</f>
        <v>0</v>
      </c>
      <c r="I18" s="125">
        <f>'8. Seguimiento Cuatrimestral'!T18:T20</f>
        <v>0</v>
      </c>
      <c r="J18" s="125">
        <f>'8. Seguimiento Cuatrimestral'!X18:X20</f>
        <v>0</v>
      </c>
      <c r="K18" s="3"/>
      <c r="L18" s="3"/>
      <c r="M18" s="3"/>
      <c r="N18" s="3"/>
      <c r="O18" s="3"/>
      <c r="P18" s="3"/>
      <c r="Q18" s="3"/>
      <c r="R18" s="3"/>
      <c r="S18" s="3"/>
      <c r="T18" s="3"/>
      <c r="U18" s="3"/>
      <c r="V18" s="3"/>
      <c r="W18" s="3"/>
      <c r="X18" s="3"/>
      <c r="Y18" s="3"/>
      <c r="Z18" s="4"/>
    </row>
    <row r="19" spans="1:26" ht="14.4">
      <c r="A19" s="91"/>
      <c r="B19" s="91"/>
      <c r="C19" s="91"/>
      <c r="D19" s="91"/>
      <c r="E19" s="91"/>
      <c r="F19" s="91"/>
      <c r="G19" s="91"/>
      <c r="H19" s="91"/>
      <c r="I19" s="91"/>
      <c r="J19" s="91"/>
      <c r="K19" s="3"/>
      <c r="L19" s="3"/>
      <c r="M19" s="3"/>
      <c r="N19" s="3"/>
      <c r="O19" s="3"/>
      <c r="P19" s="3"/>
      <c r="Q19" s="3"/>
      <c r="R19" s="3"/>
      <c r="S19" s="3"/>
      <c r="T19" s="3"/>
      <c r="U19" s="3"/>
      <c r="V19" s="3"/>
      <c r="W19" s="3"/>
      <c r="X19" s="3"/>
      <c r="Y19" s="3"/>
      <c r="Z19" s="4"/>
    </row>
    <row r="20" spans="1:26" ht="14.4">
      <c r="A20" s="86"/>
      <c r="B20" s="86"/>
      <c r="C20" s="86"/>
      <c r="D20" s="86"/>
      <c r="E20" s="86"/>
      <c r="F20" s="86"/>
      <c r="G20" s="86"/>
      <c r="H20" s="86"/>
      <c r="I20" s="86"/>
      <c r="J20" s="86"/>
      <c r="K20" s="3"/>
      <c r="L20" s="3"/>
      <c r="M20" s="3"/>
      <c r="N20" s="3"/>
      <c r="O20" s="3"/>
      <c r="P20" s="3"/>
      <c r="Q20" s="3"/>
      <c r="R20" s="3"/>
      <c r="S20" s="3"/>
      <c r="T20" s="3"/>
      <c r="U20" s="3"/>
      <c r="V20" s="3"/>
      <c r="W20" s="3"/>
      <c r="X20" s="3"/>
      <c r="Y20" s="3"/>
      <c r="Z20" s="4"/>
    </row>
    <row r="21" spans="1:26" ht="16.5" customHeight="1">
      <c r="A21" s="96">
        <v>5</v>
      </c>
      <c r="B21" s="113" t="str">
        <f>IF('8. Seguimiento Cuatrimestral'!B21:B23="","",'8. Seguimiento Cuatrimestral'!B21:B23)</f>
        <v>Gestión Jurídica</v>
      </c>
      <c r="C21" s="113" t="str">
        <f>IF('8. Seguimiento Cuatrimestral'!C21:C23="","",'8. Seguimiento Cuatrimestral'!C21:C23)</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1" s="113" t="str">
        <f>IF('8. Seguimiento Cuatrimestral'!D21:D23="","",'8. Seguimiento Cuatrimestral'!D21:D23)</f>
        <v>Seguridad de la Información (Pérdida de Confidencialidad)</v>
      </c>
      <c r="E21" s="125">
        <f>'8. Seguimiento Cuatrimestral'!F21:F23</f>
        <v>0</v>
      </c>
      <c r="F21" s="125">
        <f>'8. Seguimiento Cuatrimestral'!J21:J23</f>
        <v>0</v>
      </c>
      <c r="G21" s="125">
        <f>'8. Seguimiento Cuatrimestral'!M21:M23</f>
        <v>0</v>
      </c>
      <c r="H21" s="125">
        <f>'8. Seguimiento Cuatrimestral'!Q21:Q23</f>
        <v>0</v>
      </c>
      <c r="I21" s="125">
        <f>'8. Seguimiento Cuatrimestral'!T21:T23</f>
        <v>0</v>
      </c>
      <c r="J21" s="125">
        <f>'8. Seguimiento Cuatrimestral'!X21:X23</f>
        <v>0</v>
      </c>
      <c r="K21" s="3"/>
      <c r="L21" s="3"/>
      <c r="M21" s="3"/>
      <c r="N21" s="3"/>
      <c r="O21" s="3"/>
      <c r="P21" s="3"/>
      <c r="Q21" s="3"/>
      <c r="R21" s="3"/>
      <c r="S21" s="3"/>
      <c r="T21" s="3"/>
      <c r="U21" s="3"/>
      <c r="V21" s="3"/>
      <c r="W21" s="3"/>
      <c r="X21" s="3"/>
      <c r="Y21" s="3"/>
      <c r="Z21" s="4"/>
    </row>
    <row r="22" spans="1:26" ht="15.75" customHeight="1">
      <c r="A22" s="91"/>
      <c r="B22" s="91"/>
      <c r="C22" s="91"/>
      <c r="D22" s="91"/>
      <c r="E22" s="91"/>
      <c r="F22" s="91"/>
      <c r="G22" s="91"/>
      <c r="H22" s="91"/>
      <c r="I22" s="91"/>
      <c r="J22" s="91"/>
      <c r="K22" s="3"/>
      <c r="L22" s="3"/>
      <c r="M22" s="3"/>
      <c r="N22" s="3"/>
      <c r="O22" s="3"/>
      <c r="P22" s="3"/>
      <c r="Q22" s="3"/>
      <c r="R22" s="3"/>
      <c r="S22" s="3"/>
      <c r="T22" s="3"/>
      <c r="U22" s="3"/>
      <c r="V22" s="3"/>
      <c r="W22" s="3"/>
      <c r="X22" s="3"/>
      <c r="Y22" s="3"/>
      <c r="Z22" s="4"/>
    </row>
    <row r="23" spans="1:26" ht="15.75" customHeight="1">
      <c r="A23" s="86"/>
      <c r="B23" s="86"/>
      <c r="C23" s="86"/>
      <c r="D23" s="86"/>
      <c r="E23" s="86"/>
      <c r="F23" s="86"/>
      <c r="G23" s="86"/>
      <c r="H23" s="86"/>
      <c r="I23" s="86"/>
      <c r="J23" s="86"/>
      <c r="K23" s="3"/>
      <c r="L23" s="3"/>
      <c r="M23" s="3"/>
      <c r="N23" s="3"/>
      <c r="O23" s="3"/>
      <c r="P23" s="3"/>
      <c r="Q23" s="3"/>
      <c r="R23" s="3"/>
      <c r="S23" s="3"/>
      <c r="T23" s="3"/>
      <c r="U23" s="3"/>
      <c r="V23" s="3"/>
      <c r="W23" s="3"/>
      <c r="X23" s="3"/>
      <c r="Y23" s="3"/>
      <c r="Z23" s="4"/>
    </row>
    <row r="24" spans="1:26" ht="16.5" customHeight="1">
      <c r="A24" s="96">
        <v>6</v>
      </c>
      <c r="B24" s="113" t="str">
        <f>IF('8. Seguimiento Cuatrimestral'!B24:B26="","",'8. Seguimiento Cuatrimestral'!B24:B26)</f>
        <v>Gestión Jurídica</v>
      </c>
      <c r="C24" s="113" t="str">
        <f>IF('8. Seguimiento Cuatrimestral'!C24:C26="","",'8. Seguimiento Cuatrimestral'!C24:C26)</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4" s="113" t="str">
        <f>IF('8. Seguimiento Cuatrimestral'!D24:D26="","",'8. Seguimiento Cuatrimestral'!D24:D26)</f>
        <v>Seguridad de la Información (Pérdida de la Integridad)</v>
      </c>
      <c r="E24" s="125">
        <f>'8. Seguimiento Cuatrimestral'!F24:F26</f>
        <v>0</v>
      </c>
      <c r="F24" s="125">
        <f>'8. Seguimiento Cuatrimestral'!J24:J26</f>
        <v>0</v>
      </c>
      <c r="G24" s="125">
        <f>'8. Seguimiento Cuatrimestral'!M24:M26</f>
        <v>0</v>
      </c>
      <c r="H24" s="125">
        <f>'8. Seguimiento Cuatrimestral'!Q24:Q26</f>
        <v>0</v>
      </c>
      <c r="I24" s="125">
        <f>'8. Seguimiento Cuatrimestral'!T24:T26</f>
        <v>0</v>
      </c>
      <c r="J24" s="125">
        <f>'8. Seguimiento Cuatrimestral'!X24:X26</f>
        <v>0</v>
      </c>
      <c r="K24" s="3"/>
      <c r="L24" s="3"/>
      <c r="M24" s="3"/>
      <c r="N24" s="3"/>
      <c r="O24" s="3"/>
      <c r="P24" s="3"/>
      <c r="Q24" s="3"/>
      <c r="R24" s="3"/>
      <c r="S24" s="3"/>
      <c r="T24" s="3"/>
      <c r="U24" s="3"/>
      <c r="V24" s="3"/>
      <c r="W24" s="3"/>
      <c r="X24" s="3"/>
      <c r="Y24" s="3"/>
      <c r="Z24" s="4"/>
    </row>
    <row r="25" spans="1:26" ht="15.75" customHeight="1">
      <c r="A25" s="91"/>
      <c r="B25" s="91"/>
      <c r="C25" s="91"/>
      <c r="D25" s="91"/>
      <c r="E25" s="91"/>
      <c r="F25" s="91"/>
      <c r="G25" s="91"/>
      <c r="H25" s="91"/>
      <c r="I25" s="91"/>
      <c r="J25" s="91"/>
      <c r="K25" s="3"/>
      <c r="L25" s="3"/>
      <c r="M25" s="3"/>
      <c r="N25" s="3"/>
      <c r="O25" s="3"/>
      <c r="P25" s="3"/>
      <c r="Q25" s="3"/>
      <c r="R25" s="3"/>
      <c r="S25" s="3"/>
      <c r="T25" s="3"/>
      <c r="U25" s="3"/>
      <c r="V25" s="3"/>
      <c r="W25" s="3"/>
      <c r="X25" s="3"/>
      <c r="Y25" s="3"/>
      <c r="Z25" s="4"/>
    </row>
    <row r="26" spans="1:26" ht="15.75" customHeight="1">
      <c r="A26" s="86"/>
      <c r="B26" s="86"/>
      <c r="C26" s="86"/>
      <c r="D26" s="86"/>
      <c r="E26" s="86"/>
      <c r="F26" s="86"/>
      <c r="G26" s="86"/>
      <c r="H26" s="86"/>
      <c r="I26" s="86"/>
      <c r="J26" s="86"/>
      <c r="K26" s="3"/>
      <c r="L26" s="3"/>
      <c r="M26" s="3"/>
      <c r="N26" s="3"/>
      <c r="O26" s="3"/>
      <c r="P26" s="3"/>
      <c r="Q26" s="3"/>
      <c r="R26" s="3"/>
      <c r="S26" s="3"/>
      <c r="T26" s="3"/>
      <c r="U26" s="3"/>
      <c r="V26" s="3"/>
      <c r="W26" s="3"/>
      <c r="X26" s="3"/>
      <c r="Y26" s="3"/>
      <c r="Z26" s="4"/>
    </row>
    <row r="27" spans="1:26" ht="16.5" customHeight="1">
      <c r="A27" s="96">
        <v>7</v>
      </c>
      <c r="B27" s="113" t="str">
        <f>IF('8. Seguimiento Cuatrimestral'!B27:B29="","",'8. Seguimiento Cuatrimestral'!B27:B29)</f>
        <v/>
      </c>
      <c r="C27" s="113" t="str">
        <f>IF('8. Seguimiento Cuatrimestral'!C27:C29="","",'8. Seguimiento Cuatrimestral'!C27:C29)</f>
        <v/>
      </c>
      <c r="D27" s="113" t="str">
        <f>IF('8. Seguimiento Cuatrimestral'!D27:D29="","",'8. Seguimiento Cuatrimestral'!D27:D29)</f>
        <v/>
      </c>
      <c r="E27" s="125">
        <f>'8. Seguimiento Cuatrimestral'!F27:F29</f>
        <v>0</v>
      </c>
      <c r="F27" s="125">
        <f>'8. Seguimiento Cuatrimestral'!J27:J29</f>
        <v>0</v>
      </c>
      <c r="G27" s="125">
        <f>'8. Seguimiento Cuatrimestral'!M27:M29</f>
        <v>0</v>
      </c>
      <c r="H27" s="125">
        <f>'8. Seguimiento Cuatrimestral'!Q27:Q29</f>
        <v>0</v>
      </c>
      <c r="I27" s="125">
        <f>'8. Seguimiento Cuatrimestral'!T27:T29</f>
        <v>0</v>
      </c>
      <c r="J27" s="125">
        <f>'8. Seguimiento Cuatrimestral'!X27:X29</f>
        <v>0</v>
      </c>
      <c r="K27" s="3"/>
      <c r="L27" s="3"/>
      <c r="M27" s="3"/>
      <c r="N27" s="3"/>
      <c r="O27" s="3"/>
      <c r="P27" s="3"/>
      <c r="Q27" s="3"/>
      <c r="R27" s="3"/>
      <c r="S27" s="3"/>
      <c r="T27" s="3"/>
      <c r="U27" s="3"/>
      <c r="V27" s="3"/>
      <c r="W27" s="3"/>
      <c r="X27" s="3"/>
      <c r="Y27" s="3"/>
      <c r="Z27" s="4"/>
    </row>
    <row r="28" spans="1:26" ht="15.75" customHeight="1">
      <c r="A28" s="91"/>
      <c r="B28" s="91"/>
      <c r="C28" s="91"/>
      <c r="D28" s="91"/>
      <c r="E28" s="91"/>
      <c r="F28" s="91"/>
      <c r="G28" s="91"/>
      <c r="H28" s="91"/>
      <c r="I28" s="91"/>
      <c r="J28" s="91"/>
      <c r="K28" s="3"/>
      <c r="L28" s="3"/>
      <c r="M28" s="3"/>
      <c r="N28" s="3"/>
      <c r="O28" s="3"/>
      <c r="P28" s="3"/>
      <c r="Q28" s="3"/>
      <c r="R28" s="3"/>
      <c r="S28" s="3"/>
      <c r="T28" s="3"/>
      <c r="U28" s="3"/>
      <c r="V28" s="3"/>
      <c r="W28" s="3"/>
      <c r="X28" s="3"/>
      <c r="Y28" s="3"/>
      <c r="Z28" s="4"/>
    </row>
    <row r="29" spans="1:26" ht="15.75" customHeight="1">
      <c r="A29" s="86"/>
      <c r="B29" s="86"/>
      <c r="C29" s="86"/>
      <c r="D29" s="86"/>
      <c r="E29" s="86"/>
      <c r="F29" s="86"/>
      <c r="G29" s="86"/>
      <c r="H29" s="86"/>
      <c r="I29" s="86"/>
      <c r="J29" s="86"/>
      <c r="K29" s="3"/>
      <c r="L29" s="3"/>
      <c r="M29" s="3"/>
      <c r="N29" s="3"/>
      <c r="O29" s="3"/>
      <c r="P29" s="3"/>
      <c r="Q29" s="3"/>
      <c r="R29" s="3"/>
      <c r="S29" s="3"/>
      <c r="T29" s="3"/>
      <c r="U29" s="3"/>
      <c r="V29" s="3"/>
      <c r="W29" s="3"/>
      <c r="X29" s="3"/>
      <c r="Y29" s="3"/>
      <c r="Z29" s="4"/>
    </row>
    <row r="30" spans="1:26" ht="16.5" customHeight="1">
      <c r="A30" s="96">
        <v>8</v>
      </c>
      <c r="B30" s="113" t="str">
        <f>IF('8. Seguimiento Cuatrimestral'!B30:B32="","",'8. Seguimiento Cuatrimestral'!B30:B32)</f>
        <v/>
      </c>
      <c r="C30" s="113" t="str">
        <f>IF('8. Seguimiento Cuatrimestral'!C30:C32="","",'8. Seguimiento Cuatrimestral'!C30:C32)</f>
        <v/>
      </c>
      <c r="D30" s="113" t="str">
        <f>IF('8. Seguimiento Cuatrimestral'!D30:D32="","",'8. Seguimiento Cuatrimestral'!D30:D32)</f>
        <v/>
      </c>
      <c r="E30" s="125">
        <f>'8. Seguimiento Cuatrimestral'!F30:F32</f>
        <v>0</v>
      </c>
      <c r="F30" s="125">
        <f>'8. Seguimiento Cuatrimestral'!J30:J32</f>
        <v>0</v>
      </c>
      <c r="G30" s="125">
        <f>'8. Seguimiento Cuatrimestral'!M30:M32</f>
        <v>0</v>
      </c>
      <c r="H30" s="125">
        <f>'8. Seguimiento Cuatrimestral'!Q30:Q32</f>
        <v>0</v>
      </c>
      <c r="I30" s="125">
        <f>'8. Seguimiento Cuatrimestral'!T30:T32</f>
        <v>0</v>
      </c>
      <c r="J30" s="125">
        <f>'8. Seguimiento Cuatrimestral'!X30:X32</f>
        <v>0</v>
      </c>
      <c r="K30" s="3"/>
      <c r="L30" s="3"/>
      <c r="M30" s="3"/>
      <c r="N30" s="3"/>
      <c r="O30" s="3"/>
      <c r="P30" s="3"/>
      <c r="Q30" s="3"/>
      <c r="R30" s="3"/>
      <c r="S30" s="3"/>
      <c r="T30" s="3"/>
      <c r="U30" s="3"/>
      <c r="V30" s="3"/>
      <c r="W30" s="3"/>
      <c r="X30" s="3"/>
      <c r="Y30" s="3"/>
      <c r="Z30" s="4"/>
    </row>
    <row r="31" spans="1:26" ht="15.75" customHeight="1">
      <c r="A31" s="91"/>
      <c r="B31" s="91"/>
      <c r="C31" s="91"/>
      <c r="D31" s="91"/>
      <c r="E31" s="91"/>
      <c r="F31" s="91"/>
      <c r="G31" s="91"/>
      <c r="H31" s="91"/>
      <c r="I31" s="91"/>
      <c r="J31" s="91"/>
      <c r="K31" s="3"/>
      <c r="L31" s="3"/>
      <c r="M31" s="3"/>
      <c r="N31" s="3"/>
      <c r="O31" s="3"/>
      <c r="P31" s="3"/>
      <c r="Q31" s="3"/>
      <c r="R31" s="3"/>
      <c r="S31" s="3"/>
      <c r="T31" s="3"/>
      <c r="U31" s="3"/>
      <c r="V31" s="3"/>
      <c r="W31" s="3"/>
      <c r="X31" s="3"/>
      <c r="Y31" s="3"/>
      <c r="Z31" s="4"/>
    </row>
    <row r="32" spans="1:26" ht="15.75" customHeight="1">
      <c r="A32" s="86"/>
      <c r="B32" s="86"/>
      <c r="C32" s="86"/>
      <c r="D32" s="86"/>
      <c r="E32" s="86"/>
      <c r="F32" s="86"/>
      <c r="G32" s="86"/>
      <c r="H32" s="86"/>
      <c r="I32" s="86"/>
      <c r="J32" s="86"/>
      <c r="K32" s="3"/>
      <c r="L32" s="3"/>
      <c r="M32" s="3"/>
      <c r="N32" s="3"/>
      <c r="O32" s="3"/>
      <c r="P32" s="3"/>
      <c r="Q32" s="3"/>
      <c r="R32" s="3"/>
      <c r="S32" s="3"/>
      <c r="T32" s="3"/>
      <c r="U32" s="3"/>
      <c r="V32" s="3"/>
      <c r="W32" s="3"/>
      <c r="X32" s="3"/>
      <c r="Y32" s="3"/>
      <c r="Z32" s="4"/>
    </row>
    <row r="33" spans="1:26" ht="16.5" customHeight="1">
      <c r="A33" s="96">
        <v>9</v>
      </c>
      <c r="B33" s="113" t="str">
        <f>IF('8. Seguimiento Cuatrimestral'!B33:B35="","",'8. Seguimiento Cuatrimestral'!B33:B35)</f>
        <v/>
      </c>
      <c r="C33" s="113" t="str">
        <f>IF('8. Seguimiento Cuatrimestral'!C33:C35="","",'8. Seguimiento Cuatrimestral'!C33:C35)</f>
        <v/>
      </c>
      <c r="D33" s="113" t="str">
        <f>IF('8. Seguimiento Cuatrimestral'!D33:D35="","",'8. Seguimiento Cuatrimestral'!D33:D35)</f>
        <v/>
      </c>
      <c r="E33" s="125">
        <f>'8. Seguimiento Cuatrimestral'!F33:F35</f>
        <v>0</v>
      </c>
      <c r="F33" s="125">
        <f>'8. Seguimiento Cuatrimestral'!J33:J35</f>
        <v>0</v>
      </c>
      <c r="G33" s="125">
        <f>'8. Seguimiento Cuatrimestral'!M33:M35</f>
        <v>0</v>
      </c>
      <c r="H33" s="125">
        <f>'8. Seguimiento Cuatrimestral'!Q33:Q35</f>
        <v>0</v>
      </c>
      <c r="I33" s="125">
        <f>'8. Seguimiento Cuatrimestral'!T33:T35</f>
        <v>0</v>
      </c>
      <c r="J33" s="125">
        <f>'8. Seguimiento Cuatrimestral'!X33:X35</f>
        <v>0</v>
      </c>
      <c r="K33" s="3"/>
      <c r="L33" s="3"/>
      <c r="M33" s="3"/>
      <c r="N33" s="3"/>
      <c r="O33" s="3"/>
      <c r="P33" s="3"/>
      <c r="Q33" s="3"/>
      <c r="R33" s="3"/>
      <c r="S33" s="3"/>
      <c r="T33" s="3"/>
      <c r="U33" s="3"/>
      <c r="V33" s="3"/>
      <c r="W33" s="3"/>
      <c r="X33" s="3"/>
      <c r="Y33" s="3"/>
      <c r="Z33" s="4"/>
    </row>
    <row r="34" spans="1:26" ht="15.75" customHeight="1">
      <c r="A34" s="91"/>
      <c r="B34" s="91"/>
      <c r="C34" s="91"/>
      <c r="D34" s="91"/>
      <c r="E34" s="91"/>
      <c r="F34" s="91"/>
      <c r="G34" s="91"/>
      <c r="H34" s="91"/>
      <c r="I34" s="91"/>
      <c r="J34" s="91"/>
      <c r="K34" s="3"/>
      <c r="L34" s="3"/>
      <c r="M34" s="3"/>
      <c r="N34" s="3"/>
      <c r="O34" s="3"/>
      <c r="P34" s="3"/>
      <c r="Q34" s="3"/>
      <c r="R34" s="3"/>
      <c r="S34" s="3"/>
      <c r="T34" s="3"/>
      <c r="U34" s="3"/>
      <c r="V34" s="3"/>
      <c r="W34" s="3"/>
      <c r="X34" s="3"/>
      <c r="Y34" s="3"/>
      <c r="Z34" s="4"/>
    </row>
    <row r="35" spans="1:26" ht="15.75" customHeight="1">
      <c r="A35" s="86"/>
      <c r="B35" s="86"/>
      <c r="C35" s="86"/>
      <c r="D35" s="86"/>
      <c r="E35" s="86"/>
      <c r="F35" s="86"/>
      <c r="G35" s="86"/>
      <c r="H35" s="86"/>
      <c r="I35" s="86"/>
      <c r="J35" s="86"/>
      <c r="K35" s="3"/>
      <c r="L35" s="3"/>
      <c r="M35" s="3"/>
      <c r="N35" s="3"/>
      <c r="O35" s="3"/>
      <c r="P35" s="3"/>
      <c r="Q35" s="3"/>
      <c r="R35" s="3"/>
      <c r="S35" s="3"/>
      <c r="T35" s="3"/>
      <c r="U35" s="3"/>
      <c r="V35" s="3"/>
      <c r="W35" s="3"/>
      <c r="X35" s="3"/>
      <c r="Y35" s="3"/>
      <c r="Z35" s="4"/>
    </row>
    <row r="36" spans="1:26" ht="16.5" customHeight="1">
      <c r="A36" s="96">
        <v>10</v>
      </c>
      <c r="B36" s="113" t="str">
        <f>IF('8. Seguimiento Cuatrimestral'!B36:B38="","",'8. Seguimiento Cuatrimestral'!B36:B38)</f>
        <v/>
      </c>
      <c r="C36" s="113" t="str">
        <f>IF('8. Seguimiento Cuatrimestral'!C36:C38="","",'8. Seguimiento Cuatrimestral'!C36:C38)</f>
        <v/>
      </c>
      <c r="D36" s="113" t="str">
        <f>IF('8. Seguimiento Cuatrimestral'!D36:D38="","",'8. Seguimiento Cuatrimestral'!D36:D38)</f>
        <v/>
      </c>
      <c r="E36" s="125">
        <f>'8. Seguimiento Cuatrimestral'!F36:F38</f>
        <v>0</v>
      </c>
      <c r="F36" s="125">
        <f>'8. Seguimiento Cuatrimestral'!J36:J38</f>
        <v>0</v>
      </c>
      <c r="G36" s="125">
        <f>'8. Seguimiento Cuatrimestral'!M36:M38</f>
        <v>0</v>
      </c>
      <c r="H36" s="125">
        <f>'8. Seguimiento Cuatrimestral'!Q36:Q38</f>
        <v>0</v>
      </c>
      <c r="I36" s="125">
        <f>'8. Seguimiento Cuatrimestral'!T36:T38</f>
        <v>0</v>
      </c>
      <c r="J36" s="125">
        <f>'8. Seguimiento Cuatrimestral'!X36:X38</f>
        <v>0</v>
      </c>
      <c r="K36" s="3"/>
      <c r="L36" s="3"/>
      <c r="M36" s="3"/>
      <c r="N36" s="3"/>
      <c r="O36" s="3"/>
      <c r="P36" s="3"/>
      <c r="Q36" s="3"/>
      <c r="R36" s="3"/>
      <c r="S36" s="3"/>
      <c r="T36" s="3"/>
      <c r="U36" s="3"/>
      <c r="V36" s="3"/>
      <c r="W36" s="3"/>
      <c r="X36" s="3"/>
      <c r="Y36" s="3"/>
      <c r="Z36" s="4"/>
    </row>
    <row r="37" spans="1:26" ht="15.75" customHeight="1">
      <c r="A37" s="91"/>
      <c r="B37" s="91"/>
      <c r="C37" s="91"/>
      <c r="D37" s="91"/>
      <c r="E37" s="91"/>
      <c r="F37" s="91"/>
      <c r="G37" s="91"/>
      <c r="H37" s="91"/>
      <c r="I37" s="91"/>
      <c r="J37" s="91"/>
      <c r="K37" s="3"/>
      <c r="L37" s="3"/>
      <c r="M37" s="3"/>
      <c r="N37" s="3"/>
      <c r="O37" s="3"/>
      <c r="P37" s="3"/>
      <c r="Q37" s="3"/>
      <c r="R37" s="3"/>
      <c r="S37" s="3"/>
      <c r="T37" s="3"/>
      <c r="U37" s="3"/>
      <c r="V37" s="3"/>
      <c r="W37" s="3"/>
      <c r="X37" s="3"/>
      <c r="Y37" s="3"/>
      <c r="Z37" s="4"/>
    </row>
    <row r="38" spans="1:26" ht="15.75" customHeight="1">
      <c r="A38" s="86"/>
      <c r="B38" s="86"/>
      <c r="C38" s="86"/>
      <c r="D38" s="86"/>
      <c r="E38" s="86"/>
      <c r="F38" s="86"/>
      <c r="G38" s="86"/>
      <c r="H38" s="86"/>
      <c r="I38" s="86"/>
      <c r="J38" s="86"/>
      <c r="K38" s="3"/>
      <c r="L38" s="3"/>
      <c r="M38" s="3"/>
      <c r="N38" s="3"/>
      <c r="O38" s="3"/>
      <c r="P38" s="3"/>
      <c r="Q38" s="3"/>
      <c r="R38" s="3"/>
      <c r="S38" s="3"/>
      <c r="T38" s="3"/>
      <c r="U38" s="3"/>
      <c r="V38" s="3"/>
      <c r="W38" s="3"/>
      <c r="X38" s="3"/>
      <c r="Y38" s="3"/>
      <c r="Z38" s="4"/>
    </row>
    <row r="39" spans="1:26" ht="16.5" customHeight="1">
      <c r="A39" s="96">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25">
        <f>'8. Seguimiento Cuatrimestral'!F39:F41</f>
        <v>0</v>
      </c>
      <c r="F39" s="125">
        <f>'8. Seguimiento Cuatrimestral'!J39:J41</f>
        <v>0</v>
      </c>
      <c r="G39" s="125">
        <f>'8. Seguimiento Cuatrimestral'!M39:M41</f>
        <v>0</v>
      </c>
      <c r="H39" s="125">
        <f>'8. Seguimiento Cuatrimestral'!Q39:Q41</f>
        <v>0</v>
      </c>
      <c r="I39" s="125">
        <f>'8. Seguimiento Cuatrimestral'!T39:T41</f>
        <v>0</v>
      </c>
      <c r="J39" s="125">
        <f>'8. Seguimiento Cuatrimestral'!X39:X41</f>
        <v>0</v>
      </c>
      <c r="K39" s="3"/>
      <c r="L39" s="3"/>
      <c r="M39" s="3"/>
      <c r="N39" s="3"/>
      <c r="O39" s="3"/>
      <c r="P39" s="3"/>
      <c r="Q39" s="3"/>
      <c r="R39" s="3"/>
      <c r="S39" s="3"/>
      <c r="T39" s="3"/>
      <c r="U39" s="3"/>
      <c r="V39" s="3"/>
      <c r="W39" s="3"/>
      <c r="X39" s="3"/>
      <c r="Y39" s="3"/>
      <c r="Z39" s="4"/>
    </row>
    <row r="40" spans="1:26" ht="15.75" customHeight="1">
      <c r="A40" s="91"/>
      <c r="B40" s="91"/>
      <c r="C40" s="91"/>
      <c r="D40" s="91"/>
      <c r="E40" s="91"/>
      <c r="F40" s="91"/>
      <c r="G40" s="91"/>
      <c r="H40" s="91"/>
      <c r="I40" s="91"/>
      <c r="J40" s="91"/>
      <c r="K40" s="3"/>
      <c r="L40" s="3"/>
      <c r="M40" s="3"/>
      <c r="N40" s="3"/>
      <c r="O40" s="3"/>
      <c r="P40" s="3"/>
      <c r="Q40" s="3"/>
      <c r="R40" s="3"/>
      <c r="S40" s="3"/>
      <c r="T40" s="3"/>
      <c r="U40" s="3"/>
      <c r="V40" s="3"/>
      <c r="W40" s="3"/>
      <c r="X40" s="3"/>
      <c r="Y40" s="3"/>
      <c r="Z40" s="4"/>
    </row>
    <row r="41" spans="1:26" ht="15.75" customHeight="1">
      <c r="A41" s="86"/>
      <c r="B41" s="86"/>
      <c r="C41" s="86"/>
      <c r="D41" s="86"/>
      <c r="E41" s="86"/>
      <c r="F41" s="86"/>
      <c r="G41" s="86"/>
      <c r="H41" s="86"/>
      <c r="I41" s="86"/>
      <c r="J41" s="86"/>
      <c r="K41" s="3"/>
      <c r="L41" s="3"/>
      <c r="M41" s="3"/>
      <c r="N41" s="3"/>
      <c r="O41" s="3"/>
      <c r="P41" s="3"/>
      <c r="Q41" s="3"/>
      <c r="R41" s="3"/>
      <c r="S41" s="3"/>
      <c r="T41" s="3"/>
      <c r="U41" s="3"/>
      <c r="V41" s="3"/>
      <c r="W41" s="3"/>
      <c r="X41" s="3"/>
      <c r="Y41" s="3"/>
      <c r="Z41" s="4"/>
    </row>
    <row r="42" spans="1:26" ht="16.5" customHeight="1">
      <c r="A42" s="96">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25">
        <f>'8. Seguimiento Cuatrimestral'!F42:F44</f>
        <v>0</v>
      </c>
      <c r="F42" s="125">
        <f>'8. Seguimiento Cuatrimestral'!J42:J44</f>
        <v>0</v>
      </c>
      <c r="G42" s="125">
        <f>'8. Seguimiento Cuatrimestral'!M42:M44</f>
        <v>0</v>
      </c>
      <c r="H42" s="125">
        <f>'8. Seguimiento Cuatrimestral'!Q42:Q44</f>
        <v>0</v>
      </c>
      <c r="I42" s="125">
        <f>'8. Seguimiento Cuatrimestral'!T42:T44</f>
        <v>0</v>
      </c>
      <c r="J42" s="125">
        <f>'8. Seguimiento Cuatrimestral'!X42:X44</f>
        <v>0</v>
      </c>
      <c r="K42" s="3"/>
      <c r="L42" s="3"/>
      <c r="M42" s="3"/>
      <c r="N42" s="3"/>
      <c r="O42" s="3"/>
      <c r="P42" s="3"/>
      <c r="Q42" s="3"/>
      <c r="R42" s="3"/>
      <c r="S42" s="3"/>
      <c r="T42" s="3"/>
      <c r="U42" s="3"/>
      <c r="V42" s="3"/>
      <c r="W42" s="3"/>
      <c r="X42" s="3"/>
      <c r="Y42" s="3"/>
      <c r="Z42" s="4"/>
    </row>
    <row r="43" spans="1:26" ht="15.75" customHeight="1">
      <c r="A43" s="91"/>
      <c r="B43" s="91"/>
      <c r="C43" s="91"/>
      <c r="D43" s="91"/>
      <c r="E43" s="91"/>
      <c r="F43" s="91"/>
      <c r="G43" s="91"/>
      <c r="H43" s="91"/>
      <c r="I43" s="91"/>
      <c r="J43" s="91"/>
      <c r="K43" s="3"/>
      <c r="L43" s="3"/>
      <c r="M43" s="3"/>
      <c r="N43" s="3"/>
      <c r="O43" s="3"/>
      <c r="P43" s="3"/>
      <c r="Q43" s="3"/>
      <c r="R43" s="3"/>
      <c r="S43" s="3"/>
      <c r="T43" s="3"/>
      <c r="U43" s="3"/>
      <c r="V43" s="3"/>
      <c r="W43" s="3"/>
      <c r="X43" s="3"/>
      <c r="Y43" s="3"/>
      <c r="Z43" s="4"/>
    </row>
    <row r="44" spans="1:26" ht="15.75" customHeight="1">
      <c r="A44" s="86"/>
      <c r="B44" s="86"/>
      <c r="C44" s="86"/>
      <c r="D44" s="86"/>
      <c r="E44" s="86"/>
      <c r="F44" s="86"/>
      <c r="G44" s="86"/>
      <c r="H44" s="86"/>
      <c r="I44" s="86"/>
      <c r="J44" s="86"/>
      <c r="K44" s="3"/>
      <c r="L44" s="3"/>
      <c r="M44" s="3"/>
      <c r="N44" s="3"/>
      <c r="O44" s="3"/>
      <c r="P44" s="3"/>
      <c r="Q44" s="3"/>
      <c r="R44" s="3"/>
      <c r="S44" s="3"/>
      <c r="T44" s="3"/>
      <c r="U44" s="3"/>
      <c r="V44" s="3"/>
      <c r="W44" s="3"/>
      <c r="X44" s="3"/>
      <c r="Y44" s="3"/>
      <c r="Z44" s="4"/>
    </row>
    <row r="45" spans="1:26" ht="16.5" customHeight="1">
      <c r="A45" s="96">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25">
        <f>'8. Seguimiento Cuatrimestral'!F45:F47</f>
        <v>0</v>
      </c>
      <c r="F45" s="125">
        <f>'8. Seguimiento Cuatrimestral'!J45:J47</f>
        <v>0</v>
      </c>
      <c r="G45" s="125">
        <f>'8. Seguimiento Cuatrimestral'!M45:M47</f>
        <v>0</v>
      </c>
      <c r="H45" s="125">
        <f>'8. Seguimiento Cuatrimestral'!Q45:Q47</f>
        <v>0</v>
      </c>
      <c r="I45" s="125">
        <f>'8. Seguimiento Cuatrimestral'!T45:T47</f>
        <v>0</v>
      </c>
      <c r="J45" s="125">
        <f>'8. Seguimiento Cuatrimestral'!X45:X47</f>
        <v>0</v>
      </c>
      <c r="K45" s="3"/>
      <c r="L45" s="3"/>
      <c r="M45" s="3"/>
      <c r="N45" s="3"/>
      <c r="O45" s="3"/>
      <c r="P45" s="3"/>
      <c r="Q45" s="3"/>
      <c r="R45" s="3"/>
      <c r="S45" s="3"/>
      <c r="T45" s="3"/>
      <c r="U45" s="3"/>
      <c r="V45" s="3"/>
      <c r="W45" s="3"/>
      <c r="X45" s="3"/>
      <c r="Y45" s="3"/>
      <c r="Z45" s="4"/>
    </row>
    <row r="46" spans="1:26" ht="15.75" customHeight="1">
      <c r="A46" s="91"/>
      <c r="B46" s="91"/>
      <c r="C46" s="91"/>
      <c r="D46" s="91"/>
      <c r="E46" s="91"/>
      <c r="F46" s="91"/>
      <c r="G46" s="91"/>
      <c r="H46" s="91"/>
      <c r="I46" s="91"/>
      <c r="J46" s="91"/>
      <c r="K46" s="3"/>
      <c r="L46" s="3"/>
      <c r="M46" s="3"/>
      <c r="N46" s="3"/>
      <c r="O46" s="3"/>
      <c r="P46" s="3"/>
      <c r="Q46" s="3"/>
      <c r="R46" s="3"/>
      <c r="S46" s="3"/>
      <c r="T46" s="3"/>
      <c r="U46" s="3"/>
      <c r="V46" s="3"/>
      <c r="W46" s="3"/>
      <c r="X46" s="3"/>
      <c r="Y46" s="3"/>
      <c r="Z46" s="4"/>
    </row>
    <row r="47" spans="1:26" ht="15.75" customHeight="1">
      <c r="A47" s="86"/>
      <c r="B47" s="86"/>
      <c r="C47" s="86"/>
      <c r="D47" s="86"/>
      <c r="E47" s="86"/>
      <c r="F47" s="86"/>
      <c r="G47" s="86"/>
      <c r="H47" s="86"/>
      <c r="I47" s="86"/>
      <c r="J47" s="86"/>
      <c r="K47" s="3"/>
      <c r="L47" s="3"/>
      <c r="M47" s="3"/>
      <c r="N47" s="3"/>
      <c r="O47" s="3"/>
      <c r="P47" s="3"/>
      <c r="Q47" s="3"/>
      <c r="R47" s="3"/>
      <c r="S47" s="3"/>
      <c r="T47" s="3"/>
      <c r="U47" s="3"/>
      <c r="V47" s="3"/>
      <c r="W47" s="3"/>
      <c r="X47" s="3"/>
      <c r="Y47" s="3"/>
      <c r="Z47" s="4"/>
    </row>
    <row r="48" spans="1:26" ht="16.5" customHeight="1">
      <c r="A48" s="96">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25">
        <f>'8. Seguimiento Cuatrimestral'!F48:F50</f>
        <v>0</v>
      </c>
      <c r="F48" s="125">
        <f>'8. Seguimiento Cuatrimestral'!J48:J50</f>
        <v>0</v>
      </c>
      <c r="G48" s="125">
        <f>'8. Seguimiento Cuatrimestral'!M48:M50</f>
        <v>0</v>
      </c>
      <c r="H48" s="125">
        <f>'8. Seguimiento Cuatrimestral'!Q48:Q50</f>
        <v>0</v>
      </c>
      <c r="I48" s="125">
        <f>'8. Seguimiento Cuatrimestral'!T48:T50</f>
        <v>0</v>
      </c>
      <c r="J48" s="125">
        <f>'8. Seguimiento Cuatrimestral'!X48:X50</f>
        <v>0</v>
      </c>
      <c r="K48" s="3"/>
      <c r="L48" s="3"/>
      <c r="M48" s="3"/>
      <c r="N48" s="3"/>
      <c r="O48" s="3"/>
      <c r="P48" s="3"/>
      <c r="Q48" s="3"/>
      <c r="R48" s="3"/>
      <c r="S48" s="3"/>
      <c r="T48" s="3"/>
      <c r="U48" s="3"/>
      <c r="V48" s="3"/>
      <c r="W48" s="3"/>
      <c r="X48" s="3"/>
      <c r="Y48" s="3"/>
      <c r="Z48" s="4"/>
    </row>
    <row r="49" spans="1:26" ht="15.75" customHeight="1">
      <c r="A49" s="91"/>
      <c r="B49" s="91"/>
      <c r="C49" s="91"/>
      <c r="D49" s="91"/>
      <c r="E49" s="91"/>
      <c r="F49" s="91"/>
      <c r="G49" s="91"/>
      <c r="H49" s="91"/>
      <c r="I49" s="91"/>
      <c r="J49" s="91"/>
      <c r="K49" s="3"/>
      <c r="L49" s="3"/>
      <c r="M49" s="3"/>
      <c r="N49" s="3"/>
      <c r="O49" s="3"/>
      <c r="P49" s="3"/>
      <c r="Q49" s="3"/>
      <c r="R49" s="3"/>
      <c r="S49" s="3"/>
      <c r="T49" s="3"/>
      <c r="U49" s="3"/>
      <c r="V49" s="3"/>
      <c r="W49" s="3"/>
      <c r="X49" s="3"/>
      <c r="Y49" s="3"/>
      <c r="Z49" s="4"/>
    </row>
    <row r="50" spans="1:26" ht="15.75" customHeight="1">
      <c r="A50" s="86"/>
      <c r="B50" s="86"/>
      <c r="C50" s="86"/>
      <c r="D50" s="86"/>
      <c r="E50" s="86"/>
      <c r="F50" s="86"/>
      <c r="G50" s="86"/>
      <c r="H50" s="86"/>
      <c r="I50" s="86"/>
      <c r="J50" s="86"/>
      <c r="K50" s="3"/>
      <c r="L50" s="3"/>
      <c r="M50" s="3"/>
      <c r="N50" s="3"/>
      <c r="O50" s="3"/>
      <c r="P50" s="3"/>
      <c r="Q50" s="3"/>
      <c r="R50" s="3"/>
      <c r="S50" s="3"/>
      <c r="T50" s="3"/>
      <c r="U50" s="3"/>
      <c r="V50" s="3"/>
      <c r="W50" s="3"/>
      <c r="X50" s="3"/>
      <c r="Y50" s="3"/>
      <c r="Z50" s="4"/>
    </row>
    <row r="51" spans="1:26" ht="16.5" customHeight="1">
      <c r="A51" s="96">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25">
        <f>'8. Seguimiento Cuatrimestral'!F51:F53</f>
        <v>0</v>
      </c>
      <c r="F51" s="125">
        <f>'8. Seguimiento Cuatrimestral'!J51:J53</f>
        <v>0</v>
      </c>
      <c r="G51" s="125">
        <f>'8. Seguimiento Cuatrimestral'!M51:M53</f>
        <v>0</v>
      </c>
      <c r="H51" s="125">
        <f>'8. Seguimiento Cuatrimestral'!Q51:Q53</f>
        <v>0</v>
      </c>
      <c r="I51" s="125">
        <f>'8. Seguimiento Cuatrimestral'!T51:T53</f>
        <v>0</v>
      </c>
      <c r="J51" s="125">
        <f>'8. Seguimiento Cuatrimestral'!X51:X53</f>
        <v>0</v>
      </c>
      <c r="K51" s="3"/>
      <c r="L51" s="3"/>
      <c r="M51" s="3"/>
      <c r="N51" s="3"/>
      <c r="O51" s="3"/>
      <c r="P51" s="3"/>
      <c r="Q51" s="3"/>
      <c r="R51" s="3"/>
      <c r="S51" s="3"/>
      <c r="T51" s="3"/>
      <c r="U51" s="3"/>
      <c r="V51" s="3"/>
      <c r="W51" s="3"/>
      <c r="X51" s="3"/>
      <c r="Y51" s="3"/>
      <c r="Z51" s="4"/>
    </row>
    <row r="52" spans="1:26" ht="15.75" customHeight="1">
      <c r="A52" s="91"/>
      <c r="B52" s="91"/>
      <c r="C52" s="91"/>
      <c r="D52" s="91"/>
      <c r="E52" s="91"/>
      <c r="F52" s="91"/>
      <c r="G52" s="91"/>
      <c r="H52" s="91"/>
      <c r="I52" s="91"/>
      <c r="J52" s="91"/>
      <c r="K52" s="3"/>
      <c r="L52" s="3"/>
      <c r="M52" s="3"/>
      <c r="N52" s="3"/>
      <c r="O52" s="3"/>
      <c r="P52" s="3"/>
      <c r="Q52" s="3"/>
      <c r="R52" s="3"/>
      <c r="S52" s="3"/>
      <c r="T52" s="3"/>
      <c r="U52" s="3"/>
      <c r="V52" s="3"/>
      <c r="W52" s="3"/>
      <c r="X52" s="3"/>
      <c r="Y52" s="3"/>
      <c r="Z52" s="4"/>
    </row>
    <row r="53" spans="1:26" ht="15.75" customHeight="1">
      <c r="A53" s="86"/>
      <c r="B53" s="86"/>
      <c r="C53" s="86"/>
      <c r="D53" s="86"/>
      <c r="E53" s="86"/>
      <c r="F53" s="86"/>
      <c r="G53" s="86"/>
      <c r="H53" s="86"/>
      <c r="I53" s="86"/>
      <c r="J53" s="86"/>
      <c r="K53" s="3"/>
      <c r="L53" s="3"/>
      <c r="M53" s="3"/>
      <c r="N53" s="3"/>
      <c r="O53" s="3"/>
      <c r="P53" s="3"/>
      <c r="Q53" s="3"/>
      <c r="R53" s="3"/>
      <c r="S53" s="3"/>
      <c r="T53" s="3"/>
      <c r="U53" s="3"/>
      <c r="V53" s="3"/>
      <c r="W53" s="3"/>
      <c r="X53" s="3"/>
      <c r="Y53" s="3"/>
      <c r="Z53" s="4"/>
    </row>
    <row r="54" spans="1:26" ht="16.5" customHeight="1">
      <c r="A54" s="96">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25">
        <f>'8. Seguimiento Cuatrimestral'!F54:F56</f>
        <v>0</v>
      </c>
      <c r="F54" s="125">
        <f>'8. Seguimiento Cuatrimestral'!J54:J56</f>
        <v>0</v>
      </c>
      <c r="G54" s="125">
        <f>'8. Seguimiento Cuatrimestral'!M54:M56</f>
        <v>0</v>
      </c>
      <c r="H54" s="125">
        <f>'8. Seguimiento Cuatrimestral'!Q54:Q56</f>
        <v>0</v>
      </c>
      <c r="I54" s="125">
        <f>'8. Seguimiento Cuatrimestral'!T54:T56</f>
        <v>0</v>
      </c>
      <c r="J54" s="125">
        <f>'8. Seguimiento Cuatrimestral'!X54:X56</f>
        <v>0</v>
      </c>
      <c r="K54" s="3"/>
      <c r="L54" s="3"/>
      <c r="M54" s="3"/>
      <c r="N54" s="3"/>
      <c r="O54" s="3"/>
      <c r="P54" s="3"/>
      <c r="Q54" s="3"/>
      <c r="R54" s="3"/>
      <c r="S54" s="3"/>
      <c r="T54" s="3"/>
      <c r="U54" s="3"/>
      <c r="V54" s="3"/>
      <c r="W54" s="3"/>
      <c r="X54" s="3"/>
      <c r="Y54" s="3"/>
      <c r="Z54" s="4"/>
    </row>
    <row r="55" spans="1:26" ht="15.75" customHeight="1">
      <c r="A55" s="91"/>
      <c r="B55" s="91"/>
      <c r="C55" s="91"/>
      <c r="D55" s="91"/>
      <c r="E55" s="91"/>
      <c r="F55" s="91"/>
      <c r="G55" s="91"/>
      <c r="H55" s="91"/>
      <c r="I55" s="91"/>
      <c r="J55" s="91"/>
      <c r="K55" s="3"/>
      <c r="L55" s="3"/>
      <c r="M55" s="3"/>
      <c r="N55" s="3"/>
      <c r="O55" s="3"/>
      <c r="P55" s="3"/>
      <c r="Q55" s="3"/>
      <c r="R55" s="3"/>
      <c r="S55" s="3"/>
      <c r="T55" s="3"/>
      <c r="U55" s="3"/>
      <c r="V55" s="3"/>
      <c r="W55" s="3"/>
      <c r="X55" s="3"/>
      <c r="Y55" s="3"/>
      <c r="Z55" s="4"/>
    </row>
    <row r="56" spans="1:26" ht="15.75" customHeight="1">
      <c r="A56" s="86"/>
      <c r="B56" s="86"/>
      <c r="C56" s="86"/>
      <c r="D56" s="86"/>
      <c r="E56" s="86"/>
      <c r="F56" s="86"/>
      <c r="G56" s="86"/>
      <c r="H56" s="86"/>
      <c r="I56" s="86"/>
      <c r="J56" s="86"/>
      <c r="K56" s="3"/>
      <c r="L56" s="3"/>
      <c r="M56" s="3"/>
      <c r="N56" s="3"/>
      <c r="O56" s="3"/>
      <c r="P56" s="3"/>
      <c r="Q56" s="3"/>
      <c r="R56" s="3"/>
      <c r="S56" s="3"/>
      <c r="T56" s="3"/>
      <c r="U56" s="3"/>
      <c r="V56" s="3"/>
      <c r="W56" s="3"/>
      <c r="X56" s="3"/>
      <c r="Y56" s="3"/>
      <c r="Z56" s="4"/>
    </row>
    <row r="57" spans="1:26" ht="16.5" customHeight="1">
      <c r="A57" s="96">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25">
        <f>'8. Seguimiento Cuatrimestral'!F57:F59</f>
        <v>0</v>
      </c>
      <c r="F57" s="125">
        <f>'8. Seguimiento Cuatrimestral'!J57:J59</f>
        <v>0</v>
      </c>
      <c r="G57" s="125">
        <f>'8. Seguimiento Cuatrimestral'!M57:M59</f>
        <v>0</v>
      </c>
      <c r="H57" s="125">
        <f>'8. Seguimiento Cuatrimestral'!Q57:Q59</f>
        <v>0</v>
      </c>
      <c r="I57" s="125">
        <f>'8. Seguimiento Cuatrimestral'!T57:T59</f>
        <v>0</v>
      </c>
      <c r="J57" s="125">
        <f>'8. Seguimiento Cuatrimestral'!X57:X59</f>
        <v>0</v>
      </c>
      <c r="K57" s="3"/>
      <c r="L57" s="3"/>
      <c r="M57" s="3"/>
      <c r="N57" s="3"/>
      <c r="O57" s="3"/>
      <c r="P57" s="3"/>
      <c r="Q57" s="3"/>
      <c r="R57" s="3"/>
      <c r="S57" s="3"/>
      <c r="T57" s="3"/>
      <c r="U57" s="3"/>
      <c r="V57" s="3"/>
      <c r="W57" s="3"/>
      <c r="X57" s="3"/>
      <c r="Y57" s="3"/>
      <c r="Z57" s="4"/>
    </row>
    <row r="58" spans="1:26" ht="15.75" customHeight="1">
      <c r="A58" s="91"/>
      <c r="B58" s="91"/>
      <c r="C58" s="91"/>
      <c r="D58" s="91"/>
      <c r="E58" s="91"/>
      <c r="F58" s="91"/>
      <c r="G58" s="91"/>
      <c r="H58" s="91"/>
      <c r="I58" s="91"/>
      <c r="J58" s="91"/>
      <c r="K58" s="3"/>
      <c r="L58" s="3"/>
      <c r="M58" s="3"/>
      <c r="N58" s="3"/>
      <c r="O58" s="3"/>
      <c r="P58" s="3"/>
      <c r="Q58" s="3"/>
      <c r="R58" s="3"/>
      <c r="S58" s="3"/>
      <c r="T58" s="3"/>
      <c r="U58" s="3"/>
      <c r="V58" s="3"/>
      <c r="W58" s="3"/>
      <c r="X58" s="3"/>
      <c r="Y58" s="3"/>
      <c r="Z58" s="4"/>
    </row>
    <row r="59" spans="1:26" ht="15.75" customHeight="1">
      <c r="A59" s="86"/>
      <c r="B59" s="86"/>
      <c r="C59" s="86"/>
      <c r="D59" s="86"/>
      <c r="E59" s="86"/>
      <c r="F59" s="86"/>
      <c r="G59" s="86"/>
      <c r="H59" s="86"/>
      <c r="I59" s="86"/>
      <c r="J59" s="86"/>
      <c r="K59" s="3"/>
      <c r="L59" s="3"/>
      <c r="M59" s="3"/>
      <c r="N59" s="3"/>
      <c r="O59" s="3"/>
      <c r="P59" s="3"/>
      <c r="Q59" s="3"/>
      <c r="R59" s="3"/>
      <c r="S59" s="3"/>
      <c r="T59" s="3"/>
      <c r="U59" s="3"/>
      <c r="V59" s="3"/>
      <c r="W59" s="3"/>
      <c r="X59" s="3"/>
      <c r="Y59" s="3"/>
      <c r="Z59" s="4"/>
    </row>
    <row r="60" spans="1:26" ht="16.5" customHeight="1">
      <c r="A60" s="96">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25">
        <f>'8. Seguimiento Cuatrimestral'!F60:F62</f>
        <v>0</v>
      </c>
      <c r="F60" s="125">
        <f>'8. Seguimiento Cuatrimestral'!J60:J62</f>
        <v>0</v>
      </c>
      <c r="G60" s="125">
        <f>'8. Seguimiento Cuatrimestral'!M60:M62</f>
        <v>0</v>
      </c>
      <c r="H60" s="125">
        <f>'8. Seguimiento Cuatrimestral'!Q60:Q62</f>
        <v>0</v>
      </c>
      <c r="I60" s="125">
        <f>'8. Seguimiento Cuatrimestral'!T60:T62</f>
        <v>0</v>
      </c>
      <c r="J60" s="125">
        <f>'8. Seguimiento Cuatrimestral'!X60:X62</f>
        <v>0</v>
      </c>
      <c r="K60" s="3"/>
      <c r="L60" s="3"/>
      <c r="M60" s="3"/>
      <c r="N60" s="3"/>
      <c r="O60" s="3"/>
      <c r="P60" s="3"/>
      <c r="Q60" s="3"/>
      <c r="R60" s="3"/>
      <c r="S60" s="3"/>
      <c r="T60" s="3"/>
      <c r="U60" s="3"/>
      <c r="V60" s="3"/>
      <c r="W60" s="3"/>
      <c r="X60" s="3"/>
      <c r="Y60" s="3"/>
      <c r="Z60" s="4"/>
    </row>
    <row r="61" spans="1:26" ht="15.75" customHeight="1">
      <c r="A61" s="91"/>
      <c r="B61" s="91"/>
      <c r="C61" s="91"/>
      <c r="D61" s="91"/>
      <c r="E61" s="91"/>
      <c r="F61" s="91"/>
      <c r="G61" s="91"/>
      <c r="H61" s="91"/>
      <c r="I61" s="91"/>
      <c r="J61" s="91"/>
      <c r="K61" s="3"/>
      <c r="L61" s="3"/>
      <c r="M61" s="3"/>
      <c r="N61" s="3"/>
      <c r="O61" s="3"/>
      <c r="P61" s="3"/>
      <c r="Q61" s="3"/>
      <c r="R61" s="3"/>
      <c r="S61" s="3"/>
      <c r="T61" s="3"/>
      <c r="U61" s="3"/>
      <c r="V61" s="3"/>
      <c r="W61" s="3"/>
      <c r="X61" s="3"/>
      <c r="Y61" s="3"/>
      <c r="Z61" s="4"/>
    </row>
    <row r="62" spans="1:26" ht="15.75" customHeight="1">
      <c r="A62" s="86"/>
      <c r="B62" s="86"/>
      <c r="C62" s="86"/>
      <c r="D62" s="86"/>
      <c r="E62" s="86"/>
      <c r="F62" s="86"/>
      <c r="G62" s="86"/>
      <c r="H62" s="86"/>
      <c r="I62" s="86"/>
      <c r="J62" s="86"/>
      <c r="K62" s="3"/>
      <c r="L62" s="3"/>
      <c r="M62" s="3"/>
      <c r="N62" s="3"/>
      <c r="O62" s="3"/>
      <c r="P62" s="3"/>
      <c r="Q62" s="3"/>
      <c r="R62" s="3"/>
      <c r="S62" s="3"/>
      <c r="T62" s="3"/>
      <c r="U62" s="3"/>
      <c r="V62" s="3"/>
      <c r="W62" s="3"/>
      <c r="X62" s="3"/>
      <c r="Y62" s="3"/>
      <c r="Z62" s="4"/>
    </row>
    <row r="63" spans="1:26" ht="16.5" customHeight="1">
      <c r="A63" s="96">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25">
        <f>'8. Seguimiento Cuatrimestral'!F63:F65</f>
        <v>0</v>
      </c>
      <c r="F63" s="125">
        <f>'8. Seguimiento Cuatrimestral'!J63:J65</f>
        <v>0</v>
      </c>
      <c r="G63" s="125">
        <f>'8. Seguimiento Cuatrimestral'!M63:M65</f>
        <v>0</v>
      </c>
      <c r="H63" s="125">
        <f>'8. Seguimiento Cuatrimestral'!Q63:Q65</f>
        <v>0</v>
      </c>
      <c r="I63" s="125">
        <f>'8. Seguimiento Cuatrimestral'!T63:T65</f>
        <v>0</v>
      </c>
      <c r="J63" s="125">
        <f>'8. Seguimiento Cuatrimestral'!X63:X65</f>
        <v>0</v>
      </c>
      <c r="K63" s="3"/>
      <c r="L63" s="3"/>
      <c r="M63" s="3"/>
      <c r="N63" s="3"/>
      <c r="O63" s="3"/>
      <c r="P63" s="3"/>
      <c r="Q63" s="3"/>
      <c r="R63" s="3"/>
      <c r="S63" s="3"/>
      <c r="T63" s="3"/>
      <c r="U63" s="3"/>
      <c r="V63" s="3"/>
      <c r="W63" s="3"/>
      <c r="X63" s="3"/>
      <c r="Y63" s="3"/>
      <c r="Z63" s="4"/>
    </row>
    <row r="64" spans="1:26" ht="15.75" customHeight="1">
      <c r="A64" s="91"/>
      <c r="B64" s="91"/>
      <c r="C64" s="91"/>
      <c r="D64" s="91"/>
      <c r="E64" s="91"/>
      <c r="F64" s="91"/>
      <c r="G64" s="91"/>
      <c r="H64" s="91"/>
      <c r="I64" s="91"/>
      <c r="J64" s="91"/>
      <c r="K64" s="3"/>
      <c r="L64" s="3"/>
      <c r="M64" s="3"/>
      <c r="N64" s="3"/>
      <c r="O64" s="3"/>
      <c r="P64" s="3"/>
      <c r="Q64" s="3"/>
      <c r="R64" s="3"/>
      <c r="S64" s="3"/>
      <c r="T64" s="3"/>
      <c r="U64" s="3"/>
      <c r="V64" s="3"/>
      <c r="W64" s="3"/>
      <c r="X64" s="3"/>
      <c r="Y64" s="3"/>
      <c r="Z64" s="4"/>
    </row>
    <row r="65" spans="1:26" ht="15.75" customHeight="1">
      <c r="A65" s="86"/>
      <c r="B65" s="86"/>
      <c r="C65" s="86"/>
      <c r="D65" s="86"/>
      <c r="E65" s="86"/>
      <c r="F65" s="86"/>
      <c r="G65" s="86"/>
      <c r="H65" s="86"/>
      <c r="I65" s="86"/>
      <c r="J65" s="86"/>
      <c r="K65" s="3"/>
      <c r="L65" s="3"/>
      <c r="M65" s="3"/>
      <c r="N65" s="3"/>
      <c r="O65" s="3"/>
      <c r="P65" s="3"/>
      <c r="Q65" s="3"/>
      <c r="R65" s="3"/>
      <c r="S65" s="3"/>
      <c r="T65" s="3"/>
      <c r="U65" s="3"/>
      <c r="V65" s="3"/>
      <c r="W65" s="3"/>
      <c r="X65" s="3"/>
      <c r="Y65" s="3"/>
      <c r="Z65" s="4"/>
    </row>
    <row r="66" spans="1:26" ht="16.5" customHeight="1">
      <c r="A66" s="96">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25">
        <f>'8. Seguimiento Cuatrimestral'!F66:F68</f>
        <v>0</v>
      </c>
      <c r="F66" s="125">
        <f>'8. Seguimiento Cuatrimestral'!J66:J68</f>
        <v>0</v>
      </c>
      <c r="G66" s="125">
        <f>'8. Seguimiento Cuatrimestral'!M66:M68</f>
        <v>0</v>
      </c>
      <c r="H66" s="125">
        <f>'8. Seguimiento Cuatrimestral'!Q66:Q68</f>
        <v>0</v>
      </c>
      <c r="I66" s="125">
        <f>'8. Seguimiento Cuatrimestral'!T66:T68</f>
        <v>0</v>
      </c>
      <c r="J66" s="125">
        <f>'8. Seguimiento Cuatrimestral'!X66:X68</f>
        <v>0</v>
      </c>
      <c r="K66" s="3"/>
      <c r="L66" s="3"/>
      <c r="M66" s="3"/>
      <c r="N66" s="3"/>
      <c r="O66" s="3"/>
      <c r="P66" s="3"/>
      <c r="Q66" s="3"/>
      <c r="R66" s="3"/>
      <c r="S66" s="3"/>
      <c r="T66" s="3"/>
      <c r="U66" s="3"/>
      <c r="V66" s="3"/>
      <c r="W66" s="3"/>
      <c r="X66" s="3"/>
      <c r="Y66" s="3"/>
      <c r="Z66" s="4"/>
    </row>
    <row r="67" spans="1:26" ht="15.75" customHeight="1">
      <c r="A67" s="91"/>
      <c r="B67" s="91"/>
      <c r="C67" s="91"/>
      <c r="D67" s="91"/>
      <c r="E67" s="91"/>
      <c r="F67" s="91"/>
      <c r="G67" s="91"/>
      <c r="H67" s="91"/>
      <c r="I67" s="91"/>
      <c r="J67" s="91"/>
      <c r="K67" s="2"/>
      <c r="L67" s="2"/>
      <c r="M67" s="2"/>
      <c r="N67" s="2"/>
      <c r="O67" s="2"/>
      <c r="P67" s="2"/>
      <c r="Q67" s="2"/>
      <c r="R67" s="2"/>
      <c r="S67" s="2"/>
      <c r="T67" s="2"/>
      <c r="U67" s="2"/>
      <c r="V67" s="2"/>
      <c r="W67" s="2"/>
      <c r="X67" s="2"/>
      <c r="Y67" s="2"/>
      <c r="Z67" s="4"/>
    </row>
    <row r="68" spans="1:26" ht="15.75" customHeight="1">
      <c r="A68" s="86"/>
      <c r="B68" s="86"/>
      <c r="C68" s="86"/>
      <c r="D68" s="86"/>
      <c r="E68" s="86"/>
      <c r="F68" s="86"/>
      <c r="G68" s="86"/>
      <c r="H68" s="86"/>
      <c r="I68" s="86"/>
      <c r="J68" s="86"/>
      <c r="K68" s="2"/>
      <c r="L68" s="2"/>
      <c r="M68" s="2"/>
      <c r="N68" s="2"/>
      <c r="O68" s="2"/>
      <c r="P68" s="2"/>
      <c r="Q68" s="2"/>
      <c r="R68" s="2"/>
      <c r="S68" s="2"/>
      <c r="T68" s="2"/>
      <c r="U68" s="2"/>
      <c r="V68" s="2"/>
      <c r="W68" s="2"/>
      <c r="X68" s="2"/>
      <c r="Y68" s="2"/>
      <c r="Z68" s="4"/>
    </row>
    <row r="69" spans="1:26" ht="23.25" customHeight="1">
      <c r="A69" s="2"/>
      <c r="B69" s="135" t="s">
        <v>364</v>
      </c>
      <c r="C69" s="62"/>
      <c r="D69" s="59"/>
      <c r="E69" s="39">
        <f t="shared" ref="E69:J69" si="0">IFERROR(AVERAGE(E9:E68),"")</f>
        <v>0</v>
      </c>
      <c r="F69" s="39">
        <f t="shared" si="0"/>
        <v>0</v>
      </c>
      <c r="G69" s="39">
        <f t="shared" si="0"/>
        <v>0.1</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5" t="s">
        <v>365</v>
      </c>
      <c r="C70" s="62"/>
      <c r="D70" s="59"/>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5" t="s">
        <v>366</v>
      </c>
      <c r="C71" s="62"/>
      <c r="D71" s="59"/>
      <c r="E71" s="39">
        <f t="shared" ref="E71:J71" si="1">IFERROR(E69/E70,"")</f>
        <v>0</v>
      </c>
      <c r="F71" s="39">
        <f t="shared" si="1"/>
        <v>0</v>
      </c>
      <c r="G71" s="39">
        <f t="shared" si="1"/>
        <v>0.15000000000000016</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cp:lastModifiedBy>
  <dcterms:created xsi:type="dcterms:W3CDTF">2021-10-27T17:44:21Z</dcterms:created>
  <dcterms:modified xsi:type="dcterms:W3CDTF">2023-01-06T06:30:14Z</dcterms:modified>
</cp:coreProperties>
</file>