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21uG5yMhlfKEq446ZQ2AmbM4DvrP/qHmm8cuX15o8U8="/>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D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J69" i="9" s="1"/>
  <c r="J71" i="9" s="1"/>
  <c r="I12" i="9"/>
  <c r="H12" i="9"/>
  <c r="G12" i="9"/>
  <c r="F12" i="9"/>
  <c r="E12" i="9"/>
  <c r="E69" i="9" s="1"/>
  <c r="E71" i="9" s="1"/>
  <c r="J9" i="9"/>
  <c r="I9" i="9"/>
  <c r="I69" i="9" s="1"/>
  <c r="I71" i="9" s="1"/>
  <c r="H9" i="9"/>
  <c r="H69" i="9" s="1"/>
  <c r="H71" i="9" s="1"/>
  <c r="G9" i="9"/>
  <c r="G69" i="9" s="1"/>
  <c r="G71" i="9" s="1"/>
  <c r="F9" i="9"/>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C12" i="9" s="1"/>
  <c r="E9" i="8"/>
  <c r="D9" i="8"/>
  <c r="D9" i="9" s="1"/>
  <c r="C9" i="8"/>
  <c r="AG68" i="7"/>
  <c r="AB68" i="7"/>
  <c r="AA68" i="7"/>
  <c r="Y68" i="7"/>
  <c r="T68" i="7"/>
  <c r="S68" i="7"/>
  <c r="Q68" i="7"/>
  <c r="AC67" i="7"/>
  <c r="AB67" i="7"/>
  <c r="Z67" i="7"/>
  <c r="U67" i="7"/>
  <c r="T67" i="7"/>
  <c r="R67" i="7"/>
  <c r="AQ66" i="7"/>
  <c r="AN66" i="7"/>
  <c r="AK66" i="7"/>
  <c r="AJ66" i="7"/>
  <c r="AH66" i="7"/>
  <c r="AL66" i="7" s="1"/>
  <c r="AC66" i="7"/>
  <c r="AB66" i="7"/>
  <c r="Z66" i="7"/>
  <c r="U66" i="7"/>
  <c r="T66" i="7"/>
  <c r="R66" i="7"/>
  <c r="M66" i="7"/>
  <c r="J66" i="7"/>
  <c r="I66" i="7"/>
  <c r="H66" i="7"/>
  <c r="AF68" i="7" s="1"/>
  <c r="G66" i="7"/>
  <c r="F66" i="7"/>
  <c r="E66" i="7"/>
  <c r="D66" i="7"/>
  <c r="C66" i="7"/>
  <c r="AF65" i="7"/>
  <c r="AC65" i="7"/>
  <c r="AB65" i="7"/>
  <c r="Z65" i="7"/>
  <c r="X65" i="7"/>
  <c r="U65" i="7"/>
  <c r="T65" i="7"/>
  <c r="R65" i="7"/>
  <c r="AG64" i="7"/>
  <c r="AD64" i="7"/>
  <c r="AC64" i="7"/>
  <c r="AA64" i="7"/>
  <c r="Y64" i="7"/>
  <c r="V64" i="7"/>
  <c r="U64" i="7"/>
  <c r="S64" i="7"/>
  <c r="Q64" i="7"/>
  <c r="AQ63" i="7"/>
  <c r="AN63" i="7"/>
  <c r="AK63" i="7"/>
  <c r="AI63" i="7"/>
  <c r="AG63" i="7"/>
  <c r="AE63" i="7"/>
  <c r="AD63" i="7"/>
  <c r="AC63" i="7"/>
  <c r="AA63" i="7"/>
  <c r="Y63" i="7"/>
  <c r="W63" i="7"/>
  <c r="V63" i="7"/>
  <c r="U63" i="7"/>
  <c r="S63" i="7"/>
  <c r="Q63" i="7"/>
  <c r="M63" i="7"/>
  <c r="J63" i="7"/>
  <c r="I63" i="7"/>
  <c r="H63" i="7"/>
  <c r="AG65" i="7" s="1"/>
  <c r="G63" i="7"/>
  <c r="F63" i="7"/>
  <c r="E63" i="7"/>
  <c r="D63" i="7"/>
  <c r="C63" i="7"/>
  <c r="AG62" i="7"/>
  <c r="AD62" i="7"/>
  <c r="AC62" i="7"/>
  <c r="AA62" i="7"/>
  <c r="Y62" i="7"/>
  <c r="V62" i="7"/>
  <c r="U62" i="7"/>
  <c r="S62" i="7"/>
  <c r="Q62" i="7"/>
  <c r="AE61" i="7"/>
  <c r="AD61" i="7"/>
  <c r="AB61" i="7"/>
  <c r="Z61" i="7"/>
  <c r="W61" i="7"/>
  <c r="V61" i="7"/>
  <c r="T61" i="7"/>
  <c r="R61" i="7"/>
  <c r="AQ60" i="7"/>
  <c r="AN60" i="7"/>
  <c r="AJ60" i="7"/>
  <c r="AL60" i="7" s="1"/>
  <c r="AH60" i="7"/>
  <c r="AE60" i="7"/>
  <c r="AD60" i="7"/>
  <c r="AB60" i="7"/>
  <c r="Z60" i="7"/>
  <c r="W60" i="7"/>
  <c r="V60" i="7"/>
  <c r="T60" i="7"/>
  <c r="R60" i="7"/>
  <c r="M60" i="7"/>
  <c r="J60" i="7"/>
  <c r="I60" i="7"/>
  <c r="H60" i="7"/>
  <c r="Z62" i="7" s="1"/>
  <c r="G60" i="7"/>
  <c r="F60" i="7"/>
  <c r="E60" i="7"/>
  <c r="D60" i="7"/>
  <c r="C60" i="7"/>
  <c r="T59" i="7"/>
  <c r="AQ57" i="7"/>
  <c r="AN57" i="7"/>
  <c r="M57" i="7"/>
  <c r="J57" i="7"/>
  <c r="I57" i="7"/>
  <c r="H57" i="7"/>
  <c r="G57" i="7"/>
  <c r="F57" i="7"/>
  <c r="E57" i="7"/>
  <c r="D57" i="7"/>
  <c r="C57" i="7"/>
  <c r="AE56" i="7"/>
  <c r="AC56" i="7"/>
  <c r="X56" i="7"/>
  <c r="U56" i="7"/>
  <c r="AG55" i="7"/>
  <c r="AF55" i="7"/>
  <c r="Y55" i="7"/>
  <c r="X55" i="7"/>
  <c r="V55" i="7"/>
  <c r="AQ54" i="7"/>
  <c r="AN54" i="7"/>
  <c r="AF54" i="7"/>
  <c r="AD54" i="7"/>
  <c r="Y54" i="7"/>
  <c r="V54" i="7"/>
  <c r="Q54" i="7"/>
  <c r="M54" i="7"/>
  <c r="J54" i="7"/>
  <c r="I54" i="7"/>
  <c r="H54" i="7"/>
  <c r="AF56" i="7" s="1"/>
  <c r="G54" i="7"/>
  <c r="F54" i="7"/>
  <c r="E54" i="7"/>
  <c r="D54" i="7"/>
  <c r="C54" i="7"/>
  <c r="AG53" i="7"/>
  <c r="AF53" i="7"/>
  <c r="AD53" i="7"/>
  <c r="AB53" i="7"/>
  <c r="Y53" i="7"/>
  <c r="X53" i="7"/>
  <c r="V53" i="7"/>
  <c r="T53" i="7"/>
  <c r="Q53" i="7"/>
  <c r="AG52" i="7"/>
  <c r="AE52" i="7"/>
  <c r="AC52" i="7"/>
  <c r="Z52" i="7"/>
  <c r="Y52" i="7"/>
  <c r="W52" i="7"/>
  <c r="U52" i="7"/>
  <c r="R52" i="7"/>
  <c r="Q52" i="7"/>
  <c r="AQ51" i="7"/>
  <c r="AN51" i="7"/>
  <c r="AK51" i="7"/>
  <c r="AH51" i="7"/>
  <c r="AG51" i="7"/>
  <c r="AE51" i="7"/>
  <c r="AC51" i="7"/>
  <c r="Z51" i="7"/>
  <c r="Y51" i="7"/>
  <c r="W51" i="7"/>
  <c r="U51" i="7"/>
  <c r="R51" i="7"/>
  <c r="Q51" i="7"/>
  <c r="M51" i="7"/>
  <c r="J51" i="7"/>
  <c r="I51" i="7"/>
  <c r="H51" i="7"/>
  <c r="AC53" i="7" s="1"/>
  <c r="G51" i="7"/>
  <c r="F51" i="7"/>
  <c r="E51" i="7"/>
  <c r="D51" i="7"/>
  <c r="C51" i="7"/>
  <c r="AE50" i="7"/>
  <c r="AC50" i="7"/>
  <c r="Z50" i="7"/>
  <c r="W50" i="7"/>
  <c r="U50" i="7"/>
  <c r="R50" i="7"/>
  <c r="AF49" i="7"/>
  <c r="AD49" i="7"/>
  <c r="AA49" i="7"/>
  <c r="X49" i="7"/>
  <c r="V49" i="7"/>
  <c r="S49" i="7"/>
  <c r="AQ48" i="7"/>
  <c r="AN48" i="7"/>
  <c r="AH48" i="7"/>
  <c r="AF48" i="7"/>
  <c r="AD48" i="7"/>
  <c r="Z48" i="7"/>
  <c r="X48" i="7"/>
  <c r="V48" i="7"/>
  <c r="R48" i="7"/>
  <c r="M48" i="7"/>
  <c r="J48" i="7"/>
  <c r="I48" i="7"/>
  <c r="H48" i="7"/>
  <c r="G48" i="7"/>
  <c r="F48" i="7"/>
  <c r="E48" i="7"/>
  <c r="D48" i="7"/>
  <c r="C48" i="7"/>
  <c r="AF47" i="7"/>
  <c r="AD47" i="7"/>
  <c r="AA47" i="7"/>
  <c r="Z47" i="7"/>
  <c r="Y47" i="7"/>
  <c r="X47" i="7"/>
  <c r="V47" i="7"/>
  <c r="S47" i="7"/>
  <c r="R47" i="7"/>
  <c r="Q47" i="7"/>
  <c r="AG46" i="7"/>
  <c r="AE46" i="7"/>
  <c r="AB46" i="7"/>
  <c r="AA46" i="7"/>
  <c r="Z46" i="7"/>
  <c r="Y46" i="7"/>
  <c r="W46" i="7"/>
  <c r="T46" i="7"/>
  <c r="S46" i="7"/>
  <c r="R46" i="7"/>
  <c r="Q46" i="7"/>
  <c r="AQ45" i="7"/>
  <c r="AN45" i="7"/>
  <c r="AJ45" i="7"/>
  <c r="AI45" i="7"/>
  <c r="AH45" i="7"/>
  <c r="AG45" i="7"/>
  <c r="AE45" i="7"/>
  <c r="AB45" i="7"/>
  <c r="AA45" i="7"/>
  <c r="Z45" i="7"/>
  <c r="Y45" i="7"/>
  <c r="W45" i="7"/>
  <c r="T45" i="7"/>
  <c r="S45" i="7"/>
  <c r="R45" i="7"/>
  <c r="Q45" i="7"/>
  <c r="M45" i="7"/>
  <c r="J45" i="7"/>
  <c r="I45" i="7"/>
  <c r="H45" i="7"/>
  <c r="AE47" i="7" s="1"/>
  <c r="G45" i="7"/>
  <c r="F45" i="7"/>
  <c r="E45" i="7"/>
  <c r="D45" i="7"/>
  <c r="C45" i="7"/>
  <c r="AG44" i="7"/>
  <c r="S44" i="7"/>
  <c r="AC43" i="7"/>
  <c r="X43" i="7"/>
  <c r="AQ42" i="7"/>
  <c r="AN42" i="7"/>
  <c r="AI42" i="7"/>
  <c r="AH42" i="7"/>
  <c r="W42" i="7"/>
  <c r="N42" i="7"/>
  <c r="M42" i="7"/>
  <c r="J42" i="7"/>
  <c r="I42" i="7"/>
  <c r="H42" i="7"/>
  <c r="Q44" i="7" s="1"/>
  <c r="G42" i="7"/>
  <c r="F42" i="7"/>
  <c r="E42" i="7"/>
  <c r="D42" i="7"/>
  <c r="C42" i="7"/>
  <c r="AE41" i="7"/>
  <c r="X41" i="7"/>
  <c r="W41" i="7"/>
  <c r="AF40" i="7"/>
  <c r="Y40" i="7"/>
  <c r="X40" i="7"/>
  <c r="AQ39" i="7"/>
  <c r="AN39" i="7"/>
  <c r="AG39" i="7"/>
  <c r="AF39" i="7"/>
  <c r="X39" i="7"/>
  <c r="Q39" i="7"/>
  <c r="M39" i="7"/>
  <c r="J39" i="7"/>
  <c r="I39" i="7"/>
  <c r="H39" i="7"/>
  <c r="AB41" i="7" s="1"/>
  <c r="G39" i="7"/>
  <c r="F39" i="7"/>
  <c r="E39" i="7"/>
  <c r="D39" i="7"/>
  <c r="C39" i="7"/>
  <c r="X38" i="7"/>
  <c r="Y37" i="7"/>
  <c r="AQ36" i="7"/>
  <c r="AN36" i="7"/>
  <c r="AH36" i="7"/>
  <c r="R36" i="7"/>
  <c r="M36" i="7"/>
  <c r="J36" i="7"/>
  <c r="I36" i="7"/>
  <c r="H36" i="7"/>
  <c r="G36" i="7"/>
  <c r="F36" i="7"/>
  <c r="E36" i="7"/>
  <c r="D36" i="7"/>
  <c r="C36" i="7"/>
  <c r="AG35" i="7"/>
  <c r="AF35" i="7"/>
  <c r="AD35" i="7"/>
  <c r="AC35" i="7"/>
  <c r="AB35" i="7"/>
  <c r="Z35" i="7"/>
  <c r="Y35" i="7"/>
  <c r="X35" i="7"/>
  <c r="V35" i="7"/>
  <c r="U35" i="7"/>
  <c r="T35" i="7"/>
  <c r="R35" i="7"/>
  <c r="Q35" i="7"/>
  <c r="AG34" i="7"/>
  <c r="AE34" i="7"/>
  <c r="AD34" i="7"/>
  <c r="AC34" i="7"/>
  <c r="AA34" i="7"/>
  <c r="Z34" i="7"/>
  <c r="Y34" i="7"/>
  <c r="W34" i="7"/>
  <c r="V34" i="7"/>
  <c r="U34" i="7"/>
  <c r="S34" i="7"/>
  <c r="R34" i="7"/>
  <c r="Q34" i="7"/>
  <c r="AQ33" i="7"/>
  <c r="AN33" i="7"/>
  <c r="AK33" i="7"/>
  <c r="AI33" i="7"/>
  <c r="AH33" i="7"/>
  <c r="AG33" i="7"/>
  <c r="AE33" i="7"/>
  <c r="AD33" i="7"/>
  <c r="AC33" i="7"/>
  <c r="AA33" i="7"/>
  <c r="Z33" i="7"/>
  <c r="Y33" i="7"/>
  <c r="W33" i="7"/>
  <c r="V33" i="7"/>
  <c r="U33" i="7"/>
  <c r="S33" i="7"/>
  <c r="R33" i="7"/>
  <c r="Q33" i="7"/>
  <c r="M33" i="7"/>
  <c r="J33" i="7"/>
  <c r="I33" i="7"/>
  <c r="H33" i="7"/>
  <c r="AE35" i="7" s="1"/>
  <c r="G33" i="7"/>
  <c r="F33" i="7"/>
  <c r="E33" i="7"/>
  <c r="D33" i="7"/>
  <c r="C33" i="7"/>
  <c r="AG32" i="7"/>
  <c r="AE32" i="7"/>
  <c r="AA32" i="7"/>
  <c r="S32" i="7"/>
  <c r="R32" i="7"/>
  <c r="Q32" i="7"/>
  <c r="AF31" i="7"/>
  <c r="AB31" i="7"/>
  <c r="T31" i="7"/>
  <c r="S31" i="7"/>
  <c r="R31" i="7"/>
  <c r="AQ30" i="7"/>
  <c r="AN30" i="7"/>
  <c r="AJ30" i="7"/>
  <c r="AF30" i="7"/>
  <c r="AB30" i="7"/>
  <c r="AA30" i="7"/>
  <c r="Z30" i="7"/>
  <c r="X30" i="7"/>
  <c r="T30" i="7"/>
  <c r="M30" i="7"/>
  <c r="J30" i="7"/>
  <c r="I30" i="7"/>
  <c r="H30" i="7"/>
  <c r="W32" i="7" s="1"/>
  <c r="G30" i="7"/>
  <c r="F30" i="7"/>
  <c r="E30" i="7"/>
  <c r="D30" i="7"/>
  <c r="C30" i="7"/>
  <c r="AF29" i="7"/>
  <c r="AB29" i="7"/>
  <c r="AA29" i="7"/>
  <c r="Z29" i="7"/>
  <c r="X29" i="7"/>
  <c r="T29" i="7"/>
  <c r="S29" i="7"/>
  <c r="R29" i="7"/>
  <c r="AG28" i="7"/>
  <c r="AC28" i="7"/>
  <c r="AB28" i="7"/>
  <c r="AA28" i="7"/>
  <c r="Y28" i="7"/>
  <c r="U28" i="7"/>
  <c r="T28" i="7"/>
  <c r="S28" i="7"/>
  <c r="Q28" i="7"/>
  <c r="AQ27" i="7"/>
  <c r="AN27" i="7"/>
  <c r="AK27" i="7"/>
  <c r="AJ27" i="7"/>
  <c r="AI27" i="7"/>
  <c r="AG27" i="7"/>
  <c r="AC27" i="7"/>
  <c r="AB27" i="7"/>
  <c r="AA27" i="7"/>
  <c r="Y27" i="7"/>
  <c r="U27" i="7"/>
  <c r="T27" i="7"/>
  <c r="S27" i="7"/>
  <c r="Q27" i="7"/>
  <c r="M27" i="7"/>
  <c r="J27" i="7"/>
  <c r="I27" i="7"/>
  <c r="H27" i="7"/>
  <c r="AG29" i="7" s="1"/>
  <c r="G27" i="7"/>
  <c r="F27" i="7"/>
  <c r="E27" i="7"/>
  <c r="D27" i="7"/>
  <c r="C27" i="7"/>
  <c r="AG26" i="7"/>
  <c r="AC26" i="7"/>
  <c r="AB26" i="7"/>
  <c r="AA26" i="7"/>
  <c r="Y26" i="7"/>
  <c r="U26" i="7"/>
  <c r="T26" i="7"/>
  <c r="S26" i="7"/>
  <c r="Q26" i="7"/>
  <c r="AD25" i="7"/>
  <c r="AC25" i="7"/>
  <c r="AB25" i="7"/>
  <c r="Z25" i="7"/>
  <c r="V25" i="7"/>
  <c r="U25" i="7"/>
  <c r="T25" i="7"/>
  <c r="R25" i="7"/>
  <c r="AQ24" i="7"/>
  <c r="AN24" i="7"/>
  <c r="AK24" i="7"/>
  <c r="AJ24" i="7"/>
  <c r="AL24" i="7" s="1"/>
  <c r="AH24" i="7"/>
  <c r="AD24" i="7"/>
  <c r="AC24" i="7"/>
  <c r="AB24" i="7"/>
  <c r="Z24" i="7"/>
  <c r="V24" i="7"/>
  <c r="U24" i="7"/>
  <c r="T24" i="7"/>
  <c r="R24" i="7"/>
  <c r="M24" i="7"/>
  <c r="J24" i="7"/>
  <c r="I24" i="7"/>
  <c r="H24" i="7"/>
  <c r="Z26" i="7" s="1"/>
  <c r="G24" i="7"/>
  <c r="F24" i="7"/>
  <c r="E24" i="7"/>
  <c r="D24" i="7"/>
  <c r="C24" i="7"/>
  <c r="AG23" i="7"/>
  <c r="AF23" i="7"/>
  <c r="AD23" i="7"/>
  <c r="AC23" i="7"/>
  <c r="AB23" i="7"/>
  <c r="Z23" i="7"/>
  <c r="Y23" i="7"/>
  <c r="X23" i="7"/>
  <c r="V23" i="7"/>
  <c r="U23" i="7"/>
  <c r="T23" i="7"/>
  <c r="R23" i="7"/>
  <c r="Q23" i="7"/>
  <c r="AG22" i="7"/>
  <c r="AE22" i="7"/>
  <c r="AD22" i="7"/>
  <c r="AC22" i="7"/>
  <c r="AA22" i="7"/>
  <c r="Z22" i="7"/>
  <c r="Y22" i="7"/>
  <c r="W22" i="7"/>
  <c r="V22" i="7"/>
  <c r="U22" i="7"/>
  <c r="S22" i="7"/>
  <c r="R22" i="7"/>
  <c r="Q22" i="7"/>
  <c r="AQ21" i="7"/>
  <c r="AN21" i="7"/>
  <c r="AK21" i="7"/>
  <c r="AI21" i="7"/>
  <c r="AH21" i="7"/>
  <c r="AG21" i="7"/>
  <c r="AE21" i="7"/>
  <c r="AD21" i="7"/>
  <c r="AC21" i="7"/>
  <c r="AA21" i="7"/>
  <c r="Z21" i="7"/>
  <c r="Y21" i="7"/>
  <c r="W21" i="7"/>
  <c r="V21" i="7"/>
  <c r="U21" i="7"/>
  <c r="S21" i="7"/>
  <c r="R21" i="7"/>
  <c r="Q21" i="7"/>
  <c r="M21" i="7"/>
  <c r="J21" i="7"/>
  <c r="I21" i="7"/>
  <c r="H21" i="7"/>
  <c r="AA23" i="7" s="1"/>
  <c r="G21" i="7"/>
  <c r="F21" i="7"/>
  <c r="E21" i="7"/>
  <c r="D21" i="7"/>
  <c r="C21" i="7"/>
  <c r="AG20" i="7"/>
  <c r="AA20" i="7"/>
  <c r="Z20" i="7"/>
  <c r="Y20" i="7"/>
  <c r="W20" i="7"/>
  <c r="V20" i="7"/>
  <c r="Q20" i="7"/>
  <c r="AF19" i="7"/>
  <c r="AE19" i="7"/>
  <c r="AD19" i="7"/>
  <c r="AB19" i="7"/>
  <c r="W19" i="7"/>
  <c r="V19" i="7"/>
  <c r="T19" i="7"/>
  <c r="S19" i="7"/>
  <c r="R19" i="7"/>
  <c r="AQ18" i="7"/>
  <c r="AN18" i="7"/>
  <c r="AI18" i="7"/>
  <c r="AF18" i="7"/>
  <c r="AE18" i="7"/>
  <c r="AD18" i="7"/>
  <c r="AB18" i="7"/>
  <c r="Z18" i="7"/>
  <c r="X18" i="7"/>
  <c r="W18" i="7"/>
  <c r="V18" i="7"/>
  <c r="T18" i="7"/>
  <c r="S18" i="7"/>
  <c r="R18" i="7"/>
  <c r="M18" i="7"/>
  <c r="J18" i="7"/>
  <c r="I18" i="7"/>
  <c r="H18" i="7"/>
  <c r="G18" i="7"/>
  <c r="F18" i="7"/>
  <c r="E18" i="7"/>
  <c r="D18" i="7"/>
  <c r="C18" i="7"/>
  <c r="AD17" i="7"/>
  <c r="AA17" i="7"/>
  <c r="Z17" i="7"/>
  <c r="U17" i="7"/>
  <c r="R17" i="7"/>
  <c r="AC16" i="7"/>
  <c r="X16" i="7"/>
  <c r="T16" i="7"/>
  <c r="AQ15" i="7"/>
  <c r="AN15" i="7"/>
  <c r="AE15" i="7"/>
  <c r="AD15" i="7"/>
  <c r="Z15" i="7"/>
  <c r="W15" i="7"/>
  <c r="V15" i="7"/>
  <c r="R15" i="7"/>
  <c r="M15" i="7"/>
  <c r="J15" i="7"/>
  <c r="I15" i="7"/>
  <c r="H15" i="7"/>
  <c r="G15" i="7"/>
  <c r="F15" i="7"/>
  <c r="E15" i="7"/>
  <c r="D15" i="7"/>
  <c r="C15" i="7"/>
  <c r="AD14" i="7"/>
  <c r="Z14" i="7"/>
  <c r="V14" i="7"/>
  <c r="R14" i="7"/>
  <c r="AE13" i="7"/>
  <c r="AA13" i="7"/>
  <c r="W13" i="7"/>
  <c r="S13" i="7"/>
  <c r="AQ12" i="7"/>
  <c r="AN12" i="7"/>
  <c r="AE12" i="7"/>
  <c r="AA12" i="7"/>
  <c r="W12" i="7"/>
  <c r="S12" i="7"/>
  <c r="M12" i="7"/>
  <c r="J12" i="7"/>
  <c r="I12" i="7"/>
  <c r="H12" i="7"/>
  <c r="AC14" i="7" s="1"/>
  <c r="G12" i="7"/>
  <c r="F12" i="7"/>
  <c r="E12" i="7"/>
  <c r="D12" i="7"/>
  <c r="C12" i="7"/>
  <c r="AQ9" i="7"/>
  <c r="AN9" i="7"/>
  <c r="M9" i="7"/>
  <c r="J9" i="7"/>
  <c r="I9" i="7"/>
  <c r="H9" i="7"/>
  <c r="X10" i="7" s="1"/>
  <c r="G9" i="7"/>
  <c r="F9" i="7"/>
  <c r="E9" i="7"/>
  <c r="D9" i="7"/>
  <c r="C9" i="7"/>
  <c r="T68" i="6"/>
  <c r="S68" i="6"/>
  <c r="R68" i="6" s="1"/>
  <c r="V68" i="6" s="1"/>
  <c r="T67" i="6"/>
  <c r="S67" i="6"/>
  <c r="R67" i="6" s="1"/>
  <c r="V67" i="6" s="1"/>
  <c r="AA66" i="6"/>
  <c r="V66" i="6"/>
  <c r="T66" i="6"/>
  <c r="S66" i="6"/>
  <c r="W66" i="6" s="1"/>
  <c r="X66" i="6" s="1"/>
  <c r="Y66" i="6" s="1"/>
  <c r="R66" i="6"/>
  <c r="D66" i="6"/>
  <c r="AB66" i="6" s="1"/>
  <c r="C66" i="6"/>
  <c r="B66" i="6"/>
  <c r="T65" i="6"/>
  <c r="S65" i="6"/>
  <c r="R65" i="6" s="1"/>
  <c r="V65" i="6" s="1"/>
  <c r="T64" i="6"/>
  <c r="S64" i="6"/>
  <c r="R64" i="6" s="1"/>
  <c r="V64" i="6" s="1"/>
  <c r="W63" i="6"/>
  <c r="X63" i="6" s="1"/>
  <c r="T63" i="6"/>
  <c r="S63" i="6"/>
  <c r="R63" i="6" s="1"/>
  <c r="V63" i="6" s="1"/>
  <c r="D63" i="6"/>
  <c r="AB63" i="6" s="1"/>
  <c r="C63" i="6"/>
  <c r="B63" i="6"/>
  <c r="T62" i="6"/>
  <c r="S62" i="6"/>
  <c r="R62" i="6" s="1"/>
  <c r="V62" i="6" s="1"/>
  <c r="T61" i="6"/>
  <c r="S61" i="6"/>
  <c r="R61" i="6" s="1"/>
  <c r="V61" i="6" s="1"/>
  <c r="AA60" i="6"/>
  <c r="V60" i="6"/>
  <c r="T60" i="6"/>
  <c r="S60" i="6"/>
  <c r="W60" i="6" s="1"/>
  <c r="X60" i="6" s="1"/>
  <c r="Y60" i="6" s="1"/>
  <c r="R60" i="6"/>
  <c r="D60" i="6"/>
  <c r="AB60" i="6" s="1"/>
  <c r="C60" i="6"/>
  <c r="B60" i="6"/>
  <c r="T59" i="6"/>
  <c r="S59" i="6"/>
  <c r="R59" i="6" s="1"/>
  <c r="V59" i="6" s="1"/>
  <c r="T58" i="6"/>
  <c r="S58" i="6"/>
  <c r="R58" i="6" s="1"/>
  <c r="V58" i="6" s="1"/>
  <c r="W57" i="6"/>
  <c r="X57" i="6" s="1"/>
  <c r="T57" i="6"/>
  <c r="S57" i="6"/>
  <c r="R57" i="6" s="1"/>
  <c r="V57" i="6" s="1"/>
  <c r="D57" i="6"/>
  <c r="AB57" i="6" s="1"/>
  <c r="C57" i="6"/>
  <c r="B57" i="6"/>
  <c r="T56" i="6"/>
  <c r="S56" i="6"/>
  <c r="R56" i="6" s="1"/>
  <c r="V56" i="6" s="1"/>
  <c r="T55" i="6"/>
  <c r="S55" i="6"/>
  <c r="R55" i="6" s="1"/>
  <c r="V55" i="6" s="1"/>
  <c r="AA54" i="6"/>
  <c r="V54" i="6"/>
  <c r="T54" i="6"/>
  <c r="S54" i="6"/>
  <c r="W54" i="6" s="1"/>
  <c r="X54" i="6" s="1"/>
  <c r="Y54" i="6" s="1"/>
  <c r="R54" i="6"/>
  <c r="D54" i="6"/>
  <c r="AB54" i="6" s="1"/>
  <c r="C54" i="6"/>
  <c r="B54" i="6"/>
  <c r="T53" i="6"/>
  <c r="S53" i="6"/>
  <c r="R53" i="6" s="1"/>
  <c r="V53" i="6" s="1"/>
  <c r="T52" i="6"/>
  <c r="S52" i="6"/>
  <c r="R52" i="6" s="1"/>
  <c r="V52" i="6" s="1"/>
  <c r="W51" i="6"/>
  <c r="X51" i="6" s="1"/>
  <c r="V51" i="6"/>
  <c r="T51" i="6"/>
  <c r="S51" i="6"/>
  <c r="R51" i="6" s="1"/>
  <c r="D51" i="6"/>
  <c r="AB51" i="6" s="1"/>
  <c r="C51" i="6"/>
  <c r="B51" i="6"/>
  <c r="T50" i="6"/>
  <c r="S50" i="6"/>
  <c r="R50" i="6" s="1"/>
  <c r="V50" i="6" s="1"/>
  <c r="T49" i="6"/>
  <c r="S49" i="6"/>
  <c r="R49" i="6" s="1"/>
  <c r="V49" i="6" s="1"/>
  <c r="V48" i="6"/>
  <c r="T48" i="6"/>
  <c r="S48" i="6"/>
  <c r="W48" i="6" s="1"/>
  <c r="X48" i="6" s="1"/>
  <c r="Y48" i="6" s="1"/>
  <c r="R48" i="6"/>
  <c r="D48" i="6"/>
  <c r="AB48" i="6" s="1"/>
  <c r="C48" i="6"/>
  <c r="B48" i="6"/>
  <c r="T47" i="6"/>
  <c r="S47" i="6"/>
  <c r="R47" i="6" s="1"/>
  <c r="V47" i="6" s="1"/>
  <c r="T46" i="6"/>
  <c r="S46" i="6"/>
  <c r="R46" i="6" s="1"/>
  <c r="V46" i="6" s="1"/>
  <c r="AA45" i="6"/>
  <c r="W45" i="6"/>
  <c r="X45" i="6" s="1"/>
  <c r="Y45" i="6" s="1"/>
  <c r="V45" i="6"/>
  <c r="T45" i="6"/>
  <c r="S45" i="6"/>
  <c r="R45" i="6" s="1"/>
  <c r="D45" i="6"/>
  <c r="AB45" i="6" s="1"/>
  <c r="C45" i="6"/>
  <c r="B45" i="6"/>
  <c r="T44" i="6"/>
  <c r="S44" i="6"/>
  <c r="R44" i="6" s="1"/>
  <c r="V44" i="6" s="1"/>
  <c r="T43" i="6"/>
  <c r="S43" i="6"/>
  <c r="R43" i="6" s="1"/>
  <c r="V43" i="6" s="1"/>
  <c r="V42" i="6"/>
  <c r="T42" i="6"/>
  <c r="S42" i="6"/>
  <c r="W42" i="6" s="1"/>
  <c r="X42" i="6" s="1"/>
  <c r="Y42" i="6" s="1"/>
  <c r="R42" i="6"/>
  <c r="D42" i="6"/>
  <c r="AB42" i="6" s="1"/>
  <c r="C42" i="6"/>
  <c r="B42" i="6"/>
  <c r="T41" i="6"/>
  <c r="S41" i="6"/>
  <c r="R41" i="6" s="1"/>
  <c r="V41" i="6" s="1"/>
  <c r="T40" i="6"/>
  <c r="S40" i="6"/>
  <c r="R40" i="6" s="1"/>
  <c r="V40" i="6" s="1"/>
  <c r="AA39" i="6"/>
  <c r="W39" i="6"/>
  <c r="X39" i="6" s="1"/>
  <c r="Y39" i="6" s="1"/>
  <c r="V39" i="6"/>
  <c r="T39" i="6"/>
  <c r="S39" i="6"/>
  <c r="R39" i="6" s="1"/>
  <c r="D39" i="6"/>
  <c r="AB39" i="6" s="1"/>
  <c r="C39" i="6"/>
  <c r="B39" i="6"/>
  <c r="T38" i="6"/>
  <c r="S38" i="6"/>
  <c r="R38" i="6" s="1"/>
  <c r="V38" i="6" s="1"/>
  <c r="T37" i="6"/>
  <c r="S37" i="6"/>
  <c r="R37" i="6" s="1"/>
  <c r="V37" i="6" s="1"/>
  <c r="V36" i="6"/>
  <c r="T36" i="6"/>
  <c r="S36" i="6"/>
  <c r="W36" i="6" s="1"/>
  <c r="X36" i="6" s="1"/>
  <c r="Y36" i="6" s="1"/>
  <c r="R36" i="6"/>
  <c r="D36" i="6"/>
  <c r="AB36" i="6" s="1"/>
  <c r="C36" i="6"/>
  <c r="B36" i="6"/>
  <c r="T35" i="6"/>
  <c r="S35" i="6"/>
  <c r="R35" i="6" s="1"/>
  <c r="V35" i="6" s="1"/>
  <c r="T34" i="6"/>
  <c r="S34" i="6"/>
  <c r="R34" i="6" s="1"/>
  <c r="V34" i="6" s="1"/>
  <c r="AA33" i="6"/>
  <c r="W33" i="6"/>
  <c r="X33" i="6" s="1"/>
  <c r="Y33" i="6" s="1"/>
  <c r="V33" i="6"/>
  <c r="T33" i="6"/>
  <c r="S33" i="6"/>
  <c r="R33" i="6" s="1"/>
  <c r="D33" i="6"/>
  <c r="AB33" i="6" s="1"/>
  <c r="C33" i="6"/>
  <c r="B33" i="6"/>
  <c r="T32" i="6"/>
  <c r="S32" i="6"/>
  <c r="R32" i="6" s="1"/>
  <c r="V32" i="6" s="1"/>
  <c r="T31" i="6"/>
  <c r="S31" i="6"/>
  <c r="R31" i="6" s="1"/>
  <c r="V31" i="6" s="1"/>
  <c r="V30" i="6"/>
  <c r="T30" i="6"/>
  <c r="S30" i="6"/>
  <c r="W30" i="6" s="1"/>
  <c r="X30" i="6" s="1"/>
  <c r="Y30" i="6" s="1"/>
  <c r="R30" i="6"/>
  <c r="D30" i="6"/>
  <c r="AB30" i="6" s="1"/>
  <c r="C30" i="6"/>
  <c r="B30" i="6"/>
  <c r="T29" i="6"/>
  <c r="S29" i="6"/>
  <c r="R29" i="6" s="1"/>
  <c r="V29" i="6" s="1"/>
  <c r="T28" i="6"/>
  <c r="S28" i="6"/>
  <c r="R28" i="6" s="1"/>
  <c r="V28" i="6" s="1"/>
  <c r="AA27" i="6"/>
  <c r="W27" i="6"/>
  <c r="X27" i="6" s="1"/>
  <c r="Y27" i="6" s="1"/>
  <c r="V27" i="6"/>
  <c r="T27" i="6"/>
  <c r="S27" i="6"/>
  <c r="R27" i="6" s="1"/>
  <c r="D27" i="6"/>
  <c r="AB27" i="6" s="1"/>
  <c r="C27" i="6"/>
  <c r="B27" i="6"/>
  <c r="T26" i="6"/>
  <c r="S26" i="6"/>
  <c r="R26" i="6" s="1"/>
  <c r="V26" i="6" s="1"/>
  <c r="T25" i="6"/>
  <c r="S25" i="6"/>
  <c r="R25" i="6" s="1"/>
  <c r="V25" i="6" s="1"/>
  <c r="V24" i="6"/>
  <c r="T24" i="6"/>
  <c r="S24" i="6"/>
  <c r="W24" i="6" s="1"/>
  <c r="X24" i="6" s="1"/>
  <c r="Y24" i="6" s="1"/>
  <c r="R24" i="6"/>
  <c r="D24" i="6"/>
  <c r="AB24" i="6" s="1"/>
  <c r="C24" i="6"/>
  <c r="B24" i="6"/>
  <c r="T23" i="6"/>
  <c r="S23" i="6"/>
  <c r="R23" i="6" s="1"/>
  <c r="V23" i="6" s="1"/>
  <c r="T22" i="6"/>
  <c r="S22" i="6"/>
  <c r="R22" i="6" s="1"/>
  <c r="V22" i="6" s="1"/>
  <c r="AA21" i="6"/>
  <c r="W21" i="6"/>
  <c r="X21" i="6" s="1"/>
  <c r="Y21" i="6" s="1"/>
  <c r="V21" i="6"/>
  <c r="T21" i="6"/>
  <c r="S21" i="6"/>
  <c r="R21" i="6" s="1"/>
  <c r="D21" i="6"/>
  <c r="AB21" i="6" s="1"/>
  <c r="C21" i="6"/>
  <c r="B21" i="6"/>
  <c r="T20" i="6"/>
  <c r="S20" i="6"/>
  <c r="R20" i="6" s="1"/>
  <c r="V20" i="6" s="1"/>
  <c r="T19" i="6"/>
  <c r="S19" i="6"/>
  <c r="R19" i="6" s="1"/>
  <c r="V19" i="6" s="1"/>
  <c r="S18" i="6"/>
  <c r="W18" i="6" s="1"/>
  <c r="X18" i="6" s="1"/>
  <c r="Y18" i="6" s="1"/>
  <c r="D18" i="6"/>
  <c r="C18" i="6"/>
  <c r="T17" i="6"/>
  <c r="S17" i="6"/>
  <c r="R17" i="6"/>
  <c r="V17" i="6" s="1"/>
  <c r="T16" i="6"/>
  <c r="S16" i="6"/>
  <c r="R16" i="6" s="1"/>
  <c r="V16" i="6" s="1"/>
  <c r="AA15" i="6"/>
  <c r="X15" i="6"/>
  <c r="Y15" i="6" s="1"/>
  <c r="W15" i="6"/>
  <c r="V15" i="6"/>
  <c r="T15" i="6"/>
  <c r="S15" i="6"/>
  <c r="R15" i="6" s="1"/>
  <c r="D15" i="6"/>
  <c r="AB15" i="6" s="1"/>
  <c r="C15" i="6"/>
  <c r="B15" i="6"/>
  <c r="T14" i="6"/>
  <c r="S14" i="6"/>
  <c r="R14" i="6" s="1"/>
  <c r="V14" i="6" s="1"/>
  <c r="T13" i="6"/>
  <c r="S13" i="6"/>
  <c r="R13" i="6"/>
  <c r="V13" i="6" s="1"/>
  <c r="S12" i="6"/>
  <c r="W12" i="6" s="1"/>
  <c r="X12" i="6" s="1"/>
  <c r="Y12" i="6" s="1"/>
  <c r="D12" i="6"/>
  <c r="AB12" i="6" s="1"/>
  <c r="C12" i="6"/>
  <c r="B12" i="6"/>
  <c r="T11" i="6"/>
  <c r="S11" i="6"/>
  <c r="R11" i="6"/>
  <c r="V11" i="6" s="1"/>
  <c r="T10" i="6"/>
  <c r="S10" i="6"/>
  <c r="R10" i="6" s="1"/>
  <c r="V10" i="6" s="1"/>
  <c r="X9" i="6"/>
  <c r="Y9" i="6" s="1"/>
  <c r="W9" i="6"/>
  <c r="V9" i="6"/>
  <c r="T9" i="6"/>
  <c r="S9" i="6"/>
  <c r="R9" i="6" s="1"/>
  <c r="D9" i="6"/>
  <c r="AB9" i="6" s="1"/>
  <c r="C9" i="6"/>
  <c r="B9" i="6"/>
  <c r="R68" i="5"/>
  <c r="J68" i="5"/>
  <c r="H68" i="5"/>
  <c r="T67" i="5"/>
  <c r="V67" i="5" s="1"/>
  <c r="S67" i="5"/>
  <c r="U67" i="5" s="1"/>
  <c r="R67" i="5"/>
  <c r="J67" i="5"/>
  <c r="H67" i="5"/>
  <c r="U66" i="5"/>
  <c r="T66" i="5"/>
  <c r="V66" i="5" s="1"/>
  <c r="S66" i="5"/>
  <c r="R66" i="5"/>
  <c r="J66" i="5"/>
  <c r="H66" i="5"/>
  <c r="D66" i="5"/>
  <c r="C66" i="5"/>
  <c r="B66" i="5"/>
  <c r="R65" i="5"/>
  <c r="J65" i="5"/>
  <c r="H65" i="5"/>
  <c r="T64" i="5"/>
  <c r="V64" i="5" s="1"/>
  <c r="S64" i="5"/>
  <c r="U64" i="5" s="1"/>
  <c r="R64" i="5"/>
  <c r="J64" i="5"/>
  <c r="H64" i="5"/>
  <c r="V63" i="5"/>
  <c r="T63" i="5"/>
  <c r="S63" i="5"/>
  <c r="U63" i="5" s="1"/>
  <c r="R63" i="5"/>
  <c r="J63" i="5"/>
  <c r="H63" i="5"/>
  <c r="D63" i="5"/>
  <c r="C63" i="5"/>
  <c r="B63" i="5"/>
  <c r="R62" i="5"/>
  <c r="J62" i="5"/>
  <c r="H62" i="5"/>
  <c r="V61" i="5"/>
  <c r="T61" i="5"/>
  <c r="S61" i="5"/>
  <c r="U61" i="5" s="1"/>
  <c r="R61" i="5"/>
  <c r="J61" i="5"/>
  <c r="H61" i="5"/>
  <c r="V60" i="5"/>
  <c r="U60" i="5"/>
  <c r="T60" i="5"/>
  <c r="S60" i="5"/>
  <c r="R60" i="5"/>
  <c r="J60" i="5"/>
  <c r="H60" i="5"/>
  <c r="D60" i="5"/>
  <c r="C60" i="5"/>
  <c r="B60" i="5"/>
  <c r="U59" i="5"/>
  <c r="R59" i="5"/>
  <c r="J59" i="5"/>
  <c r="S59" i="5" s="1"/>
  <c r="H59" i="5"/>
  <c r="V58" i="5"/>
  <c r="T58" i="5"/>
  <c r="S58" i="5"/>
  <c r="U58" i="5" s="1"/>
  <c r="R58" i="5"/>
  <c r="J58" i="5"/>
  <c r="H58" i="5"/>
  <c r="V57" i="5"/>
  <c r="T57" i="5"/>
  <c r="S57" i="5"/>
  <c r="U57" i="5" s="1"/>
  <c r="R57" i="5"/>
  <c r="J57" i="5"/>
  <c r="H57" i="5"/>
  <c r="D57" i="5"/>
  <c r="C57" i="5"/>
  <c r="B57" i="5"/>
  <c r="U56" i="5"/>
  <c r="T56" i="5"/>
  <c r="V56" i="5" s="1"/>
  <c r="R56" i="5"/>
  <c r="J56" i="5"/>
  <c r="S56" i="5" s="1"/>
  <c r="H56" i="5"/>
  <c r="V55" i="5"/>
  <c r="T55" i="5"/>
  <c r="S55" i="5"/>
  <c r="U55" i="5" s="1"/>
  <c r="R55" i="5"/>
  <c r="J55" i="5"/>
  <c r="H55" i="5"/>
  <c r="V54" i="5"/>
  <c r="T54" i="5"/>
  <c r="S54" i="5"/>
  <c r="U54" i="5" s="1"/>
  <c r="R54" i="5"/>
  <c r="J54" i="5"/>
  <c r="H54" i="5"/>
  <c r="D54" i="5"/>
  <c r="C54" i="5"/>
  <c r="B54" i="5"/>
  <c r="U53" i="5"/>
  <c r="R53" i="5"/>
  <c r="J53" i="5"/>
  <c r="S53" i="5" s="1"/>
  <c r="H53" i="5"/>
  <c r="V52" i="5"/>
  <c r="T52" i="5"/>
  <c r="S52" i="5"/>
  <c r="U52" i="5" s="1"/>
  <c r="R52" i="5"/>
  <c r="J52" i="5"/>
  <c r="H52" i="5"/>
  <c r="V51" i="5"/>
  <c r="U51" i="5"/>
  <c r="T51" i="5"/>
  <c r="S51" i="5"/>
  <c r="R51" i="5"/>
  <c r="J51" i="5"/>
  <c r="H51" i="5"/>
  <c r="D51" i="5"/>
  <c r="C51" i="5"/>
  <c r="B51" i="5"/>
  <c r="R50" i="5"/>
  <c r="J50" i="5"/>
  <c r="S50" i="5" s="1"/>
  <c r="U50" i="5" s="1"/>
  <c r="H50" i="5"/>
  <c r="T49" i="5"/>
  <c r="V49" i="5" s="1"/>
  <c r="S49" i="5"/>
  <c r="U49" i="5" s="1"/>
  <c r="R49" i="5"/>
  <c r="J49" i="5"/>
  <c r="H49" i="5"/>
  <c r="V48" i="5"/>
  <c r="T48" i="5"/>
  <c r="S48" i="5"/>
  <c r="U48" i="5" s="1"/>
  <c r="R48" i="5"/>
  <c r="J48" i="5"/>
  <c r="H48" i="5"/>
  <c r="D48" i="5"/>
  <c r="C48" i="5"/>
  <c r="B48" i="5"/>
  <c r="U47" i="5"/>
  <c r="T47" i="5"/>
  <c r="V47" i="5" s="1"/>
  <c r="R47" i="5"/>
  <c r="J47" i="5"/>
  <c r="S47" i="5" s="1"/>
  <c r="H47" i="5"/>
  <c r="T46" i="5"/>
  <c r="V46" i="5" s="1"/>
  <c r="S46" i="5"/>
  <c r="U46" i="5" s="1"/>
  <c r="R46" i="5"/>
  <c r="J46" i="5"/>
  <c r="H46" i="5"/>
  <c r="U45" i="5"/>
  <c r="S45" i="5"/>
  <c r="R45" i="5"/>
  <c r="J45" i="5"/>
  <c r="T45" i="5" s="1"/>
  <c r="V45" i="5" s="1"/>
  <c r="H45" i="5"/>
  <c r="D45" i="5"/>
  <c r="C45" i="5"/>
  <c r="B45" i="5"/>
  <c r="R44" i="5"/>
  <c r="J44" i="5"/>
  <c r="S44" i="5" s="1"/>
  <c r="U44" i="5" s="1"/>
  <c r="H44" i="5"/>
  <c r="V43" i="5"/>
  <c r="T43" i="5"/>
  <c r="S43" i="5"/>
  <c r="U43" i="5" s="1"/>
  <c r="R43" i="5"/>
  <c r="J43" i="5"/>
  <c r="H43" i="5"/>
  <c r="S42" i="5"/>
  <c r="U42" i="5" s="1"/>
  <c r="R42" i="5"/>
  <c r="J42" i="5"/>
  <c r="T42" i="5" s="1"/>
  <c r="V42" i="5" s="1"/>
  <c r="H42" i="5"/>
  <c r="D42" i="5"/>
  <c r="C42" i="5"/>
  <c r="B42" i="5"/>
  <c r="U41" i="5"/>
  <c r="T41" i="5"/>
  <c r="V41" i="5" s="1"/>
  <c r="S41" i="5"/>
  <c r="R41" i="5"/>
  <c r="J41" i="5"/>
  <c r="H41" i="5"/>
  <c r="T40" i="5"/>
  <c r="V40" i="5" s="1"/>
  <c r="S40" i="5"/>
  <c r="U40" i="5" s="1"/>
  <c r="R40" i="5"/>
  <c r="J40" i="5"/>
  <c r="H40" i="5"/>
  <c r="V39" i="5"/>
  <c r="T39" i="5"/>
  <c r="S39" i="5"/>
  <c r="U39" i="5" s="1"/>
  <c r="R39" i="5"/>
  <c r="J39" i="5"/>
  <c r="H39" i="5"/>
  <c r="D39" i="5"/>
  <c r="C39" i="5"/>
  <c r="B39" i="5"/>
  <c r="U38" i="5"/>
  <c r="T38" i="5"/>
  <c r="V38" i="5" s="1"/>
  <c r="S38" i="5"/>
  <c r="R38" i="5"/>
  <c r="J38" i="5"/>
  <c r="H38" i="5"/>
  <c r="T37" i="5"/>
  <c r="V37" i="5" s="1"/>
  <c r="S37" i="5"/>
  <c r="U37" i="5" s="1"/>
  <c r="R37" i="5"/>
  <c r="J37" i="5"/>
  <c r="H37" i="5"/>
  <c r="V36" i="5"/>
  <c r="T36" i="5"/>
  <c r="S36" i="5"/>
  <c r="U36" i="5" s="1"/>
  <c r="R36" i="5"/>
  <c r="J36" i="5"/>
  <c r="H36" i="5"/>
  <c r="D36" i="5"/>
  <c r="C36" i="5"/>
  <c r="B36" i="5"/>
  <c r="U35" i="5"/>
  <c r="T35" i="5"/>
  <c r="V35" i="5" s="1"/>
  <c r="S35" i="5"/>
  <c r="R35" i="5"/>
  <c r="J35" i="5"/>
  <c r="H35" i="5"/>
  <c r="T34" i="5"/>
  <c r="V34" i="5" s="1"/>
  <c r="S34" i="5"/>
  <c r="U34" i="5" s="1"/>
  <c r="R34" i="5"/>
  <c r="J34" i="5"/>
  <c r="H34" i="5"/>
  <c r="V33" i="5"/>
  <c r="T33" i="5"/>
  <c r="S33" i="5"/>
  <c r="U33" i="5" s="1"/>
  <c r="R33" i="5"/>
  <c r="J33" i="5"/>
  <c r="H33" i="5"/>
  <c r="D33" i="5"/>
  <c r="C33" i="5"/>
  <c r="B33" i="5"/>
  <c r="U32" i="5"/>
  <c r="T32" i="5"/>
  <c r="V32" i="5" s="1"/>
  <c r="S32" i="5"/>
  <c r="R32" i="5"/>
  <c r="J32" i="5"/>
  <c r="H32" i="5"/>
  <c r="T31" i="5"/>
  <c r="V31" i="5" s="1"/>
  <c r="S31" i="5"/>
  <c r="U31" i="5" s="1"/>
  <c r="R31" i="5"/>
  <c r="J31" i="5"/>
  <c r="H31" i="5"/>
  <c r="S30" i="5"/>
  <c r="U30" i="5" s="1"/>
  <c r="R30" i="5"/>
  <c r="J30" i="5"/>
  <c r="T30" i="5" s="1"/>
  <c r="V30" i="5" s="1"/>
  <c r="H30" i="5"/>
  <c r="D30" i="5"/>
  <c r="C30" i="5"/>
  <c r="B30" i="5"/>
  <c r="U29" i="5"/>
  <c r="T29" i="5"/>
  <c r="V29" i="5" s="1"/>
  <c r="S29" i="5"/>
  <c r="R29" i="5"/>
  <c r="J29" i="5"/>
  <c r="H29" i="5"/>
  <c r="T28" i="5"/>
  <c r="V28" i="5" s="1"/>
  <c r="S28" i="5"/>
  <c r="U28" i="5" s="1"/>
  <c r="R28" i="5"/>
  <c r="J28" i="5"/>
  <c r="H28" i="5"/>
  <c r="S27" i="5"/>
  <c r="U27" i="5" s="1"/>
  <c r="R27" i="5"/>
  <c r="J27" i="5"/>
  <c r="T27" i="5" s="1"/>
  <c r="V27" i="5" s="1"/>
  <c r="H27" i="5"/>
  <c r="D27" i="5"/>
  <c r="C27" i="5"/>
  <c r="B27" i="5"/>
  <c r="U26" i="5"/>
  <c r="T26" i="5"/>
  <c r="V26" i="5" s="1"/>
  <c r="S26" i="5"/>
  <c r="R26" i="5"/>
  <c r="J26" i="5"/>
  <c r="H26" i="5"/>
  <c r="T25" i="5"/>
  <c r="V25" i="5" s="1"/>
  <c r="S25" i="5"/>
  <c r="U25" i="5" s="1"/>
  <c r="R25" i="5"/>
  <c r="J25" i="5"/>
  <c r="H25" i="5"/>
  <c r="S24" i="5"/>
  <c r="U24" i="5" s="1"/>
  <c r="R24" i="5"/>
  <c r="J24" i="5"/>
  <c r="T24" i="5" s="1"/>
  <c r="V24" i="5" s="1"/>
  <c r="H24" i="5"/>
  <c r="D24" i="5"/>
  <c r="C24" i="5"/>
  <c r="B24" i="5"/>
  <c r="U23" i="5"/>
  <c r="T23" i="5"/>
  <c r="V23" i="5" s="1"/>
  <c r="S23" i="5"/>
  <c r="R23" i="5"/>
  <c r="J23" i="5"/>
  <c r="H23" i="5"/>
  <c r="T22" i="5"/>
  <c r="V22" i="5" s="1"/>
  <c r="S22" i="5"/>
  <c r="U22" i="5" s="1"/>
  <c r="R22" i="5"/>
  <c r="J22" i="5"/>
  <c r="H22" i="5"/>
  <c r="S21" i="5"/>
  <c r="U21" i="5" s="1"/>
  <c r="R21" i="5"/>
  <c r="J21" i="5"/>
  <c r="T21" i="5" s="1"/>
  <c r="V21" i="5" s="1"/>
  <c r="H21" i="5"/>
  <c r="D21" i="5"/>
  <c r="C21" i="5"/>
  <c r="B21" i="5"/>
  <c r="U20" i="5"/>
  <c r="T20" i="5"/>
  <c r="V20" i="5" s="1"/>
  <c r="S20" i="5"/>
  <c r="R20" i="5"/>
  <c r="J20" i="5"/>
  <c r="H20" i="5"/>
  <c r="T19" i="5"/>
  <c r="V19" i="5" s="1"/>
  <c r="S19" i="5"/>
  <c r="U19" i="5" s="1"/>
  <c r="R19" i="5"/>
  <c r="J19" i="5"/>
  <c r="H19" i="5"/>
  <c r="S18" i="5"/>
  <c r="U18" i="5" s="1"/>
  <c r="R18" i="5"/>
  <c r="J18" i="5"/>
  <c r="T18" i="5" s="1"/>
  <c r="V18" i="5" s="1"/>
  <c r="H18" i="5"/>
  <c r="D18" i="5"/>
  <c r="C18" i="5"/>
  <c r="B18" i="5"/>
  <c r="U17" i="5"/>
  <c r="T17" i="5"/>
  <c r="V17" i="5" s="1"/>
  <c r="S17" i="5"/>
  <c r="R17" i="5"/>
  <c r="J17" i="5"/>
  <c r="H17" i="5"/>
  <c r="T16" i="5"/>
  <c r="V16" i="5" s="1"/>
  <c r="R16" i="5"/>
  <c r="AG16" i="7" s="1"/>
  <c r="J16" i="5"/>
  <c r="Y16" i="7" s="1"/>
  <c r="H16" i="5"/>
  <c r="S15" i="5"/>
  <c r="S16" i="5" s="1"/>
  <c r="U16" i="5" s="1"/>
  <c r="R15" i="5"/>
  <c r="J15" i="5"/>
  <c r="T15" i="5" s="1"/>
  <c r="V15" i="5" s="1"/>
  <c r="H15" i="5"/>
  <c r="D15" i="5"/>
  <c r="C15" i="5"/>
  <c r="U14" i="5"/>
  <c r="T14" i="5"/>
  <c r="V14" i="5" s="1"/>
  <c r="S14" i="5"/>
  <c r="R14" i="5"/>
  <c r="J14" i="5"/>
  <c r="H14" i="5"/>
  <c r="T13" i="5"/>
  <c r="V13" i="5" s="1"/>
  <c r="R13" i="5"/>
  <c r="J13" i="5"/>
  <c r="H13" i="5"/>
  <c r="R12" i="5"/>
  <c r="J12" i="5"/>
  <c r="T12" i="5" s="1"/>
  <c r="V12" i="5" s="1"/>
  <c r="H12" i="5"/>
  <c r="D12" i="5"/>
  <c r="C12" i="5"/>
  <c r="T11" i="5"/>
  <c r="V11" i="5" s="1"/>
  <c r="R11" i="5"/>
  <c r="J11" i="5"/>
  <c r="H11" i="5"/>
  <c r="T10" i="5"/>
  <c r="V10" i="5" s="1"/>
  <c r="R10" i="5"/>
  <c r="J10" i="5"/>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Z57" i="3"/>
  <c r="Y57" i="3"/>
  <c r="E57" i="3"/>
  <c r="D57" i="3"/>
  <c r="C57" i="3"/>
  <c r="B57" i="3"/>
  <c r="E54" i="3"/>
  <c r="Y54" i="3" s="1"/>
  <c r="Z54" i="3" s="1"/>
  <c r="D54" i="3"/>
  <c r="C54" i="3"/>
  <c r="B54" i="3"/>
  <c r="E51" i="3"/>
  <c r="Y51" i="3" s="1"/>
  <c r="Z51" i="3" s="1"/>
  <c r="D51" i="3"/>
  <c r="C51" i="3"/>
  <c r="B51" i="3"/>
  <c r="Y48" i="3"/>
  <c r="Z48" i="3" s="1"/>
  <c r="E48" i="3"/>
  <c r="D48" i="3"/>
  <c r="C48" i="3"/>
  <c r="B48" i="3"/>
  <c r="Z45" i="3"/>
  <c r="Y45" i="3"/>
  <c r="E45" i="3"/>
  <c r="D45" i="3"/>
  <c r="C45" i="3"/>
  <c r="B45" i="3"/>
  <c r="E42" i="3"/>
  <c r="Y42" i="3" s="1"/>
  <c r="Z42" i="3" s="1"/>
  <c r="D42" i="3"/>
  <c r="C42" i="3"/>
  <c r="B42" i="3"/>
  <c r="E39" i="3"/>
  <c r="Y39" i="3" s="1"/>
  <c r="Z39" i="3" s="1"/>
  <c r="D39" i="3"/>
  <c r="C39" i="3"/>
  <c r="B39" i="3"/>
  <c r="Y36" i="3"/>
  <c r="Z36" i="3" s="1"/>
  <c r="E36" i="3"/>
  <c r="D36" i="3"/>
  <c r="C36" i="3"/>
  <c r="B36" i="3"/>
  <c r="Z33" i="3"/>
  <c r="Y33" i="3"/>
  <c r="E33" i="3"/>
  <c r="D33" i="3"/>
  <c r="C33" i="3"/>
  <c r="B33" i="3"/>
  <c r="E30" i="3"/>
  <c r="Y30" i="3" s="1"/>
  <c r="Z30" i="3" s="1"/>
  <c r="D30" i="3"/>
  <c r="C30" i="3"/>
  <c r="B30" i="3"/>
  <c r="E27" i="3"/>
  <c r="Y27" i="3" s="1"/>
  <c r="Z27" i="3" s="1"/>
  <c r="D27" i="3"/>
  <c r="C27" i="3"/>
  <c r="B27" i="3"/>
  <c r="Y24" i="3"/>
  <c r="Z24" i="3" s="1"/>
  <c r="E24" i="3"/>
  <c r="D24" i="3"/>
  <c r="C24" i="3"/>
  <c r="B24" i="3"/>
  <c r="Z21" i="3"/>
  <c r="Y21" i="3"/>
  <c r="E21" i="3"/>
  <c r="D21" i="3"/>
  <c r="C21" i="3"/>
  <c r="B21" i="3"/>
  <c r="E18" i="3"/>
  <c r="Y18" i="3" s="1"/>
  <c r="Z18" i="3" s="1"/>
  <c r="D18" i="3"/>
  <c r="C18" i="3"/>
  <c r="B18" i="3"/>
  <c r="E15" i="3"/>
  <c r="Y15" i="3" s="1"/>
  <c r="Z15" i="3" s="1"/>
  <c r="D15" i="3"/>
  <c r="C15" i="3"/>
  <c r="B15" i="3"/>
  <c r="Y12" i="3"/>
  <c r="Z12" i="3" s="1"/>
  <c r="E12" i="3"/>
  <c r="D12" i="3"/>
  <c r="C12" i="3"/>
  <c r="B12" i="3"/>
  <c r="Z9" i="3"/>
  <c r="Y9" i="3"/>
  <c r="E9" i="3"/>
  <c r="D9" i="3"/>
  <c r="C9" i="3"/>
  <c r="B9" i="3"/>
  <c r="U66" i="2"/>
  <c r="O66" i="2"/>
  <c r="O66" i="7" s="1"/>
  <c r="N66" i="2"/>
  <c r="N66" i="7" s="1"/>
  <c r="K66" i="2"/>
  <c r="K66" i="7" s="1"/>
  <c r="B66" i="2"/>
  <c r="U63" i="2"/>
  <c r="N63" i="2"/>
  <c r="N63" i="7" s="1"/>
  <c r="L63" i="2"/>
  <c r="L63" i="7" s="1"/>
  <c r="K63" i="2"/>
  <c r="K63" i="7" s="1"/>
  <c r="B63" i="2"/>
  <c r="U60" i="2"/>
  <c r="O60" i="2"/>
  <c r="O60" i="7" s="1"/>
  <c r="N60" i="2"/>
  <c r="N60" i="7" s="1"/>
  <c r="L60" i="2"/>
  <c r="L60" i="7" s="1"/>
  <c r="K60" i="2"/>
  <c r="K60" i="7" s="1"/>
  <c r="B60" i="2"/>
  <c r="U57" i="2"/>
  <c r="N57" i="2"/>
  <c r="N57" i="7" s="1"/>
  <c r="K57" i="2"/>
  <c r="K57" i="7" s="1"/>
  <c r="B57" i="2"/>
  <c r="U54" i="2"/>
  <c r="P54" i="2"/>
  <c r="P54" i="7" s="1"/>
  <c r="O54" i="2"/>
  <c r="O54" i="7" s="1"/>
  <c r="N54" i="2"/>
  <c r="N54" i="7" s="1"/>
  <c r="L54" i="2"/>
  <c r="L54" i="7" s="1"/>
  <c r="K54" i="2"/>
  <c r="K54" i="7" s="1"/>
  <c r="B54" i="2"/>
  <c r="U51" i="2"/>
  <c r="O51" i="2"/>
  <c r="O51" i="7" s="1"/>
  <c r="N51" i="2"/>
  <c r="N51" i="7" s="1"/>
  <c r="K51" i="2"/>
  <c r="K51" i="7" s="1"/>
  <c r="B51" i="2"/>
  <c r="B51" i="8" s="1"/>
  <c r="B51" i="9" s="1"/>
  <c r="U48" i="2"/>
  <c r="N48" i="2"/>
  <c r="N48" i="7" s="1"/>
  <c r="L48" i="2"/>
  <c r="L48" i="7" s="1"/>
  <c r="K48" i="2"/>
  <c r="K48" i="7" s="1"/>
  <c r="B48" i="2"/>
  <c r="U45" i="2"/>
  <c r="P45" i="2"/>
  <c r="P45" i="7" s="1"/>
  <c r="O45" i="2"/>
  <c r="O45" i="7" s="1"/>
  <c r="N45" i="2"/>
  <c r="N45" i="7" s="1"/>
  <c r="L45" i="2"/>
  <c r="L45" i="7" s="1"/>
  <c r="K45" i="2"/>
  <c r="K45" i="7" s="1"/>
  <c r="B45" i="2"/>
  <c r="U42" i="2"/>
  <c r="O42" i="2"/>
  <c r="O42" i="7" s="1"/>
  <c r="N42" i="2"/>
  <c r="K42" i="2"/>
  <c r="K42" i="7" s="1"/>
  <c r="B42" i="2"/>
  <c r="U39" i="2"/>
  <c r="N39" i="2"/>
  <c r="N39" i="7" s="1"/>
  <c r="L39" i="2"/>
  <c r="L39" i="7" s="1"/>
  <c r="K39" i="2"/>
  <c r="K39" i="7" s="1"/>
  <c r="B39" i="2"/>
  <c r="U36" i="2"/>
  <c r="P36" i="2"/>
  <c r="P36" i="7" s="1"/>
  <c r="O36" i="2"/>
  <c r="O36" i="7" s="1"/>
  <c r="N36" i="2"/>
  <c r="N36" i="7" s="1"/>
  <c r="L36" i="2"/>
  <c r="L36" i="7" s="1"/>
  <c r="K36" i="2"/>
  <c r="K36" i="7" s="1"/>
  <c r="B36" i="2"/>
  <c r="U33" i="2"/>
  <c r="N33" i="2"/>
  <c r="N33" i="7" s="1"/>
  <c r="K33" i="2"/>
  <c r="K33" i="7" s="1"/>
  <c r="B33" i="2"/>
  <c r="U30" i="2"/>
  <c r="P30" i="2"/>
  <c r="P30" i="7" s="1"/>
  <c r="O30" i="2"/>
  <c r="O30" i="7" s="1"/>
  <c r="N30" i="2"/>
  <c r="N30" i="7" s="1"/>
  <c r="L30" i="2"/>
  <c r="L30" i="7" s="1"/>
  <c r="K30" i="2"/>
  <c r="K30" i="7" s="1"/>
  <c r="B30" i="2"/>
  <c r="B30" i="8" s="1"/>
  <c r="B30" i="9" s="1"/>
  <c r="U27" i="2"/>
  <c r="O27" i="2"/>
  <c r="O27" i="7" s="1"/>
  <c r="N27" i="2"/>
  <c r="N27" i="7" s="1"/>
  <c r="K27" i="2"/>
  <c r="K27" i="7" s="1"/>
  <c r="B27" i="2"/>
  <c r="U24" i="2"/>
  <c r="N24" i="2"/>
  <c r="N24" i="7" s="1"/>
  <c r="L24" i="2"/>
  <c r="L24" i="7" s="1"/>
  <c r="K24" i="2"/>
  <c r="K24" i="7" s="1"/>
  <c r="B24" i="2"/>
  <c r="U21" i="2"/>
  <c r="P21" i="2"/>
  <c r="P21" i="7" s="1"/>
  <c r="O21" i="2"/>
  <c r="O21" i="7" s="1"/>
  <c r="N21" i="2"/>
  <c r="N21" i="7" s="1"/>
  <c r="L21" i="2"/>
  <c r="L21" i="7" s="1"/>
  <c r="K21" i="2"/>
  <c r="K21" i="7" s="1"/>
  <c r="B21" i="2"/>
  <c r="U18" i="2"/>
  <c r="K18" i="2"/>
  <c r="K18" i="7" s="1"/>
  <c r="B18" i="2"/>
  <c r="U15" i="2"/>
  <c r="N15" i="2"/>
  <c r="P15" i="2" s="1"/>
  <c r="P15" i="7" s="1"/>
  <c r="L15" i="2"/>
  <c r="L15" i="7" s="1"/>
  <c r="K15" i="2"/>
  <c r="K15" i="7" s="1"/>
  <c r="B15" i="2"/>
  <c r="U12" i="2"/>
  <c r="P12" i="2"/>
  <c r="P12" i="7" s="1"/>
  <c r="O12" i="2"/>
  <c r="O12" i="7" s="1"/>
  <c r="N12" i="2"/>
  <c r="N12" i="7" s="1"/>
  <c r="L12" i="2"/>
  <c r="L12" i="7" s="1"/>
  <c r="K12" i="2"/>
  <c r="K12" i="7" s="1"/>
  <c r="B12" i="2"/>
  <c r="U9" i="2"/>
  <c r="N9" i="2"/>
  <c r="N9" i="7" s="1"/>
  <c r="K9" i="2"/>
  <c r="K9" i="7" s="1"/>
  <c r="B9" i="2"/>
  <c r="C10" i="1"/>
  <c r="I8" i="1"/>
  <c r="C8" i="1"/>
  <c r="AJ18" i="7" l="1"/>
  <c r="N18" i="2"/>
  <c r="B15" i="8"/>
  <c r="B15" i="9" s="1"/>
  <c r="B15" i="7"/>
  <c r="B39" i="8"/>
  <c r="B39" i="9" s="1"/>
  <c r="B39" i="7"/>
  <c r="B63" i="7"/>
  <c r="B63" i="8"/>
  <c r="B63" i="9" s="1"/>
  <c r="X9" i="7"/>
  <c r="B12" i="8"/>
  <c r="B12" i="9" s="1"/>
  <c r="B12" i="7"/>
  <c r="L18" i="2"/>
  <c r="L18" i="7" s="1"/>
  <c r="O24" i="2"/>
  <c r="O24" i="7" s="1"/>
  <c r="P27" i="2"/>
  <c r="P27" i="7" s="1"/>
  <c r="B36" i="8"/>
  <c r="B36" i="9" s="1"/>
  <c r="B36" i="7"/>
  <c r="L42" i="2"/>
  <c r="L42" i="7" s="1"/>
  <c r="O48" i="2"/>
  <c r="O48" i="7" s="1"/>
  <c r="P51" i="2"/>
  <c r="P51" i="7" s="1"/>
  <c r="B60" i="7"/>
  <c r="B60" i="8"/>
  <c r="B60" i="9" s="1"/>
  <c r="L66" i="2"/>
  <c r="L66" i="7" s="1"/>
  <c r="AA9" i="6"/>
  <c r="AF9" i="7"/>
  <c r="N15" i="7"/>
  <c r="S12" i="5"/>
  <c r="AI15" i="7"/>
  <c r="B9" i="8"/>
  <c r="B9" i="9" s="1"/>
  <c r="B9" i="7"/>
  <c r="P24" i="2"/>
  <c r="P24" i="7" s="1"/>
  <c r="B33" i="8"/>
  <c r="B33" i="9" s="1"/>
  <c r="B33" i="7"/>
  <c r="P48" i="2"/>
  <c r="P48" i="7" s="1"/>
  <c r="B57" i="7"/>
  <c r="B57" i="8"/>
  <c r="B57" i="9" s="1"/>
  <c r="B9" i="5"/>
  <c r="B12" i="5"/>
  <c r="B15" i="5"/>
  <c r="U15" i="5"/>
  <c r="T53" i="5"/>
  <c r="V53" i="5" s="1"/>
  <c r="T65" i="5"/>
  <c r="V65" i="5" s="1"/>
  <c r="S65" i="5"/>
  <c r="U65" i="5" s="1"/>
  <c r="L9" i="2"/>
  <c r="O15" i="2"/>
  <c r="O15" i="7" s="1"/>
  <c r="P18" i="2"/>
  <c r="P18" i="7" s="1"/>
  <c r="B27" i="8"/>
  <c r="B27" i="9" s="1"/>
  <c r="B27" i="7"/>
  <c r="L33" i="2"/>
  <c r="L33" i="7" s="1"/>
  <c r="O39" i="2"/>
  <c r="O39" i="7" s="1"/>
  <c r="P42" i="2"/>
  <c r="P42" i="7" s="1"/>
  <c r="L57" i="2"/>
  <c r="L57" i="7" s="1"/>
  <c r="O63" i="2"/>
  <c r="O63" i="7" s="1"/>
  <c r="P66" i="2"/>
  <c r="P66" i="7" s="1"/>
  <c r="T44" i="5"/>
  <c r="V44" i="5" s="1"/>
  <c r="T59" i="5"/>
  <c r="V59" i="5" s="1"/>
  <c r="AA12" i="6"/>
  <c r="AA18" i="6"/>
  <c r="AB18" i="6" s="1"/>
  <c r="AH18" i="7" s="1"/>
  <c r="AL18" i="7" s="1"/>
  <c r="AA24" i="6"/>
  <c r="AA30" i="6"/>
  <c r="AA36" i="6"/>
  <c r="AA42" i="6"/>
  <c r="AA48" i="6"/>
  <c r="B54" i="8"/>
  <c r="B54" i="9" s="1"/>
  <c r="B54" i="7"/>
  <c r="AD11" i="7"/>
  <c r="V11" i="7"/>
  <c r="AE10" i="7"/>
  <c r="W10" i="7"/>
  <c r="AE9" i="7"/>
  <c r="W9" i="7"/>
  <c r="AC11" i="7"/>
  <c r="U11" i="7"/>
  <c r="AD10" i="7"/>
  <c r="V10" i="7"/>
  <c r="AD9" i="7"/>
  <c r="V9" i="7"/>
  <c r="AB11" i="7"/>
  <c r="T11" i="7"/>
  <c r="AC10" i="7"/>
  <c r="U10" i="7"/>
  <c r="AC9" i="7"/>
  <c r="U9" i="7"/>
  <c r="AA11" i="7"/>
  <c r="S11" i="7"/>
  <c r="AB10" i="7"/>
  <c r="T10" i="7"/>
  <c r="AB9" i="7"/>
  <c r="T9" i="7"/>
  <c r="Z11" i="7"/>
  <c r="R11" i="7"/>
  <c r="AA10" i="7"/>
  <c r="S10" i="7"/>
  <c r="AA9" i="7"/>
  <c r="S9" i="7"/>
  <c r="AG11" i="7"/>
  <c r="Y11" i="7"/>
  <c r="Q11" i="7"/>
  <c r="Z10" i="7"/>
  <c r="R10" i="7"/>
  <c r="Z9" i="7"/>
  <c r="R9" i="7"/>
  <c r="AF11" i="7"/>
  <c r="X11" i="7"/>
  <c r="AG10" i="7"/>
  <c r="Y10" i="7"/>
  <c r="Q10" i="7"/>
  <c r="AG9" i="7"/>
  <c r="Y9" i="7"/>
  <c r="Q9" i="7"/>
  <c r="B24" i="8"/>
  <c r="B24" i="9" s="1"/>
  <c r="B24" i="7"/>
  <c r="P39" i="2"/>
  <c r="P39" i="7" s="1"/>
  <c r="B48" i="8"/>
  <c r="B48" i="9" s="1"/>
  <c r="B48" i="7"/>
  <c r="P63" i="2"/>
  <c r="P63" i="7" s="1"/>
  <c r="T50" i="5"/>
  <c r="V50" i="5" s="1"/>
  <c r="AA63" i="6"/>
  <c r="Y63" i="6"/>
  <c r="AF10" i="7"/>
  <c r="AA59" i="7"/>
  <c r="S59" i="7"/>
  <c r="AB58" i="7"/>
  <c r="T58" i="7"/>
  <c r="AJ57" i="7"/>
  <c r="AB57" i="7"/>
  <c r="T57" i="7"/>
  <c r="Z59" i="7"/>
  <c r="R59" i="7"/>
  <c r="AA58" i="7"/>
  <c r="S58" i="7"/>
  <c r="AI57" i="7"/>
  <c r="AA57" i="7"/>
  <c r="S57" i="7"/>
  <c r="AG59" i="7"/>
  <c r="Y59" i="7"/>
  <c r="Q59" i="7"/>
  <c r="Z58" i="7"/>
  <c r="R58" i="7"/>
  <c r="AH57" i="7"/>
  <c r="AL57" i="7" s="1"/>
  <c r="Z57" i="7"/>
  <c r="R57" i="7"/>
  <c r="AF59" i="7"/>
  <c r="X59" i="7"/>
  <c r="AG58" i="7"/>
  <c r="Y58" i="7"/>
  <c r="Q58" i="7"/>
  <c r="AG57" i="7"/>
  <c r="Y57" i="7"/>
  <c r="Q57" i="7"/>
  <c r="AD59" i="7"/>
  <c r="V59" i="7"/>
  <c r="AE58" i="7"/>
  <c r="W58" i="7"/>
  <c r="AE57" i="7"/>
  <c r="W57" i="7"/>
  <c r="AC59" i="7"/>
  <c r="U59" i="7"/>
  <c r="AD58" i="7"/>
  <c r="V58" i="7"/>
  <c r="AD57" i="7"/>
  <c r="V57" i="7"/>
  <c r="AF58" i="7"/>
  <c r="AC57" i="7"/>
  <c r="AC58" i="7"/>
  <c r="X57" i="7"/>
  <c r="X58" i="7"/>
  <c r="U57" i="7"/>
  <c r="U58" i="7"/>
  <c r="AE59" i="7"/>
  <c r="AB59" i="7"/>
  <c r="AK57" i="7"/>
  <c r="AF57" i="7"/>
  <c r="W59" i="7"/>
  <c r="O9" i="2"/>
  <c r="O9" i="7" s="1"/>
  <c r="AK9" i="7" s="1"/>
  <c r="AJ9" i="7" s="1"/>
  <c r="B21" i="8"/>
  <c r="B21" i="9" s="1"/>
  <c r="B21" i="7"/>
  <c r="L27" i="2"/>
  <c r="L27" i="7" s="1"/>
  <c r="O33" i="2"/>
  <c r="O33" i="7" s="1"/>
  <c r="B45" i="8"/>
  <c r="B45" i="9" s="1"/>
  <c r="B45" i="7"/>
  <c r="L51" i="2"/>
  <c r="L51" i="7" s="1"/>
  <c r="O57" i="2"/>
  <c r="O57" i="7" s="1"/>
  <c r="P60" i="2"/>
  <c r="P60" i="7" s="1"/>
  <c r="T68" i="5"/>
  <c r="V68" i="5" s="1"/>
  <c r="S68" i="5"/>
  <c r="U68" i="5" s="1"/>
  <c r="AA57" i="6"/>
  <c r="Y57" i="6"/>
  <c r="W11" i="7"/>
  <c r="B51" i="7"/>
  <c r="P9" i="2"/>
  <c r="P9" i="7" s="1"/>
  <c r="B18" i="8"/>
  <c r="B18" i="9" s="1"/>
  <c r="B18" i="7"/>
  <c r="B18" i="6"/>
  <c r="P33" i="2"/>
  <c r="P33" i="7" s="1"/>
  <c r="B42" i="8"/>
  <c r="B42" i="9" s="1"/>
  <c r="B42" i="7"/>
  <c r="P57" i="2"/>
  <c r="P57" i="7" s="1"/>
  <c r="B66" i="8"/>
  <c r="B66" i="9" s="1"/>
  <c r="B66" i="7"/>
  <c r="T62" i="5"/>
  <c r="V62" i="5" s="1"/>
  <c r="S62" i="5"/>
  <c r="U62" i="5" s="1"/>
  <c r="AA51" i="6"/>
  <c r="Y51" i="6"/>
  <c r="AE11" i="7"/>
  <c r="B30" i="7"/>
  <c r="R12" i="6"/>
  <c r="V12" i="6" s="1"/>
  <c r="R18" i="6"/>
  <c r="V18" i="6" s="1"/>
  <c r="X12" i="7"/>
  <c r="AF12" i="7"/>
  <c r="X13" i="7"/>
  <c r="AF13" i="7"/>
  <c r="W14" i="7"/>
  <c r="AE14" i="7"/>
  <c r="AD38" i="7"/>
  <c r="V38" i="7"/>
  <c r="AE37" i="7"/>
  <c r="W37" i="7"/>
  <c r="AE36" i="7"/>
  <c r="W36" i="7"/>
  <c r="AB38" i="7"/>
  <c r="T38" i="7"/>
  <c r="AC37" i="7"/>
  <c r="U37" i="7"/>
  <c r="AK36" i="7"/>
  <c r="AC36" i="7"/>
  <c r="U36" i="7"/>
  <c r="AA38" i="7"/>
  <c r="S38" i="7"/>
  <c r="AB37" i="7"/>
  <c r="T37" i="7"/>
  <c r="AJ36" i="7"/>
  <c r="AL36" i="7" s="1"/>
  <c r="AB36" i="7"/>
  <c r="T36" i="7"/>
  <c r="Z38" i="7"/>
  <c r="R38" i="7"/>
  <c r="AA37" i="7"/>
  <c r="S37" i="7"/>
  <c r="AI36" i="7"/>
  <c r="AA36" i="7"/>
  <c r="S36" i="7"/>
  <c r="V36" i="7"/>
  <c r="Z37" i="7"/>
  <c r="Y38" i="7"/>
  <c r="Q12" i="7"/>
  <c r="Y12" i="7"/>
  <c r="AG12" i="7"/>
  <c r="Q13" i="7"/>
  <c r="Y13" i="7"/>
  <c r="AG13" i="7"/>
  <c r="X14" i="7"/>
  <c r="AF14" i="7"/>
  <c r="AG17" i="7"/>
  <c r="Y17" i="7"/>
  <c r="Q17" i="7"/>
  <c r="Z16" i="7"/>
  <c r="R16" i="7"/>
  <c r="AH15" i="7"/>
  <c r="X15" i="7"/>
  <c r="AF15" i="7"/>
  <c r="Q16" i="7"/>
  <c r="AA16" i="7"/>
  <c r="S17" i="7"/>
  <c r="AB17" i="7"/>
  <c r="X36" i="7"/>
  <c r="AD37" i="7"/>
  <c r="AC38" i="7"/>
  <c r="U39" i="7"/>
  <c r="AK39" i="7"/>
  <c r="AC40" i="7"/>
  <c r="AJ42" i="7"/>
  <c r="AL42" i="7" s="1"/>
  <c r="T12" i="6"/>
  <c r="T18" i="6"/>
  <c r="R12" i="7"/>
  <c r="Z12" i="7"/>
  <c r="R13" i="7"/>
  <c r="Z13" i="7"/>
  <c r="Q14" i="7"/>
  <c r="Y14" i="7"/>
  <c r="AG14" i="7"/>
  <c r="Q15" i="7"/>
  <c r="Y15" i="7"/>
  <c r="AG15" i="7"/>
  <c r="S16" i="7"/>
  <c r="AB16" i="7"/>
  <c r="T17" i="7"/>
  <c r="AC17" i="7"/>
  <c r="Y36" i="7"/>
  <c r="AF37" i="7"/>
  <c r="AE38" i="7"/>
  <c r="AC41" i="7"/>
  <c r="U41" i="7"/>
  <c r="AD40" i="7"/>
  <c r="V40" i="7"/>
  <c r="AD39" i="7"/>
  <c r="V39" i="7"/>
  <c r="AA41" i="7"/>
  <c r="S41" i="7"/>
  <c r="AB40" i="7"/>
  <c r="T40" i="7"/>
  <c r="AJ39" i="7"/>
  <c r="AB39" i="7"/>
  <c r="T39" i="7"/>
  <c r="Z41" i="7"/>
  <c r="R41" i="7"/>
  <c r="AA40" i="7"/>
  <c r="S40" i="7"/>
  <c r="AI39" i="7"/>
  <c r="AA39" i="7"/>
  <c r="S39" i="7"/>
  <c r="AG41" i="7"/>
  <c r="Y41" i="7"/>
  <c r="Q41" i="7"/>
  <c r="Z40" i="7"/>
  <c r="R40" i="7"/>
  <c r="AH39" i="7"/>
  <c r="Z39" i="7"/>
  <c r="R39" i="7"/>
  <c r="W39" i="7"/>
  <c r="AE40" i="7"/>
  <c r="AD41" i="7"/>
  <c r="AF44" i="7"/>
  <c r="X44" i="7"/>
  <c r="AG43" i="7"/>
  <c r="Y43" i="7"/>
  <c r="Q43" i="7"/>
  <c r="AG42" i="7"/>
  <c r="Y42" i="7"/>
  <c r="Q42" i="7"/>
  <c r="AD44" i="7"/>
  <c r="V44" i="7"/>
  <c r="AE43" i="7"/>
  <c r="W43" i="7"/>
  <c r="AE42" i="7"/>
  <c r="AC44" i="7"/>
  <c r="U44" i="7"/>
  <c r="AD43" i="7"/>
  <c r="V43" i="7"/>
  <c r="AA44" i="7"/>
  <c r="AF43" i="7"/>
  <c r="S43" i="7"/>
  <c r="AF42" i="7"/>
  <c r="V42" i="7"/>
  <c r="Y44" i="7"/>
  <c r="AB43" i="7"/>
  <c r="AC42" i="7"/>
  <c r="T42" i="7"/>
  <c r="W44" i="7"/>
  <c r="AA43" i="7"/>
  <c r="AB42" i="7"/>
  <c r="S42" i="7"/>
  <c r="T44" i="7"/>
  <c r="Z43" i="7"/>
  <c r="AK42" i="7"/>
  <c r="AA42" i="7"/>
  <c r="R42" i="7"/>
  <c r="U42" i="7"/>
  <c r="R44" i="7"/>
  <c r="AL33" i="7"/>
  <c r="Z36" i="7"/>
  <c r="Q37" i="7"/>
  <c r="AG37" i="7"/>
  <c r="AF38" i="7"/>
  <c r="T12" i="7"/>
  <c r="AB12" i="7"/>
  <c r="T13" i="7"/>
  <c r="AB13" i="7"/>
  <c r="S14" i="7"/>
  <c r="AA14" i="7"/>
  <c r="S15" i="7"/>
  <c r="AA15" i="7"/>
  <c r="AJ15" i="7"/>
  <c r="U16" i="7"/>
  <c r="AD16" i="7"/>
  <c r="V17" i="7"/>
  <c r="AE17" i="7"/>
  <c r="AB20" i="7"/>
  <c r="T20" i="7"/>
  <c r="AC19" i="7"/>
  <c r="U19" i="7"/>
  <c r="AK18" i="7"/>
  <c r="AC18" i="7"/>
  <c r="U18" i="7"/>
  <c r="AF20" i="7"/>
  <c r="X20" i="7"/>
  <c r="AG19" i="7"/>
  <c r="Y19" i="7"/>
  <c r="Q19" i="7"/>
  <c r="AG18" i="7"/>
  <c r="Y18" i="7"/>
  <c r="Q18" i="7"/>
  <c r="AA18" i="7"/>
  <c r="X19" i="7"/>
  <c r="R20" i="7"/>
  <c r="AC20" i="7"/>
  <c r="R30" i="7"/>
  <c r="AH30" i="7"/>
  <c r="AL30" i="7" s="1"/>
  <c r="X31" i="7"/>
  <c r="AD36" i="7"/>
  <c r="R37" i="7"/>
  <c r="Q38" i="7"/>
  <c r="AG38" i="7"/>
  <c r="Y39" i="7"/>
  <c r="Q40" i="7"/>
  <c r="AG40" i="7"/>
  <c r="AF41" i="7"/>
  <c r="X42" i="7"/>
  <c r="R43" i="7"/>
  <c r="Z44" i="7"/>
  <c r="U12" i="7"/>
  <c r="AC12" i="7"/>
  <c r="AK12" i="7"/>
  <c r="AJ12" i="7" s="1"/>
  <c r="U13" i="7"/>
  <c r="AC13" i="7"/>
  <c r="T14" i="7"/>
  <c r="AB14" i="7"/>
  <c r="T15" i="7"/>
  <c r="AB15" i="7"/>
  <c r="AK15" i="7"/>
  <c r="V16" i="7"/>
  <c r="AE16" i="7"/>
  <c r="W17" i="7"/>
  <c r="AF17" i="7"/>
  <c r="Z19" i="7"/>
  <c r="S20" i="7"/>
  <c r="AD20" i="7"/>
  <c r="AF32" i="7"/>
  <c r="X32" i="7"/>
  <c r="AG31" i="7"/>
  <c r="Y31" i="7"/>
  <c r="Q31" i="7"/>
  <c r="AG30" i="7"/>
  <c r="Y30" i="7"/>
  <c r="Q30" i="7"/>
  <c r="AD32" i="7"/>
  <c r="V32" i="7"/>
  <c r="AE31" i="7"/>
  <c r="W31" i="7"/>
  <c r="AE30" i="7"/>
  <c r="W30" i="7"/>
  <c r="AC32" i="7"/>
  <c r="U32" i="7"/>
  <c r="AD31" i="7"/>
  <c r="V31" i="7"/>
  <c r="AD30" i="7"/>
  <c r="V30" i="7"/>
  <c r="AB32" i="7"/>
  <c r="T32" i="7"/>
  <c r="AC31" i="7"/>
  <c r="U31" i="7"/>
  <c r="AK30" i="7"/>
  <c r="AC30" i="7"/>
  <c r="U30" i="7"/>
  <c r="S30" i="7"/>
  <c r="AI30" i="7"/>
  <c r="Z31" i="7"/>
  <c r="Y32" i="7"/>
  <c r="AF36" i="7"/>
  <c r="V37" i="7"/>
  <c r="U38" i="7"/>
  <c r="AC39" i="7"/>
  <c r="U40" i="7"/>
  <c r="T41" i="7"/>
  <c r="Z42" i="7"/>
  <c r="T43" i="7"/>
  <c r="AB44" i="7"/>
  <c r="V12" i="7"/>
  <c r="AD12" i="7"/>
  <c r="V13" i="7"/>
  <c r="AD13" i="7"/>
  <c r="U14" i="7"/>
  <c r="U15" i="7"/>
  <c r="AC15" i="7"/>
  <c r="W16" i="7"/>
  <c r="AF16" i="7"/>
  <c r="X17" i="7"/>
  <c r="AA19" i="7"/>
  <c r="U20" i="7"/>
  <c r="AE20" i="7"/>
  <c r="AA31" i="7"/>
  <c r="Z32" i="7"/>
  <c r="Q36" i="7"/>
  <c r="AG36" i="7"/>
  <c r="X37" i="7"/>
  <c r="W38" i="7"/>
  <c r="AE39" i="7"/>
  <c r="W40" i="7"/>
  <c r="V41" i="7"/>
  <c r="AD42" i="7"/>
  <c r="U43" i="7"/>
  <c r="AE44" i="7"/>
  <c r="X21" i="7"/>
  <c r="AF21" i="7"/>
  <c r="X22" i="7"/>
  <c r="AF22" i="7"/>
  <c r="W23" i="7"/>
  <c r="AE23" i="7"/>
  <c r="W24" i="7"/>
  <c r="AE24" i="7"/>
  <c r="W25" i="7"/>
  <c r="AE25" i="7"/>
  <c r="V26" i="7"/>
  <c r="AD26" i="7"/>
  <c r="V27" i="7"/>
  <c r="AD27" i="7"/>
  <c r="V28" i="7"/>
  <c r="AD28" i="7"/>
  <c r="U29" i="7"/>
  <c r="AC29" i="7"/>
  <c r="T33" i="7"/>
  <c r="AB33" i="7"/>
  <c r="AJ33" i="7"/>
  <c r="T34" i="7"/>
  <c r="AB34" i="7"/>
  <c r="S35" i="7"/>
  <c r="AA35" i="7"/>
  <c r="AL45" i="7"/>
  <c r="AD50" i="7"/>
  <c r="V50" i="7"/>
  <c r="AE49" i="7"/>
  <c r="W49" i="7"/>
  <c r="AE48" i="7"/>
  <c r="W48" i="7"/>
  <c r="AB50" i="7"/>
  <c r="T50" i="7"/>
  <c r="AC49" i="7"/>
  <c r="U49" i="7"/>
  <c r="AK48" i="7"/>
  <c r="AC48" i="7"/>
  <c r="U48" i="7"/>
  <c r="AA50" i="7"/>
  <c r="S50" i="7"/>
  <c r="AB49" i="7"/>
  <c r="T49" i="7"/>
  <c r="AJ48" i="7"/>
  <c r="AL48" i="7" s="1"/>
  <c r="AB48" i="7"/>
  <c r="T48" i="7"/>
  <c r="AF50" i="7"/>
  <c r="X50" i="7"/>
  <c r="AG49" i="7"/>
  <c r="Y49" i="7"/>
  <c r="Q49" i="7"/>
  <c r="AG48" i="7"/>
  <c r="Y48" i="7"/>
  <c r="Q48" i="7"/>
  <c r="S48" i="7"/>
  <c r="AI48" i="7"/>
  <c r="Z49" i="7"/>
  <c r="Y50" i="7"/>
  <c r="AG54" i="7"/>
  <c r="AD55" i="7"/>
  <c r="X24" i="7"/>
  <c r="AF24" i="7"/>
  <c r="X25" i="7"/>
  <c r="AF25" i="7"/>
  <c r="W26" i="7"/>
  <c r="AE26" i="7"/>
  <c r="W27" i="7"/>
  <c r="AE27" i="7"/>
  <c r="W28" i="7"/>
  <c r="AE28" i="7"/>
  <c r="V29" i="7"/>
  <c r="AD29" i="7"/>
  <c r="AL51" i="7"/>
  <c r="Q24" i="7"/>
  <c r="Y24" i="7"/>
  <c r="AG24" i="7"/>
  <c r="Q25" i="7"/>
  <c r="Y25" i="7"/>
  <c r="AG25" i="7"/>
  <c r="X26" i="7"/>
  <c r="AF26" i="7"/>
  <c r="X27" i="7"/>
  <c r="AF27" i="7"/>
  <c r="X28" i="7"/>
  <c r="AF28" i="7"/>
  <c r="W29" i="7"/>
  <c r="AE29" i="7"/>
  <c r="T21" i="7"/>
  <c r="AB21" i="7"/>
  <c r="AJ21" i="7"/>
  <c r="AL21" i="7" s="1"/>
  <c r="T22" i="7"/>
  <c r="AB22" i="7"/>
  <c r="S23" i="7"/>
  <c r="S24" i="7"/>
  <c r="AA24" i="7"/>
  <c r="AI24" i="7"/>
  <c r="S25" i="7"/>
  <c r="AA25" i="7"/>
  <c r="R26" i="7"/>
  <c r="R27" i="7"/>
  <c r="Z27" i="7"/>
  <c r="AH27" i="7"/>
  <c r="AL27" i="7" s="1"/>
  <c r="R28" i="7"/>
  <c r="Z28" i="7"/>
  <c r="Q29" i="7"/>
  <c r="Y29" i="7"/>
  <c r="X33" i="7"/>
  <c r="AF33" i="7"/>
  <c r="X34" i="7"/>
  <c r="AF34" i="7"/>
  <c r="W35" i="7"/>
  <c r="AA48" i="7"/>
  <c r="R49" i="7"/>
  <c r="Q50" i="7"/>
  <c r="AG50" i="7"/>
  <c r="AB56" i="7"/>
  <c r="T56" i="7"/>
  <c r="AC55" i="7"/>
  <c r="U55" i="7"/>
  <c r="AK54" i="7"/>
  <c r="AC54" i="7"/>
  <c r="U54" i="7"/>
  <c r="AA56" i="7"/>
  <c r="S56" i="7"/>
  <c r="AB55" i="7"/>
  <c r="T55" i="7"/>
  <c r="AJ54" i="7"/>
  <c r="AB54" i="7"/>
  <c r="T54" i="7"/>
  <c r="Z56" i="7"/>
  <c r="R56" i="7"/>
  <c r="AA55" i="7"/>
  <c r="S55" i="7"/>
  <c r="AI54" i="7"/>
  <c r="AA54" i="7"/>
  <c r="S54" i="7"/>
  <c r="AG56" i="7"/>
  <c r="Y56" i="7"/>
  <c r="Q56" i="7"/>
  <c r="Z55" i="7"/>
  <c r="R55" i="7"/>
  <c r="AH54" i="7"/>
  <c r="AL54" i="7" s="1"/>
  <c r="Z54" i="7"/>
  <c r="R54" i="7"/>
  <c r="AD56" i="7"/>
  <c r="V56" i="7"/>
  <c r="AE55" i="7"/>
  <c r="W55" i="7"/>
  <c r="AE54" i="7"/>
  <c r="W54" i="7"/>
  <c r="X54" i="7"/>
  <c r="Q55" i="7"/>
  <c r="W56" i="7"/>
  <c r="F69" i="9"/>
  <c r="F71" i="9" s="1"/>
  <c r="AG47" i="7"/>
  <c r="X51" i="7"/>
  <c r="AF51" i="7"/>
  <c r="X52" i="7"/>
  <c r="AF52" i="7"/>
  <c r="W53" i="7"/>
  <c r="AE53" i="7"/>
  <c r="U60" i="7"/>
  <c r="AC60" i="7"/>
  <c r="AK60" i="7"/>
  <c r="U61" i="7"/>
  <c r="AC61" i="7"/>
  <c r="T62" i="7"/>
  <c r="AB62" i="7"/>
  <c r="T63" i="7"/>
  <c r="AB63" i="7"/>
  <c r="AJ63" i="7"/>
  <c r="T64" i="7"/>
  <c r="AB64" i="7"/>
  <c r="S65" i="7"/>
  <c r="AA65" i="7"/>
  <c r="S66" i="7"/>
  <c r="AA66" i="7"/>
  <c r="AI66" i="7"/>
  <c r="S67" i="7"/>
  <c r="AA67" i="7"/>
  <c r="R68" i="7"/>
  <c r="Z68" i="7"/>
  <c r="U45" i="7"/>
  <c r="AC45" i="7"/>
  <c r="AK45" i="7"/>
  <c r="U46" i="7"/>
  <c r="AC46" i="7"/>
  <c r="T47" i="7"/>
  <c r="AB47" i="7"/>
  <c r="S51" i="7"/>
  <c r="AA51" i="7"/>
  <c r="AI51" i="7"/>
  <c r="S52" i="7"/>
  <c r="AA52" i="7"/>
  <c r="R53" i="7"/>
  <c r="Z53" i="7"/>
  <c r="X60" i="7"/>
  <c r="AF60" i="7"/>
  <c r="X61" i="7"/>
  <c r="AF61" i="7"/>
  <c r="W62" i="7"/>
  <c r="AE62" i="7"/>
  <c r="W64" i="7"/>
  <c r="AE64" i="7"/>
  <c r="V65" i="7"/>
  <c r="AD65" i="7"/>
  <c r="V66" i="7"/>
  <c r="AD66" i="7"/>
  <c r="V67" i="7"/>
  <c r="AD67" i="7"/>
  <c r="U68" i="7"/>
  <c r="AC68" i="7"/>
  <c r="V45" i="7"/>
  <c r="AD45" i="7"/>
  <c r="V46" i="7"/>
  <c r="AD46" i="7"/>
  <c r="U47" i="7"/>
  <c r="AC47" i="7"/>
  <c r="T51" i="7"/>
  <c r="AB51" i="7"/>
  <c r="AJ51" i="7"/>
  <c r="T52" i="7"/>
  <c r="AB52" i="7"/>
  <c r="S53" i="7"/>
  <c r="AA53" i="7"/>
  <c r="Q60" i="7"/>
  <c r="Y60" i="7"/>
  <c r="AG60" i="7"/>
  <c r="Q61" i="7"/>
  <c r="Y61" i="7"/>
  <c r="AG61" i="7"/>
  <c r="X62" i="7"/>
  <c r="AF62" i="7"/>
  <c r="X63" i="7"/>
  <c r="AF63" i="7"/>
  <c r="X64" i="7"/>
  <c r="AF64" i="7"/>
  <c r="W65" i="7"/>
  <c r="AE65" i="7"/>
  <c r="W66" i="7"/>
  <c r="AE66" i="7"/>
  <c r="W67" i="7"/>
  <c r="AE67" i="7"/>
  <c r="V68" i="7"/>
  <c r="AD68" i="7"/>
  <c r="X66" i="7"/>
  <c r="AF66" i="7"/>
  <c r="X67" i="7"/>
  <c r="AF67" i="7"/>
  <c r="W68" i="7"/>
  <c r="AE68" i="7"/>
  <c r="X45" i="7"/>
  <c r="AF45" i="7"/>
  <c r="X46" i="7"/>
  <c r="AF46" i="7"/>
  <c r="W47" i="7"/>
  <c r="V51" i="7"/>
  <c r="AD51" i="7"/>
  <c r="V52" i="7"/>
  <c r="AD52" i="7"/>
  <c r="U53" i="7"/>
  <c r="S60" i="7"/>
  <c r="AA60" i="7"/>
  <c r="AI60" i="7"/>
  <c r="S61" i="7"/>
  <c r="AA61" i="7"/>
  <c r="R62" i="7"/>
  <c r="R63" i="7"/>
  <c r="Z63" i="7"/>
  <c r="AH63" i="7"/>
  <c r="R64" i="7"/>
  <c r="Z64" i="7"/>
  <c r="Q65" i="7"/>
  <c r="Y65" i="7"/>
  <c r="Q66" i="7"/>
  <c r="Y66" i="7"/>
  <c r="AG66" i="7"/>
  <c r="Q67" i="7"/>
  <c r="Y67" i="7"/>
  <c r="AG67" i="7"/>
  <c r="X68" i="7"/>
  <c r="L9" i="7" l="1"/>
  <c r="S9" i="5"/>
  <c r="AL39" i="7"/>
  <c r="S13" i="5"/>
  <c r="U13" i="5" s="1"/>
  <c r="AI12" i="7" s="1"/>
  <c r="AH12" i="7" s="1"/>
  <c r="AL12" i="7" s="1"/>
  <c r="U12" i="5"/>
  <c r="AL63" i="7"/>
  <c r="AL15" i="7"/>
  <c r="N18" i="7"/>
  <c r="O18" i="2"/>
  <c r="O18" i="7" s="1"/>
  <c r="S10" i="5" l="1"/>
  <c r="U9" i="5"/>
  <c r="U10" i="5" l="1"/>
  <c r="S11" i="5"/>
  <c r="U11" i="5" s="1"/>
  <c r="AI9" i="7" s="1"/>
  <c r="AH9" i="7" s="1"/>
  <c r="AL9"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ID#AAAAvz2FyII
Carlos Ivan Rueda Blanco    (2023-05-05 15:15:13)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ID#AAAAvz2FyIE
Carlos Ivan Rueda Blanco    (2023-05-05 15:15:13)
Impacto: las consecuencias que puede ocasionar a la organización la materialización del riesgo.</t>
        </r>
      </text>
    </comment>
    <comment ref="E7" authorId="0" shapeId="0">
      <text>
        <r>
          <rPr>
            <sz val="11"/>
            <color theme="1"/>
            <rFont val="Calibri"/>
            <scheme val="minor"/>
          </rPr>
          <t>======
ID#AAAAvz2FyIA
Carlos Ivan Rueda Blanco    (2023-05-05 15:15:13)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ID#AAAAvz2FyHk
Carlos Ivan Rueda Blanco    (2023-05-05 15:15:13)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ID#AAAAvz2FyIU
Carlos Ivan Rueda Blanco    (2023-05-05 15:15:13)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ID#AAAAvz2FyIc
Carlos Ivan Rueda Blanco    (2023-05-05 15:15:13)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ID#AAAAvz2FyIs
Carlos Ivan Rueda Blanco    (2023-05-05 15:15:13)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ID#AAAAvz2FyIg
Carlos Ivan Rueda Blanco    (2023-05-05 15:15:13)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ID#AAAAvz2FyH8
Carlos Ivan Rueda Blanco    (2023-05-05 15:15:13)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XSMe3VXfHbLhAjfK2E1AHuUqlj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ID#AAAAvz2FyH0
Carlos Ivan Rueda Blanco    (2023-05-05 15:15:13)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ID#AAAAvz2FyIY
Carlos Ivan Rueda Blanco    (2023-05-05 15:15:13)
Acción: se determina mediante verbos que indican la acción que deben realizar como parte del control.</t>
        </r>
      </text>
    </comment>
    <comment ref="G7" authorId="0" shapeId="0">
      <text>
        <r>
          <rPr>
            <sz val="11"/>
            <color theme="1"/>
            <rFont val="Calibri"/>
            <scheme val="minor"/>
          </rPr>
          <t>======
ID#AAAAvz2FyIk
Carlos Ivan Rueda Blanco    (2023-05-05 15:15:13)
Complemento: corresponde a los detalles que permiten identificar claramente el objeto del control.</t>
        </r>
      </text>
    </comment>
    <comment ref="H7" authorId="0" shapeId="0">
      <text>
        <r>
          <rPr>
            <sz val="11"/>
            <color theme="1"/>
            <rFont val="Calibri"/>
            <scheme val="minor"/>
          </rPr>
          <t>======
ID#AAAAvz2FyH4
La Estructura para describir un control es la siguiente    (2023-05-05 15:15:13)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ID#AAAAvz2FyHw
Los tipos de controles son    (2023-05-05 15:15:13)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ID#AAAAvz2FyIQ
Las maneras en que se ejecutan los controles son    (2023-05-05 15:15:13)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hbmsufaoedLexbbQssyH44tbpt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ID#AAAAvz2FyHo
Carlos Ivan Rueda Blanco    (2023-05-05 15:15:13)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ID#AAAAvz2FyIM
Carlos Ivan Rueda Blanco    (2023-05-05 15:15:13)
Impacto: las consecuencias que puede ocasionar a la organización la materialización del riesgo.</t>
        </r>
      </text>
    </comment>
    <comment ref="E7" authorId="0" shapeId="0">
      <text>
        <r>
          <rPr>
            <sz val="11"/>
            <color theme="1"/>
            <rFont val="Calibri"/>
            <scheme val="minor"/>
          </rPr>
          <t>======
ID#AAAAvz2FyIw
Carlos Ivan Rueda Blanco    (2023-05-05 15:15:13)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ID#AAAAvz2FyHc
Carlos Ivan Rueda Blanco    (2023-05-05 15:15:13)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ID#AAAAvz2FyHg
La Estructura para describir un control es la siguiente    (2023-05-05 15:15:13)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ID#AAAAvz2FyHs
Los tipos de controles son    (2023-05-05 15:15:13)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ID#AAAAvz2FyIo
Las maneras en que se ejecutan los controles son    (2023-05-05 15:15:13)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G9Y7uxG685EjLkysInFcRyNC9jQ=="/>
    </ext>
  </extLst>
</comments>
</file>

<file path=xl/sharedStrings.xml><?xml version="1.0" encoding="utf-8"?>
<sst xmlns="http://schemas.openxmlformats.org/spreadsheetml/2006/main" count="797" uniqueCount="529">
  <si>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</si>
  <si>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</si>
  <si>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</si>
  <si>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</si>
  <si>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</si>
  <si>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</si>
  <si>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Documental</t>
  </si>
  <si>
    <t>Alcance del Proceso:</t>
  </si>
  <si>
    <t>Objetivo del Proceso:</t>
  </si>
  <si>
    <t>Objetivo Estratégico Asociado al Proceso:</t>
  </si>
  <si>
    <t>Marque con una "X" los planes, programas o proyectos asociados al Proceso:</t>
  </si>
  <si>
    <t>Proyecto de Inversión</t>
  </si>
  <si>
    <t>Plan Anual de Adquisiciones</t>
  </si>
  <si>
    <t>X</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</si>
  <si>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</si>
  <si>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</si>
  <si>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</si>
  <si>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</si>
  <si>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</si>
  <si>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</si>
  <si>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</si>
  <si>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</si>
  <si>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</si>
  <si>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</si>
  <si>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</si>
  <si>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</si>
  <si>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</si>
  <si>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</si>
  <si>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</si>
  <si>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</si>
  <si>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</si>
  <si>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</si>
  <si>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</si>
  <si>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</si>
  <si>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</si>
  <si>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</si>
  <si>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</si>
  <si>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</si>
  <si>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</si>
  <si>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</si>
  <si>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</si>
  <si>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</si>
  <si>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</si>
  <si>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Cambio en la planta de personal asignado al area, puede influir positiva o negativamente en el desarrollo de las actividades.</t>
  </si>
  <si>
    <t>El Plan Institucional de Archivos se encuentra actualizado y aprobado por el comité institucional</t>
  </si>
  <si>
    <t>Utilizacion de equipos o programas desactualizados.</t>
  </si>
  <si>
    <t>El Plan Institucional de Capacitaciones - PIC, incluye el desarrollo de capacitaciones de gestion documental</t>
  </si>
  <si>
    <t>No tener contemplado en el Plan de Adquisiciones los recursos necesarios para el desarrollo de los planes y programas de gestion documental</t>
  </si>
  <si>
    <t>La entidad cuenta con instalaciones propias para la custodia de los documentos, adicional designa recursos para tercerizar un deposito para los fondos documentales</t>
  </si>
  <si>
    <t>No contar con los instrumentos archivisticos actualizados e implementados en su totalidad</t>
  </si>
  <si>
    <t>Se tienen documentados los lineamientos del proceso de gestion documental en la entidad</t>
  </si>
  <si>
    <t>Se tienen fondos documentales sin intervenir</t>
  </si>
  <si>
    <t>Se cuenta con el compromiso de las directivas para el fortalecimiento de la actividades relacionadas a la gestion documental en la entidad</t>
  </si>
  <si>
    <t>No se cuenta con un sistema informatico para el control de los documentos</t>
  </si>
  <si>
    <t>Factores Externos (Análisis DOFA)</t>
  </si>
  <si>
    <t>Amenazas</t>
  </si>
  <si>
    <t>Oportunidades</t>
  </si>
  <si>
    <t>Cambios en la normatividad relacionada a la gestion documental.</t>
  </si>
  <si>
    <t>Implementacion de herramientas TIC, para la gestion de los archivos de la entidad</t>
  </si>
  <si>
    <t>Disminucion del presupuesto asignado a la entidad.</t>
  </si>
  <si>
    <t>Acompañamiento del Archivo de Bogota, para la implementacion del SGDEA</t>
  </si>
  <si>
    <t>Cambios en las politicas o normas para la contratacion publica.</t>
  </si>
  <si>
    <t>Mayor utilizacion de medios electronicos para el tramite de solicitudes de la ciudadania</t>
  </si>
  <si>
    <t>Alteraciones de orden publico o sanitarias</t>
  </si>
  <si>
    <t>Herramientas tecnologicas de bajo costo que permitan optimizar las actividades del proceso de gestion documental</t>
  </si>
  <si>
    <t>Resultados negativos en las evaluaciones realizadas por las entidades de vigilancia y control</t>
  </si>
  <si>
    <t>Convenios entre entidades que faciliten la adopcion de lineamientos y herramientas orientados a fortalecer la gestion documental</t>
  </si>
  <si>
    <t>Factores Externos (Análisis PESTEL)</t>
  </si>
  <si>
    <t>Factores Políticos</t>
  </si>
  <si>
    <t>Factores Económicos</t>
  </si>
  <si>
    <t>Cambios de los organos que regulan la gestion documental</t>
  </si>
  <si>
    <t>Reduccion del presupuesto destinado para las actividades de gestion documental</t>
  </si>
  <si>
    <t>Entrada en vigencia de nuevas directivas frente a la administracion y conservacion de los documentos de archivo</t>
  </si>
  <si>
    <t>Aumento de los costos para el mantenimiento de la infraestructura destinada a la custodia de Archivos</t>
  </si>
  <si>
    <t>Mayores controles o restricciones para la contratacion estatal</t>
  </si>
  <si>
    <t>Aumento de los costos del servicio de mensajeria</t>
  </si>
  <si>
    <t>Cambios de la administracion, que conllven a modificar los programas y proyectos en ejecucion</t>
  </si>
  <si>
    <t>Factores Sociales</t>
  </si>
  <si>
    <t>Factores Tecnológicos</t>
  </si>
  <si>
    <t>Incremento de las consultas de informacion por parte de la ciudadania</t>
  </si>
  <si>
    <t>Cambios de los requisitos establecidos para la administracion de documentos electronicos</t>
  </si>
  <si>
    <t>Medidas sanitarias que limiten la operación</t>
  </si>
  <si>
    <t>Utilizacion de sofware de terceros que entre en obsolecencia</t>
  </si>
  <si>
    <t>Afectacion a la documentacion, por acciones vandalicas.</t>
  </si>
  <si>
    <t>Finalizacion del soporte tecnico al software utilizado en el procesos de Gestion Documental</t>
  </si>
  <si>
    <t>Manifestacion o alteracion del orden publico que impida el desarrollo normal de las actividades en la entidad</t>
  </si>
  <si>
    <t>Ataques ciberneticos que generen perdida de informacion o dificulten su recuperacion</t>
  </si>
  <si>
    <t>Cambios de la percepcion de la entidad, por el desarrollo de su misionalidad, esta puede ser positiva o negativa</t>
  </si>
  <si>
    <t>Factores Ecológicos</t>
  </si>
  <si>
    <t>Factores Legales</t>
  </si>
  <si>
    <t>Endurecciomiento de las politicas referentes a la utilizacion de papel en la entidad</t>
  </si>
  <si>
    <t>Entrada en vigencia de nuevos Decretos o  Acuerdos que reglamenten o modifiquen la Ley 594 de 2000</t>
  </si>
  <si>
    <t>Afectaciones por inundaciones en las areas destinadas para las actividades de gestion documental, al igual que los depositos de archivo</t>
  </si>
  <si>
    <t>Emision de directivas que involucren la gestion documental de la entidad</t>
  </si>
  <si>
    <t>Afectacion a la salud del personal de gestion documental, debido a riesgos biologico</t>
  </si>
  <si>
    <t>Cambios de los requisitos establecidos para la administracion de documentos analogos y electronicos</t>
  </si>
  <si>
    <t>Fenomenos naturales que generen daños en la infraestructura fisica de la entidad.</t>
  </si>
  <si>
    <t>Cambio en las normas para la proteccion de datos personales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</si>
  <si>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</si>
  <si>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</si>
  <si>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</si>
  <si>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</si>
  <si>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</si>
  <si>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</si>
  <si>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</si>
  <si>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</si>
  <si>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</si>
  <si>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</si>
  <si>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</si>
  <si>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</si>
  <si>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</si>
  <si>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</si>
  <si>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</si>
  <si>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</si>
  <si>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</si>
  <si>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</si>
  <si>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</si>
  <si>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</si>
  <si>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</si>
  <si>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</si>
  <si>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</si>
  <si>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</si>
  <si>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</si>
  <si>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</si>
  <si>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</si>
  <si>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</si>
  <si>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Organización de los Expedientes</t>
  </si>
  <si>
    <t>Afectación Reputacional</t>
  </si>
  <si>
    <t>Expedientes que no se encuentran organizados de acuerdo a la normatividad archivistica</t>
  </si>
  <si>
    <t>1. Tablas de retención documental - TRD no actualizadas.
2. La no aplicación de las TRD.
3. No se cuenta con el personal capacitado para el procedimiento.</t>
  </si>
  <si>
    <t>Posibilidad de afectacion reputacional al encontrarse expedientes que no se encuentran organizados según la normatividad archivistiva, debido a la no aplicación de las Tablas de Retencion Documental o la intervencion de los mismo por personal no cualificado</t>
  </si>
  <si>
    <t>Gestión</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</si>
  <si>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</si>
  <si>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</si>
  <si>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</si>
  <si>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(1-1200)</t>
  </si>
  <si>
    <t>(1200-1250)</t>
  </si>
  <si>
    <t>12000</t>
  </si>
  <si>
    <t>Unidad (expedientes)</t>
  </si>
  <si>
    <t>Se saco un promedio por mes de los expedientes y se asigno los valores  porque se trabajan 4 fondos, y un  número alto de expendientes de vigencias antiguas que pueden estar no organizados</t>
  </si>
  <si>
    <t>Prestamos Documentales</t>
  </si>
  <si>
    <t>Perdida, cambio o extraccion de documentos</t>
  </si>
  <si>
    <t>1. Acceso no controlado a los expedientes fisicos en custodia del Centro de Administracion Documental - CAD
2. Acceso a personal no autorizado a las instalaciones del CAD
3. Accesos no autorizados a los archivos digitales de la entidad.</t>
  </si>
  <si>
    <t>Posibilidad de afectacion reputacional por la perdida, cambio o extracción de documentos, debido al acceso no autorizado a los expedientes fisicos o digitales en custodia del CAD</t>
  </si>
  <si>
    <t>Usuarios, productos y practicas, organizacionales</t>
  </si>
  <si>
    <t>Reputacional: El riesgo afecta la imagen de de la entidad con efecto publicitario sostenido a nivel de sector administrativo, nivel departamental o municipal</t>
  </si>
  <si>
    <t>(1-16)</t>
  </si>
  <si>
    <t>(16-20)</t>
  </si>
  <si>
    <t>3200</t>
  </si>
  <si>
    <t>Unidad (prestamos)</t>
  </si>
  <si>
    <t>Se asigno ese valor dado a que normalmente se realiza prestamos de contratos, y la perdida de alguno puede desencadenar en hallazgos administritivos o disciplinarios</t>
  </si>
  <si>
    <t>Radicacion de comunicaciones</t>
  </si>
  <si>
    <t>Falta de respuesta a peticiones por no encontrarse registradas en el sistema de correspondencia</t>
  </si>
  <si>
    <t xml:space="preserve">1. Se reciben comunicaciones por canales no oficiales.
2. Se realiza la radicacion con informacion incompleta.
3. Fallas con el software de radicacion.
</t>
  </si>
  <si>
    <t>Posibilidad de afectacion reputacional al no dar respuesta a peticiones por no encontrarse registradas en el sistema de correspondencia debido a la recepcion de comunicaciones por canales no oficiales, falta de informacion o fallas en el sistema.</t>
  </si>
  <si>
    <t>Muy Alta: La actividad que conlleva el riesgo se ejecuta más de 5000 veces por año</t>
  </si>
  <si>
    <t>(1-24)</t>
  </si>
  <si>
    <t>(24-30)</t>
  </si>
  <si>
    <t>4800</t>
  </si>
  <si>
    <t>Unidad (peticiones)</t>
  </si>
  <si>
    <t xml:space="preserve">Se asigno ese rango de valores porque la no respuesta a peticiones puede desencadenar en asuntos legales </t>
  </si>
  <si>
    <t>Afectación Económica (o presupuestal) y Reputacional</t>
  </si>
  <si>
    <t xml:space="preserve">Sustracción no autorizada de documentos y ocultamiento de información </t>
  </si>
  <si>
    <t>1. Acceso a personal no autorizado a las instalaciones del CAD
2. Abuso de Información Privilegiada
3. Espacios para almacenamiento de archivos son insuficientes y/o inadecuados</t>
  </si>
  <si>
    <t>Posibilidad de afectación economica y presupuestal por sustracción no autorizada de documentos</t>
  </si>
  <si>
    <t>Corrupción</t>
  </si>
  <si>
    <t>Fraude Interno</t>
  </si>
  <si>
    <t>Posible: Al menos una vez en los últimos dos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</si>
  <si>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</si>
  <si>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</si>
  <si>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</si>
  <si>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</si>
  <si>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</si>
  <si>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</si>
  <si>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</si>
  <si>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</si>
  <si>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</si>
  <si>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</si>
  <si>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</si>
  <si>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</si>
  <si>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</si>
  <si>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</si>
  <si>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</si>
  <si>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</si>
  <si>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</si>
  <si>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</si>
  <si>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</si>
  <si>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</si>
  <si>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</si>
  <si>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</si>
  <si>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</si>
  <si>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</si>
  <si>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</si>
  <si>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</si>
  <si>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</si>
  <si>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</si>
  <si>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</si>
  <si>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</si>
  <si>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</si>
  <si>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</si>
  <si>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</si>
  <si>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</si>
  <si>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</si>
  <si>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</si>
  <si>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</si>
  <si>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</si>
  <si>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</si>
  <si>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</si>
  <si>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</si>
  <si>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</si>
  <si>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</si>
  <si>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</si>
  <si>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</si>
  <si>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</si>
  <si>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</si>
  <si>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</si>
  <si>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</si>
  <si>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</si>
  <si>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</si>
  <si>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</si>
  <si>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</si>
  <si>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</si>
  <si>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</si>
  <si>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</si>
  <si>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</si>
  <si>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</si>
  <si>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</si>
  <si>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</si>
  <si>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</si>
  <si>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</si>
  <si>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</si>
  <si>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Técnico de gestión documental</t>
  </si>
  <si>
    <t>Realiza control de calidad antes de realizar la transferencia primaria de los expedientes</t>
  </si>
  <si>
    <t>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t>
  </si>
  <si>
    <t>Preventivo</t>
  </si>
  <si>
    <t>Manual</t>
  </si>
  <si>
    <t>Sin Documentar</t>
  </si>
  <si>
    <t>Aleatoria</t>
  </si>
  <si>
    <t>Sin registro</t>
  </si>
  <si>
    <t>Los Contratistas de apoyo a la gestión</t>
  </si>
  <si>
    <t>Realiza la digitalizacion de los tipos documentales pertenecientes a la serie contratos y convenios antes de ser incorporados a los expedientes</t>
  </si>
  <si>
    <t>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t>
  </si>
  <si>
    <t>Detectivo</t>
  </si>
  <si>
    <t>Documentado</t>
  </si>
  <si>
    <t>Continua</t>
  </si>
  <si>
    <t>Con registro</t>
  </si>
  <si>
    <t>Técnico de gestión documental y/o contratistas de apoyo</t>
  </si>
  <si>
    <t>Lleva un registro de todos los documentos entregados al Centro de Administracion Documental - CAD para su incorporacion a los expedientes</t>
  </si>
  <si>
    <t>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t>
  </si>
  <si>
    <t>Profesional Universitario Gestion Documental</t>
  </si>
  <si>
    <t>realiza el envío de correo electrónico al personal responsable de vigilancia para notificar el acceso restringido a los depósitos de archivo</t>
  </si>
  <si>
    <t>cuatrimestral,el soporte de esto reposa en el correo de las personas encargadas 
Propósito: Garantizar que solo el personal autorizado tenga acceso al depósito de archivo de la entidad
Observaciones: Se remite un correo con información de la novedad a la Subdirectora Corporativa</t>
  </si>
  <si>
    <t>realizan el registro de todos los expedientes a los cuales se de acceso</t>
  </si>
  <si>
    <t>diario, en la base de registro de préstamos T:\12. PRESTAMOS DOCUMENTALES y para los préstamos físicos se deja registro en la tirilla de préstamos, la cual debe estar firmada por la persona que se lleva el expediente, esta evidencia reposa en carpeta física en el archivo de la entidad:
Propósito: Llevar un control de cada uno de los préstamos que se realizan en custodia del CAD
Observaciones: Si se diera la situacuón, se realizaría la búsqueda a través de correo electrónico de la trazabilidad de la carpeta</t>
  </si>
  <si>
    <t>Tecnico de gestión documental</t>
  </si>
  <si>
    <t>realiza el control de calidad a todas las comunicaciones que se recepcionan mediante el correo electronico</t>
  </si>
  <si>
    <t>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t>
  </si>
  <si>
    <t>Realiza seguimiento del cargue de las imágenes en la carpeta NAS establecida de las comunicaciones registradas en CORDIS</t>
  </si>
  <si>
    <t>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</si>
  <si>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</si>
  <si>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</si>
  <si>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</si>
  <si>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</si>
  <si>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</si>
  <si>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</si>
  <si>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</si>
  <si>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</si>
  <si>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</si>
  <si>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</si>
  <si>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</si>
  <si>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</si>
  <si>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</si>
  <si>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</si>
  <si>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</si>
  <si>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</si>
  <si>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</si>
  <si>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</si>
  <si>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</si>
  <si>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</si>
  <si>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</si>
  <si>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</si>
  <si>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</si>
  <si>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</si>
  <si>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</si>
  <si>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</si>
  <si>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</si>
  <si>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</si>
  <si>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técnicos administrativos y/o contratistas</t>
  </si>
  <si>
    <t>A demanda o solicitud de las dependencias</t>
  </si>
  <si>
    <t>Asegurar una copia del expediente, previo a ser entregado a la dependecia solicitante, evitando cambios de documentos o extracción de los mismos.</t>
  </si>
  <si>
    <t>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t>
  </si>
  <si>
    <t>1) En caso de identificar una diferencia en el número de folios recibidos, durante el descargue del prestamo en la base de datos, se notifica a la dependencia solicitante sobre la variación en el expediente.</t>
  </si>
  <si>
    <t>1) Muestreo de correos solicitando el prestamo de documentos.
2) Registros en la base de datos de prestamos.
3) Captura de pantalla que evidencie el almacenamiento de los documentos digitalizados en el repositorio definido.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</si>
  <si>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</si>
  <si>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</si>
  <si>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</si>
  <si>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</si>
  <si>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</si>
  <si>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</si>
  <si>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</si>
  <si>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</si>
  <si>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</si>
  <si>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</si>
  <si>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</si>
  <si>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</si>
  <si>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</si>
  <si>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</si>
  <si>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</si>
  <si>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</si>
  <si>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</si>
  <si>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</si>
  <si>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</si>
  <si>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</si>
  <si>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</si>
  <si>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</si>
  <si>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</si>
  <si>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</si>
  <si>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</si>
  <si>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</si>
  <si>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</si>
  <si>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</si>
  <si>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 (Mitigar)</t>
  </si>
  <si>
    <t>Elaborar entre el 20 y 25 de cada mes comunicación a los funcionarios o contratistas que tienen expedientes en prestamo fisico solicitando el reintegro de los mismos al CAD</t>
  </si>
  <si>
    <t>1) 31/12/2023</t>
  </si>
  <si>
    <t>Gestión documental</t>
  </si>
  <si>
    <t>Reducir</t>
  </si>
  <si>
    <t>1) Actualizar el procedimiento de prestamos, en lo referente a los lineamiento para la restricción de prestamos de expedientes fisicos.
2) Sensibilizar mediante comunicación interna o correo electrónico, sobre las consecuencias de extraer u ocultar información para favorecimiento propio o de terceros.</t>
  </si>
  <si>
    <t>1) 31/12/2023
2) 31/12/2023</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</si>
  <si>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</si>
  <si>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</si>
  <si>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</si>
  <si>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</si>
  <si>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</si>
  <si>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</si>
  <si>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</si>
  <si>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</si>
  <si>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</si>
  <si>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</si>
  <si>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</si>
  <si>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</si>
  <si>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</si>
  <si>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</si>
  <si>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</si>
  <si>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</si>
  <si>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</si>
  <si>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</si>
  <si>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N/A</t>
  </si>
  <si>
    <t>C1: A la fecha no se han realizado transferencias primarias al CAD
 C2: Se registran todos los prestamos en la base de prestamos donde se indica fecha, solicitante, expedientes que se entregaron y medio de consulta
 C3: se esta conformando carpeta fisica con los formatos GD-FT-05 Formato remisión de entrega de documentos al CAD</t>
  </si>
  <si>
    <t>C2: Carpeta NAS 18. REPOSITORIO
 C3: Carpeta fisica con formatos GD-FT-05 Formato remisión de entrega de documentos al CAD</t>
  </si>
  <si>
    <t>Se presenta evidencia de la ejecución del control 2, Para el control 3, se recomienda para las demás evidencias si son en físico un registro fotográfico para poder monitorear y comprobar la información.</t>
  </si>
  <si>
    <t>A2, C2: Carpeta NAS 18. REPOSITORIO (Pantallazo de almacenamiento en la carpeta)
 C3: Carpeta fisica con formatos GD-FT-05 Formato remisión de entrega de documentos al CAD (20230828 Carpeta formatos remision CAD)</t>
  </si>
  <si>
    <t>Se presentan evidencias que reflejan el cumplimiento de los controles establecidos durente el segundo cuatrimestre</t>
  </si>
  <si>
    <t xml:space="preserve">A1: Se realizo de forma mensual comunicación mediante correo electronico a los funcionarios y colaboradores que tenian expedientes en prestamo solicitando su reintegro al CAD.
</t>
  </si>
  <si>
    <t>C1: Se envío correo electrónico al supervisor de vigilancia notificando que no se permita el acceso a personal ajeno a Gestion Documental al deposito de archivo
 C2: Se registran todos los prestamos en la base de prestamos donde se indica fecha, solicitante, expedientes que se entregaron y medio de consulta</t>
  </si>
  <si>
    <t>C1: Correos a funcionarios, contratista y supervisor contrato de vigilancia.
 C2: 20230430 BASE REGISTRO DE PRESTAMOS y carpeta fisica con tirillas de prestamos fisicos</t>
  </si>
  <si>
    <t>Se evidencia el cumplimiento de la ejecución de la acción y de los controles establecidos.</t>
  </si>
  <si>
    <t xml:space="preserve">A1. Se remiten correos solicitando la devolucion de los expedientes en prestamo al final del mes
</t>
  </si>
  <si>
    <t xml:space="preserve">
C1. Se remiten correos electronicos a los responsables del servicio de vigilancia de las novedades frente al ingreso al deposito de archivo.
 C2. Para los prestamos fisicos se imprime la tirilla y la firma la persona que retira el expediente
Se registran todos los prestamos en la base de prestamos donde se indica fecha, solicitante, expedientes que se entregaron y medio de consulta
</t>
  </si>
  <si>
    <t>A1, C1: Correos personal de vigilancia para ingreso al CAD
 20230609 Correo Seguridad depósito de archivo
 20230623 Correo Trabajos en el CAD
 A2. Se conforma expediente fisico con las tirillas de prestamo (20230828 Carpeta Tirillas de prestamos)
 C2: 20230828 BASE REGISTRO DE PRESTAMOS
 A3. 20230329 Correo - URGENTE REALIZAR LA DEVOLUCION DE EXPEDIENTES PRESTADOS
A1. Se envia correo al responsable del contrato de vigilancia recordando que se informe cuando deban realizar actividades por personal ajeno a GD</t>
  </si>
  <si>
    <t xml:space="preserve">Se presentan evidencias que reflejan el cumplimiento de los controles y la accion establecida durente el segundo cuatrimestre. </t>
  </si>
  <si>
    <t>C1: Se registra un documento con el consecutivo de entradas, en el cual se registran la comunicaciones que se reciben y las novedades de las mismas
 C2: diariamente se diligencia el formato de seguimiento de cargue de imágenes en el NAS y se envia el reporte al tecnico y profesional del area</t>
  </si>
  <si>
    <t>C1: Base de consecutivo de entradas
 C2: Formato de cargue NAS, pantallazo de envio de los formatos</t>
  </si>
  <si>
    <t>C1. 20230829 Consecutivo entradas_2023
  C2. 20230828 PANTALLAZO DE ENTREGA INFORME CARGUE DE IMÁGENES</t>
  </si>
  <si>
    <t>A1: se inicio con la actualizacion del GD-PD-08 Procedimiento préstamo de documentos
 A2: Se envia correo electronico con recomendaciones y las sanciones a las que se esta expuesto en caso de incurrir en falta. A la fecha no sea informado de las charlas que dictara la oficiana de control interno disciplinario</t>
  </si>
  <si>
    <t>C1: Se almacenan los documentos digitales en el repositorio NAS ARCHIVO_CENTRAL (\\172,16,25,145\18. REPOSITORIO)
 Las solicitudes de prestamo se centralizan y gestionan a traves del correo prestamosarchivo@idiger.gov.co</t>
  </si>
  <si>
    <t>Carpeta NAS 18. REPOSITORIO (Pantallazo con cantidad de almacenamiento
 Correos electronicos prestamosarchivo@idiger.gov.co
 Base registro de prestamos</t>
  </si>
  <si>
    <r>
      <rPr>
        <sz val="9"/>
        <color theme="1"/>
        <rFont val="Arial Narrow"/>
      </rPr>
      <t xml:space="preserve">CONTROL 1: </t>
    </r>
    <r>
      <rPr>
        <u/>
        <sz val="9"/>
        <color rgb="FF1155CC"/>
        <rFont val="Arial Narrow"/>
      </rPr>
      <t>https://drive.google.com/drive/folders/1hALOhn0_XCxYMDm5dMu9lsUxKTE9XoVU?usp=share_link</t>
    </r>
    <r>
      <rPr>
        <sz val="9"/>
        <color theme="1"/>
        <rFont val="Arial Narrow"/>
      </rPr>
      <t xml:space="preserve">
Durante el periodo se  realizó la verificación  de:
Los  archivos "20230430_Base Registro de Prestamos"  que fueron solicitados  para consulta  y prestamo del archivo central.  
Durante el periodo se realizó  la verificacion del pantallazo del 20230504_18 Repositorio
Se realíza la verificación de la evidencia del pantallazo de los correos enviados 
ACCIÓN 1: </t>
    </r>
    <r>
      <rPr>
        <u/>
        <sz val="9"/>
        <color rgb="FF1155CC"/>
        <rFont val="Arial Narrow"/>
      </rPr>
      <t>https://drive.google.com/drive/folders/1gKl7kDR-ccrev5gvLQNsfyZMcyKyFtf1?usp=share_link</t>
    </r>
    <r>
      <rPr>
        <sz val="9"/>
        <color theme="1"/>
        <rFont val="Arial Narrow"/>
      </rPr>
      <t xml:space="preserve"> 
Se realiza la verificacion  del Procedimiento "Préstamos Documentales
ACCIÓN 2: </t>
    </r>
    <r>
      <rPr>
        <u/>
        <sz val="9"/>
        <color rgb="FF1155CC"/>
        <rFont val="Arial Narrow"/>
      </rPr>
      <t xml:space="preserve">https://drive.google.com/drive/folders/15E5lk7i4F4F-noqDL43C9rlTeZ8z7rb9?usp=share_link
</t>
    </r>
    <r>
      <rPr>
        <sz val="9"/>
        <color theme="1"/>
        <rFont val="Arial Narrow"/>
      </rPr>
      <t xml:space="preserve">Se evidencia el correo 20230427_Correo Tema Sustracción No autorizada de Documentos y Ocultamiento de información 
</t>
    </r>
    <r>
      <rPr>
        <b/>
        <sz val="9"/>
        <color theme="1"/>
        <rFont val="Arial Narrow"/>
      </rPr>
      <t xml:space="preserve">Realizando así,  la verificación del cumplimiento en un 100% </t>
    </r>
    <r>
      <rPr>
        <sz val="9"/>
        <color theme="1"/>
        <rFont val="Arial Narrow"/>
      </rPr>
      <t>bbf</t>
    </r>
  </si>
  <si>
    <t>Accion: No se evidencia la actualizacion del procedimiento de prestamos asi como la sensibilizacion sobre las consecuencias del manejo inadecuado de la docuemntoacion la cual deberia estar dirigida a todos los funcionarios y conratistas de la entidad.
Control:   Se evidencia la ejecucion del control, no obstante se recomienda revisar de manera general la idoneidad de los controles propuestos y si son adecuados para prevenir o mitigar el riesgo de corrupción, asi como revisar si el riesgo identificado abarca todas las posibles accies de corrupcion del proceso el cual tiene por objeto 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</si>
  <si>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Las evidencias de la ejecución de los controles se encuentran documentadas y demuestran su cumplimiento</t>
  </si>
  <si>
    <t>A1. Se realizo la actualizcion del procedimieento GD-PD-08 Procedimiento Prestamo y Consulta de Expedientes y se publico en la pagina Web de la entidad, en el lineamiento 4.6. La solicitud de préstamo de expediente físico, la debe realizar el Subdirector(a) o Jefe(a)
 de oficina. En caso de que sea otra persona de la entidad quien retira el expediente,
 debe informar en el correo el nombre y cargo de la misma. 
 A2. : Se envia correo electronico con recomendaciones y las sanciones a las que se esta expuesto en caso de incurrir en falta. A la fecha no sea informado de las charlas que dictara la oficiana de control interno disciplinario</t>
  </si>
  <si>
    <t>C1.Las solicitudes de prestamo se centralizan y gestionan a traves del correo prestamosarchivo@idiger.gov.co
  Se almacenan los documentos digitales en el repositorio NAS ARCHIVO_CENTRAL (\\172,16,25,145\18. REPOSITORIO)
 Registro de prestamos en base de excel</t>
  </si>
  <si>
    <t>A1. 20230711 GD-PD-08 Procedimiento Prestamo y Consulta de Expedientes
 A2. 20230828 Correo - Sustracción no autorizada de documentos y ocultamiento de información
 C2. Carpeta NAS 18. REPOSITORIO (20230828 PANTALLAZO 18 REPOSITORIO)
 20230828 BASE REGISTRO DE PRESTAMOS
 20230828 PANTALLAZO SOLICITUDES PRESTAMO CORREO</t>
  </si>
  <si>
    <t xml:space="preserve">Control 1: Se presentan evidencias que reflejen dos de las actividades de la ejecución de este control, Sin embargo no se evidencia lo de la tercera actividad con respecto a la captura de pantalla de los documentos digitalizados o sugiere aclarar en el reporte de la columna "P" cuál es la información especifica. 
Acción 1: Se evidencia la ejecución de la acción con las evidencias presentadas.
Acción 2: Se evidencia la ejecución de la acción con las evidencias presentadas.
</t>
  </si>
  <si>
    <t xml:space="preserve">Se recomienda complemetar la redaccion del riesgo de corrupcion con la posibilidad de recibir o solicitar cualquier dádiva o beneficio a nombre propio o de terceros por la sustraccion no autoizada de documentos.
Con respecto a los responsables del control se recomienda aclarar Los técnicos administrativos y/o contratistas a que area, o dependencia corresponden.
</t>
  </si>
  <si>
    <t>Con respecto a las evidencias 
Control 1: Se presentan evidencias que reflejen dos de las actividades de la ejecución de este control, Sin embargo no se evidencia lo de la tercera actividad con respecto a la captura de pantalla de los documentos digitalizados o sugiere aclarar en el reporte de la columna "P" cuál es la información especifica. 
Acción 1: Se evidencia la ejecución de la acción con las evidencias presentadas.
Acción 2: Se evidencia la ejecución de la acción con las evidencias presentadas.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</si>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</sst>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sz val="9"/>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11"/>
      <color rgb="FF000000"/>
      <name val="Arial Narrow"/>
    </font>
    <font>
      <sz val="9"/>
      <color rgb="FF000000"/>
      <name val="Arial Narrow"/>
    </font>
    <font>
      <sz val="11"/>
      <color rgb="FF000000"/>
      <name val="&quot;Arial Narrow&quot;"/>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5">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22" fillId="0" borderId="4" xfId="0" applyFont="1" applyBorder="1" applyAlignment="1">
      <alignment horizontal="center"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3" fillId="4" borderId="4" xfId="0" applyNumberFormat="1" applyFont="1" applyFill="1" applyBorder="1" applyAlignment="1">
      <alignment horizontal="center" vertical="center"/>
    </xf>
    <xf numFmtId="10" fontId="33" fillId="4" borderId="4" xfId="0" applyNumberFormat="1" applyFont="1" applyFill="1" applyBorder="1" applyAlignment="1">
      <alignment horizontal="center" vertical="center"/>
    </xf>
    <xf numFmtId="0" fontId="33" fillId="4" borderId="4" xfId="0" applyFont="1" applyFill="1" applyBorder="1" applyAlignment="1">
      <alignment horizontal="center" vertical="center" wrapText="1"/>
    </xf>
    <xf numFmtId="0" fontId="33"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4" fillId="4" borderId="4" xfId="0" applyFont="1" applyFill="1" applyBorder="1" applyAlignment="1">
      <alignment horizontal="center" vertical="center" wrapText="1"/>
    </xf>
    <xf numFmtId="0" fontId="34" fillId="4" borderId="4" xfId="0" applyFont="1" applyFill="1" applyBorder="1" applyAlignment="1">
      <alignment horizontal="center" vertical="center"/>
    </xf>
    <xf numFmtId="0" fontId="35" fillId="0" borderId="0" xfId="0" applyFont="1"/>
    <xf numFmtId="0" fontId="36" fillId="4" borderId="4" xfId="0" applyFont="1" applyFill="1" applyBorder="1" applyAlignment="1">
      <alignment horizontal="left" vertical="center" wrapText="1"/>
    </xf>
    <xf numFmtId="0" fontId="36" fillId="0" borderId="4" xfId="0" applyFont="1" applyBorder="1" applyAlignment="1">
      <alignment horizontal="left" vertical="center" wrapText="1"/>
    </xf>
    <xf numFmtId="0" fontId="35" fillId="0" borderId="0" xfId="0" applyFont="1" applyAlignment="1">
      <alignment horizontal="left"/>
    </xf>
    <xf numFmtId="0" fontId="36" fillId="0" borderId="4" xfId="0" applyFont="1" applyBorder="1" applyAlignment="1">
      <alignment horizontal="left" vertical="center"/>
    </xf>
    <xf numFmtId="0" fontId="35"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3"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2" fillId="0" borderId="17" xfId="0" applyNumberFormat="1" applyFont="1" applyBorder="1" applyAlignment="1">
      <alignment horizontal="center" vertical="center" wrapText="1"/>
    </xf>
    <xf numFmtId="0" fontId="22"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30" fillId="0" borderId="18" xfId="0" applyFont="1" applyBorder="1" applyAlignment="1">
      <alignment horizontal="center" vertical="center"/>
    </xf>
    <xf numFmtId="0" fontId="2" fillId="0" borderId="18" xfId="0" applyFont="1" applyBorder="1" applyAlignment="1">
      <alignment vertical="center"/>
    </xf>
    <xf numFmtId="0" fontId="2" fillId="0" borderId="20" xfId="0" applyFont="1" applyBorder="1" applyAlignment="1">
      <alignment vertical="center"/>
    </xf>
    <xf numFmtId="9" fontId="28" fillId="0" borderId="18" xfId="0" applyNumberFormat="1" applyFont="1" applyBorder="1" applyAlignment="1">
      <alignment horizontal="center" vertical="center" wrapText="1"/>
    </xf>
    <xf numFmtId="0" fontId="22"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2" fillId="0" borderId="18" xfId="0" applyNumberFormat="1" applyFont="1" applyBorder="1" applyAlignment="1">
      <alignment horizontal="center" vertical="center" wrapText="1"/>
    </xf>
    <xf numFmtId="0" fontId="24" fillId="4" borderId="11"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1" fillId="0" borderId="17" xfId="0" applyFont="1" applyBorder="1" applyAlignment="1">
      <alignment horizontal="center" vertical="center" wrapText="1"/>
    </xf>
    <xf numFmtId="9" fontId="30" fillId="0" borderId="18" xfId="0" applyNumberFormat="1" applyFont="1" applyBorder="1" applyAlignment="1">
      <alignment horizontal="center"/>
    </xf>
    <xf numFmtId="9" fontId="30" fillId="0" borderId="18" xfId="0" applyNumberFormat="1" applyFont="1" applyBorder="1" applyAlignment="1">
      <alignment horizontal="center" vertical="center"/>
    </xf>
    <xf numFmtId="0" fontId="33" fillId="4" borderId="11"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25">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0.33</c:v>
                </c:pt>
                <c:pt idx="7">
                  <c:v>0</c:v>
                </c:pt>
                <c:pt idx="10">
                  <c:v>0.33</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047148736"/>
        <c:axId val="-2047159616"/>
      </c:barChart>
      <c:catAx>
        <c:axId val="-20471487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47159616"/>
        <c:crosses val="autoZero"/>
        <c:auto val="1"/>
        <c:lblAlgn val="ctr"/>
        <c:lblOffset val="100"/>
        <c:noMultiLvlLbl val="1"/>
      </c:catAx>
      <c:valAx>
        <c:axId val="-20471596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04714873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1</c:v>
                </c:pt>
                <c:pt idx="7">
                  <c:v>0</c:v>
                </c:pt>
                <c:pt idx="10">
                  <c:v>1</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1</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047153088"/>
        <c:axId val="-2047154176"/>
      </c:barChart>
      <c:catAx>
        <c:axId val="-204715308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47154176"/>
        <c:crosses val="autoZero"/>
        <c:auto val="1"/>
        <c:lblAlgn val="ctr"/>
        <c:lblOffset val="100"/>
        <c:noMultiLvlLbl val="1"/>
      </c:catAx>
      <c:valAx>
        <c:axId val="-204715417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4715308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047158528"/>
        <c:axId val="-2047162336"/>
      </c:barChart>
      <c:catAx>
        <c:axId val="-20471585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47162336"/>
        <c:crosses val="autoZero"/>
        <c:auto val="1"/>
        <c:lblAlgn val="ctr"/>
        <c:lblOffset val="100"/>
        <c:noMultiLvlLbl val="1"/>
      </c:catAx>
      <c:valAx>
        <c:axId val="-2047162336"/>
        <c:scaling>
          <c:orientation val="minMax"/>
        </c:scaling>
        <c:delete val="0"/>
        <c:axPos val="l"/>
        <c:numFmt formatCode="0%" sourceLinked="1"/>
        <c:majorTickMark val="cross"/>
        <c:minorTickMark val="cross"/>
        <c:tickLblPos val="nextTo"/>
        <c:spPr>
          <a:ln>
            <a:noFill/>
          </a:ln>
        </c:spPr>
        <c:crossAx val="-204715852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0963849"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02765008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9669815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hALOhn0_XCxYMDm5dMu9lsUxKTE9XoVU?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D8" s="140"/>
      <c r="E8" s="140"/>
      <c r="F8" s="140"/>
      <c r="G8" s="140"/>
      <c r="H8" s="141"/>
      <c r="I8" s="80" t="str">
        <f>IFERROR(VLOOKUP(C6,'Datos Hoja 1'!$A$1:$D$17,3,FALSE),"")</f>
        <v>Inicia con la definición del diagnóstico, la elaboración y aplicación de instrumentos archivísticos y la estructuración de planes y programas de Gestión Documental y termina con la implementación de las acciones de mejora del proceso.</v>
      </c>
      <c r="J8" s="74"/>
      <c r="K8" s="74"/>
      <c r="L8" s="68"/>
      <c r="M8" s="2"/>
      <c r="N8" s="2"/>
      <c r="O8" s="4"/>
      <c r="P8" s="4"/>
      <c r="Q8" s="4"/>
      <c r="R8" s="4"/>
      <c r="S8" s="4"/>
      <c r="T8" s="4"/>
      <c r="U8" s="4"/>
      <c r="V8" s="4"/>
      <c r="W8" s="4"/>
      <c r="X8" s="4"/>
      <c r="Y8" s="4"/>
      <c r="Z8" s="4"/>
    </row>
    <row r="9" spans="1:26" ht="42.75" customHeight="1">
      <c r="A9" s="71"/>
      <c r="B9" s="72"/>
      <c r="C9" s="142"/>
      <c r="D9" s="143"/>
      <c r="E9" s="143"/>
      <c r="F9" s="143"/>
      <c r="G9" s="143"/>
      <c r="H9" s="144"/>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40"/>
      <c r="E10" s="140"/>
      <c r="F10" s="140"/>
      <c r="G10" s="140"/>
      <c r="H10" s="141"/>
      <c r="I10" s="69"/>
      <c r="J10" s="75"/>
      <c r="K10" s="75"/>
      <c r="L10" s="70"/>
      <c r="M10" s="2"/>
      <c r="N10" s="2"/>
      <c r="O10" s="4"/>
      <c r="P10" s="4"/>
      <c r="Q10" s="4"/>
      <c r="R10" s="4"/>
      <c r="S10" s="4"/>
      <c r="T10" s="4"/>
      <c r="U10" s="4"/>
      <c r="V10" s="4"/>
      <c r="W10" s="4"/>
      <c r="X10" s="4"/>
      <c r="Y10" s="4"/>
      <c r="Z10" s="4"/>
    </row>
    <row r="11" spans="1:26" ht="27.75" customHeight="1">
      <c r="A11" s="69"/>
      <c r="B11" s="70"/>
      <c r="C11" s="142"/>
      <c r="D11" s="143"/>
      <c r="E11" s="143"/>
      <c r="F11" s="143"/>
      <c r="G11" s="143"/>
      <c r="H11" s="144"/>
      <c r="I11" s="71"/>
      <c r="J11" s="76"/>
      <c r="K11" s="76"/>
      <c r="L11" s="72"/>
      <c r="M11" s="2"/>
      <c r="N11" s="2"/>
      <c r="O11" s="4"/>
      <c r="P11" s="4"/>
      <c r="Q11" s="4"/>
      <c r="R11" s="4"/>
      <c r="S11" s="4"/>
      <c r="T11" s="4"/>
      <c r="U11" s="4"/>
      <c r="V11" s="4"/>
      <c r="W11" s="4"/>
      <c r="X11" s="4"/>
      <c r="Y11" s="4"/>
      <c r="Z11" s="4"/>
    </row>
    <row r="12" spans="1:26" ht="21" customHeight="1">
      <c r="A12" s="61"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t="s">
        <v>13</v>
      </c>
      <c r="H13" s="65" t="s">
        <v>14</v>
      </c>
      <c r="I13" s="60"/>
      <c r="J13" s="10" t="s">
        <v>13</v>
      </c>
      <c r="K13" s="65" t="s">
        <v>15</v>
      </c>
      <c r="L13" s="60"/>
      <c r="M13" s="2"/>
      <c r="N13" s="2"/>
      <c r="O13" s="4"/>
      <c r="P13" s="4"/>
      <c r="Q13" s="4"/>
      <c r="R13" s="4"/>
      <c r="S13" s="4"/>
      <c r="T13" s="4"/>
      <c r="U13" s="4"/>
      <c r="V13" s="4"/>
      <c r="W13" s="4"/>
      <c r="X13" s="4"/>
      <c r="Y13" s="4"/>
      <c r="Z13" s="4"/>
    </row>
    <row r="14" spans="1:26" ht="16.5" customHeight="1">
      <c r="A14" s="9"/>
      <c r="B14" s="65" t="s">
        <v>16</v>
      </c>
      <c r="C14" s="60"/>
      <c r="D14" s="10"/>
      <c r="E14" s="65" t="s">
        <v>17</v>
      </c>
      <c r="F14" s="60"/>
      <c r="G14" s="9"/>
      <c r="H14" s="65" t="s">
        <v>18</v>
      </c>
      <c r="I14" s="60"/>
      <c r="J14" s="10"/>
      <c r="K14" s="65" t="s">
        <v>19</v>
      </c>
      <c r="L14" s="60"/>
      <c r="M14" s="2"/>
      <c r="N14" s="2"/>
      <c r="O14" s="4"/>
      <c r="P14" s="4"/>
      <c r="Q14" s="4"/>
      <c r="R14" s="4"/>
      <c r="S14" s="4"/>
      <c r="T14" s="4"/>
      <c r="U14" s="4"/>
      <c r="V14" s="4"/>
      <c r="W14" s="4"/>
      <c r="X14" s="4"/>
      <c r="Y14" s="4"/>
      <c r="Z14" s="4"/>
    </row>
    <row r="15" spans="1:26" ht="25.5" customHeight="1">
      <c r="A15" s="9"/>
      <c r="B15" s="65" t="s">
        <v>20</v>
      </c>
      <c r="C15" s="60"/>
      <c r="D15" s="10"/>
      <c r="E15" s="66" t="s">
        <v>21</v>
      </c>
      <c r="F15" s="60"/>
      <c r="G15" s="9"/>
      <c r="H15" s="65" t="s">
        <v>22</v>
      </c>
      <c r="I15" s="60"/>
      <c r="J15" s="10"/>
      <c r="K15" s="66" t="s">
        <v>23</v>
      </c>
      <c r="L15" s="60"/>
      <c r="M15" s="2"/>
      <c r="N15" s="2"/>
      <c r="O15" s="4"/>
      <c r="P15" s="4"/>
      <c r="Q15" s="4"/>
      <c r="R15" s="4"/>
      <c r="S15" s="4"/>
      <c r="T15" s="4"/>
      <c r="U15" s="4"/>
      <c r="V15" s="4"/>
      <c r="W15" s="4"/>
      <c r="X15" s="4"/>
      <c r="Y15" s="4"/>
      <c r="Z15" s="4"/>
    </row>
    <row r="16" spans="1:26" ht="16.5" customHeight="1">
      <c r="A16" s="9"/>
      <c r="B16" s="65" t="s">
        <v>24</v>
      </c>
      <c r="C16" s="60"/>
      <c r="D16" s="10"/>
      <c r="E16" s="65" t="s">
        <v>25</v>
      </c>
      <c r="F16" s="60"/>
      <c r="G16" s="9"/>
      <c r="H16" s="65" t="s">
        <v>26</v>
      </c>
      <c r="I16" s="60"/>
      <c r="J16" s="10"/>
      <c r="K16" s="65" t="s">
        <v>27</v>
      </c>
      <c r="L16" s="60"/>
      <c r="M16" s="2"/>
      <c r="N16" s="2"/>
      <c r="O16" s="4"/>
      <c r="P16" s="4"/>
      <c r="Q16" s="4"/>
      <c r="R16" s="4"/>
      <c r="S16" s="4"/>
      <c r="T16" s="4"/>
      <c r="U16" s="4"/>
      <c r="V16" s="4"/>
      <c r="W16" s="4"/>
      <c r="X16" s="4"/>
      <c r="Y16" s="4"/>
      <c r="Z16" s="4"/>
    </row>
    <row r="17" spans="1:26" ht="16.5" customHeight="1">
      <c r="A17" s="9"/>
      <c r="B17" s="65" t="s">
        <v>28</v>
      </c>
      <c r="C17" s="60"/>
      <c r="D17" s="10"/>
      <c r="E17" s="65" t="s">
        <v>29</v>
      </c>
      <c r="F17" s="60"/>
      <c r="G17" s="9"/>
      <c r="H17" s="65" t="s">
        <v>30</v>
      </c>
      <c r="I17" s="60"/>
      <c r="J17" s="10"/>
      <c r="K17" s="65" t="s">
        <v>31</v>
      </c>
      <c r="L17" s="60"/>
      <c r="M17" s="2"/>
      <c r="N17" s="2"/>
      <c r="O17" s="4"/>
      <c r="P17" s="4"/>
      <c r="Q17" s="4"/>
      <c r="R17" s="4"/>
      <c r="S17" s="4"/>
      <c r="T17" s="4"/>
      <c r="U17" s="4"/>
      <c r="V17" s="4"/>
      <c r="W17" s="4"/>
      <c r="X17" s="4"/>
      <c r="Y17" s="4"/>
      <c r="Z17" s="4"/>
    </row>
    <row r="18" spans="1:26" ht="25.5" customHeight="1">
      <c r="A18" s="9"/>
      <c r="B18" s="65" t="s">
        <v>32</v>
      </c>
      <c r="C18" s="60"/>
      <c r="D18" s="10"/>
      <c r="E18" s="66" t="s">
        <v>33</v>
      </c>
      <c r="F18" s="60"/>
      <c r="G18" s="9"/>
      <c r="H18" s="66" t="s">
        <v>34</v>
      </c>
      <c r="I18" s="60"/>
      <c r="J18" s="10"/>
      <c r="K18" s="65" t="s">
        <v>35</v>
      </c>
      <c r="L18" s="60"/>
      <c r="M18" s="2"/>
      <c r="N18" s="2"/>
      <c r="O18" s="4"/>
      <c r="P18" s="4"/>
      <c r="Q18" s="4"/>
      <c r="R18" s="4"/>
      <c r="S18" s="4"/>
      <c r="T18" s="4"/>
      <c r="U18" s="4"/>
      <c r="V18" s="4"/>
      <c r="W18" s="4"/>
      <c r="X18" s="4"/>
      <c r="Y18" s="4"/>
      <c r="Z18" s="4"/>
    </row>
    <row r="19" spans="1:26" ht="16.5" customHeight="1">
      <c r="A19" s="9"/>
      <c r="B19" s="65" t="s">
        <v>36</v>
      </c>
      <c r="C19" s="60"/>
      <c r="D19" s="10"/>
      <c r="E19" s="66" t="s">
        <v>37</v>
      </c>
      <c r="F19" s="60"/>
      <c r="G19" s="9" t="s">
        <v>13</v>
      </c>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1"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2" t="s">
        <v>41</v>
      </c>
      <c r="B22" s="63"/>
      <c r="C22" s="63"/>
      <c r="D22" s="63"/>
      <c r="E22" s="63"/>
      <c r="F22" s="64"/>
      <c r="G22" s="61"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6.5" customHeight="1">
      <c r="A27" s="11">
        <v>5</v>
      </c>
      <c r="B27" s="58" t="s">
        <v>51</v>
      </c>
      <c r="C27" s="59"/>
      <c r="D27" s="59"/>
      <c r="E27" s="59"/>
      <c r="F27" s="60"/>
      <c r="G27" s="11">
        <v>5</v>
      </c>
      <c r="H27" s="58" t="s">
        <v>52</v>
      </c>
      <c r="I27" s="59"/>
      <c r="J27" s="59"/>
      <c r="K27" s="59"/>
      <c r="L27" s="60"/>
      <c r="M27" s="2"/>
      <c r="N27" s="2"/>
      <c r="O27" s="4"/>
      <c r="P27" s="4"/>
      <c r="Q27" s="4"/>
      <c r="R27" s="4"/>
      <c r="S27" s="4"/>
      <c r="T27" s="4"/>
      <c r="U27" s="4"/>
      <c r="V27" s="4"/>
      <c r="W27" s="4"/>
      <c r="X27" s="4"/>
      <c r="Y27" s="4"/>
      <c r="Z27" s="4"/>
    </row>
    <row r="28" spans="1:26" ht="16.5" customHeight="1">
      <c r="A28" s="11">
        <v>6</v>
      </c>
      <c r="B28" s="58" t="s">
        <v>53</v>
      </c>
      <c r="C28" s="59"/>
      <c r="D28" s="59"/>
      <c r="E28" s="59"/>
      <c r="F28" s="60"/>
      <c r="G28" s="11">
        <v>6</v>
      </c>
      <c r="H28" s="58"/>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1" t="s">
        <v>54</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2" t="s">
        <v>55</v>
      </c>
      <c r="B39" s="63"/>
      <c r="C39" s="63"/>
      <c r="D39" s="63"/>
      <c r="E39" s="63"/>
      <c r="F39" s="64"/>
      <c r="G39" s="61" t="s">
        <v>56</v>
      </c>
      <c r="H39" s="59"/>
      <c r="I39" s="59"/>
      <c r="J39" s="59"/>
      <c r="K39" s="59"/>
      <c r="L39" s="60"/>
      <c r="M39" s="2"/>
      <c r="N39" s="2"/>
      <c r="O39" s="4"/>
      <c r="P39" s="4"/>
      <c r="Q39" s="4"/>
      <c r="R39" s="4"/>
      <c r="S39" s="4"/>
      <c r="T39" s="4"/>
      <c r="U39" s="4"/>
      <c r="V39" s="4"/>
      <c r="W39" s="4"/>
      <c r="X39" s="4"/>
      <c r="Y39" s="4"/>
      <c r="Z39" s="4"/>
    </row>
    <row r="40" spans="1:26" ht="16.5" customHeight="1">
      <c r="A40" s="11">
        <v>1</v>
      </c>
      <c r="B40" s="58" t="s">
        <v>57</v>
      </c>
      <c r="C40" s="59"/>
      <c r="D40" s="59"/>
      <c r="E40" s="59"/>
      <c r="F40" s="60"/>
      <c r="G40" s="11">
        <v>1</v>
      </c>
      <c r="H40" s="58" t="s">
        <v>58</v>
      </c>
      <c r="I40" s="59"/>
      <c r="J40" s="59"/>
      <c r="K40" s="59"/>
      <c r="L40" s="60"/>
      <c r="M40" s="2"/>
      <c r="N40" s="2"/>
      <c r="O40" s="4"/>
      <c r="P40" s="4"/>
      <c r="Q40" s="4"/>
      <c r="R40" s="4"/>
      <c r="S40" s="4"/>
      <c r="T40" s="4"/>
      <c r="U40" s="4"/>
      <c r="V40" s="4"/>
      <c r="W40" s="4"/>
      <c r="X40" s="4"/>
      <c r="Y40" s="4"/>
      <c r="Z40" s="4"/>
    </row>
    <row r="41" spans="1:26" ht="16.5" customHeight="1">
      <c r="A41" s="11">
        <v>2</v>
      </c>
      <c r="B41" s="58" t="s">
        <v>59</v>
      </c>
      <c r="C41" s="59"/>
      <c r="D41" s="59"/>
      <c r="E41" s="59"/>
      <c r="F41" s="60"/>
      <c r="G41" s="11">
        <v>2</v>
      </c>
      <c r="H41" s="58" t="s">
        <v>60</v>
      </c>
      <c r="I41" s="59"/>
      <c r="J41" s="59"/>
      <c r="K41" s="59"/>
      <c r="L41" s="60"/>
      <c r="M41" s="2"/>
      <c r="N41" s="2"/>
      <c r="O41" s="4"/>
      <c r="P41" s="4"/>
      <c r="Q41" s="4"/>
      <c r="R41" s="4"/>
      <c r="S41" s="4"/>
      <c r="T41" s="4"/>
      <c r="U41" s="4"/>
      <c r="V41" s="4"/>
      <c r="W41" s="4"/>
      <c r="X41" s="4"/>
      <c r="Y41" s="4"/>
      <c r="Z41" s="4"/>
    </row>
    <row r="42" spans="1:26" ht="16.5" customHeight="1">
      <c r="A42" s="11">
        <v>3</v>
      </c>
      <c r="B42" s="58" t="s">
        <v>61</v>
      </c>
      <c r="C42" s="59"/>
      <c r="D42" s="59"/>
      <c r="E42" s="59"/>
      <c r="F42" s="60"/>
      <c r="G42" s="11">
        <v>3</v>
      </c>
      <c r="H42" s="58" t="s">
        <v>62</v>
      </c>
      <c r="I42" s="59"/>
      <c r="J42" s="59"/>
      <c r="K42" s="59"/>
      <c r="L42" s="60"/>
      <c r="M42" s="2"/>
      <c r="N42" s="2"/>
      <c r="O42" s="4"/>
      <c r="P42" s="4"/>
      <c r="Q42" s="4"/>
      <c r="R42" s="4"/>
      <c r="S42" s="4"/>
      <c r="T42" s="4"/>
      <c r="U42" s="4"/>
      <c r="V42" s="4"/>
      <c r="W42" s="4"/>
      <c r="X42" s="4"/>
      <c r="Y42" s="4"/>
      <c r="Z42" s="4"/>
    </row>
    <row r="43" spans="1:26" ht="16.5" customHeight="1">
      <c r="A43" s="11">
        <v>4</v>
      </c>
      <c r="B43" s="58" t="s">
        <v>63</v>
      </c>
      <c r="C43" s="59"/>
      <c r="D43" s="59"/>
      <c r="E43" s="59"/>
      <c r="F43" s="60"/>
      <c r="G43" s="11">
        <v>4</v>
      </c>
      <c r="H43" s="58" t="s">
        <v>64</v>
      </c>
      <c r="I43" s="59"/>
      <c r="J43" s="59"/>
      <c r="K43" s="59"/>
      <c r="L43" s="60"/>
      <c r="M43" s="2"/>
      <c r="N43" s="2"/>
      <c r="O43" s="4"/>
      <c r="P43" s="4"/>
      <c r="Q43" s="4"/>
      <c r="R43" s="4"/>
      <c r="S43" s="4"/>
      <c r="T43" s="4"/>
      <c r="U43" s="4"/>
      <c r="V43" s="4"/>
      <c r="W43" s="4"/>
      <c r="X43" s="4"/>
      <c r="Y43" s="4"/>
      <c r="Z43" s="4"/>
    </row>
    <row r="44" spans="1:26" ht="16.5" customHeight="1">
      <c r="A44" s="11">
        <v>5</v>
      </c>
      <c r="B44" s="58" t="s">
        <v>65</v>
      </c>
      <c r="C44" s="59"/>
      <c r="D44" s="59"/>
      <c r="E44" s="59"/>
      <c r="F44" s="60"/>
      <c r="G44" s="11">
        <v>5</v>
      </c>
      <c r="H44" s="58" t="s">
        <v>66</v>
      </c>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1" t="s">
        <v>67</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2" t="s">
        <v>68</v>
      </c>
      <c r="B56" s="63"/>
      <c r="C56" s="63"/>
      <c r="D56" s="63"/>
      <c r="E56" s="63"/>
      <c r="F56" s="64"/>
      <c r="G56" s="61" t="s">
        <v>69</v>
      </c>
      <c r="H56" s="59"/>
      <c r="I56" s="59"/>
      <c r="J56" s="59"/>
      <c r="K56" s="59"/>
      <c r="L56" s="60"/>
      <c r="M56" s="2"/>
      <c r="N56" s="2"/>
      <c r="O56" s="4"/>
      <c r="P56" s="4"/>
      <c r="Q56" s="4"/>
      <c r="R56" s="4"/>
      <c r="S56" s="4"/>
      <c r="T56" s="4"/>
      <c r="U56" s="4"/>
      <c r="V56" s="4"/>
      <c r="W56" s="4"/>
      <c r="X56" s="4"/>
      <c r="Y56" s="4"/>
      <c r="Z56" s="4"/>
    </row>
    <row r="57" spans="1:26" ht="16.5" customHeight="1">
      <c r="A57" s="11">
        <v>1</v>
      </c>
      <c r="B57" s="58" t="s">
        <v>70</v>
      </c>
      <c r="C57" s="59"/>
      <c r="D57" s="59"/>
      <c r="E57" s="59"/>
      <c r="F57" s="60"/>
      <c r="G57" s="11">
        <v>1</v>
      </c>
      <c r="H57" s="58" t="s">
        <v>71</v>
      </c>
      <c r="I57" s="59"/>
      <c r="J57" s="59"/>
      <c r="K57" s="59"/>
      <c r="L57" s="60"/>
      <c r="M57" s="2"/>
      <c r="N57" s="2"/>
      <c r="O57" s="4"/>
      <c r="P57" s="4"/>
      <c r="Q57" s="4"/>
      <c r="R57" s="4"/>
      <c r="S57" s="4"/>
      <c r="T57" s="4"/>
      <c r="U57" s="4"/>
      <c r="V57" s="4"/>
      <c r="W57" s="4"/>
      <c r="X57" s="4"/>
      <c r="Y57" s="4"/>
      <c r="Z57" s="4"/>
    </row>
    <row r="58" spans="1:26" ht="16.5" customHeight="1">
      <c r="A58" s="11">
        <v>2</v>
      </c>
      <c r="B58" s="58" t="s">
        <v>72</v>
      </c>
      <c r="C58" s="59"/>
      <c r="D58" s="59"/>
      <c r="E58" s="59"/>
      <c r="F58" s="60"/>
      <c r="G58" s="11">
        <v>2</v>
      </c>
      <c r="H58" s="58" t="s">
        <v>73</v>
      </c>
      <c r="I58" s="59"/>
      <c r="J58" s="59"/>
      <c r="K58" s="59"/>
      <c r="L58" s="60"/>
      <c r="M58" s="2"/>
      <c r="N58" s="2"/>
      <c r="O58" s="4"/>
      <c r="P58" s="4"/>
      <c r="Q58" s="4"/>
      <c r="R58" s="4"/>
      <c r="S58" s="4"/>
      <c r="T58" s="4"/>
      <c r="U58" s="4"/>
      <c r="V58" s="4"/>
      <c r="W58" s="4"/>
      <c r="X58" s="4"/>
      <c r="Y58" s="4"/>
      <c r="Z58" s="4"/>
    </row>
    <row r="59" spans="1:26" ht="16.5" customHeight="1">
      <c r="A59" s="11">
        <v>3</v>
      </c>
      <c r="B59" s="58" t="s">
        <v>74</v>
      </c>
      <c r="C59" s="59"/>
      <c r="D59" s="59"/>
      <c r="E59" s="59"/>
      <c r="F59" s="60"/>
      <c r="G59" s="11">
        <v>3</v>
      </c>
      <c r="H59" s="58" t="s">
        <v>75</v>
      </c>
      <c r="I59" s="59"/>
      <c r="J59" s="59"/>
      <c r="K59" s="59"/>
      <c r="L59" s="60"/>
      <c r="M59" s="2"/>
      <c r="N59" s="2"/>
      <c r="O59" s="4"/>
      <c r="P59" s="4"/>
      <c r="Q59" s="4"/>
      <c r="R59" s="4"/>
      <c r="S59" s="4"/>
      <c r="T59" s="4"/>
      <c r="U59" s="4"/>
      <c r="V59" s="4"/>
      <c r="W59" s="4"/>
      <c r="X59" s="4"/>
      <c r="Y59" s="4"/>
      <c r="Z59" s="4"/>
    </row>
    <row r="60" spans="1:26" ht="16.5" customHeight="1">
      <c r="A60" s="11">
        <v>4</v>
      </c>
      <c r="B60" s="58" t="s">
        <v>76</v>
      </c>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2" t="s">
        <v>77</v>
      </c>
      <c r="B67" s="63"/>
      <c r="C67" s="63"/>
      <c r="D67" s="63"/>
      <c r="E67" s="63"/>
      <c r="F67" s="64"/>
      <c r="G67" s="61" t="s">
        <v>78</v>
      </c>
      <c r="H67" s="59"/>
      <c r="I67" s="59"/>
      <c r="J67" s="59"/>
      <c r="K67" s="59"/>
      <c r="L67" s="60"/>
      <c r="M67" s="2"/>
      <c r="N67" s="2"/>
      <c r="O67" s="4"/>
      <c r="P67" s="4"/>
      <c r="Q67" s="4"/>
      <c r="R67" s="4"/>
      <c r="S67" s="4"/>
      <c r="T67" s="4"/>
      <c r="U67" s="4"/>
      <c r="V67" s="4"/>
      <c r="W67" s="4"/>
      <c r="X67" s="4"/>
      <c r="Y67" s="4"/>
      <c r="Z67" s="4"/>
    </row>
    <row r="68" spans="1:26" ht="16.5" customHeight="1">
      <c r="A68" s="11">
        <v>1</v>
      </c>
      <c r="B68" s="58" t="s">
        <v>79</v>
      </c>
      <c r="C68" s="59"/>
      <c r="D68" s="59"/>
      <c r="E68" s="59"/>
      <c r="F68" s="60"/>
      <c r="G68" s="11">
        <v>1</v>
      </c>
      <c r="H68" s="58" t="s">
        <v>80</v>
      </c>
      <c r="I68" s="59"/>
      <c r="J68" s="59"/>
      <c r="K68" s="59"/>
      <c r="L68" s="60"/>
      <c r="M68" s="2"/>
      <c r="N68" s="2"/>
      <c r="O68" s="4"/>
      <c r="P68" s="4"/>
      <c r="Q68" s="4"/>
      <c r="R68" s="4"/>
      <c r="S68" s="4"/>
      <c r="T68" s="4"/>
      <c r="U68" s="4"/>
      <c r="V68" s="4"/>
      <c r="W68" s="4"/>
      <c r="X68" s="4"/>
      <c r="Y68" s="4"/>
      <c r="Z68" s="4"/>
    </row>
    <row r="69" spans="1:26" ht="16.5" customHeight="1">
      <c r="A69" s="11">
        <v>2</v>
      </c>
      <c r="B69" s="58" t="s">
        <v>81</v>
      </c>
      <c r="C69" s="59"/>
      <c r="D69" s="59"/>
      <c r="E69" s="59"/>
      <c r="F69" s="60"/>
      <c r="G69" s="11">
        <v>2</v>
      </c>
      <c r="H69" s="58" t="s">
        <v>82</v>
      </c>
      <c r="I69" s="59"/>
      <c r="J69" s="59"/>
      <c r="K69" s="59"/>
      <c r="L69" s="60"/>
      <c r="M69" s="2"/>
      <c r="N69" s="2"/>
      <c r="O69" s="4"/>
      <c r="P69" s="4"/>
      <c r="Q69" s="4"/>
      <c r="R69" s="4"/>
      <c r="S69" s="4"/>
      <c r="T69" s="4"/>
      <c r="U69" s="4"/>
      <c r="V69" s="4"/>
      <c r="W69" s="4"/>
      <c r="X69" s="4"/>
      <c r="Y69" s="4"/>
      <c r="Z69" s="4"/>
    </row>
    <row r="70" spans="1:26" ht="16.5" customHeight="1">
      <c r="A70" s="11">
        <v>3</v>
      </c>
      <c r="B70" s="58" t="s">
        <v>83</v>
      </c>
      <c r="C70" s="59"/>
      <c r="D70" s="59"/>
      <c r="E70" s="59"/>
      <c r="F70" s="60"/>
      <c r="G70" s="11">
        <v>3</v>
      </c>
      <c r="H70" s="58" t="s">
        <v>84</v>
      </c>
      <c r="I70" s="59"/>
      <c r="J70" s="59"/>
      <c r="K70" s="59"/>
      <c r="L70" s="60"/>
      <c r="M70" s="2"/>
      <c r="N70" s="2"/>
      <c r="O70" s="4"/>
      <c r="P70" s="4"/>
      <c r="Q70" s="4"/>
      <c r="R70" s="4"/>
      <c r="S70" s="4"/>
      <c r="T70" s="4"/>
      <c r="U70" s="4"/>
      <c r="V70" s="4"/>
      <c r="W70" s="4"/>
      <c r="X70" s="4"/>
      <c r="Y70" s="4"/>
      <c r="Z70" s="4"/>
    </row>
    <row r="71" spans="1:26" ht="16.5" customHeight="1">
      <c r="A71" s="11">
        <v>4</v>
      </c>
      <c r="B71" s="58" t="s">
        <v>85</v>
      </c>
      <c r="C71" s="59"/>
      <c r="D71" s="59"/>
      <c r="E71" s="59"/>
      <c r="F71" s="60"/>
      <c r="G71" s="11">
        <v>4</v>
      </c>
      <c r="H71" s="58" t="s">
        <v>86</v>
      </c>
      <c r="I71" s="59"/>
      <c r="J71" s="59"/>
      <c r="K71" s="59"/>
      <c r="L71" s="60"/>
      <c r="M71" s="2"/>
      <c r="N71" s="2"/>
      <c r="O71" s="4"/>
      <c r="P71" s="4"/>
      <c r="Q71" s="4"/>
      <c r="R71" s="4"/>
      <c r="S71" s="4"/>
      <c r="T71" s="4"/>
      <c r="U71" s="4"/>
      <c r="V71" s="4"/>
      <c r="W71" s="4"/>
      <c r="X71" s="4"/>
      <c r="Y71" s="4"/>
      <c r="Z71" s="4"/>
    </row>
    <row r="72" spans="1:26" ht="16.5" customHeight="1">
      <c r="A72" s="11">
        <v>5</v>
      </c>
      <c r="B72" s="58" t="s">
        <v>87</v>
      </c>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2" t="s">
        <v>88</v>
      </c>
      <c r="B78" s="63"/>
      <c r="C78" s="63"/>
      <c r="D78" s="63"/>
      <c r="E78" s="63"/>
      <c r="F78" s="64"/>
      <c r="G78" s="61" t="s">
        <v>89</v>
      </c>
      <c r="H78" s="59"/>
      <c r="I78" s="59"/>
      <c r="J78" s="59"/>
      <c r="K78" s="59"/>
      <c r="L78" s="60"/>
      <c r="M78" s="2"/>
      <c r="N78" s="2"/>
      <c r="O78" s="4"/>
      <c r="P78" s="4"/>
      <c r="Q78" s="4"/>
      <c r="R78" s="4"/>
      <c r="S78" s="4"/>
      <c r="T78" s="4"/>
      <c r="U78" s="4"/>
      <c r="V78" s="4"/>
      <c r="W78" s="4"/>
      <c r="X78" s="4"/>
      <c r="Y78" s="4"/>
      <c r="Z78" s="4"/>
    </row>
    <row r="79" spans="1:26" ht="16.5" customHeight="1">
      <c r="A79" s="11">
        <v>1</v>
      </c>
      <c r="B79" s="58" t="s">
        <v>90</v>
      </c>
      <c r="C79" s="59"/>
      <c r="D79" s="59"/>
      <c r="E79" s="59"/>
      <c r="F79" s="60"/>
      <c r="G79" s="11">
        <v>1</v>
      </c>
      <c r="H79" s="58" t="s">
        <v>91</v>
      </c>
      <c r="I79" s="59"/>
      <c r="J79" s="59"/>
      <c r="K79" s="59"/>
      <c r="L79" s="60"/>
      <c r="M79" s="2"/>
      <c r="N79" s="2"/>
      <c r="O79" s="4"/>
      <c r="P79" s="4"/>
      <c r="Q79" s="4"/>
      <c r="R79" s="4"/>
      <c r="S79" s="4"/>
      <c r="T79" s="4"/>
      <c r="U79" s="4"/>
      <c r="V79" s="4"/>
      <c r="W79" s="4"/>
      <c r="X79" s="4"/>
      <c r="Y79" s="4"/>
      <c r="Z79" s="4"/>
    </row>
    <row r="80" spans="1:26" ht="16.5" customHeight="1">
      <c r="A80" s="11">
        <v>2</v>
      </c>
      <c r="B80" s="58" t="s">
        <v>92</v>
      </c>
      <c r="C80" s="59"/>
      <c r="D80" s="59"/>
      <c r="E80" s="59"/>
      <c r="F80" s="60"/>
      <c r="G80" s="11">
        <v>2</v>
      </c>
      <c r="H80" s="58" t="s">
        <v>93</v>
      </c>
      <c r="I80" s="59"/>
      <c r="J80" s="59"/>
      <c r="K80" s="59"/>
      <c r="L80" s="60"/>
      <c r="M80" s="2"/>
      <c r="N80" s="2"/>
      <c r="O80" s="4"/>
      <c r="P80" s="4"/>
      <c r="Q80" s="4"/>
      <c r="R80" s="4"/>
      <c r="S80" s="4"/>
      <c r="T80" s="4"/>
      <c r="U80" s="4"/>
      <c r="V80" s="4"/>
      <c r="W80" s="4"/>
      <c r="X80" s="4"/>
      <c r="Y80" s="4"/>
      <c r="Z80" s="4"/>
    </row>
    <row r="81" spans="1:26" ht="16.5" customHeight="1">
      <c r="A81" s="11">
        <v>3</v>
      </c>
      <c r="B81" s="58" t="s">
        <v>94</v>
      </c>
      <c r="C81" s="59"/>
      <c r="D81" s="59"/>
      <c r="E81" s="59"/>
      <c r="F81" s="60"/>
      <c r="G81" s="11">
        <v>3</v>
      </c>
      <c r="H81" s="58" t="s">
        <v>95</v>
      </c>
      <c r="I81" s="59"/>
      <c r="J81" s="59"/>
      <c r="K81" s="59"/>
      <c r="L81" s="60"/>
      <c r="M81" s="2"/>
      <c r="N81" s="2"/>
      <c r="O81" s="4"/>
      <c r="P81" s="4"/>
      <c r="Q81" s="4"/>
      <c r="R81" s="4"/>
      <c r="S81" s="4"/>
      <c r="T81" s="4"/>
      <c r="U81" s="4"/>
      <c r="V81" s="4"/>
      <c r="W81" s="4"/>
      <c r="X81" s="4"/>
      <c r="Y81" s="4"/>
      <c r="Z81" s="4"/>
    </row>
    <row r="82" spans="1:26" ht="16.5" customHeight="1">
      <c r="A82" s="11">
        <v>4</v>
      </c>
      <c r="B82" s="58" t="s">
        <v>96</v>
      </c>
      <c r="C82" s="59"/>
      <c r="D82" s="59"/>
      <c r="E82" s="59"/>
      <c r="F82" s="60"/>
      <c r="G82" s="11">
        <v>4</v>
      </c>
      <c r="H82" s="58" t="s">
        <v>97</v>
      </c>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387</v>
      </c>
      <c r="B1" s="41" t="s">
        <v>112</v>
      </c>
      <c r="C1" s="41" t="s">
        <v>113</v>
      </c>
      <c r="D1" s="41" t="s">
        <v>388</v>
      </c>
      <c r="E1" s="41" t="s">
        <v>389</v>
      </c>
      <c r="F1" s="41" t="s">
        <v>103</v>
      </c>
      <c r="G1" s="41" t="s">
        <v>390</v>
      </c>
      <c r="H1" s="41" t="s">
        <v>391</v>
      </c>
      <c r="I1" s="41" t="s">
        <v>220</v>
      </c>
      <c r="J1" s="41" t="s">
        <v>392</v>
      </c>
      <c r="K1" s="41" t="s">
        <v>243</v>
      </c>
      <c r="L1" s="41" t="s">
        <v>393</v>
      </c>
      <c r="M1" s="41" t="s">
        <v>394</v>
      </c>
      <c r="N1" s="41" t="s">
        <v>395</v>
      </c>
      <c r="O1" s="41" t="s">
        <v>396</v>
      </c>
      <c r="P1" s="41" t="s">
        <v>397</v>
      </c>
      <c r="Q1" s="42" t="s">
        <v>165</v>
      </c>
      <c r="R1" s="41" t="s">
        <v>398</v>
      </c>
      <c r="S1" s="41" t="s">
        <v>399</v>
      </c>
      <c r="T1" s="41" t="s">
        <v>400</v>
      </c>
      <c r="U1" s="41" t="s">
        <v>401</v>
      </c>
      <c r="V1" s="41" t="s">
        <v>402</v>
      </c>
      <c r="W1" s="41" t="s">
        <v>403</v>
      </c>
      <c r="X1" s="41" t="s">
        <v>404</v>
      </c>
      <c r="Y1" s="41" t="s">
        <v>394</v>
      </c>
      <c r="Z1" s="41" t="s">
        <v>405</v>
      </c>
      <c r="AA1" s="41" t="s">
        <v>406</v>
      </c>
      <c r="AB1" s="41" t="s">
        <v>407</v>
      </c>
      <c r="AC1" s="41" t="s">
        <v>408</v>
      </c>
      <c r="AD1" s="41" t="s">
        <v>395</v>
      </c>
      <c r="AE1" s="41" t="s">
        <v>409</v>
      </c>
    </row>
    <row r="2" spans="1:31" ht="45">
      <c r="A2" s="43" t="s">
        <v>410</v>
      </c>
      <c r="B2" s="44" t="s">
        <v>131</v>
      </c>
      <c r="C2" s="43" t="s">
        <v>411</v>
      </c>
      <c r="D2" s="44" t="s">
        <v>412</v>
      </c>
      <c r="E2" s="44" t="s">
        <v>413</v>
      </c>
      <c r="F2" s="44" t="s">
        <v>414</v>
      </c>
      <c r="G2" s="45"/>
      <c r="H2" s="45"/>
      <c r="I2" s="45" t="s">
        <v>234</v>
      </c>
      <c r="J2" s="45" t="s">
        <v>235</v>
      </c>
      <c r="K2" s="45" t="s">
        <v>243</v>
      </c>
      <c r="L2" s="45" t="s">
        <v>244</v>
      </c>
      <c r="M2" s="46" t="s">
        <v>245</v>
      </c>
      <c r="N2" s="45" t="s">
        <v>320</v>
      </c>
      <c r="O2" s="45" t="s">
        <v>193</v>
      </c>
      <c r="P2" s="44" t="s">
        <v>415</v>
      </c>
      <c r="Q2" s="44" t="s">
        <v>416</v>
      </c>
      <c r="R2" s="44" t="s">
        <v>417</v>
      </c>
      <c r="S2" s="44" t="s">
        <v>293</v>
      </c>
      <c r="T2" s="44" t="s">
        <v>294</v>
      </c>
      <c r="U2" s="45" t="s">
        <v>295</v>
      </c>
      <c r="V2" s="45" t="s">
        <v>296</v>
      </c>
      <c r="W2" s="45" t="s">
        <v>297</v>
      </c>
      <c r="X2" s="44" t="s">
        <v>298</v>
      </c>
      <c r="Y2" s="44" t="s">
        <v>299</v>
      </c>
      <c r="Z2" s="45" t="s">
        <v>293</v>
      </c>
      <c r="AA2" s="45">
        <v>15</v>
      </c>
      <c r="AB2" s="47" t="s">
        <v>418</v>
      </c>
      <c r="AC2" s="47" t="s">
        <v>419</v>
      </c>
      <c r="AD2" s="45" t="s">
        <v>420</v>
      </c>
      <c r="AE2" s="45" t="str">
        <f>""</f>
        <v/>
      </c>
    </row>
    <row r="3" spans="1:31" ht="45">
      <c r="A3" s="43" t="s">
        <v>127</v>
      </c>
      <c r="B3" s="43" t="s">
        <v>421</v>
      </c>
      <c r="C3" s="43" t="s">
        <v>132</v>
      </c>
      <c r="D3" s="44" t="s">
        <v>422</v>
      </c>
      <c r="E3" s="44" t="s">
        <v>423</v>
      </c>
      <c r="F3" s="44" t="s">
        <v>424</v>
      </c>
      <c r="G3" s="45"/>
      <c r="H3" s="45"/>
      <c r="I3" s="45" t="s">
        <v>242</v>
      </c>
      <c r="J3" s="45" t="s">
        <v>425</v>
      </c>
      <c r="K3" s="45" t="s">
        <v>236</v>
      </c>
      <c r="L3" s="45" t="s">
        <v>237</v>
      </c>
      <c r="M3" s="46" t="s">
        <v>238</v>
      </c>
      <c r="N3" s="45" t="s">
        <v>420</v>
      </c>
      <c r="O3" s="45" t="s">
        <v>194</v>
      </c>
      <c r="P3" s="44" t="s">
        <v>426</v>
      </c>
      <c r="Q3" s="44" t="s">
        <v>427</v>
      </c>
      <c r="R3" s="44" t="s">
        <v>428</v>
      </c>
      <c r="S3" s="44" t="s">
        <v>429</v>
      </c>
      <c r="T3" s="44" t="s">
        <v>430</v>
      </c>
      <c r="U3" s="45" t="s">
        <v>431</v>
      </c>
      <c r="V3" s="45" t="s">
        <v>432</v>
      </c>
      <c r="W3" s="45" t="s">
        <v>433</v>
      </c>
      <c r="X3" s="44" t="s">
        <v>434</v>
      </c>
      <c r="Y3" s="44" t="s">
        <v>435</v>
      </c>
      <c r="Z3" s="45" t="s">
        <v>429</v>
      </c>
      <c r="AA3" s="45">
        <v>0</v>
      </c>
      <c r="AB3" s="47" t="s">
        <v>436</v>
      </c>
      <c r="AC3" s="47" t="s">
        <v>437</v>
      </c>
      <c r="AD3" s="45" t="s">
        <v>325</v>
      </c>
      <c r="AE3" s="44"/>
    </row>
    <row r="4" spans="1:31" ht="60">
      <c r="A4" s="43" t="s">
        <v>161</v>
      </c>
      <c r="B4" s="43" t="s">
        <v>438</v>
      </c>
      <c r="C4" s="44" t="s">
        <v>439</v>
      </c>
      <c r="D4" s="44" t="s">
        <v>440</v>
      </c>
      <c r="E4" s="44" t="s">
        <v>441</v>
      </c>
      <c r="F4" s="44" t="s">
        <v>442</v>
      </c>
      <c r="G4" s="45"/>
      <c r="H4" s="45"/>
      <c r="I4" s="45" t="s">
        <v>443</v>
      </c>
      <c r="J4" s="45" t="s">
        <v>444</v>
      </c>
      <c r="K4" s="45" t="s">
        <v>444</v>
      </c>
      <c r="L4" s="45" t="s">
        <v>444</v>
      </c>
      <c r="M4" s="45" t="s">
        <v>444</v>
      </c>
      <c r="N4" s="46" t="s">
        <v>445</v>
      </c>
      <c r="O4" s="44"/>
      <c r="P4" s="44" t="s">
        <v>446</v>
      </c>
      <c r="Q4" s="44" t="s">
        <v>447</v>
      </c>
      <c r="R4" s="44"/>
      <c r="S4" s="44"/>
      <c r="T4" s="44"/>
      <c r="U4" s="44"/>
      <c r="V4" s="44" t="s">
        <v>448</v>
      </c>
      <c r="W4" s="44"/>
      <c r="X4" s="44"/>
      <c r="Y4" s="44" t="s">
        <v>449</v>
      </c>
      <c r="Z4" s="45" t="s">
        <v>294</v>
      </c>
      <c r="AA4" s="45">
        <v>15</v>
      </c>
      <c r="AB4" s="47" t="s">
        <v>450</v>
      </c>
      <c r="AC4" s="47" t="s">
        <v>301</v>
      </c>
      <c r="AD4" s="46" t="s">
        <v>451</v>
      </c>
      <c r="AE4" s="44"/>
    </row>
    <row r="5" spans="1:31" ht="45">
      <c r="A5" s="4"/>
      <c r="B5" s="43" t="s">
        <v>452</v>
      </c>
      <c r="C5" s="43" t="s">
        <v>453</v>
      </c>
      <c r="D5" s="4" t="s">
        <v>454</v>
      </c>
      <c r="E5" s="4" t="s">
        <v>455</v>
      </c>
      <c r="F5" s="48" t="s">
        <v>456</v>
      </c>
      <c r="G5" s="49"/>
      <c r="H5" s="49"/>
      <c r="I5" s="45" t="s">
        <v>444</v>
      </c>
      <c r="J5" s="45"/>
      <c r="K5" s="45"/>
      <c r="L5" s="45"/>
      <c r="M5" s="45"/>
      <c r="N5" s="45" t="s">
        <v>321</v>
      </c>
      <c r="O5" s="4"/>
      <c r="P5" s="44" t="s">
        <v>457</v>
      </c>
      <c r="Q5" s="44" t="s">
        <v>458</v>
      </c>
      <c r="R5" s="4"/>
      <c r="S5" s="4"/>
      <c r="T5" s="4"/>
      <c r="U5" s="4"/>
      <c r="V5" s="4"/>
      <c r="W5" s="4"/>
      <c r="X5" s="4"/>
      <c r="Y5" s="4"/>
      <c r="Z5" s="45" t="s">
        <v>430</v>
      </c>
      <c r="AA5" s="45">
        <v>0</v>
      </c>
      <c r="AB5" s="4"/>
      <c r="AC5" s="47" t="s">
        <v>459</v>
      </c>
      <c r="AD5" s="45"/>
      <c r="AE5" s="4"/>
    </row>
    <row r="6" spans="1:31" ht="30">
      <c r="A6" s="4"/>
      <c r="B6" s="44" t="s">
        <v>460</v>
      </c>
      <c r="C6" s="48" t="s">
        <v>144</v>
      </c>
      <c r="D6" s="4" t="s">
        <v>461</v>
      </c>
      <c r="E6" s="4" t="s">
        <v>462</v>
      </c>
      <c r="F6" s="48" t="s">
        <v>463</v>
      </c>
      <c r="G6" s="49"/>
      <c r="H6" s="49"/>
      <c r="I6" s="45"/>
      <c r="J6" s="45"/>
      <c r="K6" s="45"/>
      <c r="L6" s="45"/>
      <c r="M6" s="45"/>
      <c r="N6" s="45"/>
      <c r="O6" s="4"/>
      <c r="P6" s="44" t="s">
        <v>464</v>
      </c>
      <c r="Q6" s="44" t="s">
        <v>465</v>
      </c>
      <c r="R6" s="4"/>
      <c r="S6" s="4"/>
      <c r="T6" s="4"/>
      <c r="U6" s="4"/>
      <c r="V6" s="4"/>
      <c r="W6" s="4"/>
      <c r="X6" s="4"/>
      <c r="Y6" s="4"/>
      <c r="Z6" s="45" t="s">
        <v>295</v>
      </c>
      <c r="AA6" s="45">
        <v>15</v>
      </c>
      <c r="AB6" s="4"/>
      <c r="AC6" s="4"/>
      <c r="AD6" s="4"/>
      <c r="AE6" s="4"/>
    </row>
    <row r="7" spans="1:31" ht="60">
      <c r="A7" s="4"/>
      <c r="B7" s="48" t="s">
        <v>466</v>
      </c>
      <c r="C7" s="4" t="s">
        <v>166</v>
      </c>
      <c r="D7" s="4"/>
      <c r="E7" s="4" t="s">
        <v>467</v>
      </c>
      <c r="F7" s="4" t="s">
        <v>468</v>
      </c>
      <c r="G7" s="49"/>
      <c r="H7" s="49"/>
      <c r="I7" s="45"/>
      <c r="J7" s="45"/>
      <c r="K7" s="45"/>
      <c r="L7" s="45"/>
      <c r="M7" s="45"/>
      <c r="N7" s="45"/>
      <c r="O7" s="4"/>
      <c r="P7" s="44" t="s">
        <v>469</v>
      </c>
      <c r="Q7" s="4"/>
      <c r="R7" s="4"/>
      <c r="S7" s="4"/>
      <c r="T7" s="4"/>
      <c r="U7" s="4"/>
      <c r="V7" s="4"/>
      <c r="W7" s="4"/>
      <c r="X7" s="4"/>
      <c r="Y7" s="4"/>
      <c r="Z7" s="45" t="s">
        <v>431</v>
      </c>
      <c r="AA7" s="45">
        <v>0</v>
      </c>
      <c r="AB7" s="4"/>
      <c r="AC7" s="4"/>
      <c r="AD7" s="4"/>
      <c r="AE7" s="4"/>
    </row>
    <row r="8" spans="1:31">
      <c r="A8" s="4"/>
      <c r="B8" s="4" t="s">
        <v>165</v>
      </c>
      <c r="C8" s="4" t="s">
        <v>470</v>
      </c>
      <c r="D8" s="4"/>
      <c r="E8" s="4" t="s">
        <v>471</v>
      </c>
      <c r="F8" s="4" t="s">
        <v>472</v>
      </c>
      <c r="G8" s="49"/>
      <c r="H8" s="49"/>
      <c r="I8" s="45"/>
      <c r="J8" s="45"/>
      <c r="K8" s="45"/>
      <c r="L8" s="45"/>
      <c r="M8" s="45"/>
      <c r="N8" s="45"/>
      <c r="O8" s="4"/>
      <c r="P8" s="44" t="s">
        <v>473</v>
      </c>
      <c r="Q8" s="4"/>
      <c r="R8" s="4"/>
      <c r="S8" s="4"/>
      <c r="T8" s="4"/>
      <c r="U8" s="4"/>
      <c r="V8" s="4"/>
      <c r="W8" s="4"/>
      <c r="X8" s="4"/>
      <c r="Y8" s="4"/>
      <c r="Z8" s="45" t="s">
        <v>296</v>
      </c>
      <c r="AA8" s="45">
        <v>15</v>
      </c>
      <c r="AB8" s="4"/>
      <c r="AC8" s="4"/>
      <c r="AD8" s="4"/>
      <c r="AE8" s="4"/>
    </row>
    <row r="9" spans="1:31">
      <c r="A9" s="4"/>
      <c r="B9" s="4" t="s">
        <v>474</v>
      </c>
      <c r="C9" s="4"/>
      <c r="D9" s="4"/>
      <c r="E9" s="4" t="s">
        <v>475</v>
      </c>
      <c r="F9" s="4" t="s">
        <v>476</v>
      </c>
      <c r="G9" s="49"/>
      <c r="H9" s="49"/>
      <c r="I9" s="45"/>
      <c r="J9" s="45"/>
      <c r="K9" s="45"/>
      <c r="L9" s="45"/>
      <c r="M9" s="45"/>
      <c r="N9" s="45"/>
      <c r="O9" s="4"/>
      <c r="P9" s="44" t="s">
        <v>477</v>
      </c>
      <c r="Q9" s="4"/>
      <c r="R9" s="4"/>
      <c r="S9" s="4"/>
      <c r="T9" s="4"/>
      <c r="U9" s="4"/>
      <c r="V9" s="4"/>
      <c r="W9" s="4"/>
      <c r="X9" s="4"/>
      <c r="Y9" s="4"/>
      <c r="Z9" s="45" t="s">
        <v>432</v>
      </c>
      <c r="AA9" s="45">
        <v>10</v>
      </c>
      <c r="AB9" s="4"/>
      <c r="AC9" s="4"/>
      <c r="AD9" s="4"/>
      <c r="AE9" s="4"/>
    </row>
    <row r="10" spans="1:31">
      <c r="A10" s="4"/>
      <c r="B10" s="4" t="s">
        <v>478</v>
      </c>
      <c r="C10" s="4"/>
      <c r="D10" s="4"/>
      <c r="E10" s="4" t="s">
        <v>479</v>
      </c>
      <c r="F10" s="4" t="s">
        <v>480</v>
      </c>
      <c r="G10" s="49"/>
      <c r="H10" s="49"/>
      <c r="I10" s="45"/>
      <c r="J10" s="45"/>
      <c r="K10" s="45"/>
      <c r="L10" s="45"/>
      <c r="M10" s="45"/>
      <c r="N10" s="45"/>
      <c r="O10" s="4"/>
      <c r="P10" s="4"/>
      <c r="Q10" s="4"/>
      <c r="R10" s="4"/>
      <c r="S10" s="4"/>
      <c r="T10" s="4"/>
      <c r="U10" s="4"/>
      <c r="V10" s="4"/>
      <c r="W10" s="4"/>
      <c r="X10" s="4"/>
      <c r="Y10" s="4"/>
      <c r="Z10" s="45" t="s">
        <v>448</v>
      </c>
      <c r="AA10" s="45">
        <v>0</v>
      </c>
      <c r="AB10" s="4"/>
      <c r="AC10" s="4"/>
      <c r="AD10" s="4"/>
      <c r="AE10" s="4"/>
    </row>
    <row r="11" spans="1:31">
      <c r="A11" s="4"/>
      <c r="B11" s="4" t="s">
        <v>481</v>
      </c>
      <c r="C11" s="4"/>
      <c r="D11" s="4"/>
      <c r="E11" s="4" t="s">
        <v>482</v>
      </c>
      <c r="F11" s="4" t="s">
        <v>483</v>
      </c>
      <c r="G11" s="49"/>
      <c r="H11" s="49"/>
      <c r="I11" s="45"/>
      <c r="J11" s="45"/>
      <c r="K11" s="45"/>
      <c r="L11" s="45"/>
      <c r="M11" s="45"/>
      <c r="N11" s="45"/>
      <c r="O11" s="4"/>
      <c r="P11" s="4"/>
      <c r="Q11" s="4"/>
      <c r="R11" s="4"/>
      <c r="S11" s="4"/>
      <c r="T11" s="4"/>
      <c r="U11" s="4"/>
      <c r="V11" s="4"/>
      <c r="W11" s="4"/>
      <c r="X11" s="4"/>
      <c r="Y11" s="4"/>
      <c r="Z11" s="45" t="s">
        <v>297</v>
      </c>
      <c r="AA11" s="45">
        <v>15</v>
      </c>
      <c r="AB11" s="4"/>
      <c r="AC11" s="4"/>
      <c r="AD11" s="4"/>
      <c r="AE11" s="4"/>
    </row>
    <row r="12" spans="1:31">
      <c r="A12" s="4"/>
      <c r="B12" s="4"/>
      <c r="C12" s="4"/>
      <c r="D12" s="4"/>
      <c r="E12" s="4"/>
      <c r="F12" s="4" t="s">
        <v>484</v>
      </c>
      <c r="G12" s="49"/>
      <c r="H12" s="49"/>
      <c r="I12" s="45"/>
      <c r="J12" s="45"/>
      <c r="K12" s="45"/>
      <c r="L12" s="45"/>
      <c r="M12" s="45"/>
      <c r="N12" s="45"/>
      <c r="O12" s="4"/>
      <c r="P12" s="4"/>
      <c r="Q12" s="4"/>
      <c r="R12" s="4"/>
      <c r="S12" s="4"/>
      <c r="T12" s="4"/>
      <c r="U12" s="4"/>
      <c r="V12" s="4"/>
      <c r="W12" s="4"/>
      <c r="X12" s="4"/>
      <c r="Y12" s="4"/>
      <c r="Z12" s="45" t="s">
        <v>433</v>
      </c>
      <c r="AA12" s="45">
        <v>0</v>
      </c>
      <c r="AB12" s="4"/>
      <c r="AC12" s="4"/>
      <c r="AD12" s="4"/>
      <c r="AE12" s="4"/>
    </row>
    <row r="13" spans="1:31">
      <c r="A13" s="4"/>
      <c r="B13" s="4"/>
      <c r="C13" s="4"/>
      <c r="D13" s="4"/>
      <c r="E13" s="4"/>
      <c r="F13" s="4" t="s">
        <v>485</v>
      </c>
      <c r="G13" s="49"/>
      <c r="H13" s="49"/>
      <c r="I13" s="45"/>
      <c r="J13" s="45"/>
      <c r="K13" s="45"/>
      <c r="L13" s="45"/>
      <c r="M13" s="45"/>
      <c r="N13" s="45"/>
      <c r="O13" s="4"/>
      <c r="P13" s="4"/>
      <c r="Q13" s="4"/>
      <c r="R13" s="4"/>
      <c r="S13" s="4"/>
      <c r="T13" s="4"/>
      <c r="U13" s="4"/>
      <c r="V13" s="4"/>
      <c r="W13" s="4"/>
      <c r="X13" s="4"/>
      <c r="Y13" s="4"/>
      <c r="Z13" s="45" t="s">
        <v>298</v>
      </c>
      <c r="AA13" s="45">
        <v>15</v>
      </c>
      <c r="AB13" s="4"/>
      <c r="AC13" s="4"/>
      <c r="AD13" s="4"/>
      <c r="AE13" s="4"/>
    </row>
    <row r="14" spans="1:31">
      <c r="A14" s="4"/>
      <c r="B14" s="4"/>
      <c r="C14" s="4"/>
      <c r="D14" s="4"/>
      <c r="E14" s="4"/>
      <c r="F14" s="4" t="s">
        <v>6</v>
      </c>
      <c r="G14" s="49"/>
      <c r="H14" s="49"/>
      <c r="I14" s="45"/>
      <c r="J14" s="45"/>
      <c r="K14" s="45"/>
      <c r="L14" s="45"/>
      <c r="M14" s="45"/>
      <c r="N14" s="45"/>
      <c r="O14" s="4"/>
      <c r="P14" s="4"/>
      <c r="Q14" s="4"/>
      <c r="R14" s="4"/>
      <c r="S14" s="4"/>
      <c r="T14" s="4"/>
      <c r="U14" s="4"/>
      <c r="V14" s="4"/>
      <c r="W14" s="4"/>
      <c r="X14" s="4"/>
      <c r="Y14" s="4"/>
      <c r="Z14" s="45" t="s">
        <v>434</v>
      </c>
      <c r="AA14" s="45">
        <v>0</v>
      </c>
      <c r="AB14" s="4"/>
      <c r="AC14" s="4"/>
      <c r="AD14" s="4"/>
      <c r="AE14" s="4"/>
    </row>
    <row r="15" spans="1:31">
      <c r="A15" s="4"/>
      <c r="B15" s="4"/>
      <c r="C15" s="4"/>
      <c r="D15" s="4"/>
      <c r="E15" s="4"/>
      <c r="F15" s="4" t="s">
        <v>486</v>
      </c>
      <c r="G15" s="49"/>
      <c r="H15" s="49"/>
      <c r="I15" s="45"/>
      <c r="J15" s="45"/>
      <c r="K15" s="45"/>
      <c r="L15" s="45"/>
      <c r="M15" s="45"/>
      <c r="N15" s="45"/>
      <c r="O15" s="4"/>
      <c r="P15" s="4"/>
      <c r="Q15" s="4"/>
      <c r="R15" s="4"/>
      <c r="S15" s="4"/>
      <c r="T15" s="4"/>
      <c r="U15" s="4"/>
      <c r="V15" s="4"/>
      <c r="W15" s="4"/>
      <c r="X15" s="4"/>
      <c r="Y15" s="4"/>
      <c r="Z15" s="45" t="s">
        <v>299</v>
      </c>
      <c r="AA15" s="45">
        <v>10</v>
      </c>
      <c r="AB15" s="4"/>
      <c r="AC15" s="4"/>
      <c r="AD15" s="4"/>
      <c r="AE15" s="4"/>
    </row>
    <row r="16" spans="1:31">
      <c r="A16" s="4"/>
      <c r="B16" s="4"/>
      <c r="C16" s="4"/>
      <c r="D16" s="4"/>
      <c r="E16" s="4"/>
      <c r="F16" s="4" t="s">
        <v>487</v>
      </c>
      <c r="G16" s="49"/>
      <c r="H16" s="49"/>
      <c r="I16" s="45"/>
      <c r="J16" s="45"/>
      <c r="K16" s="45"/>
      <c r="L16" s="45"/>
      <c r="M16" s="45"/>
      <c r="N16" s="45"/>
      <c r="O16" s="4"/>
      <c r="P16" s="4"/>
      <c r="Q16" s="4"/>
      <c r="R16" s="4"/>
      <c r="S16" s="4"/>
      <c r="T16" s="4"/>
      <c r="U16" s="4"/>
      <c r="V16" s="4"/>
      <c r="W16" s="4"/>
      <c r="X16" s="4"/>
      <c r="Y16" s="4"/>
      <c r="Z16" s="45" t="s">
        <v>435</v>
      </c>
      <c r="AA16" s="45">
        <v>5</v>
      </c>
      <c r="AB16" s="4"/>
      <c r="AC16" s="4"/>
      <c r="AD16" s="4"/>
      <c r="AE16" s="4"/>
    </row>
    <row r="17" spans="1:31">
      <c r="A17" s="4"/>
      <c r="B17" s="4"/>
      <c r="C17" s="4"/>
      <c r="D17" s="4"/>
      <c r="E17" s="4"/>
      <c r="F17" s="4" t="s">
        <v>488</v>
      </c>
      <c r="G17" s="49"/>
      <c r="H17" s="49"/>
      <c r="I17" s="45"/>
      <c r="J17" s="45"/>
      <c r="K17" s="45"/>
      <c r="L17" s="45"/>
      <c r="M17" s="45"/>
      <c r="N17" s="45"/>
      <c r="O17" s="4"/>
      <c r="P17" s="4"/>
      <c r="Q17" s="4"/>
      <c r="R17" s="4"/>
      <c r="S17" s="4"/>
      <c r="T17" s="4"/>
      <c r="U17" s="4"/>
      <c r="V17" s="4"/>
      <c r="W17" s="4"/>
      <c r="X17" s="4"/>
      <c r="Y17" s="4"/>
      <c r="Z17" s="45" t="s">
        <v>449</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489</v>
      </c>
      <c r="B1" s="51" t="s">
        <v>390</v>
      </c>
      <c r="C1" s="51" t="s">
        <v>490</v>
      </c>
      <c r="D1" s="51" t="s">
        <v>491</v>
      </c>
      <c r="E1" s="52"/>
      <c r="F1" s="52"/>
      <c r="G1" s="52"/>
      <c r="H1" s="52"/>
      <c r="I1" s="52"/>
      <c r="J1" s="52"/>
      <c r="K1" s="52"/>
      <c r="L1" s="52"/>
      <c r="M1" s="52"/>
      <c r="N1" s="52"/>
      <c r="O1" s="52"/>
      <c r="P1" s="52"/>
      <c r="Q1" s="52"/>
      <c r="R1" s="52"/>
      <c r="S1" s="52"/>
      <c r="T1" s="52"/>
      <c r="U1" s="52"/>
      <c r="V1" s="52"/>
      <c r="W1" s="52"/>
      <c r="X1" s="52"/>
      <c r="Y1" s="52"/>
      <c r="Z1" s="52"/>
    </row>
    <row r="2" spans="1:26" ht="99">
      <c r="A2" s="53" t="s">
        <v>414</v>
      </c>
      <c r="B2" s="54" t="s">
        <v>492</v>
      </c>
      <c r="C2" s="54" t="s">
        <v>493</v>
      </c>
      <c r="D2" s="54" t="s">
        <v>494</v>
      </c>
      <c r="E2" s="55"/>
      <c r="F2" s="55"/>
      <c r="G2" s="55"/>
      <c r="H2" s="55"/>
      <c r="I2" s="55"/>
      <c r="J2" s="55"/>
      <c r="K2" s="55"/>
      <c r="L2" s="55"/>
      <c r="M2" s="55"/>
      <c r="N2" s="55"/>
      <c r="O2" s="55"/>
      <c r="P2" s="55"/>
      <c r="Q2" s="55"/>
      <c r="R2" s="55"/>
      <c r="S2" s="55"/>
      <c r="T2" s="55"/>
      <c r="U2" s="55"/>
      <c r="V2" s="55"/>
      <c r="W2" s="55"/>
      <c r="X2" s="55"/>
      <c r="Y2" s="55"/>
      <c r="Z2" s="55"/>
    </row>
    <row r="3" spans="1:26" ht="117">
      <c r="A3" s="53" t="s">
        <v>424</v>
      </c>
      <c r="B3" s="54" t="s">
        <v>495</v>
      </c>
      <c r="C3" s="54" t="s">
        <v>496</v>
      </c>
      <c r="D3" s="54" t="s">
        <v>497</v>
      </c>
      <c r="E3" s="55"/>
      <c r="F3" s="55"/>
      <c r="G3" s="55"/>
      <c r="H3" s="55"/>
      <c r="I3" s="55"/>
      <c r="J3" s="55"/>
      <c r="K3" s="55"/>
      <c r="L3" s="55"/>
      <c r="M3" s="55"/>
      <c r="N3" s="55"/>
      <c r="O3" s="55"/>
      <c r="P3" s="55"/>
      <c r="Q3" s="55"/>
      <c r="R3" s="55"/>
      <c r="S3" s="55"/>
      <c r="T3" s="55"/>
      <c r="U3" s="55"/>
      <c r="V3" s="55"/>
      <c r="W3" s="55"/>
      <c r="X3" s="55"/>
      <c r="Y3" s="55"/>
      <c r="Z3" s="55"/>
    </row>
    <row r="4" spans="1:26" ht="63">
      <c r="A4" s="53" t="s">
        <v>468</v>
      </c>
      <c r="B4" s="54" t="s">
        <v>498</v>
      </c>
      <c r="C4" s="54" t="s">
        <v>499</v>
      </c>
      <c r="D4" s="54" t="s">
        <v>500</v>
      </c>
      <c r="E4" s="55"/>
      <c r="F4" s="55"/>
      <c r="G4" s="55"/>
      <c r="H4" s="55"/>
      <c r="I4" s="55"/>
      <c r="J4" s="55"/>
      <c r="K4" s="55"/>
      <c r="L4" s="55"/>
      <c r="M4" s="55"/>
      <c r="N4" s="55"/>
      <c r="O4" s="55"/>
      <c r="P4" s="55"/>
      <c r="Q4" s="55"/>
      <c r="R4" s="55"/>
      <c r="S4" s="55"/>
      <c r="T4" s="55"/>
      <c r="U4" s="55"/>
      <c r="V4" s="55"/>
      <c r="W4" s="55"/>
      <c r="X4" s="55"/>
      <c r="Y4" s="55"/>
      <c r="Z4" s="55"/>
    </row>
    <row r="5" spans="1:26" ht="45">
      <c r="A5" s="53" t="s">
        <v>472</v>
      </c>
      <c r="B5" s="54" t="s">
        <v>501</v>
      </c>
      <c r="C5" s="54" t="s">
        <v>502</v>
      </c>
      <c r="D5" s="54" t="s">
        <v>503</v>
      </c>
      <c r="E5" s="55"/>
      <c r="F5" s="55"/>
      <c r="G5" s="55"/>
      <c r="H5" s="55"/>
      <c r="I5" s="55"/>
      <c r="J5" s="55"/>
      <c r="K5" s="55"/>
      <c r="L5" s="55"/>
      <c r="M5" s="55"/>
      <c r="N5" s="55"/>
      <c r="O5" s="55"/>
      <c r="P5" s="55"/>
      <c r="Q5" s="55"/>
      <c r="R5" s="55"/>
      <c r="S5" s="55"/>
      <c r="T5" s="55"/>
      <c r="U5" s="55"/>
      <c r="V5" s="55"/>
      <c r="W5" s="55"/>
      <c r="X5" s="55"/>
      <c r="Y5" s="55"/>
      <c r="Z5" s="55"/>
    </row>
    <row r="6" spans="1:26" ht="63">
      <c r="A6" s="53" t="s">
        <v>476</v>
      </c>
      <c r="B6" s="54" t="s">
        <v>504</v>
      </c>
      <c r="C6" s="54" t="s">
        <v>505</v>
      </c>
      <c r="D6" s="54" t="s">
        <v>500</v>
      </c>
      <c r="E6" s="55"/>
      <c r="F6" s="55"/>
      <c r="G6" s="55"/>
      <c r="H6" s="55"/>
      <c r="I6" s="55"/>
      <c r="J6" s="55"/>
      <c r="K6" s="55"/>
      <c r="L6" s="55"/>
      <c r="M6" s="55"/>
      <c r="N6" s="55"/>
      <c r="O6" s="55"/>
      <c r="P6" s="55"/>
      <c r="Q6" s="55"/>
      <c r="R6" s="55"/>
      <c r="S6" s="55"/>
      <c r="T6" s="55"/>
      <c r="U6" s="55"/>
      <c r="V6" s="55"/>
      <c r="W6" s="55"/>
      <c r="X6" s="55"/>
      <c r="Y6" s="55"/>
      <c r="Z6" s="55"/>
    </row>
    <row r="7" spans="1:26" ht="120" customHeight="1">
      <c r="A7" s="53" t="s">
        <v>456</v>
      </c>
      <c r="B7" s="54" t="s">
        <v>506</v>
      </c>
      <c r="C7" s="54" t="s">
        <v>507</v>
      </c>
      <c r="D7" s="54" t="s">
        <v>508</v>
      </c>
      <c r="E7" s="55"/>
      <c r="F7" s="55"/>
      <c r="G7" s="55"/>
      <c r="H7" s="55"/>
      <c r="I7" s="55"/>
      <c r="J7" s="55"/>
      <c r="K7" s="55"/>
      <c r="L7" s="55"/>
      <c r="M7" s="55"/>
      <c r="N7" s="55"/>
      <c r="O7" s="55"/>
      <c r="P7" s="55"/>
      <c r="Q7" s="55"/>
      <c r="R7" s="55"/>
      <c r="S7" s="55"/>
      <c r="T7" s="55"/>
      <c r="U7" s="55"/>
      <c r="V7" s="55"/>
      <c r="W7" s="55"/>
      <c r="X7" s="55"/>
      <c r="Y7" s="55"/>
      <c r="Z7" s="55"/>
    </row>
    <row r="8" spans="1:26" ht="54">
      <c r="A8" s="53" t="s">
        <v>442</v>
      </c>
      <c r="B8" s="54" t="s">
        <v>509</v>
      </c>
      <c r="C8" s="54" t="s">
        <v>510</v>
      </c>
      <c r="D8" s="54" t="s">
        <v>497</v>
      </c>
      <c r="E8" s="55"/>
      <c r="F8" s="55"/>
      <c r="G8" s="55"/>
      <c r="H8" s="55"/>
      <c r="I8" s="55"/>
      <c r="J8" s="55"/>
      <c r="K8" s="55"/>
      <c r="L8" s="55"/>
      <c r="M8" s="55"/>
      <c r="N8" s="55"/>
      <c r="O8" s="55"/>
      <c r="P8" s="55"/>
      <c r="Q8" s="55"/>
      <c r="R8" s="55"/>
      <c r="S8" s="55"/>
      <c r="T8" s="55"/>
      <c r="U8" s="55"/>
      <c r="V8" s="55"/>
      <c r="W8" s="55"/>
      <c r="X8" s="55"/>
      <c r="Y8" s="55"/>
      <c r="Z8" s="55"/>
    </row>
    <row r="9" spans="1:26" ht="63">
      <c r="A9" s="53" t="s">
        <v>463</v>
      </c>
      <c r="B9" s="54" t="s">
        <v>511</v>
      </c>
      <c r="C9" s="54" t="s">
        <v>512</v>
      </c>
      <c r="D9" s="54" t="s">
        <v>513</v>
      </c>
      <c r="E9" s="55"/>
      <c r="F9" s="55"/>
      <c r="G9" s="55"/>
      <c r="H9" s="55"/>
      <c r="I9" s="55"/>
      <c r="J9" s="55"/>
      <c r="K9" s="55"/>
      <c r="L9" s="55"/>
      <c r="M9" s="55"/>
      <c r="N9" s="55"/>
      <c r="O9" s="55"/>
      <c r="P9" s="55"/>
      <c r="Q9" s="55"/>
      <c r="R9" s="55"/>
      <c r="S9" s="55"/>
      <c r="T9" s="55"/>
      <c r="U9" s="55"/>
      <c r="V9" s="55"/>
      <c r="W9" s="55"/>
      <c r="X9" s="55"/>
      <c r="Y9" s="55"/>
      <c r="Z9" s="55"/>
    </row>
    <row r="10" spans="1:26" ht="63">
      <c r="A10" s="53" t="s">
        <v>480</v>
      </c>
      <c r="B10" s="54" t="s">
        <v>514</v>
      </c>
      <c r="C10" s="54" t="s">
        <v>515</v>
      </c>
      <c r="D10" s="54" t="s">
        <v>500</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483</v>
      </c>
      <c r="B11" s="54" t="s">
        <v>516</v>
      </c>
      <c r="C11" s="54" t="s">
        <v>517</v>
      </c>
      <c r="D11" s="54" t="s">
        <v>500</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484</v>
      </c>
      <c r="B12" s="54" t="s">
        <v>518</v>
      </c>
      <c r="C12" s="54" t="s">
        <v>519</v>
      </c>
      <c r="D12" s="54" t="s">
        <v>500</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485</v>
      </c>
      <c r="B13" s="54" t="s">
        <v>520</v>
      </c>
      <c r="C13" s="54" t="s">
        <v>521</v>
      </c>
      <c r="D13" s="54" t="s">
        <v>500</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6</v>
      </c>
      <c r="B14" s="54" t="s">
        <v>522</v>
      </c>
      <c r="C14" s="54" t="s">
        <v>523</v>
      </c>
      <c r="D14" s="54" t="s">
        <v>500</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486</v>
      </c>
      <c r="B15" s="54" t="s">
        <v>524</v>
      </c>
      <c r="C15" s="54" t="s">
        <v>525</v>
      </c>
      <c r="D15" s="54" t="s">
        <v>526</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488</v>
      </c>
      <c r="B16" s="56"/>
      <c r="C16" s="56"/>
      <c r="D16" s="54" t="s">
        <v>508</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487</v>
      </c>
      <c r="B17" s="54" t="s">
        <v>527</v>
      </c>
      <c r="C17" s="54" t="s">
        <v>528</v>
      </c>
      <c r="D17" s="54" t="s">
        <v>500</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4"/>
      <c r="B1" s="68"/>
      <c r="C1" s="95" t="s">
        <v>0</v>
      </c>
      <c r="D1" s="74"/>
      <c r="E1" s="74"/>
      <c r="F1" s="74"/>
      <c r="G1" s="74"/>
      <c r="H1" s="74"/>
      <c r="I1" s="74"/>
      <c r="J1" s="74"/>
      <c r="K1" s="74"/>
      <c r="L1" s="74"/>
      <c r="M1" s="74"/>
      <c r="N1" s="74"/>
      <c r="O1" s="74"/>
      <c r="P1" s="74"/>
      <c r="Q1" s="74"/>
      <c r="R1" s="74"/>
      <c r="S1" s="74"/>
      <c r="T1" s="74"/>
      <c r="U1" s="68"/>
      <c r="V1" s="12" t="s">
        <v>98</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99</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100</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101</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6" t="s">
        <v>102</v>
      </c>
      <c r="B6" s="92" t="s">
        <v>103</v>
      </c>
      <c r="C6" s="97" t="s">
        <v>104</v>
      </c>
      <c r="D6" s="59"/>
      <c r="E6" s="59"/>
      <c r="F6" s="59"/>
      <c r="G6" s="59"/>
      <c r="H6" s="59"/>
      <c r="I6" s="59"/>
      <c r="J6" s="60"/>
      <c r="K6" s="97" t="s">
        <v>105</v>
      </c>
      <c r="L6" s="59"/>
      <c r="M6" s="59"/>
      <c r="N6" s="59"/>
      <c r="O6" s="59"/>
      <c r="P6" s="60"/>
      <c r="Q6" s="97" t="s">
        <v>106</v>
      </c>
      <c r="R6" s="59"/>
      <c r="S6" s="59"/>
      <c r="T6" s="59"/>
      <c r="U6" s="59"/>
      <c r="V6" s="60"/>
      <c r="W6" s="4"/>
      <c r="X6" s="4"/>
      <c r="Y6" s="4"/>
      <c r="Z6" s="4"/>
    </row>
    <row r="7" spans="1:26" ht="18" customHeight="1">
      <c r="A7" s="83"/>
      <c r="B7" s="83"/>
      <c r="C7" s="91" t="s">
        <v>107</v>
      </c>
      <c r="D7" s="91" t="s">
        <v>108</v>
      </c>
      <c r="E7" s="91" t="s">
        <v>109</v>
      </c>
      <c r="F7" s="91" t="s">
        <v>110</v>
      </c>
      <c r="G7" s="98" t="s">
        <v>111</v>
      </c>
      <c r="H7" s="91" t="s">
        <v>112</v>
      </c>
      <c r="I7" s="91" t="s">
        <v>113</v>
      </c>
      <c r="J7" s="91" t="s">
        <v>114</v>
      </c>
      <c r="K7" s="93" t="s">
        <v>115</v>
      </c>
      <c r="L7" s="92" t="s">
        <v>116</v>
      </c>
      <c r="M7" s="99" t="s">
        <v>117</v>
      </c>
      <c r="N7" s="93" t="s">
        <v>118</v>
      </c>
      <c r="O7" s="92" t="s">
        <v>116</v>
      </c>
      <c r="P7" s="93" t="s">
        <v>119</v>
      </c>
      <c r="Q7" s="91" t="s">
        <v>120</v>
      </c>
      <c r="R7" s="91" t="s">
        <v>121</v>
      </c>
      <c r="S7" s="91" t="s">
        <v>122</v>
      </c>
      <c r="T7" s="91" t="s">
        <v>123</v>
      </c>
      <c r="U7" s="93" t="s">
        <v>124</v>
      </c>
      <c r="V7" s="91" t="s">
        <v>125</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0">
        <v>1</v>
      </c>
      <c r="B9" s="85" t="str">
        <f>IF(C9="","",
IF('1. Punto de Partida'!$C$6="","",'1. Punto de Partida'!$C$6))</f>
        <v>Gestión Documental</v>
      </c>
      <c r="C9" s="85" t="s">
        <v>126</v>
      </c>
      <c r="D9" s="85" t="s">
        <v>127</v>
      </c>
      <c r="E9" s="85" t="s">
        <v>128</v>
      </c>
      <c r="F9" s="85" t="s">
        <v>129</v>
      </c>
      <c r="G9" s="85" t="s">
        <v>130</v>
      </c>
      <c r="H9" s="85" t="s">
        <v>131</v>
      </c>
      <c r="I9" s="85" t="s">
        <v>132</v>
      </c>
      <c r="J9" s="85" t="s">
        <v>133</v>
      </c>
      <c r="K9" s="86" t="str">
        <f>IFERROR(MID(J9,1,SEARCH(":",J9,1)-1),"")</f>
        <v>Alta</v>
      </c>
      <c r="L9" s="87">
        <f>IF(OR(K9="Rara vez",K9="Muy Baja"),0.2,
IF(OR(K9="Improbable",K9="Baja"),0.4,
IF(OR(K9="Posible",K9="Media"),0.6,
IF(OR(K9="Probable",K9="Alta"),0.8,
IF(OR(K9="Casi seguro",K9="Muy Alta"),1,"")))))</f>
        <v>0.8</v>
      </c>
      <c r="M9" s="88" t="s">
        <v>134</v>
      </c>
      <c r="N9" s="8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7">
        <f>IF(N9="Leve",0.2,
IF(N9="Menor",0.4,
IF(N9="Moderado",0.6,
IF(N9="Mayor",0.8,
IF(N9="Catastrófico",1,"")))))</f>
        <v>0.6</v>
      </c>
      <c r="P9" s="8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9" t="s">
        <v>135</v>
      </c>
      <c r="R9" s="89" t="s">
        <v>136</v>
      </c>
      <c r="S9" s="89" t="s">
        <v>137</v>
      </c>
      <c r="T9" s="89" t="s">
        <v>138</v>
      </c>
      <c r="U9" s="85" t="str">
        <f>IF(S9="","","Cuatrimestral")</f>
        <v>Cuatrimestral</v>
      </c>
      <c r="V9" s="85" t="s">
        <v>139</v>
      </c>
      <c r="W9" s="4"/>
      <c r="X9" s="4"/>
      <c r="Y9" s="4"/>
      <c r="Z9" s="4"/>
    </row>
    <row r="10" spans="1:26" ht="16.5" customHeight="1">
      <c r="A10" s="83"/>
      <c r="B10" s="83"/>
      <c r="C10" s="83"/>
      <c r="D10" s="83"/>
      <c r="E10" s="83"/>
      <c r="F10" s="83"/>
      <c r="G10" s="83"/>
      <c r="H10" s="83"/>
      <c r="I10" s="83"/>
      <c r="J10" s="83"/>
      <c r="K10" s="83"/>
      <c r="L10" s="83"/>
      <c r="M10" s="83"/>
      <c r="N10" s="83"/>
      <c r="O10" s="83"/>
      <c r="P10" s="83"/>
      <c r="Q10" s="83"/>
      <c r="R10" s="83"/>
      <c r="S10" s="83"/>
      <c r="T10" s="83"/>
      <c r="U10" s="83"/>
      <c r="V10" s="83"/>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0">
        <v>2</v>
      </c>
      <c r="B12" s="85" t="str">
        <f>IF(C12="","",
IF('1. Punto de Partida'!$C$6="","",'1. Punto de Partida'!$C$6))</f>
        <v>Gestión Documental</v>
      </c>
      <c r="C12" s="85" t="s">
        <v>140</v>
      </c>
      <c r="D12" s="85" t="s">
        <v>127</v>
      </c>
      <c r="E12" s="85" t="s">
        <v>141</v>
      </c>
      <c r="F12" s="85" t="s">
        <v>142</v>
      </c>
      <c r="G12" s="85" t="s">
        <v>143</v>
      </c>
      <c r="H12" s="85" t="s">
        <v>131</v>
      </c>
      <c r="I12" s="85" t="s">
        <v>144</v>
      </c>
      <c r="J12" s="85" t="s">
        <v>133</v>
      </c>
      <c r="K12" s="86" t="str">
        <f>IFERROR(MID(J12,1,SEARCH(":",J12,1)-1),"")</f>
        <v>Alta</v>
      </c>
      <c r="L12" s="87">
        <f>IF(OR(K12="Rara vez",K12="Muy Baja"),0.2,
IF(OR(K12="Improbable",K12="Baja"),0.4,
IF(OR(K12="Posible",K12="Media"),0.6,
IF(OR(K12="Probable",K12="Alta"),0.8,
IF(OR(K12="Casi seguro",K12="Muy Alta"),1,"")))))</f>
        <v>0.8</v>
      </c>
      <c r="M12" s="88" t="s">
        <v>145</v>
      </c>
      <c r="N12" s="8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7">
        <f>IF(N12="Leve",0.2,
IF(N12="Menor",0.4,
IF(N12="Moderado",0.6,
IF(N12="Mayor",0.8,
IF(N12="Catastrófico",1,"")))))</f>
        <v>0.8</v>
      </c>
      <c r="P12" s="8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9" t="s">
        <v>146</v>
      </c>
      <c r="R12" s="89" t="s">
        <v>147</v>
      </c>
      <c r="S12" s="89" t="s">
        <v>148</v>
      </c>
      <c r="T12" s="89" t="s">
        <v>149</v>
      </c>
      <c r="U12" s="85" t="str">
        <f>IF(S12="","","Cuatrimestral")</f>
        <v>Cuatrimestral</v>
      </c>
      <c r="V12" s="85" t="s">
        <v>150</v>
      </c>
      <c r="W12" s="4"/>
      <c r="X12" s="4"/>
      <c r="Y12" s="4"/>
      <c r="Z12" s="4"/>
    </row>
    <row r="13" spans="1:26" ht="16.5" customHeight="1">
      <c r="A13" s="83"/>
      <c r="B13" s="83"/>
      <c r="C13" s="83"/>
      <c r="D13" s="83"/>
      <c r="E13" s="83"/>
      <c r="F13" s="83"/>
      <c r="G13" s="83"/>
      <c r="H13" s="83"/>
      <c r="I13" s="83"/>
      <c r="J13" s="83"/>
      <c r="K13" s="83"/>
      <c r="L13" s="83"/>
      <c r="M13" s="83"/>
      <c r="N13" s="83"/>
      <c r="O13" s="83"/>
      <c r="P13" s="83"/>
      <c r="Q13" s="83"/>
      <c r="R13" s="83"/>
      <c r="S13" s="83"/>
      <c r="T13" s="83"/>
      <c r="U13" s="83"/>
      <c r="V13" s="83"/>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0">
        <v>3</v>
      </c>
      <c r="B15" s="85" t="str">
        <f>IF(C15="","",
IF('1. Punto de Partida'!$C$6="","",'1. Punto de Partida'!$C$6))</f>
        <v>Gestión Documental</v>
      </c>
      <c r="C15" s="85" t="s">
        <v>151</v>
      </c>
      <c r="D15" s="85" t="s">
        <v>127</v>
      </c>
      <c r="E15" s="85" t="s">
        <v>152</v>
      </c>
      <c r="F15" s="85" t="s">
        <v>153</v>
      </c>
      <c r="G15" s="85" t="s">
        <v>154</v>
      </c>
      <c r="H15" s="85" t="s">
        <v>131</v>
      </c>
      <c r="I15" s="85" t="s">
        <v>144</v>
      </c>
      <c r="J15" s="85" t="s">
        <v>155</v>
      </c>
      <c r="K15" s="86" t="str">
        <f>IFERROR(MID(J15,1,SEARCH(":",J15,1)-1),"")</f>
        <v>Muy Alta</v>
      </c>
      <c r="L15" s="87">
        <f>IF(OR(K15="Rara vez",K15="Muy Baja"),0.2,
IF(OR(K15="Improbable",K15="Baja"),0.4,
IF(OR(K15="Posible",K15="Media"),0.6,
IF(OR(K15="Probable",K15="Alta"),0.8,
IF(OR(K15="Casi seguro",K15="Muy Alta"),1,"")))))</f>
        <v>1</v>
      </c>
      <c r="M15" s="88" t="s">
        <v>134</v>
      </c>
      <c r="N15" s="8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7">
        <f>IF(N15="Leve",0.2,
IF(N15="Menor",0.4,
IF(N15="Moderado",0.6,
IF(N15="Mayor",0.8,
IF(N15="Catastrófico",1,"")))))</f>
        <v>0.6</v>
      </c>
      <c r="P15" s="8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89" t="s">
        <v>156</v>
      </c>
      <c r="R15" s="89" t="s">
        <v>157</v>
      </c>
      <c r="S15" s="89" t="s">
        <v>158</v>
      </c>
      <c r="T15" s="89" t="s">
        <v>159</v>
      </c>
      <c r="U15" s="85" t="str">
        <f>IF(S15="","","Cuatrimestral")</f>
        <v>Cuatrimestral</v>
      </c>
      <c r="V15" s="85" t="s">
        <v>160</v>
      </c>
      <c r="W15" s="4"/>
      <c r="X15" s="4"/>
      <c r="Y15" s="4"/>
      <c r="Z15" s="4"/>
    </row>
    <row r="16" spans="1:26" ht="16.5" customHeight="1">
      <c r="A16" s="83"/>
      <c r="B16" s="83"/>
      <c r="C16" s="83"/>
      <c r="D16" s="83"/>
      <c r="E16" s="83"/>
      <c r="F16" s="83"/>
      <c r="G16" s="83"/>
      <c r="H16" s="83"/>
      <c r="I16" s="83"/>
      <c r="J16" s="83"/>
      <c r="K16" s="83"/>
      <c r="L16" s="83"/>
      <c r="M16" s="83"/>
      <c r="N16" s="83"/>
      <c r="O16" s="83"/>
      <c r="P16" s="83"/>
      <c r="Q16" s="83"/>
      <c r="R16" s="83"/>
      <c r="S16" s="83"/>
      <c r="T16" s="83"/>
      <c r="U16" s="83"/>
      <c r="V16" s="83"/>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0">
        <v>4</v>
      </c>
      <c r="B18" s="85" t="str">
        <f>IF(C18="","",
IF('1. Punto de Partida'!$C$6="","",'1. Punto de Partida'!$C$6))</f>
        <v>Gestión Documental</v>
      </c>
      <c r="C18" s="85" t="s">
        <v>140</v>
      </c>
      <c r="D18" s="85" t="s">
        <v>161</v>
      </c>
      <c r="E18" s="85" t="s">
        <v>162</v>
      </c>
      <c r="F18" s="85" t="s">
        <v>163</v>
      </c>
      <c r="G18" s="85" t="s">
        <v>164</v>
      </c>
      <c r="H18" s="85" t="s">
        <v>165</v>
      </c>
      <c r="I18" s="85" t="s">
        <v>166</v>
      </c>
      <c r="J18" s="85" t="s">
        <v>167</v>
      </c>
      <c r="K18" s="86" t="str">
        <f>IFERROR(MID(J18,1,SEARCH(":",J18,1)-1),"")</f>
        <v>Posible</v>
      </c>
      <c r="L18" s="87">
        <f>IF(OR(K18="Rara vez",K18="Muy Baja"),0.2,
IF(OR(K18="Improbable",K18="Baja"),0.4,
IF(OR(K18="Posible",K18="Media"),0.6,
IF(OR(K18="Probable",K18="Alta"),0.8,
IF(OR(K18="Casi seguro",K18="Muy Alta"),1,"")))))</f>
        <v>0.6</v>
      </c>
      <c r="M18" s="88"/>
      <c r="N18" s="8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87">
        <f>IF(N18="Leve",0.2,
IF(N18="Menor",0.4,
IF(N18="Moderado",0.6,
IF(N18="Mayor",0.8,
IF(N18="Catastrófico",1,"")))))</f>
        <v>1</v>
      </c>
      <c r="P18" s="8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89"/>
      <c r="R18" s="89"/>
      <c r="S18" s="89"/>
      <c r="T18" s="89"/>
      <c r="U18" s="85" t="str">
        <f>IF(S18="","","Cuatrimestral")</f>
        <v/>
      </c>
      <c r="V18" s="85"/>
      <c r="W18" s="4"/>
      <c r="X18" s="4"/>
      <c r="Y18" s="4"/>
      <c r="Z18" s="4"/>
    </row>
    <row r="19" spans="1:26" ht="15" customHeight="1">
      <c r="A19" s="83"/>
      <c r="B19" s="83"/>
      <c r="C19" s="83"/>
      <c r="D19" s="83"/>
      <c r="E19" s="83"/>
      <c r="F19" s="83"/>
      <c r="G19" s="83"/>
      <c r="H19" s="83"/>
      <c r="I19" s="83"/>
      <c r="J19" s="83"/>
      <c r="K19" s="83"/>
      <c r="L19" s="83"/>
      <c r="M19" s="83"/>
      <c r="N19" s="83"/>
      <c r="O19" s="83"/>
      <c r="P19" s="83"/>
      <c r="Q19" s="83"/>
      <c r="R19" s="83"/>
      <c r="S19" s="83"/>
      <c r="T19" s="83"/>
      <c r="U19" s="83"/>
      <c r="V19" s="83"/>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0">
        <v>5</v>
      </c>
      <c r="B21" s="85" t="str">
        <f>IF(C21="","",
IF('1. Punto de Partida'!$C$6="","",'1. Punto de Partida'!$C$6))</f>
        <v/>
      </c>
      <c r="C21" s="85"/>
      <c r="D21" s="85"/>
      <c r="E21" s="85"/>
      <c r="F21" s="85"/>
      <c r="G21" s="85"/>
      <c r="H21" s="85"/>
      <c r="I21" s="85"/>
      <c r="J21" s="85"/>
      <c r="K21" s="86" t="str">
        <f>IFERROR(MID(J21,1,SEARCH(":",J21,1)-1),"")</f>
        <v/>
      </c>
      <c r="L21" s="87" t="str">
        <f>IF(OR(K21="Rara vez",K21="Muy Baja"),0.2,
IF(OR(K21="Improbable",K21="Baja"),0.4,
IF(OR(K21="Posible",K21="Media"),0.6,
IF(OR(K21="Probable",K21="Alta"),0.8,
IF(OR(K21="Casi seguro",K21="Muy Alta"),1,"")))))</f>
        <v/>
      </c>
      <c r="M21" s="88"/>
      <c r="N21" s="8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7" t="str">
        <f>IF(N21="Leve",0.2,
IF(N21="Menor",0.4,
IF(N21="Moderado",0.6,
IF(N21="Mayor",0.8,
IF(N21="Catastrófico",1,"")))))</f>
        <v/>
      </c>
      <c r="P21" s="8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9"/>
      <c r="R21" s="89"/>
      <c r="S21" s="89"/>
      <c r="T21" s="89"/>
      <c r="U21" s="85" t="str">
        <f>IF(S21="","","Cuatrimestral")</f>
        <v/>
      </c>
      <c r="V21" s="85"/>
      <c r="W21" s="4"/>
      <c r="X21" s="4"/>
      <c r="Y21" s="4"/>
      <c r="Z21" s="4"/>
    </row>
    <row r="22" spans="1:26" ht="15" customHeight="1">
      <c r="A22" s="83"/>
      <c r="B22" s="83"/>
      <c r="C22" s="83"/>
      <c r="D22" s="83"/>
      <c r="E22" s="83"/>
      <c r="F22" s="83"/>
      <c r="G22" s="83"/>
      <c r="H22" s="83"/>
      <c r="I22" s="83"/>
      <c r="J22" s="83"/>
      <c r="K22" s="83"/>
      <c r="L22" s="83"/>
      <c r="M22" s="83"/>
      <c r="N22" s="83"/>
      <c r="O22" s="83"/>
      <c r="P22" s="83"/>
      <c r="Q22" s="83"/>
      <c r="R22" s="83"/>
      <c r="S22" s="83"/>
      <c r="T22" s="83"/>
      <c r="U22" s="83"/>
      <c r="V22" s="83"/>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0">
        <v>6</v>
      </c>
      <c r="B24" s="85" t="str">
        <f>IF(C24="","",
IF('1. Punto de Partida'!$C$6="","",'1. Punto de Partida'!$C$6))</f>
        <v/>
      </c>
      <c r="C24" s="85"/>
      <c r="D24" s="85"/>
      <c r="E24" s="85"/>
      <c r="F24" s="85"/>
      <c r="G24" s="85"/>
      <c r="H24" s="85"/>
      <c r="I24" s="85"/>
      <c r="J24" s="85"/>
      <c r="K24" s="86" t="str">
        <f>IFERROR(MID(J24,1,SEARCH(":",J24,1)-1),"")</f>
        <v/>
      </c>
      <c r="L24" s="87" t="str">
        <f>IF(OR(K24="Rara vez",K24="Muy Baja"),0.2,
IF(OR(K24="Improbable",K24="Baja"),0.4,
IF(OR(K24="Posible",K24="Media"),0.6,
IF(OR(K24="Probable",K24="Alta"),0.8,
IF(OR(K24="Casi seguro",K24="Muy Alta"),1,"")))))</f>
        <v/>
      </c>
      <c r="M24" s="88"/>
      <c r="N24" s="8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7" t="str">
        <f>IF(N24="Leve",0.2,
IF(N24="Menor",0.4,
IF(N24="Moderado",0.6,
IF(N24="Mayor",0.8,
IF(N24="Catastrófico",1,"")))))</f>
        <v/>
      </c>
      <c r="P24" s="8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9"/>
      <c r="R24" s="89"/>
      <c r="S24" s="89"/>
      <c r="T24" s="89"/>
      <c r="U24" s="85" t="str">
        <f>IF(S24="","","Cuatrimestral")</f>
        <v/>
      </c>
      <c r="V24" s="85"/>
      <c r="W24" s="4"/>
      <c r="X24" s="4"/>
      <c r="Y24" s="4"/>
      <c r="Z24" s="4"/>
    </row>
    <row r="25" spans="1:26" ht="15" customHeight="1">
      <c r="A25" s="83"/>
      <c r="B25" s="83"/>
      <c r="C25" s="83"/>
      <c r="D25" s="83"/>
      <c r="E25" s="83"/>
      <c r="F25" s="83"/>
      <c r="G25" s="83"/>
      <c r="H25" s="83"/>
      <c r="I25" s="83"/>
      <c r="J25" s="83"/>
      <c r="K25" s="83"/>
      <c r="L25" s="83"/>
      <c r="M25" s="83"/>
      <c r="N25" s="83"/>
      <c r="O25" s="83"/>
      <c r="P25" s="83"/>
      <c r="Q25" s="83"/>
      <c r="R25" s="83"/>
      <c r="S25" s="83"/>
      <c r="T25" s="83"/>
      <c r="U25" s="83"/>
      <c r="V25" s="83"/>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0">
        <v>7</v>
      </c>
      <c r="B27" s="85" t="str">
        <f>IF(C27="","",
IF('1. Punto de Partida'!$C$6="","",'1. Punto de Partida'!$C$6))</f>
        <v/>
      </c>
      <c r="C27" s="85"/>
      <c r="D27" s="85"/>
      <c r="E27" s="85"/>
      <c r="F27" s="85"/>
      <c r="G27" s="85"/>
      <c r="H27" s="85"/>
      <c r="I27" s="85"/>
      <c r="J27" s="85"/>
      <c r="K27" s="86" t="str">
        <f>IFERROR(MID(J27,1,SEARCH(":",J27,1)-1),"")</f>
        <v/>
      </c>
      <c r="L27" s="87" t="str">
        <f>IF(OR(K27="Rara vez",K27="Muy Baja"),0.2,
IF(OR(K27="Improbable",K27="Baja"),0.4,
IF(OR(K27="Posible",K27="Media"),0.6,
IF(OR(K27="Probable",K27="Alta"),0.8,
IF(OR(K27="Casi seguro",K27="Muy Alta"),1,"")))))</f>
        <v/>
      </c>
      <c r="M27" s="88"/>
      <c r="N27" s="8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7" t="str">
        <f>IF(N27="Leve",0.2,
IF(N27="Menor",0.4,
IF(N27="Moderado",0.6,
IF(N27="Mayor",0.8,
IF(N27="Catastrófico",1,"")))))</f>
        <v/>
      </c>
      <c r="P27" s="8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9"/>
      <c r="R27" s="89"/>
      <c r="S27" s="89"/>
      <c r="T27" s="89"/>
      <c r="U27" s="85" t="str">
        <f>IF(S27="","","Cuatrimestral")</f>
        <v/>
      </c>
      <c r="V27" s="85"/>
      <c r="W27" s="4"/>
      <c r="X27" s="4"/>
      <c r="Y27" s="4"/>
      <c r="Z27" s="4"/>
    </row>
    <row r="28" spans="1:26" ht="15" customHeight="1">
      <c r="A28" s="83"/>
      <c r="B28" s="83"/>
      <c r="C28" s="83"/>
      <c r="D28" s="83"/>
      <c r="E28" s="83"/>
      <c r="F28" s="83"/>
      <c r="G28" s="83"/>
      <c r="H28" s="83"/>
      <c r="I28" s="83"/>
      <c r="J28" s="83"/>
      <c r="K28" s="83"/>
      <c r="L28" s="83"/>
      <c r="M28" s="83"/>
      <c r="N28" s="83"/>
      <c r="O28" s="83"/>
      <c r="P28" s="83"/>
      <c r="Q28" s="83"/>
      <c r="R28" s="83"/>
      <c r="S28" s="83"/>
      <c r="T28" s="83"/>
      <c r="U28" s="83"/>
      <c r="V28" s="83"/>
      <c r="W28" s="4"/>
      <c r="X28" s="4"/>
      <c r="Y28" s="4"/>
      <c r="Z28" s="4"/>
    </row>
    <row r="29" spans="1:26" ht="1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0">
        <v>8</v>
      </c>
      <c r="B30" s="85" t="str">
        <f>IF(C30="","",
IF('1. Punto de Partida'!$C$6="","",'1. Punto de Partida'!$C$6))</f>
        <v/>
      </c>
      <c r="C30" s="85"/>
      <c r="D30" s="85"/>
      <c r="E30" s="85"/>
      <c r="F30" s="85"/>
      <c r="G30" s="85"/>
      <c r="H30" s="85"/>
      <c r="I30" s="85"/>
      <c r="J30" s="85"/>
      <c r="K30" s="86" t="str">
        <f>IFERROR(MID(J30,1,SEARCH(":",J30,1)-1),"")</f>
        <v/>
      </c>
      <c r="L30" s="87" t="str">
        <f>IF(OR(K30="Rara vez",K30="Muy Baja"),0.2,
IF(OR(K30="Improbable",K30="Baja"),0.4,
IF(OR(K30="Posible",K30="Media"),0.6,
IF(OR(K30="Probable",K30="Alta"),0.8,
IF(OR(K30="Casi seguro",K30="Muy Alta"),1,"")))))</f>
        <v/>
      </c>
      <c r="M30" s="88"/>
      <c r="N30" s="8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7" t="str">
        <f>IF(N30="Leve",0.2,
IF(N30="Menor",0.4,
IF(N30="Moderado",0.6,
IF(N30="Mayor",0.8,
IF(N30="Catastrófico",1,"")))))</f>
        <v/>
      </c>
      <c r="P30" s="8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9"/>
      <c r="R30" s="89"/>
      <c r="S30" s="89"/>
      <c r="T30" s="89"/>
      <c r="U30" s="85" t="str">
        <f>IF(S30="","","Cuatrimestral")</f>
        <v/>
      </c>
      <c r="V30" s="85"/>
      <c r="W30" s="4"/>
      <c r="X30" s="4"/>
      <c r="Y30" s="4"/>
      <c r="Z30" s="4"/>
    </row>
    <row r="31" spans="1:26" ht="15" customHeight="1">
      <c r="A31" s="83"/>
      <c r="B31" s="83"/>
      <c r="C31" s="83"/>
      <c r="D31" s="83"/>
      <c r="E31" s="83"/>
      <c r="F31" s="83"/>
      <c r="G31" s="83"/>
      <c r="H31" s="83"/>
      <c r="I31" s="83"/>
      <c r="J31" s="83"/>
      <c r="K31" s="83"/>
      <c r="L31" s="83"/>
      <c r="M31" s="83"/>
      <c r="N31" s="83"/>
      <c r="O31" s="83"/>
      <c r="P31" s="83"/>
      <c r="Q31" s="83"/>
      <c r="R31" s="83"/>
      <c r="S31" s="83"/>
      <c r="T31" s="83"/>
      <c r="U31" s="83"/>
      <c r="V31" s="83"/>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0">
        <v>9</v>
      </c>
      <c r="B33" s="85" t="str">
        <f>IF(C33="","",
IF('1. Punto de Partida'!$C$6="","",'1. Punto de Partida'!$C$6))</f>
        <v/>
      </c>
      <c r="C33" s="85"/>
      <c r="D33" s="85"/>
      <c r="E33" s="85"/>
      <c r="F33" s="85"/>
      <c r="G33" s="85"/>
      <c r="H33" s="85"/>
      <c r="I33" s="85"/>
      <c r="J33" s="85"/>
      <c r="K33" s="86" t="str">
        <f>IFERROR(MID(J33,1,SEARCH(":",J33,1)-1),"")</f>
        <v/>
      </c>
      <c r="L33" s="87" t="str">
        <f>IF(OR(K33="Rara vez",K33="Muy Baja"),0.2,
IF(OR(K33="Improbable",K33="Baja"),0.4,
IF(OR(K33="Posible",K33="Media"),0.6,
IF(OR(K33="Probable",K33="Alta"),0.8,
IF(OR(K33="Casi seguro",K33="Muy Alta"),1,"")))))</f>
        <v/>
      </c>
      <c r="M33" s="88"/>
      <c r="N33" s="8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7" t="str">
        <f>IF(N33="Leve",0.2,
IF(N33="Menor",0.4,
IF(N33="Moderado",0.6,
IF(N33="Mayor",0.8,
IF(N33="Catastrófico",1,"")))))</f>
        <v/>
      </c>
      <c r="P33" s="8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5" t="str">
        <f>IF(S33="","","Cuatrimestral")</f>
        <v/>
      </c>
      <c r="V33" s="85"/>
      <c r="W33" s="4"/>
      <c r="X33" s="4"/>
      <c r="Y33" s="4"/>
      <c r="Z33" s="4"/>
    </row>
    <row r="34" spans="1:26" ht="15" customHeight="1">
      <c r="A34" s="83"/>
      <c r="B34" s="83"/>
      <c r="C34" s="83"/>
      <c r="D34" s="83"/>
      <c r="E34" s="83"/>
      <c r="F34" s="83"/>
      <c r="G34" s="83"/>
      <c r="H34" s="83"/>
      <c r="I34" s="83"/>
      <c r="J34" s="83"/>
      <c r="K34" s="83"/>
      <c r="L34" s="83"/>
      <c r="M34" s="83"/>
      <c r="N34" s="83"/>
      <c r="O34" s="83"/>
      <c r="P34" s="83"/>
      <c r="Q34" s="83"/>
      <c r="R34" s="83"/>
      <c r="S34" s="83"/>
      <c r="T34" s="83"/>
      <c r="U34" s="83"/>
      <c r="V34" s="83"/>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0">
        <v>10</v>
      </c>
      <c r="B36" s="85" t="str">
        <f>IF(C36="","",
IF('1. Punto de Partida'!$C$6="","",'1. Punto de Partida'!$C$6))</f>
        <v/>
      </c>
      <c r="C36" s="85"/>
      <c r="D36" s="85"/>
      <c r="E36" s="85"/>
      <c r="F36" s="85"/>
      <c r="G36" s="85"/>
      <c r="H36" s="85"/>
      <c r="I36" s="85"/>
      <c r="J36" s="85"/>
      <c r="K36" s="86" t="str">
        <f>IFERROR(MID(J36,1,SEARCH(":",J36,1)-1),"")</f>
        <v/>
      </c>
      <c r="L36" s="87" t="str">
        <f>IF(OR(K36="Rara vez",K36="Muy Baja"),0.2,
IF(OR(K36="Improbable",K36="Baja"),0.4,
IF(OR(K36="Posible",K36="Media"),0.6,
IF(OR(K36="Probable",K36="Alta"),0.8,
IF(OR(K36="Casi seguro",K36="Muy Alta"),1,"")))))</f>
        <v/>
      </c>
      <c r="M36" s="88"/>
      <c r="N36" s="8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7" t="str">
        <f>IF(N36="Leve",0.2,
IF(N36="Menor",0.4,
IF(N36="Moderado",0.6,
IF(N36="Mayor",0.8,
IF(N36="Catastrófico",1,"")))))</f>
        <v/>
      </c>
      <c r="P36" s="8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5" t="str">
        <f>IF(S36="","","Cuatrimestral")</f>
        <v/>
      </c>
      <c r="V36" s="85"/>
      <c r="W36" s="4"/>
      <c r="X36" s="4"/>
      <c r="Y36" s="4"/>
      <c r="Z36" s="4"/>
    </row>
    <row r="37" spans="1:26" ht="15" customHeight="1">
      <c r="A37" s="83"/>
      <c r="B37" s="83"/>
      <c r="C37" s="83"/>
      <c r="D37" s="83"/>
      <c r="E37" s="83"/>
      <c r="F37" s="83"/>
      <c r="G37" s="83"/>
      <c r="H37" s="83"/>
      <c r="I37" s="83"/>
      <c r="J37" s="83"/>
      <c r="K37" s="83"/>
      <c r="L37" s="83"/>
      <c r="M37" s="83"/>
      <c r="N37" s="83"/>
      <c r="O37" s="83"/>
      <c r="P37" s="83"/>
      <c r="Q37" s="83"/>
      <c r="R37" s="83"/>
      <c r="S37" s="83"/>
      <c r="T37" s="83"/>
      <c r="U37" s="83"/>
      <c r="V37" s="83"/>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0">
        <v>11</v>
      </c>
      <c r="B39" s="85" t="str">
        <f>IF(C39="","",
IF('1. Punto de Partida'!$C$6="","",'1. Punto de Partida'!$C$6))</f>
        <v/>
      </c>
      <c r="C39" s="85"/>
      <c r="D39" s="85"/>
      <c r="E39" s="85"/>
      <c r="F39" s="85"/>
      <c r="G39" s="85"/>
      <c r="H39" s="85"/>
      <c r="I39" s="85"/>
      <c r="J39" s="85"/>
      <c r="K39" s="86" t="str">
        <f>IFERROR(MID(J39,1,SEARCH(":",J39,1)-1),"")</f>
        <v/>
      </c>
      <c r="L39" s="87" t="str">
        <f>IF(OR(K39="Rara vez",K39="Muy Baja"),0.2,
IF(OR(K39="Improbable",K39="Baja"),0.4,
IF(OR(K39="Posible",K39="Media"),0.6,
IF(OR(K39="Probable",K39="Alta"),0.8,
IF(OR(K39="Casi seguro",K39="Muy Alta"),1,"")))))</f>
        <v/>
      </c>
      <c r="M39" s="88"/>
      <c r="N39" s="8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7" t="str">
        <f>IF(N39="Leve",0.2,
IF(N39="Menor",0.4,
IF(N39="Moderado",0.6,
IF(N39="Mayor",0.8,
IF(N39="Catastrófico",1,"")))))</f>
        <v/>
      </c>
      <c r="P39" s="8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5" t="str">
        <f>IF(S39="","","Cuatrimestral")</f>
        <v/>
      </c>
      <c r="V39" s="85"/>
      <c r="W39" s="4"/>
      <c r="X39" s="4"/>
      <c r="Y39" s="4"/>
      <c r="Z39" s="4"/>
    </row>
    <row r="40" spans="1:26" ht="15" customHeight="1">
      <c r="A40" s="83"/>
      <c r="B40" s="83"/>
      <c r="C40" s="83"/>
      <c r="D40" s="83"/>
      <c r="E40" s="83"/>
      <c r="F40" s="83"/>
      <c r="G40" s="83"/>
      <c r="H40" s="83"/>
      <c r="I40" s="83"/>
      <c r="J40" s="83"/>
      <c r="K40" s="83"/>
      <c r="L40" s="83"/>
      <c r="M40" s="83"/>
      <c r="N40" s="83"/>
      <c r="O40" s="83"/>
      <c r="P40" s="83"/>
      <c r="Q40" s="83"/>
      <c r="R40" s="83"/>
      <c r="S40" s="83"/>
      <c r="T40" s="83"/>
      <c r="U40" s="83"/>
      <c r="V40" s="83"/>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0">
        <v>12</v>
      </c>
      <c r="B42" s="85" t="str">
        <f>IF(C42="","",
IF('1. Punto de Partida'!$C$6="","",'1. Punto de Partida'!$C$6))</f>
        <v/>
      </c>
      <c r="C42" s="85"/>
      <c r="D42" s="85"/>
      <c r="E42" s="85"/>
      <c r="F42" s="85"/>
      <c r="G42" s="85"/>
      <c r="H42" s="85"/>
      <c r="I42" s="85"/>
      <c r="J42" s="85"/>
      <c r="K42" s="86" t="str">
        <f>IFERROR(MID(J42,1,SEARCH(":",J42,1)-1),"")</f>
        <v/>
      </c>
      <c r="L42" s="87" t="str">
        <f>IF(OR(K42="Rara vez",K42="Muy Baja"),0.2,
IF(OR(K42="Improbable",K42="Baja"),0.4,
IF(OR(K42="Posible",K42="Media"),0.6,
IF(OR(K42="Probable",K42="Alta"),0.8,
IF(OR(K42="Casi seguro",K42="Muy Alta"),1,"")))))</f>
        <v/>
      </c>
      <c r="M42" s="88"/>
      <c r="N42" s="8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7" t="str">
        <f>IF(N42="Leve",0.2,
IF(N42="Menor",0.4,
IF(N42="Moderado",0.6,
IF(N42="Mayor",0.8,
IF(N42="Catastrófico",1,"")))))</f>
        <v/>
      </c>
      <c r="P42" s="8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5" t="str">
        <f>IF(S42="","","Cuatrimestral")</f>
        <v/>
      </c>
      <c r="V42" s="85"/>
      <c r="W42" s="4"/>
      <c r="X42" s="4"/>
      <c r="Y42" s="4"/>
      <c r="Z42" s="4"/>
    </row>
    <row r="43" spans="1:26" ht="15" customHeight="1">
      <c r="A43" s="83"/>
      <c r="B43" s="83"/>
      <c r="C43" s="83"/>
      <c r="D43" s="83"/>
      <c r="E43" s="83"/>
      <c r="F43" s="83"/>
      <c r="G43" s="83"/>
      <c r="H43" s="83"/>
      <c r="I43" s="83"/>
      <c r="J43" s="83"/>
      <c r="K43" s="83"/>
      <c r="L43" s="83"/>
      <c r="M43" s="83"/>
      <c r="N43" s="83"/>
      <c r="O43" s="83"/>
      <c r="P43" s="83"/>
      <c r="Q43" s="83"/>
      <c r="R43" s="83"/>
      <c r="S43" s="83"/>
      <c r="T43" s="83"/>
      <c r="U43" s="83"/>
      <c r="V43" s="83"/>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0">
        <v>13</v>
      </c>
      <c r="B45" s="85" t="str">
        <f>IF(C45="","",
IF('1. Punto de Partida'!$C$6="","",'1. Punto de Partida'!$C$6))</f>
        <v/>
      </c>
      <c r="C45" s="85"/>
      <c r="D45" s="85"/>
      <c r="E45" s="85"/>
      <c r="F45" s="85"/>
      <c r="G45" s="85"/>
      <c r="H45" s="85"/>
      <c r="I45" s="85"/>
      <c r="J45" s="85"/>
      <c r="K45" s="86" t="str">
        <f>IFERROR(MID(J45,1,SEARCH(":",J45,1)-1),"")</f>
        <v/>
      </c>
      <c r="L45" s="87" t="str">
        <f>IF(OR(K45="Rara vez",K45="Muy Baja"),0.2,
IF(OR(K45="Improbable",K45="Baja"),0.4,
IF(OR(K45="Posible",K45="Media"),0.6,
IF(OR(K45="Probable",K45="Alta"),0.8,
IF(OR(K45="Casi seguro",K45="Muy Alta"),1,"")))))</f>
        <v/>
      </c>
      <c r="M45" s="88"/>
      <c r="N45" s="8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7" t="str">
        <f>IF(N45="Leve",0.2,
IF(N45="Menor",0.4,
IF(N45="Moderado",0.6,
IF(N45="Mayor",0.8,
IF(N45="Catastrófico",1,"")))))</f>
        <v/>
      </c>
      <c r="P45" s="8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5" t="str">
        <f>IF(S45="","","Cuatrimestral")</f>
        <v/>
      </c>
      <c r="V45" s="85"/>
      <c r="W45" s="4"/>
      <c r="X45" s="4"/>
      <c r="Y45" s="4"/>
      <c r="Z45" s="4"/>
    </row>
    <row r="46" spans="1:26" ht="15" customHeight="1">
      <c r="A46" s="83"/>
      <c r="B46" s="83"/>
      <c r="C46" s="83"/>
      <c r="D46" s="83"/>
      <c r="E46" s="83"/>
      <c r="F46" s="83"/>
      <c r="G46" s="83"/>
      <c r="H46" s="83"/>
      <c r="I46" s="83"/>
      <c r="J46" s="83"/>
      <c r="K46" s="83"/>
      <c r="L46" s="83"/>
      <c r="M46" s="83"/>
      <c r="N46" s="83"/>
      <c r="O46" s="83"/>
      <c r="P46" s="83"/>
      <c r="Q46" s="83"/>
      <c r="R46" s="83"/>
      <c r="S46" s="83"/>
      <c r="T46" s="83"/>
      <c r="U46" s="83"/>
      <c r="V46" s="83"/>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0">
        <v>14</v>
      </c>
      <c r="B48" s="85" t="str">
        <f>IF(C48="","",
IF('1. Punto de Partida'!$C$6="","",'1. Punto de Partida'!$C$6))</f>
        <v/>
      </c>
      <c r="C48" s="85"/>
      <c r="D48" s="85"/>
      <c r="E48" s="85"/>
      <c r="F48" s="85"/>
      <c r="G48" s="85"/>
      <c r="H48" s="85"/>
      <c r="I48" s="85"/>
      <c r="J48" s="85"/>
      <c r="K48" s="86" t="str">
        <f>IFERROR(MID(J48,1,SEARCH(":",J48,1)-1),"")</f>
        <v/>
      </c>
      <c r="L48" s="87" t="str">
        <f>IF(OR(K48="Rara vez",K48="Muy Baja"),0.2,
IF(OR(K48="Improbable",K48="Baja"),0.4,
IF(OR(K48="Posible",K48="Media"),0.6,
IF(OR(K48="Probable",K48="Alta"),0.8,
IF(OR(K48="Casi seguro",K48="Muy Alta"),1,"")))))</f>
        <v/>
      </c>
      <c r="M48" s="88"/>
      <c r="N48" s="8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7" t="str">
        <f>IF(N48="Leve",0.2,
IF(N48="Menor",0.4,
IF(N48="Moderado",0.6,
IF(N48="Mayor",0.8,
IF(N48="Catastrófico",1,"")))))</f>
        <v/>
      </c>
      <c r="P48" s="8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5" t="str">
        <f>IF(S48="","","Cuatrimestral")</f>
        <v/>
      </c>
      <c r="V48" s="85"/>
      <c r="W48" s="4"/>
      <c r="X48" s="4"/>
      <c r="Y48" s="4"/>
      <c r="Z48" s="4"/>
    </row>
    <row r="49" spans="1:26" ht="15" customHeight="1">
      <c r="A49" s="83"/>
      <c r="B49" s="83"/>
      <c r="C49" s="83"/>
      <c r="D49" s="83"/>
      <c r="E49" s="83"/>
      <c r="F49" s="83"/>
      <c r="G49" s="83"/>
      <c r="H49" s="83"/>
      <c r="I49" s="83"/>
      <c r="J49" s="83"/>
      <c r="K49" s="83"/>
      <c r="L49" s="83"/>
      <c r="M49" s="83"/>
      <c r="N49" s="83"/>
      <c r="O49" s="83"/>
      <c r="P49" s="83"/>
      <c r="Q49" s="83"/>
      <c r="R49" s="83"/>
      <c r="S49" s="83"/>
      <c r="T49" s="83"/>
      <c r="U49" s="83"/>
      <c r="V49" s="83"/>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0">
        <v>15</v>
      </c>
      <c r="B51" s="85" t="str">
        <f>IF(C51="","",
IF('1. Punto de Partida'!$C$6="","",'1. Punto de Partida'!$C$6))</f>
        <v/>
      </c>
      <c r="C51" s="85"/>
      <c r="D51" s="85"/>
      <c r="E51" s="85"/>
      <c r="F51" s="85"/>
      <c r="G51" s="85"/>
      <c r="H51" s="85"/>
      <c r="I51" s="85"/>
      <c r="J51" s="85"/>
      <c r="K51" s="86" t="str">
        <f>IFERROR(MID(J51,1,SEARCH(":",J51,1)-1),"")</f>
        <v/>
      </c>
      <c r="L51" s="87" t="str">
        <f>IF(OR(K51="Rara vez",K51="Muy Baja"),0.2,
IF(OR(K51="Improbable",K51="Baja"),0.4,
IF(OR(K51="Posible",K51="Media"),0.6,
IF(OR(K51="Probable",K51="Alta"),0.8,
IF(OR(K51="Casi seguro",K51="Muy Alta"),1,"")))))</f>
        <v/>
      </c>
      <c r="M51" s="88"/>
      <c r="N51" s="8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7" t="str">
        <f>IF(N51="Leve",0.2,
IF(N51="Menor",0.4,
IF(N51="Moderado",0.6,
IF(N51="Mayor",0.8,
IF(N51="Catastrófico",1,"")))))</f>
        <v/>
      </c>
      <c r="P51" s="8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5" t="str">
        <f>IF(S51="","","Cuatrimestral")</f>
        <v/>
      </c>
      <c r="V51" s="85"/>
      <c r="W51" s="4"/>
      <c r="X51" s="4"/>
      <c r="Y51" s="4"/>
      <c r="Z51" s="4"/>
    </row>
    <row r="52" spans="1:26" ht="15" customHeight="1">
      <c r="A52" s="83"/>
      <c r="B52" s="83"/>
      <c r="C52" s="83"/>
      <c r="D52" s="83"/>
      <c r="E52" s="83"/>
      <c r="F52" s="83"/>
      <c r="G52" s="83"/>
      <c r="H52" s="83"/>
      <c r="I52" s="83"/>
      <c r="J52" s="83"/>
      <c r="K52" s="83"/>
      <c r="L52" s="83"/>
      <c r="M52" s="83"/>
      <c r="N52" s="83"/>
      <c r="O52" s="83"/>
      <c r="P52" s="83"/>
      <c r="Q52" s="83"/>
      <c r="R52" s="83"/>
      <c r="S52" s="83"/>
      <c r="T52" s="83"/>
      <c r="U52" s="83"/>
      <c r="V52" s="83"/>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0">
        <v>16</v>
      </c>
      <c r="B54" s="85" t="str">
        <f>IF(C54="","",
IF('1. Punto de Partida'!$C$6="","",'1. Punto de Partida'!$C$6))</f>
        <v/>
      </c>
      <c r="C54" s="85"/>
      <c r="D54" s="85"/>
      <c r="E54" s="85"/>
      <c r="F54" s="85"/>
      <c r="G54" s="85"/>
      <c r="H54" s="85"/>
      <c r="I54" s="85"/>
      <c r="J54" s="85"/>
      <c r="K54" s="86" t="str">
        <f>IFERROR(MID(J54,1,SEARCH(":",J54,1)-1),"")</f>
        <v/>
      </c>
      <c r="L54" s="87" t="str">
        <f>IF(OR(K54="Rara vez",K54="Muy Baja"),0.2,
IF(OR(K54="Improbable",K54="Baja"),0.4,
IF(OR(K54="Posible",K54="Media"),0.6,
IF(OR(K54="Probable",K54="Alta"),0.8,
IF(OR(K54="Casi seguro",K54="Muy Alta"),1,"")))))</f>
        <v/>
      </c>
      <c r="M54" s="88"/>
      <c r="N54" s="8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7" t="str">
        <f>IF(N54="Leve",0.2,
IF(N54="Menor",0.4,
IF(N54="Moderado",0.6,
IF(N54="Mayor",0.8,
IF(N54="Catastrófico",1,"")))))</f>
        <v/>
      </c>
      <c r="P54" s="8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5" t="str">
        <f>IF(S54="","","Cuatrimestral")</f>
        <v/>
      </c>
      <c r="V54" s="85"/>
      <c r="W54" s="4"/>
      <c r="X54" s="4"/>
      <c r="Y54" s="4"/>
      <c r="Z54" s="4"/>
    </row>
    <row r="55" spans="1:26" ht="15" customHeight="1">
      <c r="A55" s="83"/>
      <c r="B55" s="83"/>
      <c r="C55" s="83"/>
      <c r="D55" s="83"/>
      <c r="E55" s="83"/>
      <c r="F55" s="83"/>
      <c r="G55" s="83"/>
      <c r="H55" s="83"/>
      <c r="I55" s="83"/>
      <c r="J55" s="83"/>
      <c r="K55" s="83"/>
      <c r="L55" s="83"/>
      <c r="M55" s="83"/>
      <c r="N55" s="83"/>
      <c r="O55" s="83"/>
      <c r="P55" s="83"/>
      <c r="Q55" s="83"/>
      <c r="R55" s="83"/>
      <c r="S55" s="83"/>
      <c r="T55" s="83"/>
      <c r="U55" s="83"/>
      <c r="V55" s="83"/>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0">
        <v>17</v>
      </c>
      <c r="B57" s="85" t="str">
        <f>IF(C57="","",
IF('1. Punto de Partida'!$C$6="","",'1. Punto de Partida'!$C$6))</f>
        <v/>
      </c>
      <c r="C57" s="85"/>
      <c r="D57" s="85"/>
      <c r="E57" s="85"/>
      <c r="F57" s="85"/>
      <c r="G57" s="85"/>
      <c r="H57" s="85"/>
      <c r="I57" s="85"/>
      <c r="J57" s="85"/>
      <c r="K57" s="86" t="str">
        <f>IFERROR(MID(J57,1,SEARCH(":",J57,1)-1),"")</f>
        <v/>
      </c>
      <c r="L57" s="87" t="str">
        <f>IF(OR(K57="Rara vez",K57="Muy Baja"),0.2,
IF(OR(K57="Improbable",K57="Baja"),0.4,
IF(OR(K57="Posible",K57="Media"),0.6,
IF(OR(K57="Probable",K57="Alta"),0.8,
IF(OR(K57="Casi seguro",K57="Muy Alta"),1,"")))))</f>
        <v/>
      </c>
      <c r="M57" s="88"/>
      <c r="N57" s="8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7" t="str">
        <f>IF(N57="Leve",0.2,
IF(N57="Menor",0.4,
IF(N57="Moderado",0.6,
IF(N57="Mayor",0.8,
IF(N57="Catastrófico",1,"")))))</f>
        <v/>
      </c>
      <c r="P57" s="8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5" t="str">
        <f>IF(S57="","","Cuatrimestral")</f>
        <v/>
      </c>
      <c r="V57" s="85"/>
      <c r="W57" s="4"/>
      <c r="X57" s="4"/>
      <c r="Y57" s="4"/>
      <c r="Z57" s="4"/>
    </row>
    <row r="58" spans="1:26" ht="15" customHeight="1">
      <c r="A58" s="83"/>
      <c r="B58" s="83"/>
      <c r="C58" s="83"/>
      <c r="D58" s="83"/>
      <c r="E58" s="83"/>
      <c r="F58" s="83"/>
      <c r="G58" s="83"/>
      <c r="H58" s="83"/>
      <c r="I58" s="83"/>
      <c r="J58" s="83"/>
      <c r="K58" s="83"/>
      <c r="L58" s="83"/>
      <c r="M58" s="83"/>
      <c r="N58" s="83"/>
      <c r="O58" s="83"/>
      <c r="P58" s="83"/>
      <c r="Q58" s="83"/>
      <c r="R58" s="83"/>
      <c r="S58" s="83"/>
      <c r="T58" s="83"/>
      <c r="U58" s="83"/>
      <c r="V58" s="83"/>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0">
        <v>18</v>
      </c>
      <c r="B60" s="85" t="str">
        <f>IF(C60="","",
IF('1. Punto de Partida'!$C$6="","",'1. Punto de Partida'!$C$6))</f>
        <v/>
      </c>
      <c r="C60" s="85"/>
      <c r="D60" s="85"/>
      <c r="E60" s="85"/>
      <c r="F60" s="85"/>
      <c r="G60" s="85"/>
      <c r="H60" s="85"/>
      <c r="I60" s="85"/>
      <c r="J60" s="85"/>
      <c r="K60" s="86" t="str">
        <f>IFERROR(MID(J60,1,SEARCH(":",J60,1)-1),"")</f>
        <v/>
      </c>
      <c r="L60" s="87" t="str">
        <f>IF(OR(K60="Rara vez",K60="Muy Baja"),0.2,
IF(OR(K60="Improbable",K60="Baja"),0.4,
IF(OR(K60="Posible",K60="Media"),0.6,
IF(OR(K60="Probable",K60="Alta"),0.8,
IF(OR(K60="Casi seguro",K60="Muy Alta"),1,"")))))</f>
        <v/>
      </c>
      <c r="M60" s="88"/>
      <c r="N60" s="8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7" t="str">
        <f>IF(N60="Leve",0.2,
IF(N60="Menor",0.4,
IF(N60="Moderado",0.6,
IF(N60="Mayor",0.8,
IF(N60="Catastrófico",1,"")))))</f>
        <v/>
      </c>
      <c r="P60" s="8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5" t="str">
        <f>IF(S60="","","Cuatrimestral")</f>
        <v/>
      </c>
      <c r="V60" s="85"/>
      <c r="W60" s="4"/>
      <c r="X60" s="4"/>
      <c r="Y60" s="4"/>
      <c r="Z60" s="4"/>
    </row>
    <row r="61" spans="1:26" ht="15" customHeight="1">
      <c r="A61" s="83"/>
      <c r="B61" s="83"/>
      <c r="C61" s="83"/>
      <c r="D61" s="83"/>
      <c r="E61" s="83"/>
      <c r="F61" s="83"/>
      <c r="G61" s="83"/>
      <c r="H61" s="83"/>
      <c r="I61" s="83"/>
      <c r="J61" s="83"/>
      <c r="K61" s="83"/>
      <c r="L61" s="83"/>
      <c r="M61" s="83"/>
      <c r="N61" s="83"/>
      <c r="O61" s="83"/>
      <c r="P61" s="83"/>
      <c r="Q61" s="83"/>
      <c r="R61" s="83"/>
      <c r="S61" s="83"/>
      <c r="T61" s="83"/>
      <c r="U61" s="83"/>
      <c r="V61" s="83"/>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0">
        <v>19</v>
      </c>
      <c r="B63" s="85" t="str">
        <f>IF(C63="","",
IF('1. Punto de Partida'!$C$6="","",'1. Punto de Partida'!$C$6))</f>
        <v/>
      </c>
      <c r="C63" s="85"/>
      <c r="D63" s="85"/>
      <c r="E63" s="85"/>
      <c r="F63" s="85"/>
      <c r="G63" s="85"/>
      <c r="H63" s="85"/>
      <c r="I63" s="85"/>
      <c r="J63" s="85"/>
      <c r="K63" s="86" t="str">
        <f>IFERROR(MID(J63,1,SEARCH(":",J63,1)-1),"")</f>
        <v/>
      </c>
      <c r="L63" s="87" t="str">
        <f>IF(OR(K63="Rara vez",K63="Muy Baja"),0.2,
IF(OR(K63="Improbable",K63="Baja"),0.4,
IF(OR(K63="Posible",K63="Media"),0.6,
IF(OR(K63="Probable",K63="Alta"),0.8,
IF(OR(K63="Casi seguro",K63="Muy Alta"),1,"")))))</f>
        <v/>
      </c>
      <c r="M63" s="88"/>
      <c r="N63" s="8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7" t="str">
        <f>IF(N63="Leve",0.2,
IF(N63="Menor",0.4,
IF(N63="Moderado",0.6,
IF(N63="Mayor",0.8,
IF(N63="Catastrófico",1,"")))))</f>
        <v/>
      </c>
      <c r="P63" s="8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5" t="str">
        <f>IF(S63="","","Cuatrimestral")</f>
        <v/>
      </c>
      <c r="V63" s="85"/>
      <c r="W63" s="4"/>
      <c r="X63" s="4"/>
      <c r="Y63" s="4"/>
      <c r="Z63" s="4"/>
    </row>
    <row r="64" spans="1:26" ht="15" customHeight="1">
      <c r="A64" s="83"/>
      <c r="B64" s="83"/>
      <c r="C64" s="83"/>
      <c r="D64" s="83"/>
      <c r="E64" s="83"/>
      <c r="F64" s="83"/>
      <c r="G64" s="83"/>
      <c r="H64" s="83"/>
      <c r="I64" s="83"/>
      <c r="J64" s="83"/>
      <c r="K64" s="83"/>
      <c r="L64" s="83"/>
      <c r="M64" s="83"/>
      <c r="N64" s="83"/>
      <c r="O64" s="83"/>
      <c r="P64" s="83"/>
      <c r="Q64" s="83"/>
      <c r="R64" s="83"/>
      <c r="S64" s="83"/>
      <c r="T64" s="83"/>
      <c r="U64" s="83"/>
      <c r="V64" s="83"/>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0">
        <v>20</v>
      </c>
      <c r="B66" s="85" t="str">
        <f>IF(C66="","",
IF('1. Punto de Partida'!$C$6="","",'1. Punto de Partida'!$C$6))</f>
        <v/>
      </c>
      <c r="C66" s="85"/>
      <c r="D66" s="85"/>
      <c r="E66" s="85"/>
      <c r="F66" s="85"/>
      <c r="G66" s="85"/>
      <c r="H66" s="85"/>
      <c r="I66" s="85"/>
      <c r="J66" s="85"/>
      <c r="K66" s="86" t="str">
        <f>IFERROR(MID(J66,1,SEARCH(":",J66,1)-1),"")</f>
        <v/>
      </c>
      <c r="L66" s="87" t="str">
        <f>IF(OR(K66="Rara vez",K66="Muy Baja"),0.2,
IF(OR(K66="Improbable",K66="Baja"),0.4,
IF(OR(K66="Posible",K66="Media"),0.6,
IF(OR(K66="Probable",K66="Alta"),0.8,
IF(OR(K66="Casi seguro",K66="Muy Alta"),1,"")))))</f>
        <v/>
      </c>
      <c r="M66" s="88"/>
      <c r="N66" s="8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7" t="str">
        <f>IF(N66="Leve",0.2,
IF(N66="Menor",0.4,
IF(N66="Moderado",0.6,
IF(N66="Mayor",0.8,
IF(N66="Catastrófico",1,"")))))</f>
        <v/>
      </c>
      <c r="P66" s="8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5" t="str">
        <f>IF(S66="","","Cuatrimestral")</f>
        <v/>
      </c>
      <c r="V66" s="85"/>
      <c r="W66" s="4"/>
      <c r="X66" s="4"/>
      <c r="Y66" s="4"/>
      <c r="Z66" s="4"/>
    </row>
    <row r="67" spans="1:26" ht="15" customHeight="1">
      <c r="A67" s="83"/>
      <c r="B67" s="83"/>
      <c r="C67" s="83"/>
      <c r="D67" s="83"/>
      <c r="E67" s="83"/>
      <c r="F67" s="83"/>
      <c r="G67" s="83"/>
      <c r="H67" s="83"/>
      <c r="I67" s="83"/>
      <c r="J67" s="83"/>
      <c r="K67" s="83"/>
      <c r="L67" s="83"/>
      <c r="M67" s="83"/>
      <c r="N67" s="83"/>
      <c r="O67" s="83"/>
      <c r="P67" s="83"/>
      <c r="Q67" s="83"/>
      <c r="R67" s="83"/>
      <c r="S67" s="83"/>
      <c r="T67" s="83"/>
      <c r="U67" s="83"/>
      <c r="V67" s="83"/>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4" priority="1" operator="equal">
      <formula>"Muy Alta"</formula>
    </cfRule>
  </conditionalFormatting>
  <conditionalFormatting sqref="K9">
    <cfRule type="cellIs" dxfId="323" priority="2" operator="equal">
      <formula>"Alta"</formula>
    </cfRule>
  </conditionalFormatting>
  <conditionalFormatting sqref="K9">
    <cfRule type="cellIs" dxfId="322" priority="3" operator="equal">
      <formula>"Media"</formula>
    </cfRule>
  </conditionalFormatting>
  <conditionalFormatting sqref="K9">
    <cfRule type="cellIs" dxfId="321" priority="4" operator="equal">
      <formula>"Baja"</formula>
    </cfRule>
  </conditionalFormatting>
  <conditionalFormatting sqref="K9">
    <cfRule type="cellIs" dxfId="320" priority="5" operator="equal">
      <formula>"Muy Baja"</formula>
    </cfRule>
  </conditionalFormatting>
  <conditionalFormatting sqref="N9">
    <cfRule type="cellIs" dxfId="319" priority="6" operator="equal">
      <formula>"Catastrófico"</formula>
    </cfRule>
  </conditionalFormatting>
  <conditionalFormatting sqref="N9">
    <cfRule type="cellIs" dxfId="318" priority="7" operator="equal">
      <formula>"Mayor"</formula>
    </cfRule>
  </conditionalFormatting>
  <conditionalFormatting sqref="N9">
    <cfRule type="cellIs" dxfId="317" priority="8" operator="equal">
      <formula>"Moderado"</formula>
    </cfRule>
  </conditionalFormatting>
  <conditionalFormatting sqref="N9">
    <cfRule type="cellIs" dxfId="316" priority="9" operator="equal">
      <formula>"Menor"</formula>
    </cfRule>
  </conditionalFormatting>
  <conditionalFormatting sqref="N9">
    <cfRule type="cellIs" dxfId="315" priority="10" operator="equal">
      <formula>"Leve"</formula>
    </cfRule>
  </conditionalFormatting>
  <conditionalFormatting sqref="K12 K15 K18 K21 K24 K27 K30 K33 K36">
    <cfRule type="cellIs" dxfId="314" priority="11" operator="equal">
      <formula>"Muy Alta"</formula>
    </cfRule>
  </conditionalFormatting>
  <conditionalFormatting sqref="K12 K15 K18 K21 K24 K27 K30 K33 K36">
    <cfRule type="cellIs" dxfId="313" priority="12" operator="equal">
      <formula>"Alta"</formula>
    </cfRule>
  </conditionalFormatting>
  <conditionalFormatting sqref="K12 K15 K18 K21 K24 K27 K30 K33 K36">
    <cfRule type="cellIs" dxfId="312" priority="13" operator="equal">
      <formula>"Media"</formula>
    </cfRule>
  </conditionalFormatting>
  <conditionalFormatting sqref="K12 K15 K18 K21 K24 K27 K30 K33 K36">
    <cfRule type="cellIs" dxfId="311" priority="14" operator="equal">
      <formula>"Baja"</formula>
    </cfRule>
  </conditionalFormatting>
  <conditionalFormatting sqref="K12 K15 K18 K21 K24 K27 K30 K33 K36">
    <cfRule type="cellIs" dxfId="310" priority="15" operator="equal">
      <formula>"Muy Baja"</formula>
    </cfRule>
  </conditionalFormatting>
  <conditionalFormatting sqref="K39 K42 K45 K48 K51">
    <cfRule type="cellIs" dxfId="309" priority="16" operator="equal">
      <formula>"Muy Alta"</formula>
    </cfRule>
  </conditionalFormatting>
  <conditionalFormatting sqref="K39 K42 K45 K48 K51">
    <cfRule type="cellIs" dxfId="308" priority="17" operator="equal">
      <formula>"Alta"</formula>
    </cfRule>
  </conditionalFormatting>
  <conditionalFormatting sqref="K39 K42 K45 K48 K51">
    <cfRule type="cellIs" dxfId="307" priority="18" operator="equal">
      <formula>"Media"</formula>
    </cfRule>
  </conditionalFormatting>
  <conditionalFormatting sqref="K39 K42 K45 K48 K51">
    <cfRule type="cellIs" dxfId="306" priority="19" operator="equal">
      <formula>"Baja"</formula>
    </cfRule>
  </conditionalFormatting>
  <conditionalFormatting sqref="K39 K42 K45 K48 K51">
    <cfRule type="cellIs" dxfId="305" priority="20" operator="equal">
      <formula>"Muy Baja"</formula>
    </cfRule>
  </conditionalFormatting>
  <conditionalFormatting sqref="K9:K53">
    <cfRule type="expression" dxfId="304" priority="21">
      <formula>IF($K9="Casi seguro",1,0)</formula>
    </cfRule>
  </conditionalFormatting>
  <conditionalFormatting sqref="K9:K53">
    <cfRule type="expression" dxfId="303" priority="22">
      <formula>IF($K9="Probable",1,0)</formula>
    </cfRule>
  </conditionalFormatting>
  <conditionalFormatting sqref="K9:K53">
    <cfRule type="expression" dxfId="302" priority="23">
      <formula>IF($K9="Posible",1,0)</formula>
    </cfRule>
  </conditionalFormatting>
  <conditionalFormatting sqref="K9:K53">
    <cfRule type="expression" dxfId="301" priority="24">
      <formula>IF($K9="Improbable",1,0)</formula>
    </cfRule>
  </conditionalFormatting>
  <conditionalFormatting sqref="K9:K53">
    <cfRule type="expression" dxfId="300" priority="25">
      <formula>IF($K9="Rara vez",1,0)</formula>
    </cfRule>
  </conditionalFormatting>
  <conditionalFormatting sqref="K12 K15 K18 K21 K24 K27 K30 K33 K36 K39 K42 K45 K48 K51">
    <cfRule type="cellIs" dxfId="299" priority="26" operator="equal">
      <formula>"Muy Alta"</formula>
    </cfRule>
  </conditionalFormatting>
  <conditionalFormatting sqref="K12 K15 K18 K21 K24 K27 K30 K33 K36 K39 K42 K45 K48 K51">
    <cfRule type="cellIs" dxfId="298" priority="27" operator="equal">
      <formula>"Alta"</formula>
    </cfRule>
  </conditionalFormatting>
  <conditionalFormatting sqref="K12 K15 K18 K21 K24 K27 K30 K33 K36 K39 K42 K45 K48 K51">
    <cfRule type="cellIs" dxfId="297" priority="28" operator="equal">
      <formula>"Media"</formula>
    </cfRule>
  </conditionalFormatting>
  <conditionalFormatting sqref="K12 K15 K18 K21 K24 K27 K30 K33 K36 K39 K42 K45 K48 K51">
    <cfRule type="cellIs" dxfId="296" priority="29" operator="equal">
      <formula>"Baja"</formula>
    </cfRule>
  </conditionalFormatting>
  <conditionalFormatting sqref="K12 K15 K18 K21 K24 K27 K30 K33 K36 K39 K42 K45 K48 K51">
    <cfRule type="cellIs" dxfId="295" priority="30" operator="equal">
      <formula>"Muy Baja"</formula>
    </cfRule>
  </conditionalFormatting>
  <conditionalFormatting sqref="K54 K57 K60 K63 K66">
    <cfRule type="cellIs" dxfId="294" priority="31" operator="equal">
      <formula>"Muy Alta"</formula>
    </cfRule>
  </conditionalFormatting>
  <conditionalFormatting sqref="K54 K57 K60 K63 K66">
    <cfRule type="cellIs" dxfId="293" priority="32" operator="equal">
      <formula>"Alta"</formula>
    </cfRule>
  </conditionalFormatting>
  <conditionalFormatting sqref="K54 K57 K60 K63 K66">
    <cfRule type="cellIs" dxfId="292" priority="33" operator="equal">
      <formula>"Media"</formula>
    </cfRule>
  </conditionalFormatting>
  <conditionalFormatting sqref="K54 K57 K60 K63 K66">
    <cfRule type="cellIs" dxfId="291" priority="34" operator="equal">
      <formula>"Baja"</formula>
    </cfRule>
  </conditionalFormatting>
  <conditionalFormatting sqref="K54 K57 K60 K63 K66">
    <cfRule type="cellIs" dxfId="290" priority="35" operator="equal">
      <formula>"Muy Baja"</formula>
    </cfRule>
  </conditionalFormatting>
  <conditionalFormatting sqref="K54:K68">
    <cfRule type="expression" dxfId="289" priority="36">
      <formula>IF($K54="Casi seguro",1,0)</formula>
    </cfRule>
  </conditionalFormatting>
  <conditionalFormatting sqref="K54:K68">
    <cfRule type="expression" dxfId="288" priority="37">
      <formula>IF($K54="Probable",1,0)</formula>
    </cfRule>
  </conditionalFormatting>
  <conditionalFormatting sqref="K54:K68">
    <cfRule type="expression" dxfId="287" priority="38">
      <formula>IF($K54="Posible",1,0)</formula>
    </cfRule>
  </conditionalFormatting>
  <conditionalFormatting sqref="K54:K68">
    <cfRule type="expression" dxfId="286" priority="39">
      <formula>IF($K54="Improbable",1,0)</formula>
    </cfRule>
  </conditionalFormatting>
  <conditionalFormatting sqref="K54:K68">
    <cfRule type="expression" dxfId="285" priority="40">
      <formula>IF($K54="Rara vez",1,0)</formula>
    </cfRule>
  </conditionalFormatting>
  <conditionalFormatting sqref="K54 K57 K60 K63 K66">
    <cfRule type="cellIs" dxfId="284" priority="41" operator="equal">
      <formula>"Muy Alta"</formula>
    </cfRule>
  </conditionalFormatting>
  <conditionalFormatting sqref="K54 K57 K60 K63 K66">
    <cfRule type="cellIs" dxfId="283" priority="42" operator="equal">
      <formula>"Alta"</formula>
    </cfRule>
  </conditionalFormatting>
  <conditionalFormatting sqref="K54 K57 K60 K63 K66">
    <cfRule type="cellIs" dxfId="282" priority="43" operator="equal">
      <formula>"Media"</formula>
    </cfRule>
  </conditionalFormatting>
  <conditionalFormatting sqref="K54 K57 K60 K63 K66">
    <cfRule type="cellIs" dxfId="281" priority="44" operator="equal">
      <formula>"Baja"</formula>
    </cfRule>
  </conditionalFormatting>
  <conditionalFormatting sqref="K54 K57 K60 K63 K66">
    <cfRule type="cellIs" dxfId="280" priority="45" operator="equal">
      <formula>"Muy Baja"</formula>
    </cfRule>
  </conditionalFormatting>
  <conditionalFormatting sqref="N12 N15 N18 N21 N24 N27 N30 N33 N36 N39 N42 N45 N48 N51 N54 N57 N60 N63 N66">
    <cfRule type="cellIs" dxfId="279" priority="46" operator="equal">
      <formula>"Catastrófico"</formula>
    </cfRule>
  </conditionalFormatting>
  <conditionalFormatting sqref="N12 N15 N18 N21 N24 N27 N30 N33 N36 N39 N42 N45 N48 N51 N54 N57 N60 N63 N66">
    <cfRule type="cellIs" dxfId="278" priority="47" operator="equal">
      <formula>"Mayor"</formula>
    </cfRule>
  </conditionalFormatting>
  <conditionalFormatting sqref="N12 N15 N18 N21 N24 N27 N30 N33 N36 N39 N42 N45 N48 N51 N54 N57 N60 N63 N66">
    <cfRule type="cellIs" dxfId="277" priority="48" operator="equal">
      <formula>"Moderado"</formula>
    </cfRule>
  </conditionalFormatting>
  <conditionalFormatting sqref="N12 N15 N18 N21 N24 N27 N30 N33 N36 N39 N42 N45 N48 N51 N54 N57 N60 N63 N66">
    <cfRule type="cellIs" dxfId="276" priority="49" operator="equal">
      <formula>"Menor"</formula>
    </cfRule>
  </conditionalFormatting>
  <conditionalFormatting sqref="N12 N15 N18 N21 N24 N27 N30 N33 N36 N39 N42 N45 N48 N51 N54 N57 N60 N63 N66">
    <cfRule type="cellIs" dxfId="275" priority="50" operator="equal">
      <formula>"Leve"</formula>
    </cfRule>
  </conditionalFormatting>
  <conditionalFormatting sqref="Q9:T68 V9:V68">
    <cfRule type="expression" dxfId="274" priority="51">
      <formula>IF(OR($H9="Corrupción",$H9="Lavado de Activos",$H9="Corrupción en Trámites, OPAs y Consultas de Acceso a la Información Pública",$H9="Financiación del Terrorismo"),1,0)</formula>
    </cfRule>
  </conditionalFormatting>
  <conditionalFormatting sqref="U9:U68">
    <cfRule type="expression" dxfId="273" priority="52">
      <formula>IF(OR($H9="Corrupción",$H9="Lavado de Activos",$H9="Corrupción en Trámites, OPAs y Consultas de Acceso a la Información Pública",$H9="Financiación del Terrorismo"),1,0)</formula>
    </cfRule>
  </conditionalFormatting>
  <conditionalFormatting sqref="P9">
    <cfRule type="cellIs" dxfId="272" priority="53" operator="equal">
      <formula>"Extremo"</formula>
    </cfRule>
  </conditionalFormatting>
  <conditionalFormatting sqref="P9">
    <cfRule type="cellIs" dxfId="271" priority="54" operator="equal">
      <formula>"Alto"</formula>
    </cfRule>
  </conditionalFormatting>
  <conditionalFormatting sqref="P9">
    <cfRule type="cellIs" dxfId="270" priority="55" operator="equal">
      <formula>"Moderado"</formula>
    </cfRule>
  </conditionalFormatting>
  <conditionalFormatting sqref="P9">
    <cfRule type="cellIs" dxfId="269" priority="56" operator="equal">
      <formula>"Bajo"</formula>
    </cfRule>
  </conditionalFormatting>
  <conditionalFormatting sqref="P12">
    <cfRule type="cellIs" dxfId="268" priority="57" operator="equal">
      <formula>"Extremo"</formula>
    </cfRule>
  </conditionalFormatting>
  <conditionalFormatting sqref="P12">
    <cfRule type="cellIs" dxfId="267" priority="58" operator="equal">
      <formula>"Alto"</formula>
    </cfRule>
  </conditionalFormatting>
  <conditionalFormatting sqref="P12">
    <cfRule type="cellIs" dxfId="266" priority="59" operator="equal">
      <formula>"Moderado"</formula>
    </cfRule>
  </conditionalFormatting>
  <conditionalFormatting sqref="P12">
    <cfRule type="cellIs" dxfId="265" priority="60" operator="equal">
      <formula>"Bajo"</formula>
    </cfRule>
  </conditionalFormatting>
  <conditionalFormatting sqref="P15 P18 P21">
    <cfRule type="cellIs" dxfId="264" priority="61" operator="equal">
      <formula>"Extremo"</formula>
    </cfRule>
  </conditionalFormatting>
  <conditionalFormatting sqref="P15 P18 P21">
    <cfRule type="cellIs" dxfId="263" priority="62" operator="equal">
      <formula>"Alto"</formula>
    </cfRule>
  </conditionalFormatting>
  <conditionalFormatting sqref="P15 P18 P21">
    <cfRule type="cellIs" dxfId="262" priority="63" operator="equal">
      <formula>"Moderado"</formula>
    </cfRule>
  </conditionalFormatting>
  <conditionalFormatting sqref="P15 P18 P21">
    <cfRule type="cellIs" dxfId="261" priority="64" operator="equal">
      <formula>"Bajo"</formula>
    </cfRule>
  </conditionalFormatting>
  <conditionalFormatting sqref="P24 P27 P30 P33 P36 P39 P42 P45 P48 P51 P54 P57 P60 P63 P66">
    <cfRule type="cellIs" dxfId="260" priority="65" operator="equal">
      <formula>"Extremo"</formula>
    </cfRule>
  </conditionalFormatting>
  <conditionalFormatting sqref="P24 P27 P30 P33 P36 P39 P42 P45 P48 P51 P54 P57 P60 P63 P66">
    <cfRule type="cellIs" dxfId="259" priority="66" operator="equal">
      <formula>"Alto"</formula>
    </cfRule>
  </conditionalFormatting>
  <conditionalFormatting sqref="P24 P27 P30 P33 P36 P39 P42 P45 P48 P51 P54 P57 P60 P63 P66">
    <cfRule type="cellIs" dxfId="258" priority="67" operator="equal">
      <formula>"Moderado"</formula>
    </cfRule>
  </conditionalFormatting>
  <conditionalFormatting sqref="P24 P27 P30 P33 P36 P39 P42 P45 P48 P51 P54 P57 P60 P63 P66">
    <cfRule type="cellIs" dxfId="257"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1" t="s">
        <v>168</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169</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170</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171</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7" t="s">
        <v>104</v>
      </c>
      <c r="B6" s="59"/>
      <c r="C6" s="59"/>
      <c r="D6" s="59"/>
      <c r="E6" s="60"/>
      <c r="F6" s="97" t="s">
        <v>172</v>
      </c>
      <c r="G6" s="59"/>
      <c r="H6" s="59"/>
      <c r="I6" s="59"/>
      <c r="J6" s="59"/>
      <c r="K6" s="59"/>
      <c r="L6" s="59"/>
      <c r="M6" s="59"/>
      <c r="N6" s="59"/>
      <c r="O6" s="59"/>
      <c r="P6" s="59"/>
      <c r="Q6" s="59"/>
      <c r="R6" s="59"/>
      <c r="S6" s="59"/>
      <c r="T6" s="59"/>
      <c r="U6" s="59"/>
      <c r="V6" s="59"/>
      <c r="W6" s="59"/>
      <c r="X6" s="60"/>
      <c r="Y6" s="93" t="s">
        <v>173</v>
      </c>
      <c r="Z6" s="93" t="s">
        <v>118</v>
      </c>
      <c r="AA6" s="3"/>
      <c r="AB6" s="3"/>
      <c r="AC6" s="3"/>
      <c r="AD6" s="3"/>
      <c r="AE6" s="3"/>
      <c r="AF6" s="3"/>
      <c r="AG6" s="3"/>
      <c r="AH6" s="3"/>
      <c r="AI6" s="3"/>
      <c r="AJ6" s="3"/>
      <c r="AK6" s="3"/>
    </row>
    <row r="7" spans="1:37" ht="18" customHeight="1">
      <c r="A7" s="96" t="s">
        <v>102</v>
      </c>
      <c r="B7" s="92" t="s">
        <v>103</v>
      </c>
      <c r="C7" s="92" t="s">
        <v>107</v>
      </c>
      <c r="D7" s="92" t="s">
        <v>111</v>
      </c>
      <c r="E7" s="92" t="s">
        <v>112</v>
      </c>
      <c r="F7" s="100" t="s">
        <v>174</v>
      </c>
      <c r="G7" s="100" t="s">
        <v>175</v>
      </c>
      <c r="H7" s="100" t="s">
        <v>176</v>
      </c>
      <c r="I7" s="100" t="s">
        <v>177</v>
      </c>
      <c r="J7" s="100" t="s">
        <v>178</v>
      </c>
      <c r="K7" s="100" t="s">
        <v>179</v>
      </c>
      <c r="L7" s="100" t="s">
        <v>180</v>
      </c>
      <c r="M7" s="100" t="s">
        <v>181</v>
      </c>
      <c r="N7" s="100" t="s">
        <v>182</v>
      </c>
      <c r="O7" s="100" t="s">
        <v>183</v>
      </c>
      <c r="P7" s="100" t="s">
        <v>184</v>
      </c>
      <c r="Q7" s="100" t="s">
        <v>185</v>
      </c>
      <c r="R7" s="100" t="s">
        <v>186</v>
      </c>
      <c r="S7" s="100" t="s">
        <v>187</v>
      </c>
      <c r="T7" s="100" t="s">
        <v>188</v>
      </c>
      <c r="U7" s="100" t="s">
        <v>189</v>
      </c>
      <c r="V7" s="100" t="s">
        <v>190</v>
      </c>
      <c r="W7" s="100" t="s">
        <v>191</v>
      </c>
      <c r="X7" s="100" t="s">
        <v>192</v>
      </c>
      <c r="Y7" s="83"/>
      <c r="Z7" s="83"/>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0">
        <v>1</v>
      </c>
      <c r="B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5"/>
      <c r="G9" s="85"/>
      <c r="H9" s="85"/>
      <c r="I9" s="85"/>
      <c r="J9" s="85"/>
      <c r="K9" s="85"/>
      <c r="L9" s="85"/>
      <c r="M9" s="85"/>
      <c r="N9" s="85"/>
      <c r="O9" s="85"/>
      <c r="P9" s="85"/>
      <c r="Q9" s="85"/>
      <c r="R9" s="85"/>
      <c r="S9" s="85"/>
      <c r="T9" s="85"/>
      <c r="U9" s="85"/>
      <c r="V9" s="85"/>
      <c r="W9" s="85"/>
      <c r="X9" s="85"/>
      <c r="Y9" s="85" t="str">
        <f>IF(OR(E9="",E9="No Aplica"),"",COUNTIF(F9:X11,"SI"))</f>
        <v/>
      </c>
      <c r="Z9" s="8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0">
        <v>2</v>
      </c>
      <c r="B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5"/>
      <c r="G12" s="85"/>
      <c r="H12" s="85"/>
      <c r="I12" s="85"/>
      <c r="J12" s="85"/>
      <c r="K12" s="85"/>
      <c r="L12" s="85"/>
      <c r="M12" s="85"/>
      <c r="N12" s="85"/>
      <c r="O12" s="85"/>
      <c r="P12" s="85"/>
      <c r="Q12" s="85"/>
      <c r="R12" s="85"/>
      <c r="S12" s="85"/>
      <c r="T12" s="85"/>
      <c r="U12" s="85"/>
      <c r="V12" s="85"/>
      <c r="W12" s="85"/>
      <c r="X12" s="85"/>
      <c r="Y12" s="85" t="str">
        <f>IF(OR(E12="",E12="No Aplica"),"",COUNTIF(F12:X14,"SI"))</f>
        <v/>
      </c>
      <c r="Z12" s="8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0">
        <v>3</v>
      </c>
      <c r="B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5"/>
      <c r="G15" s="85"/>
      <c r="H15" s="85"/>
      <c r="I15" s="85"/>
      <c r="J15" s="85"/>
      <c r="K15" s="85"/>
      <c r="L15" s="85"/>
      <c r="M15" s="85"/>
      <c r="N15" s="85"/>
      <c r="O15" s="85"/>
      <c r="P15" s="85"/>
      <c r="Q15" s="85"/>
      <c r="R15" s="85"/>
      <c r="S15" s="85"/>
      <c r="T15" s="85"/>
      <c r="U15" s="85"/>
      <c r="V15" s="85"/>
      <c r="W15" s="85"/>
      <c r="X15" s="85"/>
      <c r="Y15" s="85" t="str">
        <f>IF(OR(E15="",E15="No Aplica"),"",COUNTIF(F15:X17,"SI"))</f>
        <v/>
      </c>
      <c r="Z15" s="8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0">
        <v>4</v>
      </c>
      <c r="B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Gestión Documental</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Prestamos Documentales</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Posibilidad de afectación economica y presupuestal por sustracción no autorizada de documentos</v>
      </c>
      <c r="E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85" t="s">
        <v>193</v>
      </c>
      <c r="G18" s="85" t="s">
        <v>193</v>
      </c>
      <c r="H18" s="85" t="s">
        <v>193</v>
      </c>
      <c r="I18" s="85" t="s">
        <v>193</v>
      </c>
      <c r="J18" s="85" t="s">
        <v>193</v>
      </c>
      <c r="K18" s="85" t="s">
        <v>193</v>
      </c>
      <c r="L18" s="85" t="s">
        <v>193</v>
      </c>
      <c r="M18" s="85" t="s">
        <v>193</v>
      </c>
      <c r="N18" s="85" t="s">
        <v>193</v>
      </c>
      <c r="O18" s="85" t="s">
        <v>193</v>
      </c>
      <c r="P18" s="85" t="s">
        <v>193</v>
      </c>
      <c r="Q18" s="85" t="s">
        <v>193</v>
      </c>
      <c r="R18" s="85" t="s">
        <v>194</v>
      </c>
      <c r="S18" s="85" t="s">
        <v>193</v>
      </c>
      <c r="T18" s="85" t="s">
        <v>193</v>
      </c>
      <c r="U18" s="85" t="s">
        <v>194</v>
      </c>
      <c r="V18" s="85" t="s">
        <v>194</v>
      </c>
      <c r="W18" s="85" t="s">
        <v>194</v>
      </c>
      <c r="X18" s="85" t="s">
        <v>194</v>
      </c>
      <c r="Y18" s="85">
        <f>IF(OR(E18="",E18="No Aplica"),"",COUNTIF(F18:X20,"SI"))</f>
        <v>14</v>
      </c>
      <c r="Z18" s="8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0">
        <v>5</v>
      </c>
      <c r="B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5"/>
      <c r="G21" s="85"/>
      <c r="H21" s="85"/>
      <c r="I21" s="85"/>
      <c r="J21" s="85"/>
      <c r="K21" s="85"/>
      <c r="L21" s="85"/>
      <c r="M21" s="85"/>
      <c r="N21" s="85"/>
      <c r="O21" s="85"/>
      <c r="P21" s="85"/>
      <c r="Q21" s="85"/>
      <c r="R21" s="85"/>
      <c r="S21" s="85"/>
      <c r="T21" s="85"/>
      <c r="U21" s="85"/>
      <c r="V21" s="85"/>
      <c r="W21" s="85"/>
      <c r="X21" s="85"/>
      <c r="Y21" s="85" t="str">
        <f>IF(OR(E21="",E21="No Aplica"),"",COUNTIF(F21:X23,"SI"))</f>
        <v/>
      </c>
      <c r="Z21" s="8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0">
        <v>6</v>
      </c>
      <c r="B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5"/>
      <c r="G24" s="85"/>
      <c r="H24" s="85"/>
      <c r="I24" s="85"/>
      <c r="J24" s="85"/>
      <c r="K24" s="85"/>
      <c r="L24" s="85"/>
      <c r="M24" s="85"/>
      <c r="N24" s="85"/>
      <c r="O24" s="85"/>
      <c r="P24" s="85"/>
      <c r="Q24" s="85"/>
      <c r="R24" s="85"/>
      <c r="S24" s="85"/>
      <c r="T24" s="85"/>
      <c r="U24" s="85"/>
      <c r="V24" s="85"/>
      <c r="W24" s="85"/>
      <c r="X24" s="85"/>
      <c r="Y24" s="85" t="str">
        <f>IF(OR(E24="",E24="No Aplica"),"",COUNTIF(F24:X26,"SI"))</f>
        <v/>
      </c>
      <c r="Z24" s="8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0">
        <v>7</v>
      </c>
      <c r="B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5"/>
      <c r="G27" s="85"/>
      <c r="H27" s="85"/>
      <c r="I27" s="85"/>
      <c r="J27" s="85"/>
      <c r="K27" s="85"/>
      <c r="L27" s="85"/>
      <c r="M27" s="85"/>
      <c r="N27" s="85"/>
      <c r="O27" s="85"/>
      <c r="P27" s="85"/>
      <c r="Q27" s="85"/>
      <c r="R27" s="85"/>
      <c r="S27" s="85"/>
      <c r="T27" s="85"/>
      <c r="U27" s="85"/>
      <c r="V27" s="85"/>
      <c r="W27" s="85"/>
      <c r="X27" s="85"/>
      <c r="Y27" s="85" t="str">
        <f>IF(OR(E27="",E27="No Aplica"),"",COUNTIF(F27:X29,"SI"))</f>
        <v/>
      </c>
      <c r="Z27" s="8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0">
        <v>8</v>
      </c>
      <c r="B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5"/>
      <c r="G30" s="85"/>
      <c r="H30" s="85"/>
      <c r="I30" s="85"/>
      <c r="J30" s="85"/>
      <c r="K30" s="85"/>
      <c r="L30" s="85"/>
      <c r="M30" s="85"/>
      <c r="N30" s="85"/>
      <c r="O30" s="85"/>
      <c r="P30" s="85"/>
      <c r="Q30" s="85"/>
      <c r="R30" s="85"/>
      <c r="S30" s="85"/>
      <c r="T30" s="85"/>
      <c r="U30" s="85"/>
      <c r="V30" s="85"/>
      <c r="W30" s="85"/>
      <c r="X30" s="85"/>
      <c r="Y30" s="85" t="str">
        <f>IF(OR(E30="",E30="No Aplica"),"",COUNTIF(F30:X32,"SI"))</f>
        <v/>
      </c>
      <c r="Z30" s="8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0">
        <v>9</v>
      </c>
      <c r="B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5"/>
      <c r="G33" s="85"/>
      <c r="H33" s="85"/>
      <c r="I33" s="85"/>
      <c r="J33" s="85"/>
      <c r="K33" s="85"/>
      <c r="L33" s="85"/>
      <c r="M33" s="85"/>
      <c r="N33" s="85"/>
      <c r="O33" s="85"/>
      <c r="P33" s="85"/>
      <c r="Q33" s="85"/>
      <c r="R33" s="85"/>
      <c r="S33" s="85"/>
      <c r="T33" s="85"/>
      <c r="U33" s="85"/>
      <c r="V33" s="85"/>
      <c r="W33" s="85"/>
      <c r="X33" s="85"/>
      <c r="Y33" s="85" t="str">
        <f>IF(OR(E33="",E33="No Aplica"),"",COUNTIF(F33:X35,"SI"))</f>
        <v/>
      </c>
      <c r="Z33" s="8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0">
        <v>10</v>
      </c>
      <c r="B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5"/>
      <c r="G36" s="85"/>
      <c r="H36" s="85"/>
      <c r="I36" s="85"/>
      <c r="J36" s="85"/>
      <c r="K36" s="85"/>
      <c r="L36" s="85"/>
      <c r="M36" s="85"/>
      <c r="N36" s="85"/>
      <c r="O36" s="85"/>
      <c r="P36" s="85"/>
      <c r="Q36" s="85"/>
      <c r="R36" s="85"/>
      <c r="S36" s="85"/>
      <c r="T36" s="85"/>
      <c r="U36" s="85"/>
      <c r="V36" s="85"/>
      <c r="W36" s="85"/>
      <c r="X36" s="85"/>
      <c r="Y36" s="85" t="str">
        <f>IF(OR(E36="",E36="No Aplica"),"",COUNTIF(F36:X38,"SI"))</f>
        <v/>
      </c>
      <c r="Z36" s="8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0">
        <v>11</v>
      </c>
      <c r="B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5"/>
      <c r="G39" s="85"/>
      <c r="H39" s="85"/>
      <c r="I39" s="85"/>
      <c r="J39" s="85"/>
      <c r="K39" s="85"/>
      <c r="L39" s="85"/>
      <c r="M39" s="85"/>
      <c r="N39" s="85"/>
      <c r="O39" s="85"/>
      <c r="P39" s="85"/>
      <c r="Q39" s="85"/>
      <c r="R39" s="85"/>
      <c r="S39" s="85"/>
      <c r="T39" s="85"/>
      <c r="U39" s="85"/>
      <c r="V39" s="85"/>
      <c r="W39" s="85"/>
      <c r="X39" s="85"/>
      <c r="Y39" s="85" t="str">
        <f>IF(OR(E39="",E39="No Aplica"),"",COUNTIF(F39:X41,"SI"))</f>
        <v/>
      </c>
      <c r="Z39" s="8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0">
        <v>12</v>
      </c>
      <c r="B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5"/>
      <c r="G42" s="85"/>
      <c r="H42" s="85"/>
      <c r="I42" s="85"/>
      <c r="J42" s="85"/>
      <c r="K42" s="85"/>
      <c r="L42" s="85"/>
      <c r="M42" s="85"/>
      <c r="N42" s="85"/>
      <c r="O42" s="85"/>
      <c r="P42" s="85"/>
      <c r="Q42" s="85"/>
      <c r="R42" s="85"/>
      <c r="S42" s="85"/>
      <c r="T42" s="85"/>
      <c r="U42" s="85"/>
      <c r="V42" s="85"/>
      <c r="W42" s="85"/>
      <c r="X42" s="85"/>
      <c r="Y42" s="85" t="str">
        <f>IF(OR(E42="",E42="No Aplica"),"",COUNTIF(F42:X44,"SI"))</f>
        <v/>
      </c>
      <c r="Z42" s="8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0">
        <v>13</v>
      </c>
      <c r="B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5"/>
      <c r="G45" s="85"/>
      <c r="H45" s="85"/>
      <c r="I45" s="85"/>
      <c r="J45" s="85"/>
      <c r="K45" s="85"/>
      <c r="L45" s="85"/>
      <c r="M45" s="85"/>
      <c r="N45" s="85"/>
      <c r="O45" s="85"/>
      <c r="P45" s="85"/>
      <c r="Q45" s="85"/>
      <c r="R45" s="85"/>
      <c r="S45" s="85"/>
      <c r="T45" s="85"/>
      <c r="U45" s="85"/>
      <c r="V45" s="85"/>
      <c r="W45" s="85"/>
      <c r="X45" s="85"/>
      <c r="Y45" s="85" t="str">
        <f>IF(OR(E45="",E45="No Aplica"),"",COUNTIF(F45:X47,"SI"))</f>
        <v/>
      </c>
      <c r="Z45" s="8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0">
        <v>14</v>
      </c>
      <c r="B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5"/>
      <c r="G48" s="85"/>
      <c r="H48" s="85"/>
      <c r="I48" s="85"/>
      <c r="J48" s="85"/>
      <c r="K48" s="85"/>
      <c r="L48" s="85"/>
      <c r="M48" s="85"/>
      <c r="N48" s="85"/>
      <c r="O48" s="85"/>
      <c r="P48" s="85"/>
      <c r="Q48" s="85"/>
      <c r="R48" s="85"/>
      <c r="S48" s="85"/>
      <c r="T48" s="85"/>
      <c r="U48" s="85"/>
      <c r="V48" s="85"/>
      <c r="W48" s="85"/>
      <c r="X48" s="85"/>
      <c r="Y48" s="85" t="str">
        <f>IF(OR(E48="",E48="No Aplica"),"",COUNTIF(F48:X50,"SI"))</f>
        <v/>
      </c>
      <c r="Z48" s="8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0">
        <v>15</v>
      </c>
      <c r="B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5"/>
      <c r="G51" s="85"/>
      <c r="H51" s="85"/>
      <c r="I51" s="85"/>
      <c r="J51" s="85"/>
      <c r="K51" s="85"/>
      <c r="L51" s="85"/>
      <c r="M51" s="85"/>
      <c r="N51" s="85"/>
      <c r="O51" s="85"/>
      <c r="P51" s="85"/>
      <c r="Q51" s="85"/>
      <c r="R51" s="85"/>
      <c r="S51" s="85"/>
      <c r="T51" s="85"/>
      <c r="U51" s="85"/>
      <c r="V51" s="85"/>
      <c r="W51" s="85"/>
      <c r="X51" s="85"/>
      <c r="Y51" s="85" t="str">
        <f>IF(OR(E51="",E51="No Aplica"),"",COUNTIF(F51:X53,"SI"))</f>
        <v/>
      </c>
      <c r="Z51" s="8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0">
        <v>16</v>
      </c>
      <c r="B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5"/>
      <c r="G54" s="85"/>
      <c r="H54" s="85"/>
      <c r="I54" s="85"/>
      <c r="J54" s="85"/>
      <c r="K54" s="85"/>
      <c r="L54" s="85"/>
      <c r="M54" s="85"/>
      <c r="N54" s="85"/>
      <c r="O54" s="85"/>
      <c r="P54" s="85"/>
      <c r="Q54" s="85"/>
      <c r="R54" s="85"/>
      <c r="S54" s="85"/>
      <c r="T54" s="85"/>
      <c r="U54" s="85"/>
      <c r="V54" s="85"/>
      <c r="W54" s="85"/>
      <c r="X54" s="85"/>
      <c r="Y54" s="85" t="str">
        <f>IF(OR(E54="",E54="No Aplica"),"",COUNTIF(F54:X56,"SI"))</f>
        <v/>
      </c>
      <c r="Z54" s="8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0">
        <v>17</v>
      </c>
      <c r="B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5"/>
      <c r="G57" s="85"/>
      <c r="H57" s="85"/>
      <c r="I57" s="85"/>
      <c r="J57" s="85"/>
      <c r="K57" s="85"/>
      <c r="L57" s="85"/>
      <c r="M57" s="85"/>
      <c r="N57" s="85"/>
      <c r="O57" s="85"/>
      <c r="P57" s="85"/>
      <c r="Q57" s="85"/>
      <c r="R57" s="85"/>
      <c r="S57" s="85"/>
      <c r="T57" s="85"/>
      <c r="U57" s="85"/>
      <c r="V57" s="85"/>
      <c r="W57" s="85"/>
      <c r="X57" s="85"/>
      <c r="Y57" s="85" t="str">
        <f>IF(OR(E57="",E57="No Aplica"),"",COUNTIF(F57:X59,"SI"))</f>
        <v/>
      </c>
      <c r="Z57" s="8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0">
        <v>18</v>
      </c>
      <c r="B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5"/>
      <c r="G60" s="85"/>
      <c r="H60" s="85"/>
      <c r="I60" s="85"/>
      <c r="J60" s="85"/>
      <c r="K60" s="85"/>
      <c r="L60" s="85"/>
      <c r="M60" s="85"/>
      <c r="N60" s="85"/>
      <c r="O60" s="85"/>
      <c r="P60" s="85"/>
      <c r="Q60" s="85"/>
      <c r="R60" s="85"/>
      <c r="S60" s="85"/>
      <c r="T60" s="85"/>
      <c r="U60" s="85"/>
      <c r="V60" s="85"/>
      <c r="W60" s="85"/>
      <c r="X60" s="85"/>
      <c r="Y60" s="85" t="str">
        <f>IF(OR(E60="",E60="No Aplica"),"",COUNTIF(F60:X62,"SI"))</f>
        <v/>
      </c>
      <c r="Z60" s="8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0">
        <v>19</v>
      </c>
      <c r="B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5"/>
      <c r="G63" s="85"/>
      <c r="H63" s="85"/>
      <c r="I63" s="85"/>
      <c r="J63" s="85"/>
      <c r="K63" s="85"/>
      <c r="L63" s="85"/>
      <c r="M63" s="85"/>
      <c r="N63" s="85"/>
      <c r="O63" s="85"/>
      <c r="P63" s="85"/>
      <c r="Q63" s="85"/>
      <c r="R63" s="85"/>
      <c r="S63" s="85"/>
      <c r="T63" s="85"/>
      <c r="U63" s="85"/>
      <c r="V63" s="85"/>
      <c r="W63" s="85"/>
      <c r="X63" s="85"/>
      <c r="Y63" s="85" t="str">
        <f>IF(OR(E63="",E63="No Aplica"),"",COUNTIF(F63:X65,"SI"))</f>
        <v/>
      </c>
      <c r="Z63" s="8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0">
        <v>20</v>
      </c>
      <c r="B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5"/>
      <c r="G66" s="85"/>
      <c r="H66" s="85"/>
      <c r="I66" s="85"/>
      <c r="J66" s="85"/>
      <c r="K66" s="85"/>
      <c r="L66" s="85"/>
      <c r="M66" s="85"/>
      <c r="N66" s="85"/>
      <c r="O66" s="85"/>
      <c r="P66" s="85"/>
      <c r="Q66" s="85"/>
      <c r="R66" s="85"/>
      <c r="S66" s="85"/>
      <c r="T66" s="85"/>
      <c r="U66" s="85"/>
      <c r="V66" s="85"/>
      <c r="W66" s="85"/>
      <c r="X66" s="85"/>
      <c r="Y66" s="85" t="str">
        <f>IF(OR(E66="",E66="No Aplica"),"",COUNTIF(F66:X68,"SI"))</f>
        <v/>
      </c>
      <c r="Z66" s="8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6" priority="1">
      <formula>IF($E9="No aplica",1,0)</formula>
    </cfRule>
  </conditionalFormatting>
  <conditionalFormatting sqref="Z9">
    <cfRule type="cellIs" dxfId="255" priority="2" operator="equal">
      <formula>"Catastrófico"</formula>
    </cfRule>
  </conditionalFormatting>
  <conditionalFormatting sqref="Z9">
    <cfRule type="cellIs" dxfId="254" priority="3" operator="equal">
      <formula>"Mayor"</formula>
    </cfRule>
  </conditionalFormatting>
  <conditionalFormatting sqref="Z9">
    <cfRule type="cellIs" dxfId="253" priority="4" operator="equal">
      <formula>"Moderado"</formula>
    </cfRule>
  </conditionalFormatting>
  <conditionalFormatting sqref="Z9">
    <cfRule type="cellIs" dxfId="252" priority="5" operator="equal">
      <formula>"Menor"</formula>
    </cfRule>
  </conditionalFormatting>
  <conditionalFormatting sqref="Z9">
    <cfRule type="cellIs" dxfId="251" priority="6" operator="equal">
      <formula>"Leve"</formula>
    </cfRule>
  </conditionalFormatting>
  <conditionalFormatting sqref="Z9:Z11">
    <cfRule type="expression" dxfId="250" priority="7">
      <formula>IF($E9="No aplica",1,0)</formula>
    </cfRule>
  </conditionalFormatting>
  <conditionalFormatting sqref="B12:B68 D12:X68">
    <cfRule type="expression" dxfId="249" priority="8">
      <formula>IF($E12="No aplica",1,0)</formula>
    </cfRule>
  </conditionalFormatting>
  <conditionalFormatting sqref="C9:C11">
    <cfRule type="expression" dxfId="248" priority="9">
      <formula>IF($E9="No aplica",1,0)</formula>
    </cfRule>
  </conditionalFormatting>
  <conditionalFormatting sqref="C12:C14">
    <cfRule type="expression" dxfId="247" priority="10">
      <formula>IF($E12="No aplica",1,0)</formula>
    </cfRule>
  </conditionalFormatting>
  <conditionalFormatting sqref="C15:C68">
    <cfRule type="expression" dxfId="246" priority="11">
      <formula>IF($E15="No aplica",1,0)</formula>
    </cfRule>
  </conditionalFormatting>
  <conditionalFormatting sqref="Y12:Y68">
    <cfRule type="expression" dxfId="245" priority="12">
      <formula>IF($E12="No aplica",1,0)</formula>
    </cfRule>
  </conditionalFormatting>
  <conditionalFormatting sqref="Z12 Z15 Z18 Z21 Z24 Z27 Z30 Z33 Z36 Z39 Z42 Z45 Z48 Z51 Z54 Z57 Z60 Z63 Z66">
    <cfRule type="cellIs" dxfId="244" priority="13" operator="equal">
      <formula>"Catastrófico"</formula>
    </cfRule>
  </conditionalFormatting>
  <conditionalFormatting sqref="Z12 Z15 Z18 Z21 Z24 Z27 Z30 Z33 Z36 Z39 Z42 Z45 Z48 Z51 Z54 Z57 Z60 Z63 Z66">
    <cfRule type="cellIs" dxfId="243" priority="14" operator="equal">
      <formula>"Mayor"</formula>
    </cfRule>
  </conditionalFormatting>
  <conditionalFormatting sqref="Z12 Z15 Z18 Z21 Z24 Z27 Z30 Z33 Z36 Z39 Z42 Z45 Z48 Z51 Z54 Z57 Z60 Z63 Z66">
    <cfRule type="cellIs" dxfId="242" priority="15" operator="equal">
      <formula>"Moderado"</formula>
    </cfRule>
  </conditionalFormatting>
  <conditionalFormatting sqref="Z12 Z15 Z18 Z21 Z24 Z27 Z30 Z33 Z36 Z39 Z42 Z45 Z48 Z51 Z54 Z57 Z60 Z63 Z66">
    <cfRule type="cellIs" dxfId="241" priority="16" operator="equal">
      <formula>"Menor"</formula>
    </cfRule>
  </conditionalFormatting>
  <conditionalFormatting sqref="Z12 Z15 Z18 Z21 Z24 Z27 Z30 Z33 Z36 Z39 Z42 Z45 Z48 Z51 Z54 Z57 Z60 Z63 Z66">
    <cfRule type="cellIs" dxfId="240" priority="17" operator="equal">
      <formula>"Leve"</formula>
    </cfRule>
  </conditionalFormatting>
  <conditionalFormatting sqref="Z12:Z68">
    <cfRule type="expression" dxfId="239"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1" t="s">
        <v>195</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196</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197</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198</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7" t="s">
        <v>104</v>
      </c>
      <c r="B6" s="59"/>
      <c r="C6" s="59"/>
      <c r="D6" s="59"/>
      <c r="E6" s="59"/>
      <c r="F6" s="59"/>
      <c r="G6" s="60"/>
      <c r="H6" s="97" t="s">
        <v>199</v>
      </c>
      <c r="I6" s="59"/>
      <c r="J6" s="59"/>
      <c r="K6" s="59"/>
      <c r="L6" s="60"/>
      <c r="M6" s="3"/>
      <c r="N6" s="3"/>
      <c r="O6" s="3"/>
      <c r="P6" s="3"/>
      <c r="Q6" s="4"/>
      <c r="R6" s="4"/>
      <c r="S6" s="4"/>
      <c r="T6" s="4"/>
      <c r="U6" s="4"/>
      <c r="V6" s="4"/>
      <c r="W6" s="4"/>
      <c r="X6" s="4"/>
      <c r="Y6" s="4"/>
      <c r="Z6" s="4"/>
    </row>
    <row r="7" spans="1:26" ht="18" customHeight="1">
      <c r="A7" s="96" t="s">
        <v>102</v>
      </c>
      <c r="B7" s="92" t="s">
        <v>103</v>
      </c>
      <c r="C7" s="92" t="s">
        <v>107</v>
      </c>
      <c r="D7" s="92" t="s">
        <v>111</v>
      </c>
      <c r="E7" s="92" t="s">
        <v>112</v>
      </c>
      <c r="F7" s="93" t="s">
        <v>113</v>
      </c>
      <c r="G7" s="93" t="s">
        <v>200</v>
      </c>
      <c r="H7" s="100" t="s">
        <v>201</v>
      </c>
      <c r="I7" s="100" t="s">
        <v>202</v>
      </c>
      <c r="J7" s="92" t="s">
        <v>203</v>
      </c>
      <c r="K7" s="100" t="s">
        <v>204</v>
      </c>
      <c r="L7" s="100" t="s">
        <v>205</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0">
        <v>1</v>
      </c>
      <c r="B9" s="85" t="str">
        <f>IF(MID('2. Identificación del Riesgo'!H9:H11,1,27)="Seguridad de la Información",'2. Identificación del Riesgo'!B9:B11,
IF('2. Identificación del Riesgo'!H9:H11="","",
IF(MID('2. Identificación del Riesgo'!H9:H11,1,27)&lt;&gt;"Seguridad de la Información","No aplica")))</f>
        <v>No aplica</v>
      </c>
      <c r="C9" s="85" t="str">
        <f>IF(MID('2. Identificación del Riesgo'!H9:H11,1,27)="Seguridad de la Información",'2. Identificación del Riesgo'!C9:C11,
IF('2. Identificación del Riesgo'!H9:H11="","",
IF(MID('2. Identificación del Riesgo'!H9:H11,1,27)&lt;&gt;"Seguridad de la Información","No aplica")))</f>
        <v>No aplica</v>
      </c>
      <c r="D9" s="85" t="str">
        <f>IF(MID('2. Identificación del Riesgo'!H9:H11,1,27)="Seguridad de la Información",'2. Identificación del Riesgo'!G9:G11,
IF('2. Identificación del Riesgo'!H9:H11="","",
IF(MID('2. Identificación del Riesgo'!H9:H11,1,27)&lt;&gt;"Seguridad de la Información","No aplica")))</f>
        <v>No aplica</v>
      </c>
      <c r="E9" s="85" t="str">
        <f>IF(MID('2. Identificación del Riesgo'!H9:H11,1,27)="Seguridad de la Información",'2. Identificación del Riesgo'!H9:H11,
IF('2. Identificación del Riesgo'!H9:H11="","",
IF(MID('2. Identificación del Riesgo'!H9:H11,1,27)&lt;&gt;"Seguridad de la Información","No aplica")))</f>
        <v>No aplica</v>
      </c>
      <c r="F9" s="85" t="str">
        <f>IF(MID('2. Identificación del Riesgo'!H9:H11,1,27)="Seguridad de la Información",'2. Identificación del Riesgo'!I9:I11,
IF('2. Identificación del Riesgo'!H9:H11="","",
IF(MID('2. Identificación del Riesgo'!H9:H11,1,27)&lt;&gt;"Seguridad de la Información","No aplica")))</f>
        <v>No aplica</v>
      </c>
      <c r="G9" s="8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5"/>
      <c r="I9" s="85"/>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5"/>
      <c r="L9" s="85"/>
      <c r="M9" s="17"/>
      <c r="N9" s="17"/>
      <c r="O9" s="17"/>
      <c r="P9" s="17"/>
      <c r="Q9" s="4"/>
      <c r="R9" s="4"/>
      <c r="S9" s="4"/>
      <c r="T9" s="4"/>
      <c r="U9" s="4"/>
      <c r="V9" s="4"/>
      <c r="W9" s="4"/>
      <c r="X9" s="4"/>
      <c r="Y9" s="4"/>
      <c r="Z9" s="4"/>
    </row>
    <row r="10" spans="1:26" ht="16.5" customHeight="1">
      <c r="A10" s="83"/>
      <c r="B10" s="83"/>
      <c r="C10" s="83"/>
      <c r="D10" s="83"/>
      <c r="E10" s="83"/>
      <c r="F10" s="83"/>
      <c r="G10" s="83"/>
      <c r="H10" s="83"/>
      <c r="I10" s="83"/>
      <c r="J10" s="83"/>
      <c r="K10" s="83"/>
      <c r="L10" s="83"/>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0">
        <v>2</v>
      </c>
      <c r="B12" s="85" t="str">
        <f>IF(MID('2. Identificación del Riesgo'!H12:H14,1,27)="Seguridad de la Información",'2. Identificación del Riesgo'!B12:B14,
IF('2. Identificación del Riesgo'!H12:H14="","",
IF(MID('2. Identificación del Riesgo'!H12:H14,1,27)&lt;&gt;"Seguridad de la Información","No aplica")))</f>
        <v>No aplica</v>
      </c>
      <c r="C12" s="85" t="str">
        <f>IF(MID('2. Identificación del Riesgo'!H12:H14,1,27)="Seguridad de la Información",'2. Identificación del Riesgo'!C12:C14,
IF('2. Identificación del Riesgo'!H12:H14="","",
IF(MID('2. Identificación del Riesgo'!H12:H14,1,27)&lt;&gt;"Seguridad de la Información","No aplica")))</f>
        <v>No aplica</v>
      </c>
      <c r="D12" s="85" t="str">
        <f>IF(MID('2. Identificación del Riesgo'!H12:H14,1,27)="Seguridad de la Información",'2. Identificación del Riesgo'!G12:G14,
IF('2. Identificación del Riesgo'!H12:H14="","",
IF(MID('2. Identificación del Riesgo'!H12:H14,1,27)&lt;&gt;"Seguridad de la Información","No aplica")))</f>
        <v>No aplica</v>
      </c>
      <c r="E12" s="85" t="str">
        <f>IF(MID('2. Identificación del Riesgo'!H12:H14,1,27)="Seguridad de la Información",'2. Identificación del Riesgo'!H12:H14,
IF('2. Identificación del Riesgo'!H12:H14="","",
IF(MID('2. Identificación del Riesgo'!H12:H14,1,27)&lt;&gt;"Seguridad de la Información","No aplica")))</f>
        <v>No aplica</v>
      </c>
      <c r="F12" s="85" t="str">
        <f>IF(MID('2. Identificación del Riesgo'!H12:H14,1,27)="Seguridad de la Información",'2. Identificación del Riesgo'!I12:I14,
IF('2. Identificación del Riesgo'!H12:H14="","",
IF(MID('2. Identificación del Riesgo'!H12:H14,1,27)&lt;&gt;"Seguridad de la Información","No aplica")))</f>
        <v>No aplica</v>
      </c>
      <c r="G12" s="8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5"/>
      <c r="I12" s="85"/>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5"/>
      <c r="L12" s="85"/>
      <c r="M12" s="3"/>
      <c r="N12" s="3"/>
      <c r="O12" s="3"/>
      <c r="P12" s="3"/>
      <c r="Q12" s="4"/>
      <c r="R12" s="4"/>
      <c r="S12" s="4"/>
      <c r="T12" s="4"/>
      <c r="U12" s="4"/>
      <c r="V12" s="4"/>
      <c r="W12" s="4"/>
      <c r="X12" s="4"/>
      <c r="Y12" s="4"/>
      <c r="Z12" s="4"/>
    </row>
    <row r="13" spans="1:26" ht="16.5" customHeight="1">
      <c r="A13" s="83"/>
      <c r="B13" s="83"/>
      <c r="C13" s="83"/>
      <c r="D13" s="83"/>
      <c r="E13" s="83"/>
      <c r="F13" s="83"/>
      <c r="G13" s="83"/>
      <c r="H13" s="83"/>
      <c r="I13" s="83"/>
      <c r="J13" s="83"/>
      <c r="K13" s="83"/>
      <c r="L13" s="83"/>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0">
        <v>3</v>
      </c>
      <c r="B15" s="85" t="str">
        <f>IF(MID('2. Identificación del Riesgo'!H15:H17,1,27)="Seguridad de la Información",'2. Identificación del Riesgo'!B15:B17,
IF('2. Identificación del Riesgo'!H15:H17="","",
IF(MID('2. Identificación del Riesgo'!H15:H17,1,27)&lt;&gt;"Seguridad de la Información","No aplica")))</f>
        <v>No aplica</v>
      </c>
      <c r="C15" s="85" t="str">
        <f>IF(MID('2. Identificación del Riesgo'!H15:H17,1,27)="Seguridad de la Información",'2. Identificación del Riesgo'!C15:C17,
IF('2. Identificación del Riesgo'!H15:H17="","",
IF(MID('2. Identificación del Riesgo'!H15:H17,1,27)&lt;&gt;"Seguridad de la Información","No aplica")))</f>
        <v>No aplica</v>
      </c>
      <c r="D15" s="85" t="str">
        <f>IF(MID('2. Identificación del Riesgo'!H15:H17,1,27)="Seguridad de la Información",'2. Identificación del Riesgo'!G15:G17,
IF('2. Identificación del Riesgo'!H15:H17="","",
IF(MID('2. Identificación del Riesgo'!H15:H17,1,27)&lt;&gt;"Seguridad de la Información","No aplica")))</f>
        <v>No aplica</v>
      </c>
      <c r="E15" s="85" t="str">
        <f>IF(MID('2. Identificación del Riesgo'!H15:H17,1,27)="Seguridad de la Información",'2. Identificación del Riesgo'!H15:H17,
IF('2. Identificación del Riesgo'!H15:H17="","",
IF(MID('2. Identificación del Riesgo'!H15:H17,1,27)&lt;&gt;"Seguridad de la Información","No aplica")))</f>
        <v>No aplica</v>
      </c>
      <c r="F15" s="85" t="str">
        <f>IF(MID('2. Identificación del Riesgo'!H15:H17,1,27)="Seguridad de la Información",'2. Identificación del Riesgo'!I15:I17,
IF('2. Identificación del Riesgo'!H15:H17="","",
IF(MID('2. Identificación del Riesgo'!H15:H17,1,27)&lt;&gt;"Seguridad de la Información","No aplica")))</f>
        <v>No aplica</v>
      </c>
      <c r="G15" s="8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5"/>
      <c r="I15" s="85"/>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5"/>
      <c r="L15" s="85"/>
      <c r="M15" s="3"/>
      <c r="N15" s="3"/>
      <c r="O15" s="3"/>
      <c r="P15" s="3"/>
      <c r="Q15" s="4"/>
      <c r="R15" s="4"/>
      <c r="S15" s="4"/>
      <c r="T15" s="4"/>
      <c r="U15" s="4"/>
      <c r="V15" s="4"/>
      <c r="W15" s="4"/>
      <c r="X15" s="4"/>
      <c r="Y15" s="4"/>
      <c r="Z15" s="4"/>
    </row>
    <row r="16" spans="1:26" ht="16.5" customHeight="1">
      <c r="A16" s="83"/>
      <c r="B16" s="83"/>
      <c r="C16" s="83"/>
      <c r="D16" s="83"/>
      <c r="E16" s="83"/>
      <c r="F16" s="83"/>
      <c r="G16" s="83"/>
      <c r="H16" s="83"/>
      <c r="I16" s="83"/>
      <c r="J16" s="83"/>
      <c r="K16" s="83"/>
      <c r="L16" s="83"/>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0">
        <v>4</v>
      </c>
      <c r="B18" s="85" t="str">
        <f>IF(MID('2. Identificación del Riesgo'!H18:H20,1,27)="Seguridad de la Información",'2. Identificación del Riesgo'!B18:B20,
IF('2. Identificación del Riesgo'!H18:H20="","",
IF(MID('2. Identificación del Riesgo'!H18:H20,1,27)&lt;&gt;"Seguridad de la Información","No aplica")))</f>
        <v>No aplica</v>
      </c>
      <c r="C18" s="85" t="str">
        <f>IF(MID('2. Identificación del Riesgo'!H18:H20,1,27)="Seguridad de la Información",'2. Identificación del Riesgo'!C18:C20,
IF('2. Identificación del Riesgo'!H18:H20="","",
IF(MID('2. Identificación del Riesgo'!H18:H20,1,27)&lt;&gt;"Seguridad de la Información","No aplica")))</f>
        <v>No aplica</v>
      </c>
      <c r="D18" s="85" t="str">
        <f>IF(MID('2. Identificación del Riesgo'!H18:H20,1,27)="Seguridad de la Información",'2. Identificación del Riesgo'!G18:G20,
IF('2. Identificación del Riesgo'!H18:H20="","",
IF(MID('2. Identificación del Riesgo'!H18:H20,1,27)&lt;&gt;"Seguridad de la Información","No aplica")))</f>
        <v>No aplica</v>
      </c>
      <c r="E18" s="85" t="str">
        <f>IF(MID('2. Identificación del Riesgo'!H18:H20,1,27)="Seguridad de la Información",'2. Identificación del Riesgo'!H18:H20,
IF('2. Identificación del Riesgo'!H18:H20="","",
IF(MID('2. Identificación del Riesgo'!H18:H20,1,27)&lt;&gt;"Seguridad de la Información","No aplica")))</f>
        <v>No aplica</v>
      </c>
      <c r="F18" s="85" t="str">
        <f>IF(MID('2. Identificación del Riesgo'!H18:H20,1,27)="Seguridad de la Información",'2. Identificación del Riesgo'!I18:I20,
IF('2. Identificación del Riesgo'!H18:H20="","",
IF(MID('2. Identificación del Riesgo'!H18:H20,1,27)&lt;&gt;"Seguridad de la Información","No aplica")))</f>
        <v>No aplica</v>
      </c>
      <c r="G18" s="8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5"/>
      <c r="I18" s="85"/>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5"/>
      <c r="L18" s="85"/>
      <c r="M18" s="3"/>
      <c r="N18" s="3"/>
      <c r="O18" s="3"/>
      <c r="P18" s="3"/>
      <c r="Q18" s="4"/>
      <c r="R18" s="4"/>
      <c r="S18" s="4"/>
      <c r="T18" s="4"/>
      <c r="U18" s="4"/>
      <c r="V18" s="4"/>
      <c r="W18" s="4"/>
      <c r="X18" s="4"/>
      <c r="Y18" s="4"/>
      <c r="Z18" s="4"/>
    </row>
    <row r="19" spans="1:26" ht="16.5" customHeight="1">
      <c r="A19" s="83"/>
      <c r="B19" s="83"/>
      <c r="C19" s="83"/>
      <c r="D19" s="83"/>
      <c r="E19" s="83"/>
      <c r="F19" s="83"/>
      <c r="G19" s="83"/>
      <c r="H19" s="83"/>
      <c r="I19" s="83"/>
      <c r="J19" s="83"/>
      <c r="K19" s="83"/>
      <c r="L19" s="83"/>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0">
        <v>5</v>
      </c>
      <c r="B21" s="85" t="str">
        <f>IF(MID('2. Identificación del Riesgo'!H21:H23,1,27)="Seguridad de la Información",'2. Identificación del Riesgo'!B21:B23,
IF('2. Identificación del Riesgo'!H21:H23="","",
IF(MID('2. Identificación del Riesgo'!H21:H23,1,27)&lt;&gt;"Seguridad de la Información","No aplica")))</f>
        <v/>
      </c>
      <c r="C21" s="85" t="str">
        <f>IF(MID('2. Identificación del Riesgo'!H21:H23,1,27)="Seguridad de la Información",'2. Identificación del Riesgo'!C21:C23,
IF('2. Identificación del Riesgo'!H21:H23="","",
IF(MID('2. Identificación del Riesgo'!H21:H23,1,27)&lt;&gt;"Seguridad de la Información","No aplica")))</f>
        <v/>
      </c>
      <c r="D21" s="85" t="str">
        <f>IF(MID('2. Identificación del Riesgo'!H21:H23,1,27)="Seguridad de la Información",'2. Identificación del Riesgo'!G21:G23,
IF('2. Identificación del Riesgo'!H21:H23="","",
IF(MID('2. Identificación del Riesgo'!H21:H23,1,27)&lt;&gt;"Seguridad de la Información","No aplica")))</f>
        <v/>
      </c>
      <c r="E21" s="85" t="str">
        <f>IF(MID('2. Identificación del Riesgo'!H21:H23,1,27)="Seguridad de la Información",'2. Identificación del Riesgo'!H21:H23,
IF('2. Identificación del Riesgo'!H21:H23="","",
IF(MID('2. Identificación del Riesgo'!H21:H23,1,27)&lt;&gt;"Seguridad de la Información","No aplica")))</f>
        <v/>
      </c>
      <c r="F21" s="85" t="str">
        <f>IF(MID('2. Identificación del Riesgo'!H21:H23,1,27)="Seguridad de la Información",'2. Identificación del Riesgo'!I21:I23,
IF('2. Identificación del Riesgo'!H21:H23="","",
IF(MID('2. Identificación del Riesgo'!H21:H23,1,27)&lt;&gt;"Seguridad de la Información","No aplica")))</f>
        <v/>
      </c>
      <c r="G21" s="8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5"/>
      <c r="I21" s="85"/>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5"/>
      <c r="L21" s="85"/>
      <c r="M21" s="3"/>
      <c r="N21" s="3"/>
      <c r="O21" s="3"/>
      <c r="P21" s="3"/>
      <c r="Q21" s="4"/>
      <c r="R21" s="4"/>
      <c r="S21" s="4"/>
      <c r="T21" s="4"/>
      <c r="U21" s="4"/>
      <c r="V21" s="4"/>
      <c r="W21" s="4"/>
      <c r="X21" s="4"/>
      <c r="Y21" s="4"/>
      <c r="Z21" s="4"/>
    </row>
    <row r="22" spans="1:26" ht="16.5" customHeight="1">
      <c r="A22" s="83"/>
      <c r="B22" s="83"/>
      <c r="C22" s="83"/>
      <c r="D22" s="83"/>
      <c r="E22" s="83"/>
      <c r="F22" s="83"/>
      <c r="G22" s="83"/>
      <c r="H22" s="83"/>
      <c r="I22" s="83"/>
      <c r="J22" s="83"/>
      <c r="K22" s="83"/>
      <c r="L22" s="83"/>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0">
        <v>6</v>
      </c>
      <c r="B24" s="85" t="str">
        <f>IF(MID('2. Identificación del Riesgo'!H24:H26,1,27)="Seguridad de la Información",'2. Identificación del Riesgo'!B24:B26,
IF('2. Identificación del Riesgo'!H24:H26="","",
IF(MID('2. Identificación del Riesgo'!H24:H26,1,27)&lt;&gt;"Seguridad de la Información","No aplica")))</f>
        <v/>
      </c>
      <c r="C24" s="85" t="str">
        <f>IF(MID('2. Identificación del Riesgo'!H24:H26,1,27)="Seguridad de la Información",'2. Identificación del Riesgo'!C24:C26,
IF('2. Identificación del Riesgo'!H24:H26="","",
IF(MID('2. Identificación del Riesgo'!H24:H26,1,27)&lt;&gt;"Seguridad de la Información","No aplica")))</f>
        <v/>
      </c>
      <c r="D24" s="85" t="str">
        <f>IF(MID('2. Identificación del Riesgo'!H24:H26,1,27)="Seguridad de la Información",'2. Identificación del Riesgo'!G24:G26,
IF('2. Identificación del Riesgo'!H24:H26="","",
IF(MID('2. Identificación del Riesgo'!H24:H26,1,27)&lt;&gt;"Seguridad de la Información","No aplica")))</f>
        <v/>
      </c>
      <c r="E24" s="85" t="str">
        <f>IF(MID('2. Identificación del Riesgo'!H24:H26,1,27)="Seguridad de la Información",'2. Identificación del Riesgo'!H24:H26,
IF('2. Identificación del Riesgo'!H24:H26="","",
IF(MID('2. Identificación del Riesgo'!H24:H26,1,27)&lt;&gt;"Seguridad de la Información","No aplica")))</f>
        <v/>
      </c>
      <c r="F24" s="85" t="str">
        <f>IF(MID('2. Identificación del Riesgo'!H24:H26,1,27)="Seguridad de la Información",'2. Identificación del Riesgo'!I24:I26,
IF('2. Identificación del Riesgo'!H24:H26="","",
IF(MID('2. Identificación del Riesgo'!H24:H26,1,27)&lt;&gt;"Seguridad de la Información","No aplica")))</f>
        <v/>
      </c>
      <c r="G24" s="8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5"/>
      <c r="I24" s="85"/>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5"/>
      <c r="L24" s="85"/>
      <c r="M24" s="3"/>
      <c r="N24" s="3"/>
      <c r="O24" s="3"/>
      <c r="P24" s="3"/>
      <c r="Q24" s="4"/>
      <c r="R24" s="4"/>
      <c r="S24" s="4"/>
      <c r="T24" s="4"/>
      <c r="U24" s="4"/>
      <c r="V24" s="4"/>
      <c r="W24" s="4"/>
      <c r="X24" s="4"/>
      <c r="Y24" s="4"/>
      <c r="Z24" s="4"/>
    </row>
    <row r="25" spans="1:26" ht="16.5" customHeight="1">
      <c r="A25" s="83"/>
      <c r="B25" s="83"/>
      <c r="C25" s="83"/>
      <c r="D25" s="83"/>
      <c r="E25" s="83"/>
      <c r="F25" s="83"/>
      <c r="G25" s="83"/>
      <c r="H25" s="83"/>
      <c r="I25" s="83"/>
      <c r="J25" s="83"/>
      <c r="K25" s="83"/>
      <c r="L25" s="83"/>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0">
        <v>7</v>
      </c>
      <c r="B27" s="85" t="str">
        <f>IF(MID('2. Identificación del Riesgo'!H27:H29,1,27)="Seguridad de la Información",'2. Identificación del Riesgo'!B27:B29,
IF('2. Identificación del Riesgo'!H27:H29="","",
IF(MID('2. Identificación del Riesgo'!H27:H29,1,27)&lt;&gt;"Seguridad de la Información","No aplica")))</f>
        <v/>
      </c>
      <c r="C27" s="85" t="str">
        <f>IF(MID('2. Identificación del Riesgo'!H27:H29,1,27)="Seguridad de la Información",'2. Identificación del Riesgo'!C27:C29,
IF('2. Identificación del Riesgo'!H27:H29="","",
IF(MID('2. Identificación del Riesgo'!H27:H29,1,27)&lt;&gt;"Seguridad de la Información","No aplica")))</f>
        <v/>
      </c>
      <c r="D27" s="85" t="str">
        <f>IF(MID('2. Identificación del Riesgo'!H27:H29,1,27)="Seguridad de la Información",'2. Identificación del Riesgo'!G27:G29,
IF('2. Identificación del Riesgo'!H27:H29="","",
IF(MID('2. Identificación del Riesgo'!H27:H29,1,27)&lt;&gt;"Seguridad de la Información","No aplica")))</f>
        <v/>
      </c>
      <c r="E27" s="85" t="str">
        <f>IF(MID('2. Identificación del Riesgo'!H27:H29,1,27)="Seguridad de la Información",'2. Identificación del Riesgo'!H27:H29,
IF('2. Identificación del Riesgo'!H27:H29="","",
IF(MID('2. Identificación del Riesgo'!H27:H29,1,27)&lt;&gt;"Seguridad de la Información","No aplica")))</f>
        <v/>
      </c>
      <c r="F27" s="85" t="str">
        <f>IF(MID('2. Identificación del Riesgo'!H27:H29,1,27)="Seguridad de la Información",'2. Identificación del Riesgo'!I27:I29,
IF('2. Identificación del Riesgo'!H27:H29="","",
IF(MID('2. Identificación del Riesgo'!H27:H29,1,27)&lt;&gt;"Seguridad de la Información","No aplica")))</f>
        <v/>
      </c>
      <c r="G27" s="8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5"/>
      <c r="I27" s="85"/>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5"/>
      <c r="L27" s="85"/>
      <c r="M27" s="3"/>
      <c r="N27" s="3"/>
      <c r="O27" s="3"/>
      <c r="P27" s="3"/>
      <c r="Q27" s="4"/>
      <c r="R27" s="4"/>
      <c r="S27" s="4"/>
      <c r="T27" s="4"/>
      <c r="U27" s="4"/>
      <c r="V27" s="4"/>
      <c r="W27" s="4"/>
      <c r="X27" s="4"/>
      <c r="Y27" s="4"/>
      <c r="Z27" s="4"/>
    </row>
    <row r="28" spans="1:26" ht="16.5" customHeight="1">
      <c r="A28" s="83"/>
      <c r="B28" s="83"/>
      <c r="C28" s="83"/>
      <c r="D28" s="83"/>
      <c r="E28" s="83"/>
      <c r="F28" s="83"/>
      <c r="G28" s="83"/>
      <c r="H28" s="83"/>
      <c r="I28" s="83"/>
      <c r="J28" s="83"/>
      <c r="K28" s="83"/>
      <c r="L28" s="83"/>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0">
        <v>8</v>
      </c>
      <c r="B30" s="85" t="str">
        <f>IF(MID('2. Identificación del Riesgo'!H30:H32,1,27)="Seguridad de la Información",'2. Identificación del Riesgo'!B30:B32,
IF('2. Identificación del Riesgo'!H30:H32="","",
IF(MID('2. Identificación del Riesgo'!H30:H32,1,27)&lt;&gt;"Seguridad de la Información","No aplica")))</f>
        <v/>
      </c>
      <c r="C30" s="85" t="str">
        <f>IF(MID('2. Identificación del Riesgo'!H30:H32,1,27)="Seguridad de la Información",'2. Identificación del Riesgo'!C30:C32,
IF('2. Identificación del Riesgo'!H30:H32="","",
IF(MID('2. Identificación del Riesgo'!H30:H32,1,27)&lt;&gt;"Seguridad de la Información","No aplica")))</f>
        <v/>
      </c>
      <c r="D30" s="85" t="str">
        <f>IF(MID('2. Identificación del Riesgo'!H30:H32,1,27)="Seguridad de la Información",'2. Identificación del Riesgo'!G30:G32,
IF('2. Identificación del Riesgo'!H30:H32="","",
IF(MID('2. Identificación del Riesgo'!H30:H32,1,27)&lt;&gt;"Seguridad de la Información","No aplica")))</f>
        <v/>
      </c>
      <c r="E30" s="85" t="str">
        <f>IF(MID('2. Identificación del Riesgo'!H30:H32,1,27)="Seguridad de la Información",'2. Identificación del Riesgo'!H30:H32,
IF('2. Identificación del Riesgo'!H30:H32="","",
IF(MID('2. Identificación del Riesgo'!H30:H32,1,27)&lt;&gt;"Seguridad de la Información","No aplica")))</f>
        <v/>
      </c>
      <c r="F30" s="85" t="str">
        <f>IF(MID('2. Identificación del Riesgo'!H30:H32,1,27)="Seguridad de la Información",'2. Identificación del Riesgo'!I30:I32,
IF('2. Identificación del Riesgo'!H30:H32="","",
IF(MID('2. Identificación del Riesgo'!H30:H32,1,27)&lt;&gt;"Seguridad de la Información","No aplica")))</f>
        <v/>
      </c>
      <c r="G30" s="8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5"/>
      <c r="I30" s="85"/>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5"/>
      <c r="L30" s="85"/>
      <c r="M30" s="3"/>
      <c r="N30" s="3"/>
      <c r="O30" s="3"/>
      <c r="P30" s="3"/>
      <c r="Q30" s="4"/>
      <c r="R30" s="4"/>
      <c r="S30" s="4"/>
      <c r="T30" s="4"/>
      <c r="U30" s="4"/>
      <c r="V30" s="4"/>
      <c r="W30" s="4"/>
      <c r="X30" s="4"/>
      <c r="Y30" s="4"/>
      <c r="Z30" s="4"/>
    </row>
    <row r="31" spans="1:26" ht="16.5" customHeight="1">
      <c r="A31" s="83"/>
      <c r="B31" s="83"/>
      <c r="C31" s="83"/>
      <c r="D31" s="83"/>
      <c r="E31" s="83"/>
      <c r="F31" s="83"/>
      <c r="G31" s="83"/>
      <c r="H31" s="83"/>
      <c r="I31" s="83"/>
      <c r="J31" s="83"/>
      <c r="K31" s="83"/>
      <c r="L31" s="83"/>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0">
        <v>9</v>
      </c>
      <c r="B33" s="85" t="str">
        <f>IF(MID('2. Identificación del Riesgo'!H33:H35,1,27)="Seguridad de la Información",'2. Identificación del Riesgo'!B33:B35,
IF('2. Identificación del Riesgo'!H33:H35="","",
IF(MID('2. Identificación del Riesgo'!H33:H35,1,27)&lt;&gt;"Seguridad de la Información","No aplica")))</f>
        <v/>
      </c>
      <c r="C33" s="85" t="str">
        <f>IF(MID('2. Identificación del Riesgo'!H33:H35,1,27)="Seguridad de la Información",'2. Identificación del Riesgo'!C33:C35,
IF('2. Identificación del Riesgo'!H33:H35="","",
IF(MID('2. Identificación del Riesgo'!H33:H35,1,27)&lt;&gt;"Seguridad de la Información","No aplica")))</f>
        <v/>
      </c>
      <c r="D33" s="85" t="str">
        <f>IF(MID('2. Identificación del Riesgo'!H33:H35,1,27)="Seguridad de la Información",'2. Identificación del Riesgo'!G33:G35,
IF('2. Identificación del Riesgo'!H33:H35="","",
IF(MID('2. Identificación del Riesgo'!H33:H35,1,27)&lt;&gt;"Seguridad de la Información","No aplica")))</f>
        <v/>
      </c>
      <c r="E33" s="85" t="str">
        <f>IF(MID('2. Identificación del Riesgo'!H33:H35,1,27)="Seguridad de la Información",'2. Identificación del Riesgo'!H33:H35,
IF('2. Identificación del Riesgo'!H33:H35="","",
IF(MID('2. Identificación del Riesgo'!H33:H35,1,27)&lt;&gt;"Seguridad de la Información","No aplica")))</f>
        <v/>
      </c>
      <c r="F33" s="85" t="str">
        <f>IF(MID('2. Identificación del Riesgo'!H33:H35,1,27)="Seguridad de la Información",'2. Identificación del Riesgo'!I33:I35,
IF('2. Identificación del Riesgo'!H33:H35="","",
IF(MID('2. Identificación del Riesgo'!H33:H35,1,27)&lt;&gt;"Seguridad de la Información","No aplica")))</f>
        <v/>
      </c>
      <c r="G33" s="8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5"/>
      <c r="I33" s="85"/>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5"/>
      <c r="L33" s="85"/>
      <c r="M33" s="3"/>
      <c r="N33" s="3"/>
      <c r="O33" s="3"/>
      <c r="P33" s="3"/>
      <c r="Q33" s="4"/>
      <c r="R33" s="4"/>
      <c r="S33" s="4"/>
      <c r="T33" s="4"/>
      <c r="U33" s="4"/>
      <c r="V33" s="4"/>
      <c r="W33" s="4"/>
      <c r="X33" s="4"/>
      <c r="Y33" s="4"/>
      <c r="Z33" s="4"/>
    </row>
    <row r="34" spans="1:26" ht="16.5" customHeight="1">
      <c r="A34" s="83"/>
      <c r="B34" s="83"/>
      <c r="C34" s="83"/>
      <c r="D34" s="83"/>
      <c r="E34" s="83"/>
      <c r="F34" s="83"/>
      <c r="G34" s="83"/>
      <c r="H34" s="83"/>
      <c r="I34" s="83"/>
      <c r="J34" s="83"/>
      <c r="K34" s="83"/>
      <c r="L34" s="83"/>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0">
        <v>10</v>
      </c>
      <c r="B36" s="85" t="str">
        <f>IF(MID('2. Identificación del Riesgo'!H36:H38,1,27)="Seguridad de la Información",'2. Identificación del Riesgo'!B36:B38,
IF('2. Identificación del Riesgo'!H36:H38="","",
IF(MID('2. Identificación del Riesgo'!H36:H38,1,27)&lt;&gt;"Seguridad de la Información","No aplica")))</f>
        <v/>
      </c>
      <c r="C36" s="85" t="str">
        <f>IF(MID('2. Identificación del Riesgo'!H36:H38,1,27)="Seguridad de la Información",'2. Identificación del Riesgo'!C36:C38,
IF('2. Identificación del Riesgo'!H36:H38="","",
IF(MID('2. Identificación del Riesgo'!H36:H38,1,27)&lt;&gt;"Seguridad de la Información","No aplica")))</f>
        <v/>
      </c>
      <c r="D36" s="85" t="str">
        <f>IF(MID('2. Identificación del Riesgo'!H36:H38,1,27)="Seguridad de la Información",'2. Identificación del Riesgo'!G36:G38,
IF('2. Identificación del Riesgo'!H36:H38="","",
IF(MID('2. Identificación del Riesgo'!H36:H38,1,27)&lt;&gt;"Seguridad de la Información","No aplica")))</f>
        <v/>
      </c>
      <c r="E36" s="85" t="str">
        <f>IF(MID('2. Identificación del Riesgo'!H36:H38,1,27)="Seguridad de la Información",'2. Identificación del Riesgo'!H36:H38,
IF('2. Identificación del Riesgo'!H36:H38="","",
IF(MID('2. Identificación del Riesgo'!H36:H38,1,27)&lt;&gt;"Seguridad de la Información","No aplica")))</f>
        <v/>
      </c>
      <c r="F36" s="85" t="str">
        <f>IF(MID('2. Identificación del Riesgo'!H36:H38,1,27)="Seguridad de la Información",'2. Identificación del Riesgo'!I36:I38,
IF('2. Identificación del Riesgo'!H36:H38="","",
IF(MID('2. Identificación del Riesgo'!H36:H38,1,27)&lt;&gt;"Seguridad de la Información","No aplica")))</f>
        <v/>
      </c>
      <c r="G36" s="8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5"/>
      <c r="I36" s="85"/>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5"/>
      <c r="L36" s="85"/>
      <c r="M36" s="3"/>
      <c r="N36" s="3"/>
      <c r="O36" s="3"/>
      <c r="P36" s="3"/>
      <c r="Q36" s="4"/>
      <c r="R36" s="4"/>
      <c r="S36" s="4"/>
      <c r="T36" s="4"/>
      <c r="U36" s="4"/>
      <c r="V36" s="4"/>
      <c r="W36" s="4"/>
      <c r="X36" s="4"/>
      <c r="Y36" s="4"/>
      <c r="Z36" s="4"/>
    </row>
    <row r="37" spans="1:26" ht="16.5" customHeight="1">
      <c r="A37" s="83"/>
      <c r="B37" s="83"/>
      <c r="C37" s="83"/>
      <c r="D37" s="83"/>
      <c r="E37" s="83"/>
      <c r="F37" s="83"/>
      <c r="G37" s="83"/>
      <c r="H37" s="83"/>
      <c r="I37" s="83"/>
      <c r="J37" s="83"/>
      <c r="K37" s="83"/>
      <c r="L37" s="83"/>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0">
        <v>11</v>
      </c>
      <c r="B39" s="85" t="str">
        <f>IF(MID('2. Identificación del Riesgo'!H39:H41,1,27)="Seguridad de la Información",'2. Identificación del Riesgo'!B39:B41,
IF('2. Identificación del Riesgo'!H39:H41="","",
IF(MID('2. Identificación del Riesgo'!H39:H41,1,27)&lt;&gt;"Seguridad de la Información","No aplica")))</f>
        <v/>
      </c>
      <c r="C39" s="85" t="str">
        <f>IF(MID('2. Identificación del Riesgo'!H39:H41,1,27)="Seguridad de la Información",'2. Identificación del Riesgo'!C39:C41,
IF('2. Identificación del Riesgo'!H39:H41="","",
IF(MID('2. Identificación del Riesgo'!H39:H41,1,27)&lt;&gt;"Seguridad de la Información","No aplica")))</f>
        <v/>
      </c>
      <c r="D39" s="85" t="str">
        <f>IF(MID('2. Identificación del Riesgo'!H39:H41,1,27)="Seguridad de la Información",'2. Identificación del Riesgo'!G39:G41,
IF('2. Identificación del Riesgo'!H39:H41="","",
IF(MID('2. Identificación del Riesgo'!H39:H41,1,27)&lt;&gt;"Seguridad de la Información","No aplica")))</f>
        <v/>
      </c>
      <c r="E39" s="85" t="str">
        <f>IF(MID('2. Identificación del Riesgo'!H39:H41,1,27)="Seguridad de la Información",'2. Identificación del Riesgo'!H39:H41,
IF('2. Identificación del Riesgo'!H39:H41="","",
IF(MID('2. Identificación del Riesgo'!H39:H41,1,27)&lt;&gt;"Seguridad de la Información","No aplica")))</f>
        <v/>
      </c>
      <c r="F39" s="85" t="str">
        <f>IF(MID('2. Identificación del Riesgo'!H39:H41,1,27)="Seguridad de la Información",'2. Identificación del Riesgo'!I39:I41,
IF('2. Identificación del Riesgo'!H39:H41="","",
IF(MID('2. Identificación del Riesgo'!H39:H41,1,27)&lt;&gt;"Seguridad de la Información","No aplica")))</f>
        <v/>
      </c>
      <c r="G39" s="8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5"/>
      <c r="I39" s="85"/>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5"/>
      <c r="L39" s="85"/>
      <c r="M39" s="3"/>
      <c r="N39" s="3"/>
      <c r="O39" s="3"/>
      <c r="P39" s="3"/>
      <c r="Q39" s="4"/>
      <c r="R39" s="4"/>
      <c r="S39" s="4"/>
      <c r="T39" s="4"/>
      <c r="U39" s="4"/>
      <c r="V39" s="4"/>
      <c r="W39" s="4"/>
      <c r="X39" s="4"/>
      <c r="Y39" s="4"/>
      <c r="Z39" s="4"/>
    </row>
    <row r="40" spans="1:26" ht="16.5" customHeight="1">
      <c r="A40" s="83"/>
      <c r="B40" s="83"/>
      <c r="C40" s="83"/>
      <c r="D40" s="83"/>
      <c r="E40" s="83"/>
      <c r="F40" s="83"/>
      <c r="G40" s="83"/>
      <c r="H40" s="83"/>
      <c r="I40" s="83"/>
      <c r="J40" s="83"/>
      <c r="K40" s="83"/>
      <c r="L40" s="83"/>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0">
        <v>12</v>
      </c>
      <c r="B42" s="85" t="str">
        <f>IF(MID('2. Identificación del Riesgo'!H42:H44,1,27)="Seguridad de la Información",'2. Identificación del Riesgo'!B42:B44,
IF('2. Identificación del Riesgo'!H42:H44="","",
IF(MID('2. Identificación del Riesgo'!H42:H44,1,27)&lt;&gt;"Seguridad de la Información","No aplica")))</f>
        <v/>
      </c>
      <c r="C42" s="85" t="str">
        <f>IF(MID('2. Identificación del Riesgo'!H42:H44,1,27)="Seguridad de la Información",'2. Identificación del Riesgo'!C42:C44,
IF('2. Identificación del Riesgo'!H42:H44="","",
IF(MID('2. Identificación del Riesgo'!H42:H44,1,27)&lt;&gt;"Seguridad de la Información","No aplica")))</f>
        <v/>
      </c>
      <c r="D42" s="85" t="str">
        <f>IF(MID('2. Identificación del Riesgo'!H42:H44,1,27)="Seguridad de la Información",'2. Identificación del Riesgo'!G42:G44,
IF('2. Identificación del Riesgo'!H42:H44="","",
IF(MID('2. Identificación del Riesgo'!H42:H44,1,27)&lt;&gt;"Seguridad de la Información","No aplica")))</f>
        <v/>
      </c>
      <c r="E42" s="85" t="str">
        <f>IF(MID('2. Identificación del Riesgo'!H42:H44,1,27)="Seguridad de la Información",'2. Identificación del Riesgo'!H42:H44,
IF('2. Identificación del Riesgo'!H42:H44="","",
IF(MID('2. Identificación del Riesgo'!H42:H44,1,27)&lt;&gt;"Seguridad de la Información","No aplica")))</f>
        <v/>
      </c>
      <c r="F42" s="85" t="str">
        <f>IF(MID('2. Identificación del Riesgo'!H42:H44,1,27)="Seguridad de la Información",'2. Identificación del Riesgo'!I42:I44,
IF('2. Identificación del Riesgo'!H42:H44="","",
IF(MID('2. Identificación del Riesgo'!H42:H44,1,27)&lt;&gt;"Seguridad de la Información","No aplica")))</f>
        <v/>
      </c>
      <c r="G42" s="8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5"/>
      <c r="I42" s="85"/>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5"/>
      <c r="L42" s="85"/>
      <c r="M42" s="3"/>
      <c r="N42" s="3"/>
      <c r="O42" s="3"/>
      <c r="P42" s="3"/>
      <c r="Q42" s="4"/>
      <c r="R42" s="4"/>
      <c r="S42" s="4"/>
      <c r="T42" s="4"/>
      <c r="U42" s="4"/>
      <c r="V42" s="4"/>
      <c r="W42" s="4"/>
      <c r="X42" s="4"/>
      <c r="Y42" s="4"/>
      <c r="Z42" s="4"/>
    </row>
    <row r="43" spans="1:26" ht="16.5" customHeight="1">
      <c r="A43" s="83"/>
      <c r="B43" s="83"/>
      <c r="C43" s="83"/>
      <c r="D43" s="83"/>
      <c r="E43" s="83"/>
      <c r="F43" s="83"/>
      <c r="G43" s="83"/>
      <c r="H43" s="83"/>
      <c r="I43" s="83"/>
      <c r="J43" s="83"/>
      <c r="K43" s="83"/>
      <c r="L43" s="83"/>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0">
        <v>13</v>
      </c>
      <c r="B45" s="85" t="str">
        <f>IF(MID('2. Identificación del Riesgo'!H45:H47,1,27)="Seguridad de la Información",'2. Identificación del Riesgo'!B45:B47,
IF('2. Identificación del Riesgo'!H45:H47="","",
IF(MID('2. Identificación del Riesgo'!H45:H47,1,27)&lt;&gt;"Seguridad de la Información","No aplica")))</f>
        <v/>
      </c>
      <c r="C45" s="85" t="str">
        <f>IF(MID('2. Identificación del Riesgo'!H45:H47,1,27)="Seguridad de la Información",'2. Identificación del Riesgo'!C45:C47,
IF('2. Identificación del Riesgo'!H45:H47="","",
IF(MID('2. Identificación del Riesgo'!H45:H47,1,27)&lt;&gt;"Seguridad de la Información","No aplica")))</f>
        <v/>
      </c>
      <c r="D45" s="85" t="str">
        <f>IF(MID('2. Identificación del Riesgo'!H45:H47,1,27)="Seguridad de la Información",'2. Identificación del Riesgo'!G45:G47,
IF('2. Identificación del Riesgo'!H45:H47="","",
IF(MID('2. Identificación del Riesgo'!H45:H47,1,27)&lt;&gt;"Seguridad de la Información","No aplica")))</f>
        <v/>
      </c>
      <c r="E45" s="85" t="str">
        <f>IF(MID('2. Identificación del Riesgo'!H45:H47,1,27)="Seguridad de la Información",'2. Identificación del Riesgo'!H45:H47,
IF('2. Identificación del Riesgo'!H45:H47="","",
IF(MID('2. Identificación del Riesgo'!H45:H47,1,27)&lt;&gt;"Seguridad de la Información","No aplica")))</f>
        <v/>
      </c>
      <c r="F45" s="85" t="str">
        <f>IF(MID('2. Identificación del Riesgo'!H45:H47,1,27)="Seguridad de la Información",'2. Identificación del Riesgo'!I45:I47,
IF('2. Identificación del Riesgo'!H45:H47="","",
IF(MID('2. Identificación del Riesgo'!H45:H47,1,27)&lt;&gt;"Seguridad de la Información","No aplica")))</f>
        <v/>
      </c>
      <c r="G45" s="8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5"/>
      <c r="I45" s="85"/>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5"/>
      <c r="L45" s="85"/>
      <c r="M45" s="3"/>
      <c r="N45" s="3"/>
      <c r="O45" s="3"/>
      <c r="P45" s="3"/>
      <c r="Q45" s="4"/>
      <c r="R45" s="4"/>
      <c r="S45" s="4"/>
      <c r="T45" s="4"/>
      <c r="U45" s="4"/>
      <c r="V45" s="4"/>
      <c r="W45" s="4"/>
      <c r="X45" s="4"/>
      <c r="Y45" s="4"/>
      <c r="Z45" s="4"/>
    </row>
    <row r="46" spans="1:26" ht="16.5" customHeight="1">
      <c r="A46" s="83"/>
      <c r="B46" s="83"/>
      <c r="C46" s="83"/>
      <c r="D46" s="83"/>
      <c r="E46" s="83"/>
      <c r="F46" s="83"/>
      <c r="G46" s="83"/>
      <c r="H46" s="83"/>
      <c r="I46" s="83"/>
      <c r="J46" s="83"/>
      <c r="K46" s="83"/>
      <c r="L46" s="83"/>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0">
        <v>14</v>
      </c>
      <c r="B48" s="85" t="str">
        <f>IF(MID('2. Identificación del Riesgo'!H48:H50,1,27)="Seguridad de la Información",'2. Identificación del Riesgo'!B48:B50,
IF('2. Identificación del Riesgo'!H48:H50="","",
IF(MID('2. Identificación del Riesgo'!H48:H50,1,27)&lt;&gt;"Seguridad de la Información","No aplica")))</f>
        <v/>
      </c>
      <c r="C48" s="85" t="str">
        <f>IF(MID('2. Identificación del Riesgo'!H48:H50,1,27)="Seguridad de la Información",'2. Identificación del Riesgo'!C48:C50,
IF('2. Identificación del Riesgo'!H48:H50="","",
IF(MID('2. Identificación del Riesgo'!H48:H50,1,27)&lt;&gt;"Seguridad de la Información","No aplica")))</f>
        <v/>
      </c>
      <c r="D48" s="85" t="str">
        <f>IF(MID('2. Identificación del Riesgo'!H48:H50,1,27)="Seguridad de la Información",'2. Identificación del Riesgo'!G48:G50,
IF('2. Identificación del Riesgo'!H48:H50="","",
IF(MID('2. Identificación del Riesgo'!H48:H50,1,27)&lt;&gt;"Seguridad de la Información","No aplica")))</f>
        <v/>
      </c>
      <c r="E48" s="85" t="str">
        <f>IF(MID('2. Identificación del Riesgo'!H48:H50,1,27)="Seguridad de la Información",'2. Identificación del Riesgo'!H48:H50,
IF('2. Identificación del Riesgo'!H48:H50="","",
IF(MID('2. Identificación del Riesgo'!H48:H50,1,27)&lt;&gt;"Seguridad de la Información","No aplica")))</f>
        <v/>
      </c>
      <c r="F48" s="85" t="str">
        <f>IF(MID('2. Identificación del Riesgo'!H48:H50,1,27)="Seguridad de la Información",'2. Identificación del Riesgo'!I48:I50,
IF('2. Identificación del Riesgo'!H48:H50="","",
IF(MID('2. Identificación del Riesgo'!H48:H50,1,27)&lt;&gt;"Seguridad de la Información","No aplica")))</f>
        <v/>
      </c>
      <c r="G48" s="8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5"/>
      <c r="I48" s="85"/>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5"/>
      <c r="L48" s="85"/>
      <c r="M48" s="3"/>
      <c r="N48" s="3"/>
      <c r="O48" s="3"/>
      <c r="P48" s="3"/>
      <c r="Q48" s="4"/>
      <c r="R48" s="4"/>
      <c r="S48" s="4"/>
      <c r="T48" s="4"/>
      <c r="U48" s="4"/>
      <c r="V48" s="4"/>
      <c r="W48" s="4"/>
      <c r="X48" s="4"/>
      <c r="Y48" s="4"/>
      <c r="Z48" s="4"/>
    </row>
    <row r="49" spans="1:26" ht="16.5" customHeight="1">
      <c r="A49" s="83"/>
      <c r="B49" s="83"/>
      <c r="C49" s="83"/>
      <c r="D49" s="83"/>
      <c r="E49" s="83"/>
      <c r="F49" s="83"/>
      <c r="G49" s="83"/>
      <c r="H49" s="83"/>
      <c r="I49" s="83"/>
      <c r="J49" s="83"/>
      <c r="K49" s="83"/>
      <c r="L49" s="83"/>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0">
        <v>15</v>
      </c>
      <c r="B51" s="85" t="str">
        <f>IF(MID('2. Identificación del Riesgo'!H51:H53,1,27)="Seguridad de la Información",'2. Identificación del Riesgo'!B51:B53,
IF('2. Identificación del Riesgo'!H51:H53="","",
IF(MID('2. Identificación del Riesgo'!H51:H53,1,27)&lt;&gt;"Seguridad de la Información","No aplica")))</f>
        <v/>
      </c>
      <c r="C51" s="85" t="str">
        <f>IF(MID('2. Identificación del Riesgo'!H51:H53,1,27)="Seguridad de la Información",'2. Identificación del Riesgo'!C51:C53,
IF('2. Identificación del Riesgo'!H51:H53="","",
IF(MID('2. Identificación del Riesgo'!H51:H53,1,27)&lt;&gt;"Seguridad de la Información","No aplica")))</f>
        <v/>
      </c>
      <c r="D51" s="85" t="str">
        <f>IF(MID('2. Identificación del Riesgo'!H51:H53,1,27)="Seguridad de la Información",'2. Identificación del Riesgo'!G51:G53,
IF('2. Identificación del Riesgo'!H51:H53="","",
IF(MID('2. Identificación del Riesgo'!H51:H53,1,27)&lt;&gt;"Seguridad de la Información","No aplica")))</f>
        <v/>
      </c>
      <c r="E51" s="85" t="str">
        <f>IF(MID('2. Identificación del Riesgo'!H51:H53,1,27)="Seguridad de la Información",'2. Identificación del Riesgo'!H51:H53,
IF('2. Identificación del Riesgo'!H51:H53="","",
IF(MID('2. Identificación del Riesgo'!H51:H53,1,27)&lt;&gt;"Seguridad de la Información","No aplica")))</f>
        <v/>
      </c>
      <c r="F51" s="85" t="str">
        <f>IF(MID('2. Identificación del Riesgo'!H51:H53,1,27)="Seguridad de la Información",'2. Identificación del Riesgo'!I51:I53,
IF('2. Identificación del Riesgo'!H51:H53="","",
IF(MID('2. Identificación del Riesgo'!H51:H53,1,27)&lt;&gt;"Seguridad de la Información","No aplica")))</f>
        <v/>
      </c>
      <c r="G51" s="8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5"/>
      <c r="I51" s="85"/>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5"/>
      <c r="L51" s="85"/>
      <c r="M51" s="3"/>
      <c r="N51" s="3"/>
      <c r="O51" s="3"/>
      <c r="P51" s="3"/>
      <c r="Q51" s="4"/>
      <c r="R51" s="4"/>
      <c r="S51" s="4"/>
      <c r="T51" s="4"/>
      <c r="U51" s="4"/>
      <c r="V51" s="4"/>
      <c r="W51" s="4"/>
      <c r="X51" s="4"/>
      <c r="Y51" s="4"/>
      <c r="Z51" s="4"/>
    </row>
    <row r="52" spans="1:26" ht="16.5" customHeight="1">
      <c r="A52" s="83"/>
      <c r="B52" s="83"/>
      <c r="C52" s="83"/>
      <c r="D52" s="83"/>
      <c r="E52" s="83"/>
      <c r="F52" s="83"/>
      <c r="G52" s="83"/>
      <c r="H52" s="83"/>
      <c r="I52" s="83"/>
      <c r="J52" s="83"/>
      <c r="K52" s="83"/>
      <c r="L52" s="83"/>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0">
        <v>16</v>
      </c>
      <c r="B54" s="85" t="str">
        <f>IF(MID('2. Identificación del Riesgo'!H54:H56,1,27)="Seguridad de la Información",'2. Identificación del Riesgo'!B54:B56,
IF('2. Identificación del Riesgo'!H54:H56="","",
IF(MID('2. Identificación del Riesgo'!H54:H56,1,27)&lt;&gt;"Seguridad de la Información","No aplica")))</f>
        <v/>
      </c>
      <c r="C54" s="85" t="str">
        <f>IF(MID('2. Identificación del Riesgo'!H54:H56,1,27)="Seguridad de la Información",'2. Identificación del Riesgo'!C54:C56,
IF('2. Identificación del Riesgo'!H54:H56="","",
IF(MID('2. Identificación del Riesgo'!H54:H56,1,27)&lt;&gt;"Seguridad de la Información","No aplica")))</f>
        <v/>
      </c>
      <c r="D54" s="85" t="str">
        <f>IF(MID('2. Identificación del Riesgo'!H54:H56,1,27)="Seguridad de la Información",'2. Identificación del Riesgo'!G54:G56,
IF('2. Identificación del Riesgo'!H54:H56="","",
IF(MID('2. Identificación del Riesgo'!H54:H56,1,27)&lt;&gt;"Seguridad de la Información","No aplica")))</f>
        <v/>
      </c>
      <c r="E54" s="85" t="str">
        <f>IF(MID('2. Identificación del Riesgo'!H54:H56,1,27)="Seguridad de la Información",'2. Identificación del Riesgo'!H54:H56,
IF('2. Identificación del Riesgo'!H54:H56="","",
IF(MID('2. Identificación del Riesgo'!H54:H56,1,27)&lt;&gt;"Seguridad de la Información","No aplica")))</f>
        <v/>
      </c>
      <c r="F54" s="85" t="str">
        <f>IF(MID('2. Identificación del Riesgo'!H54:H56,1,27)="Seguridad de la Información",'2. Identificación del Riesgo'!I54:I56,
IF('2. Identificación del Riesgo'!H54:H56="","",
IF(MID('2. Identificación del Riesgo'!H54:H56,1,27)&lt;&gt;"Seguridad de la Información","No aplica")))</f>
        <v/>
      </c>
      <c r="G54" s="8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5"/>
      <c r="I54" s="85"/>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5"/>
      <c r="L54" s="85"/>
      <c r="M54" s="3"/>
      <c r="N54" s="3"/>
      <c r="O54" s="3"/>
      <c r="P54" s="3"/>
      <c r="Q54" s="4"/>
      <c r="R54" s="4"/>
      <c r="S54" s="4"/>
      <c r="T54" s="4"/>
      <c r="U54" s="4"/>
      <c r="V54" s="4"/>
      <c r="W54" s="4"/>
      <c r="X54" s="4"/>
      <c r="Y54" s="4"/>
      <c r="Z54" s="4"/>
    </row>
    <row r="55" spans="1:26" ht="16.5" customHeight="1">
      <c r="A55" s="83"/>
      <c r="B55" s="83"/>
      <c r="C55" s="83"/>
      <c r="D55" s="83"/>
      <c r="E55" s="83"/>
      <c r="F55" s="83"/>
      <c r="G55" s="83"/>
      <c r="H55" s="83"/>
      <c r="I55" s="83"/>
      <c r="J55" s="83"/>
      <c r="K55" s="83"/>
      <c r="L55" s="83"/>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0">
        <v>17</v>
      </c>
      <c r="B57" s="85" t="str">
        <f>IF(MID('2. Identificación del Riesgo'!H57:H59,1,27)="Seguridad de la Información",'2. Identificación del Riesgo'!B57:B59,
IF('2. Identificación del Riesgo'!H57:H59="","",
IF(MID('2. Identificación del Riesgo'!H57:H59,1,27)&lt;&gt;"Seguridad de la Información","No aplica")))</f>
        <v/>
      </c>
      <c r="C57" s="85" t="str">
        <f>IF(MID('2. Identificación del Riesgo'!H57:H59,1,27)="Seguridad de la Información",'2. Identificación del Riesgo'!C57:C59,
IF('2. Identificación del Riesgo'!H57:H59="","",
IF(MID('2. Identificación del Riesgo'!H57:H59,1,27)&lt;&gt;"Seguridad de la Información","No aplica")))</f>
        <v/>
      </c>
      <c r="D57" s="85" t="str">
        <f>IF(MID('2. Identificación del Riesgo'!H57:H59,1,27)="Seguridad de la Información",'2. Identificación del Riesgo'!G57:G59,
IF('2. Identificación del Riesgo'!H57:H59="","",
IF(MID('2. Identificación del Riesgo'!H57:H59,1,27)&lt;&gt;"Seguridad de la Información","No aplica")))</f>
        <v/>
      </c>
      <c r="E57" s="85" t="str">
        <f>IF(MID('2. Identificación del Riesgo'!H57:H59,1,27)="Seguridad de la Información",'2. Identificación del Riesgo'!H57:H59,
IF('2. Identificación del Riesgo'!H57:H59="","",
IF(MID('2. Identificación del Riesgo'!H57:H59,1,27)&lt;&gt;"Seguridad de la Información","No aplica")))</f>
        <v/>
      </c>
      <c r="F57" s="85" t="str">
        <f>IF(MID('2. Identificación del Riesgo'!H57:H59,1,27)="Seguridad de la Información",'2. Identificación del Riesgo'!I57:I59,
IF('2. Identificación del Riesgo'!H57:H59="","",
IF(MID('2. Identificación del Riesgo'!H57:H59,1,27)&lt;&gt;"Seguridad de la Información","No aplica")))</f>
        <v/>
      </c>
      <c r="G57" s="8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5"/>
      <c r="I57" s="85"/>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5"/>
      <c r="L57" s="85"/>
      <c r="M57" s="3"/>
      <c r="N57" s="3"/>
      <c r="O57" s="3"/>
      <c r="P57" s="3"/>
      <c r="Q57" s="4"/>
      <c r="R57" s="4"/>
      <c r="S57" s="4"/>
      <c r="T57" s="4"/>
      <c r="U57" s="4"/>
      <c r="V57" s="4"/>
      <c r="W57" s="4"/>
      <c r="X57" s="4"/>
      <c r="Y57" s="4"/>
      <c r="Z57" s="4"/>
    </row>
    <row r="58" spans="1:26" ht="16.5" customHeight="1">
      <c r="A58" s="83"/>
      <c r="B58" s="83"/>
      <c r="C58" s="83"/>
      <c r="D58" s="83"/>
      <c r="E58" s="83"/>
      <c r="F58" s="83"/>
      <c r="G58" s="83"/>
      <c r="H58" s="83"/>
      <c r="I58" s="83"/>
      <c r="J58" s="83"/>
      <c r="K58" s="83"/>
      <c r="L58" s="83"/>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0">
        <v>18</v>
      </c>
      <c r="B60" s="85" t="str">
        <f>IF(MID('2. Identificación del Riesgo'!H60:H62,1,27)="Seguridad de la Información",'2. Identificación del Riesgo'!B60:B62,
IF('2. Identificación del Riesgo'!H60:H62="","",
IF(MID('2. Identificación del Riesgo'!H60:H62,1,27)&lt;&gt;"Seguridad de la Información","No aplica")))</f>
        <v/>
      </c>
      <c r="C60" s="85" t="str">
        <f>IF(MID('2. Identificación del Riesgo'!H60:H62,1,27)="Seguridad de la Información",'2. Identificación del Riesgo'!C60:C62,
IF('2. Identificación del Riesgo'!H60:H62="","",
IF(MID('2. Identificación del Riesgo'!H60:H62,1,27)&lt;&gt;"Seguridad de la Información","No aplica")))</f>
        <v/>
      </c>
      <c r="D60" s="85" t="str">
        <f>IF(MID('2. Identificación del Riesgo'!H60:H62,1,27)="Seguridad de la Información",'2. Identificación del Riesgo'!G60:G62,
IF('2. Identificación del Riesgo'!H60:H62="","",
IF(MID('2. Identificación del Riesgo'!H60:H62,1,27)&lt;&gt;"Seguridad de la Información","No aplica")))</f>
        <v/>
      </c>
      <c r="E60" s="85" t="str">
        <f>IF(MID('2. Identificación del Riesgo'!H60:H62,1,27)="Seguridad de la Información",'2. Identificación del Riesgo'!H60:H62,
IF('2. Identificación del Riesgo'!H60:H62="","",
IF(MID('2. Identificación del Riesgo'!H60:H62,1,27)&lt;&gt;"Seguridad de la Información","No aplica")))</f>
        <v/>
      </c>
      <c r="F60" s="85" t="str">
        <f>IF(MID('2. Identificación del Riesgo'!H60:H62,1,27)="Seguridad de la Información",'2. Identificación del Riesgo'!I60:I62,
IF('2. Identificación del Riesgo'!H60:H62="","",
IF(MID('2. Identificación del Riesgo'!H60:H62,1,27)&lt;&gt;"Seguridad de la Información","No aplica")))</f>
        <v/>
      </c>
      <c r="G60" s="8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5"/>
      <c r="I60" s="85"/>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5"/>
      <c r="L60" s="85"/>
      <c r="M60" s="3"/>
      <c r="N60" s="3"/>
      <c r="O60" s="3"/>
      <c r="P60" s="3"/>
      <c r="Q60" s="4"/>
      <c r="R60" s="4"/>
      <c r="S60" s="4"/>
      <c r="T60" s="4"/>
      <c r="U60" s="4"/>
      <c r="V60" s="4"/>
      <c r="W60" s="4"/>
      <c r="X60" s="4"/>
      <c r="Y60" s="4"/>
      <c r="Z60" s="4"/>
    </row>
    <row r="61" spans="1:26" ht="16.5" customHeight="1">
      <c r="A61" s="83"/>
      <c r="B61" s="83"/>
      <c r="C61" s="83"/>
      <c r="D61" s="83"/>
      <c r="E61" s="83"/>
      <c r="F61" s="83"/>
      <c r="G61" s="83"/>
      <c r="H61" s="83"/>
      <c r="I61" s="83"/>
      <c r="J61" s="83"/>
      <c r="K61" s="83"/>
      <c r="L61" s="83"/>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0">
        <v>19</v>
      </c>
      <c r="B63" s="85" t="str">
        <f>IF(MID('2. Identificación del Riesgo'!H63:H65,1,27)="Seguridad de la Información",'2. Identificación del Riesgo'!B63:B65,
IF('2. Identificación del Riesgo'!H63:H65="","",
IF(MID('2. Identificación del Riesgo'!H63:H65,1,27)&lt;&gt;"Seguridad de la Información","No aplica")))</f>
        <v/>
      </c>
      <c r="C63" s="85" t="str">
        <f>IF(MID('2. Identificación del Riesgo'!H63:H65,1,27)="Seguridad de la Información",'2. Identificación del Riesgo'!C63:C65,
IF('2. Identificación del Riesgo'!H63:H65="","",
IF(MID('2. Identificación del Riesgo'!H63:H65,1,27)&lt;&gt;"Seguridad de la Información","No aplica")))</f>
        <v/>
      </c>
      <c r="D63" s="85" t="str">
        <f>IF(MID('2. Identificación del Riesgo'!H63:H65,1,27)="Seguridad de la Información",'2. Identificación del Riesgo'!G63:G65,
IF('2. Identificación del Riesgo'!H63:H65="","",
IF(MID('2. Identificación del Riesgo'!H63:H65,1,27)&lt;&gt;"Seguridad de la Información","No aplica")))</f>
        <v/>
      </c>
      <c r="E63" s="85" t="str">
        <f>IF(MID('2. Identificación del Riesgo'!H63:H65,1,27)="Seguridad de la Información",'2. Identificación del Riesgo'!H63:H65,
IF('2. Identificación del Riesgo'!H63:H65="","",
IF(MID('2. Identificación del Riesgo'!H63:H65,1,27)&lt;&gt;"Seguridad de la Información","No aplica")))</f>
        <v/>
      </c>
      <c r="F63" s="85" t="str">
        <f>IF(MID('2. Identificación del Riesgo'!H63:H65,1,27)="Seguridad de la Información",'2. Identificación del Riesgo'!I63:I65,
IF('2. Identificación del Riesgo'!H63:H65="","",
IF(MID('2. Identificación del Riesgo'!H63:H65,1,27)&lt;&gt;"Seguridad de la Información","No aplica")))</f>
        <v/>
      </c>
      <c r="G63" s="8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5"/>
      <c r="I63" s="85"/>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5"/>
      <c r="L63" s="85"/>
      <c r="M63" s="3"/>
      <c r="N63" s="3"/>
      <c r="O63" s="3"/>
      <c r="P63" s="3"/>
      <c r="Q63" s="4"/>
      <c r="R63" s="4"/>
      <c r="S63" s="4"/>
      <c r="T63" s="4"/>
      <c r="U63" s="4"/>
      <c r="V63" s="4"/>
      <c r="W63" s="4"/>
      <c r="X63" s="4"/>
      <c r="Y63" s="4"/>
      <c r="Z63" s="4"/>
    </row>
    <row r="64" spans="1:26" ht="16.5" customHeight="1">
      <c r="A64" s="83"/>
      <c r="B64" s="83"/>
      <c r="C64" s="83"/>
      <c r="D64" s="83"/>
      <c r="E64" s="83"/>
      <c r="F64" s="83"/>
      <c r="G64" s="83"/>
      <c r="H64" s="83"/>
      <c r="I64" s="83"/>
      <c r="J64" s="83"/>
      <c r="K64" s="83"/>
      <c r="L64" s="83"/>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0">
        <v>20</v>
      </c>
      <c r="B66" s="85" t="str">
        <f>IF(MID('2. Identificación del Riesgo'!H66:H68,1,27)="Seguridad de la Información",'2. Identificación del Riesgo'!B66:B68,
IF('2. Identificación del Riesgo'!H66:H68="","",
IF(MID('2. Identificación del Riesgo'!H66:H68,1,27)&lt;&gt;"Seguridad de la Información","No aplica")))</f>
        <v/>
      </c>
      <c r="C66" s="85" t="str">
        <f>IF(MID('2. Identificación del Riesgo'!H66:H68,1,27)="Seguridad de la Información",'2. Identificación del Riesgo'!C66:C68,
IF('2. Identificación del Riesgo'!H66:H68="","",
IF(MID('2. Identificación del Riesgo'!H66:H68,1,27)&lt;&gt;"Seguridad de la Información","No aplica")))</f>
        <v/>
      </c>
      <c r="D66" s="85" t="str">
        <f>IF(MID('2. Identificación del Riesgo'!H66:H68,1,27)="Seguridad de la Información",'2. Identificación del Riesgo'!G66:G68,
IF('2. Identificación del Riesgo'!H66:H68="","",
IF(MID('2. Identificación del Riesgo'!H66:H68,1,27)&lt;&gt;"Seguridad de la Información","No aplica")))</f>
        <v/>
      </c>
      <c r="E66" s="85" t="str">
        <f>IF(MID('2. Identificación del Riesgo'!H66:H68,1,27)="Seguridad de la Información",'2. Identificación del Riesgo'!H66:H68,
IF('2. Identificación del Riesgo'!H66:H68="","",
IF(MID('2. Identificación del Riesgo'!H66:H68,1,27)&lt;&gt;"Seguridad de la Información","No aplica")))</f>
        <v/>
      </c>
      <c r="F66" s="85" t="str">
        <f>IF(MID('2. Identificación del Riesgo'!H66:H68,1,27)="Seguridad de la Información",'2. Identificación del Riesgo'!I66:I68,
IF('2. Identificación del Riesgo'!H66:H68="","",
IF(MID('2. Identificación del Riesgo'!H66:H68,1,27)&lt;&gt;"Seguridad de la Información","No aplica")))</f>
        <v/>
      </c>
      <c r="G66" s="8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5"/>
      <c r="I66" s="85"/>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5"/>
      <c r="L66" s="85"/>
      <c r="M66" s="3"/>
      <c r="N66" s="3"/>
      <c r="O66" s="3"/>
      <c r="P66" s="3"/>
      <c r="Q66" s="4"/>
      <c r="R66" s="4"/>
      <c r="S66" s="4"/>
      <c r="T66" s="4"/>
      <c r="U66" s="4"/>
      <c r="V66" s="4"/>
      <c r="W66" s="4"/>
      <c r="X66" s="4"/>
      <c r="Y66" s="4"/>
      <c r="Z66" s="4"/>
    </row>
    <row r="67" spans="1:26" ht="16.5" customHeight="1">
      <c r="A67" s="83"/>
      <c r="B67" s="83"/>
      <c r="C67" s="83"/>
      <c r="D67" s="83"/>
      <c r="E67" s="83"/>
      <c r="F67" s="83"/>
      <c r="G67" s="83"/>
      <c r="H67" s="83"/>
      <c r="I67" s="83"/>
      <c r="J67" s="83"/>
      <c r="K67" s="83"/>
      <c r="L67" s="83"/>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8" priority="1">
      <formula>IF($E9="No aplica",1,0)</formula>
    </cfRule>
  </conditionalFormatting>
  <conditionalFormatting sqref="B12:B68 D12:E68 H12:J68">
    <cfRule type="expression" dxfId="237" priority="2">
      <formula>IF($E12="No aplica",1,0)</formula>
    </cfRule>
  </conditionalFormatting>
  <conditionalFormatting sqref="K12:L68">
    <cfRule type="expression" dxfId="236" priority="3">
      <formula>IF($E12="No aplica",1,0)</formula>
    </cfRule>
  </conditionalFormatting>
  <conditionalFormatting sqref="C9:C11">
    <cfRule type="expression" dxfId="235" priority="4">
      <formula>IF($E9="No aplica",1,0)</formula>
    </cfRule>
  </conditionalFormatting>
  <conditionalFormatting sqref="C12:C68">
    <cfRule type="expression" dxfId="234" priority="5">
      <formula>IF($E12="No aplica",1,0)</formula>
    </cfRule>
  </conditionalFormatting>
  <conditionalFormatting sqref="F12:F68">
    <cfRule type="expression" dxfId="233" priority="6">
      <formula>IF($E12="No aplica",1,0)</formula>
    </cfRule>
  </conditionalFormatting>
  <conditionalFormatting sqref="G12:G68">
    <cfRule type="expression" dxfId="232"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206</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207</v>
      </c>
      <c r="U2" s="59"/>
      <c r="V2" s="60"/>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1" t="s">
        <v>208</v>
      </c>
      <c r="U3" s="59"/>
      <c r="V3" s="60"/>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1" t="s">
        <v>209</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7" t="s">
        <v>104</v>
      </c>
      <c r="B6" s="59"/>
      <c r="C6" s="59"/>
      <c r="D6" s="60"/>
      <c r="E6" s="97" t="s">
        <v>210</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6" t="s">
        <v>102</v>
      </c>
      <c r="B7" s="92" t="s">
        <v>103</v>
      </c>
      <c r="C7" s="93" t="s">
        <v>111</v>
      </c>
      <c r="D7" s="93" t="s">
        <v>112</v>
      </c>
      <c r="E7" s="91" t="s">
        <v>211</v>
      </c>
      <c r="F7" s="91" t="s">
        <v>212</v>
      </c>
      <c r="G7" s="91" t="s">
        <v>213</v>
      </c>
      <c r="H7" s="93" t="s">
        <v>214</v>
      </c>
      <c r="I7" s="105" t="s">
        <v>215</v>
      </c>
      <c r="J7" s="106"/>
      <c r="K7" s="107"/>
      <c r="L7" s="108" t="s">
        <v>216</v>
      </c>
      <c r="M7" s="59"/>
      <c r="N7" s="59"/>
      <c r="O7" s="59"/>
      <c r="P7" s="59"/>
      <c r="Q7" s="59"/>
      <c r="R7" s="109" t="s">
        <v>217</v>
      </c>
      <c r="S7" s="108" t="s">
        <v>105</v>
      </c>
      <c r="T7" s="59"/>
      <c r="U7" s="109" t="s">
        <v>218</v>
      </c>
      <c r="V7" s="109" t="s">
        <v>219</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220</v>
      </c>
      <c r="J8" s="20" t="s">
        <v>221</v>
      </c>
      <c r="K8" s="19" t="s">
        <v>222</v>
      </c>
      <c r="L8" s="19" t="s">
        <v>223</v>
      </c>
      <c r="M8" s="19" t="s">
        <v>224</v>
      </c>
      <c r="N8" s="19" t="s">
        <v>225</v>
      </c>
      <c r="O8" s="19" t="s">
        <v>226</v>
      </c>
      <c r="P8" s="19" t="s">
        <v>227</v>
      </c>
      <c r="Q8" s="21" t="s">
        <v>228</v>
      </c>
      <c r="R8" s="84"/>
      <c r="S8" s="20" t="s">
        <v>229</v>
      </c>
      <c r="T8" s="20" t="s">
        <v>230</v>
      </c>
      <c r="U8" s="84"/>
      <c r="V8" s="84"/>
      <c r="W8" s="16"/>
      <c r="X8" s="16"/>
      <c r="Y8" s="16"/>
      <c r="Z8" s="16"/>
      <c r="AA8" s="16"/>
      <c r="AB8" s="16"/>
      <c r="AC8" s="16"/>
      <c r="AD8" s="16"/>
      <c r="AE8" s="16"/>
      <c r="AF8" s="16"/>
      <c r="AG8" s="16"/>
      <c r="AH8" s="16"/>
      <c r="AI8" s="16"/>
      <c r="AJ8" s="16"/>
      <c r="AK8" s="16"/>
      <c r="AL8" s="16"/>
      <c r="AM8" s="16"/>
    </row>
    <row r="9" spans="1:39" ht="30.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Documental</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231</v>
      </c>
      <c r="F9" s="22" t="s">
        <v>232</v>
      </c>
      <c r="G9" s="22" t="s">
        <v>233</v>
      </c>
      <c r="H9" s="22" t="str">
        <f t="shared" ref="H9:H68" si="0">CONCATENATE(E9," ",F9," ",G9)</f>
        <v>Técnico de gestión documental Realiza control de calidad antes de realizar la transferencia primaria de los expedientes 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v>
      </c>
      <c r="I9" s="23" t="s">
        <v>234</v>
      </c>
      <c r="J9" s="23" t="str">
        <f t="shared" ref="J9:J68" si="1">IF(OR(I9="Preventivo",I9="Detectivo"),"Afecta probabilidad",
IF(I9="Correctivo","Afecta Impacto",""))</f>
        <v>Afecta probabilidad</v>
      </c>
      <c r="K9" s="23" t="s">
        <v>235</v>
      </c>
      <c r="L9" s="23" t="s">
        <v>236</v>
      </c>
      <c r="M9" s="23" t="s">
        <v>237</v>
      </c>
      <c r="N9" s="23" t="s">
        <v>238</v>
      </c>
      <c r="O9" s="23"/>
      <c r="P9" s="23"/>
      <c r="Q9" s="23"/>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0.8</v>
      </c>
      <c r="T9" s="25" t="str">
        <f>IF(OR(J9="",J9=0),"",
IF(J9="Afecta Impacto",'2. Identificación del Riesgo'!$O$9,""))</f>
        <v/>
      </c>
      <c r="U9" s="25">
        <f t="shared" ref="U9:U68" si="3">IFERROR(IF(S9="",0,S9-(S9*R9)),0)</f>
        <v>0.48</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3"/>
      <c r="B10" s="83"/>
      <c r="C10" s="83"/>
      <c r="D10" s="83"/>
      <c r="E10" s="22" t="s">
        <v>239</v>
      </c>
      <c r="F10" s="22" t="s">
        <v>240</v>
      </c>
      <c r="G10" s="22" t="s">
        <v>241</v>
      </c>
      <c r="H10" s="22" t="str">
        <f t="shared" si="0"/>
        <v>Los Contratistas de apoyo a la gestión Realiza la digitalizacion de los tipos documentales pertenecientes a la serie contratos y convenios antes de ser incorporados a los expedientes 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v>
      </c>
      <c r="I10" s="23" t="s">
        <v>242</v>
      </c>
      <c r="J10" s="23" t="str">
        <f t="shared" si="1"/>
        <v>Afecta probabilidad</v>
      </c>
      <c r="K10" s="23" t="s">
        <v>235</v>
      </c>
      <c r="L10" s="23" t="s">
        <v>243</v>
      </c>
      <c r="M10" s="23" t="s">
        <v>244</v>
      </c>
      <c r="N10" s="23" t="s">
        <v>245</v>
      </c>
      <c r="O10" s="23"/>
      <c r="P10" s="23"/>
      <c r="Q10" s="23"/>
      <c r="R10" s="24">
        <f t="shared" si="2"/>
        <v>0.3</v>
      </c>
      <c r="S10" s="25">
        <f>IF(OR(J10="",J10=0),"",
IF(J10="Afecta probabilidad",
IF(J9="Afecta probabilidad",S9-(S9*R9),'2. Identificación del Riesgo'!$L$9),""))</f>
        <v>0.48</v>
      </c>
      <c r="T10" s="25" t="str">
        <f>IF(OR(J10="",J10=0),"",
IF(J10="Afecta Impacto",
IF(J9="Afecta Impacto",T9-(T9*R9),'2. Identificación del Riesgo'!$O$9),""))</f>
        <v/>
      </c>
      <c r="U10" s="25">
        <f t="shared" si="3"/>
        <v>0.33599999999999997</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t="s">
        <v>246</v>
      </c>
      <c r="F11" s="22" t="s">
        <v>247</v>
      </c>
      <c r="G11" s="22" t="s">
        <v>248</v>
      </c>
      <c r="H11" s="22" t="str">
        <f t="shared" si="0"/>
        <v>Técnico de gestión documental y/o contratistas de apoyo Lleva un registro de todos los documentos entregados al Centro de Administracion Documental - CAD para su incorporacion a los expedientes 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v>
      </c>
      <c r="I11" s="23" t="s">
        <v>242</v>
      </c>
      <c r="J11" s="23" t="str">
        <f t="shared" si="1"/>
        <v>Afecta probabilidad</v>
      </c>
      <c r="K11" s="23" t="s">
        <v>235</v>
      </c>
      <c r="L11" s="23" t="s">
        <v>243</v>
      </c>
      <c r="M11" s="23" t="s">
        <v>244</v>
      </c>
      <c r="N11" s="23" t="s">
        <v>245</v>
      </c>
      <c r="O11" s="23"/>
      <c r="P11" s="23"/>
      <c r="Q11" s="23"/>
      <c r="R11" s="24">
        <f t="shared" si="2"/>
        <v>0.3</v>
      </c>
      <c r="S11" s="25">
        <f>IF(OR(J11="",J11=0),"",
IF(J11="Afecta probabilidad",
IF(J10="Afecta probabilidad",S10-(S10*R10),
IF(J9="Afecta probabilidad",S9-(S9*R9),'2. Identificación del Riesgo'!$L$9)),""))</f>
        <v>0.33599999999999997</v>
      </c>
      <c r="T11" s="25" t="str">
        <f>IF(OR(J11="",J11=0),"",
IF(J11="Afecta Impacto",
IF(J10="Afecta Impacto",T10-(T10*R10),
IF(J9="Afecta Impacto",T9-(T9*R9),'2. Identificación del Riesgo'!$O$9)),""))</f>
        <v/>
      </c>
      <c r="U11" s="25">
        <f t="shared" si="3"/>
        <v>0.23519999999999996</v>
      </c>
      <c r="V11" s="25">
        <f t="shared" si="4"/>
        <v>0</v>
      </c>
      <c r="W11" s="3"/>
      <c r="X11" s="3"/>
      <c r="Y11" s="3"/>
      <c r="Z11" s="3"/>
      <c r="AA11" s="3"/>
      <c r="AB11" s="3"/>
      <c r="AC11" s="3"/>
      <c r="AD11" s="3"/>
      <c r="AE11" s="3"/>
      <c r="AF11" s="3"/>
      <c r="AG11" s="3"/>
      <c r="AH11" s="3"/>
      <c r="AI11" s="3"/>
      <c r="AJ11" s="3"/>
      <c r="AK11" s="3"/>
      <c r="AL11" s="3"/>
      <c r="AM11" s="3"/>
    </row>
    <row r="12" spans="1:39" ht="30.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Documental</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perdida, cambio o extracción de documentos, debido al acceso no autorizado a los expedientes fisicos o digitales en custodia del CAD</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249</v>
      </c>
      <c r="F12" s="22" t="s">
        <v>250</v>
      </c>
      <c r="G12" s="22" t="s">
        <v>251</v>
      </c>
      <c r="H12" s="22" t="str">
        <f t="shared" si="0"/>
        <v>Profesional Universitario Gestion Documental realiza el envío de correo electrónico al personal responsable de vigilancia para notificar el acceso restringido a los depósitos de archivo cuatrimestral,el soporte de esto reposa en el correo de las personas encargadas 
Propósito: Garantizar que solo el personal autorizado tenga acceso al depósito de archivo de la entidad
Observaciones: Se remite un correo con información de la novedad a la Subdirectora Corporativa</v>
      </c>
      <c r="I12" s="23" t="s">
        <v>234</v>
      </c>
      <c r="J12" s="23" t="str">
        <f t="shared" si="1"/>
        <v>Afecta probabilidad</v>
      </c>
      <c r="K12" s="23" t="s">
        <v>235</v>
      </c>
      <c r="L12" s="23" t="s">
        <v>236</v>
      </c>
      <c r="M12" s="23" t="s">
        <v>244</v>
      </c>
      <c r="N12" s="23" t="s">
        <v>238</v>
      </c>
      <c r="O12" s="23"/>
      <c r="P12" s="23"/>
      <c r="Q12" s="23"/>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0.75" customHeight="1">
      <c r="A13" s="83"/>
      <c r="B13" s="83"/>
      <c r="C13" s="83"/>
      <c r="D13" s="83"/>
      <c r="E13" s="22" t="s">
        <v>239</v>
      </c>
      <c r="F13" s="22" t="s">
        <v>252</v>
      </c>
      <c r="G13" s="22" t="s">
        <v>253</v>
      </c>
      <c r="H13" s="22" t="str">
        <f t="shared" si="0"/>
        <v>Los Contratistas de apoyo a la gestión realizan el registro de todos los expedientes a los cuales se de acceso diario, en la base de registro de préstamos T:\12. PRESTAMOS DOCUMENTALES y para los préstamos físicos se deja registro en la tirilla de préstamos, la cual debe estar firmada por la persona que se lleva el expediente, esta evidencia reposa en carpeta física en el archivo de la entidad:
Propósito: Llevar un control de cada uno de los préstamos que se realizan en custodia del CAD
Observaciones: Si se diera la situacuón, se realizaría la búsqueda a través de correo electrónico de la trazabilidad de la carpeta</v>
      </c>
      <c r="I13" s="23" t="s">
        <v>234</v>
      </c>
      <c r="J13" s="23" t="str">
        <f t="shared" si="1"/>
        <v>Afecta probabilidad</v>
      </c>
      <c r="K13" s="23" t="s">
        <v>235</v>
      </c>
      <c r="L13" s="23" t="s">
        <v>243</v>
      </c>
      <c r="M13" s="23" t="s">
        <v>244</v>
      </c>
      <c r="N13" s="23" t="s">
        <v>245</v>
      </c>
      <c r="O13" s="23"/>
      <c r="P13" s="23"/>
      <c r="Q13" s="23"/>
      <c r="R13" s="24">
        <f t="shared" si="2"/>
        <v>0.4</v>
      </c>
      <c r="S13" s="25">
        <f>IF(OR(J13="",J13=0),"",
IF(J13="Afecta probabilidad",
IF(J12="Afecta probabilidad",S12-(S12*R12),'2. Identificación del Riesgo'!$L$12),""))</f>
        <v>0.48</v>
      </c>
      <c r="T13" s="25" t="str">
        <f>IF(OR(J13="",J13=0),"",
IF(J13="Afecta Impacto",
IF(J12="Afecta Impacto",T12-(T12*R12),'2. Identificación del Riesgo'!$O$12),""))</f>
        <v/>
      </c>
      <c r="U13" s="25">
        <f t="shared" si="3"/>
        <v>0.28799999999999998</v>
      </c>
      <c r="V13" s="25">
        <f t="shared" si="4"/>
        <v>0</v>
      </c>
      <c r="W13" s="3"/>
      <c r="X13" s="3"/>
      <c r="Y13" s="3"/>
      <c r="Z13" s="3"/>
      <c r="AA13" s="3"/>
      <c r="AB13" s="3"/>
      <c r="AC13" s="3"/>
      <c r="AD13" s="3"/>
      <c r="AE13" s="3"/>
      <c r="AF13" s="3"/>
      <c r="AG13" s="3"/>
      <c r="AH13" s="3"/>
      <c r="AI13" s="3"/>
      <c r="AJ13" s="3"/>
      <c r="AK13" s="3"/>
      <c r="AL13" s="3"/>
      <c r="AM13" s="3"/>
    </row>
    <row r="14" spans="1:39" ht="30.75"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Documental</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254</v>
      </c>
      <c r="F15" s="22" t="s">
        <v>255</v>
      </c>
      <c r="G15" s="22" t="s">
        <v>256</v>
      </c>
      <c r="H15" s="22" t="str">
        <f t="shared" si="0"/>
        <v>Tecnico de gestión documental realiza el control de calidad a todas las comunicaciones que se recepcionan mediante el correo electronico 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v>
      </c>
      <c r="I15" s="23" t="s">
        <v>234</v>
      </c>
      <c r="J15" s="23" t="str">
        <f t="shared" si="1"/>
        <v>Afecta probabilidad</v>
      </c>
      <c r="K15" s="23" t="s">
        <v>235</v>
      </c>
      <c r="L15" s="23" t="s">
        <v>236</v>
      </c>
      <c r="M15" s="23" t="s">
        <v>244</v>
      </c>
      <c r="N15" s="23" t="s">
        <v>238</v>
      </c>
      <c r="O15" s="23"/>
      <c r="P15" s="23"/>
      <c r="Q15" s="23"/>
      <c r="R15" s="24">
        <f t="shared" si="2"/>
        <v>0.4</v>
      </c>
      <c r="S15" s="25">
        <f>IF(OR(J15="",J15=0),"",
IF(J15="Afecta probabilidad",'2. Identificación del Riesgo'!$L$15,""))</f>
        <v>1</v>
      </c>
      <c r="T15" s="25" t="str">
        <f>IF(OR(J15="",J15=0),"",
IF(J15="Afecta Impacto",'2. Identificación del Riesgo'!$O$15,""))</f>
        <v/>
      </c>
      <c r="U15" s="25">
        <f t="shared" si="3"/>
        <v>0.6</v>
      </c>
      <c r="V15" s="25">
        <f t="shared" si="4"/>
        <v>0</v>
      </c>
      <c r="W15" s="3"/>
      <c r="X15" s="3"/>
      <c r="Y15" s="3"/>
      <c r="Z15" s="3"/>
      <c r="AA15" s="3"/>
      <c r="AB15" s="3"/>
      <c r="AC15" s="3"/>
      <c r="AD15" s="3"/>
      <c r="AE15" s="3"/>
      <c r="AF15" s="3"/>
      <c r="AG15" s="3"/>
      <c r="AH15" s="3"/>
      <c r="AI15" s="3"/>
      <c r="AJ15" s="3"/>
      <c r="AK15" s="3"/>
      <c r="AL15" s="3"/>
      <c r="AM15" s="3"/>
    </row>
    <row r="16" spans="1:39" ht="30.75" customHeight="1">
      <c r="A16" s="83"/>
      <c r="B16" s="83"/>
      <c r="C16" s="83"/>
      <c r="D16" s="83"/>
      <c r="E16" s="22" t="s">
        <v>254</v>
      </c>
      <c r="F16" s="22" t="s">
        <v>257</v>
      </c>
      <c r="G16" s="22" t="s">
        <v>258</v>
      </c>
      <c r="H16" s="22" t="str">
        <f t="shared" si="0"/>
        <v>Tecnico de gestión documental Realiza seguimiento del cargue de las imágenes en la carpeta NAS establecida de las comunicaciones registradas en CORDIS 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v>
      </c>
      <c r="I16" s="23" t="s">
        <v>234</v>
      </c>
      <c r="J16" s="23" t="str">
        <f t="shared" si="1"/>
        <v>Afecta probabilidad</v>
      </c>
      <c r="K16" s="23" t="s">
        <v>235</v>
      </c>
      <c r="L16" s="23" t="s">
        <v>243</v>
      </c>
      <c r="M16" s="23" t="s">
        <v>244</v>
      </c>
      <c r="N16" s="23" t="s">
        <v>245</v>
      </c>
      <c r="O16" s="23"/>
      <c r="P16" s="23"/>
      <c r="Q16" s="23"/>
      <c r="R16" s="24">
        <f t="shared" si="2"/>
        <v>0.4</v>
      </c>
      <c r="S16" s="25">
        <f>IF(OR(J16="",J16=0),"",
IF(J16="Afecta probabilidad",
IF(J15="Afecta probabilidad",S15-(S15*R15),'2. Identificación del Riesgo'!$L$15),""))</f>
        <v>0.6</v>
      </c>
      <c r="T16" s="25" t="str">
        <f>IF(OR(J16="",J16=0),"",
IF(J16="Afecta Impacto",
IF(J15="Afecta Impacto",T15-(T15*R15),'2. Identificación del Riesgo'!$O$15),""))</f>
        <v/>
      </c>
      <c r="U16" s="25">
        <f t="shared" si="3"/>
        <v>0.36</v>
      </c>
      <c r="V16" s="25">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3"/>
      <c r="B19" s="83"/>
      <c r="C19" s="83"/>
      <c r="D19" s="83"/>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3"/>
      <c r="B22" s="83"/>
      <c r="C22" s="83"/>
      <c r="D22" s="83"/>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3"/>
      <c r="B25" s="83"/>
      <c r="C25" s="83"/>
      <c r="D25" s="83"/>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3"/>
      <c r="B28" s="83"/>
      <c r="C28" s="83"/>
      <c r="D28" s="83"/>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3"/>
      <c r="B31" s="83"/>
      <c r="C31" s="83"/>
      <c r="D31" s="83"/>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3"/>
      <c r="B34" s="83"/>
      <c r="C34" s="83"/>
      <c r="D34" s="83"/>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3"/>
      <c r="B37" s="83"/>
      <c r="C37" s="83"/>
      <c r="D37" s="83"/>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3"/>
      <c r="B40" s="83"/>
      <c r="C40" s="83"/>
      <c r="D40" s="83"/>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3"/>
      <c r="B43" s="83"/>
      <c r="C43" s="83"/>
      <c r="D43" s="83"/>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3"/>
      <c r="B46" s="83"/>
      <c r="C46" s="83"/>
      <c r="D46" s="83"/>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3"/>
      <c r="B49" s="83"/>
      <c r="C49" s="83"/>
      <c r="D49" s="83"/>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3"/>
      <c r="B52" s="83"/>
      <c r="C52" s="83"/>
      <c r="D52" s="83"/>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3"/>
      <c r="B55" s="83"/>
      <c r="C55" s="83"/>
      <c r="D55" s="83"/>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3"/>
      <c r="B58" s="83"/>
      <c r="C58" s="83"/>
      <c r="D58" s="83"/>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3"/>
      <c r="B61" s="83"/>
      <c r="C61" s="83"/>
      <c r="D61" s="83"/>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3"/>
      <c r="B64" s="83"/>
      <c r="C64" s="83"/>
      <c r="D64" s="83"/>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3"/>
      <c r="B67" s="83"/>
      <c r="C67" s="83"/>
      <c r="D67" s="83"/>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1" priority="1">
      <formula>IF($D9="No aplica",1,0)</formula>
    </cfRule>
  </conditionalFormatting>
  <conditionalFormatting sqref="U9:U68">
    <cfRule type="cellIs" dxfId="230" priority="2" operator="equal">
      <formula>0</formula>
    </cfRule>
  </conditionalFormatting>
  <conditionalFormatting sqref="V9:V68">
    <cfRule type="cellIs" dxfId="229" priority="3" operator="equal">
      <formula>0</formula>
    </cfRule>
  </conditionalFormatting>
  <conditionalFormatting sqref="E17:V17 H15:V16">
    <cfRule type="expression" dxfId="228" priority="4">
      <formula>IF($D$15="No aplica",1,0)</formula>
    </cfRule>
  </conditionalFormatting>
  <conditionalFormatting sqref="E18:V20">
    <cfRule type="expression" dxfId="227" priority="5">
      <formula>IF($D$18="No aplica",1,0)</formula>
    </cfRule>
  </conditionalFormatting>
  <conditionalFormatting sqref="E21:V23">
    <cfRule type="expression" dxfId="226" priority="6">
      <formula>IF($D$21="No aplica",1,0)</formula>
    </cfRule>
  </conditionalFormatting>
  <conditionalFormatting sqref="E24:V26">
    <cfRule type="expression" dxfId="225" priority="7">
      <formula>IF($D$24="No aplica",1,0)</formula>
    </cfRule>
  </conditionalFormatting>
  <conditionalFormatting sqref="E27:V29">
    <cfRule type="expression" dxfId="224" priority="8">
      <formula>IF($D$27="No aplica",1,0)</formula>
    </cfRule>
  </conditionalFormatting>
  <conditionalFormatting sqref="E30:V32">
    <cfRule type="expression" dxfId="223" priority="9">
      <formula>IF($D$30="No aplica",1,0)</formula>
    </cfRule>
  </conditionalFormatting>
  <conditionalFormatting sqref="E33:V35">
    <cfRule type="expression" dxfId="222" priority="10">
      <formula>IF($D$33="No aplica",1,0)</formula>
    </cfRule>
  </conditionalFormatting>
  <conditionalFormatting sqref="E36:V38">
    <cfRule type="expression" dxfId="221" priority="11">
      <formula>IF($D$36="No aplica",1,0)</formula>
    </cfRule>
  </conditionalFormatting>
  <conditionalFormatting sqref="E39:V41">
    <cfRule type="expression" dxfId="220" priority="12">
      <formula>IF($D$39="No aplica",1,0)</formula>
    </cfRule>
  </conditionalFormatting>
  <conditionalFormatting sqref="E42:V44">
    <cfRule type="expression" dxfId="219" priority="13">
      <formula>IF($D$42="No aplica",1,0)</formula>
    </cfRule>
  </conditionalFormatting>
  <conditionalFormatting sqref="E45:V47">
    <cfRule type="expression" dxfId="218" priority="14">
      <formula>IF($D$45="No aplica",1,0)</formula>
    </cfRule>
  </conditionalFormatting>
  <conditionalFormatting sqref="E48:V50">
    <cfRule type="expression" dxfId="217" priority="15">
      <formula>IF($D$48="No aplica",1,0)</formula>
    </cfRule>
  </conditionalFormatting>
  <conditionalFormatting sqref="E51:V53">
    <cfRule type="expression" dxfId="216" priority="16">
      <formula>IF($D$51="No aplica",1,0)</formula>
    </cfRule>
  </conditionalFormatting>
  <conditionalFormatting sqref="E54:V56">
    <cfRule type="expression" dxfId="215" priority="17">
      <formula>IF($D$54="No aplica",1,0)</formula>
    </cfRule>
  </conditionalFormatting>
  <conditionalFormatting sqref="E57:V59">
    <cfRule type="expression" dxfId="214" priority="18">
      <formula>IF($D$57="No aplica",1,0)</formula>
    </cfRule>
  </conditionalFormatting>
  <conditionalFormatting sqref="E60:V62">
    <cfRule type="expression" dxfId="213" priority="19">
      <formula>IF($D$60="No aplica",1,0)</formula>
    </cfRule>
  </conditionalFormatting>
  <conditionalFormatting sqref="E63:V65">
    <cfRule type="expression" dxfId="212" priority="20">
      <formula>IF($D$63="No aplica",1,0)</formula>
    </cfRule>
  </conditionalFormatting>
  <conditionalFormatting sqref="E66:V68">
    <cfRule type="expression" dxfId="211" priority="21">
      <formula>IF($D$66="No aplica",1,0)</formula>
    </cfRule>
  </conditionalFormatting>
  <conditionalFormatting sqref="E14:V14 H12:V13">
    <cfRule type="expression" dxfId="210" priority="22">
      <formula>IF($D$12="No aplica",1,0)</formula>
    </cfRule>
  </conditionalFormatting>
  <conditionalFormatting sqref="H9:V11">
    <cfRule type="expression" dxfId="209" priority="23">
      <formula>IF($D$9="No aplica",1,0)</formula>
    </cfRule>
  </conditionalFormatting>
  <conditionalFormatting sqref="E9:E11 G9:G11">
    <cfRule type="expression" dxfId="208" priority="24">
      <formula>IF($D$9="No aplica",1,0)</formula>
    </cfRule>
  </conditionalFormatting>
  <conditionalFormatting sqref="F9:F11">
    <cfRule type="expression" dxfId="207" priority="25">
      <formula>IF($D$9="No aplica",1,0)</formula>
    </cfRule>
  </conditionalFormatting>
  <conditionalFormatting sqref="E12:E13 G12:G13">
    <cfRule type="expression" dxfId="206" priority="26">
      <formula>IF($D$12="No aplica",1,0)</formula>
    </cfRule>
  </conditionalFormatting>
  <conditionalFormatting sqref="F12:F13">
    <cfRule type="expression" dxfId="205" priority="27">
      <formula>IF($D$12="No aplica",1,0)</formula>
    </cfRule>
  </conditionalFormatting>
  <conditionalFormatting sqref="E15:E16 G15:G16">
    <cfRule type="expression" dxfId="204" priority="28">
      <formula>IF($D$15="No aplica",1,0)</formula>
    </cfRule>
  </conditionalFormatting>
  <conditionalFormatting sqref="F15:F16">
    <cfRule type="expression" dxfId="203" priority="29">
      <formula>IF($D$15="No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259</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260</v>
      </c>
      <c r="AB2" s="60"/>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261</v>
      </c>
      <c r="AB3" s="60"/>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262</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7" t="s">
        <v>104</v>
      </c>
      <c r="B6" s="59"/>
      <c r="C6" s="59"/>
      <c r="D6" s="60"/>
      <c r="E6" s="97" t="s">
        <v>214</v>
      </c>
      <c r="F6" s="59"/>
      <c r="G6" s="59"/>
      <c r="H6" s="59"/>
      <c r="I6" s="59"/>
      <c r="J6" s="60"/>
      <c r="K6" s="97" t="s">
        <v>263</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6" t="s">
        <v>102</v>
      </c>
      <c r="B7" s="92" t="s">
        <v>103</v>
      </c>
      <c r="C7" s="93" t="s">
        <v>111</v>
      </c>
      <c r="D7" s="93" t="s">
        <v>112</v>
      </c>
      <c r="E7" s="99" t="s">
        <v>211</v>
      </c>
      <c r="F7" s="99" t="s">
        <v>264</v>
      </c>
      <c r="G7" s="99" t="s">
        <v>265</v>
      </c>
      <c r="H7" s="99" t="s">
        <v>266</v>
      </c>
      <c r="I7" s="99" t="s">
        <v>267</v>
      </c>
      <c r="J7" s="99" t="s">
        <v>268</v>
      </c>
      <c r="K7" s="111" t="s">
        <v>269</v>
      </c>
      <c r="L7" s="111" t="s">
        <v>270</v>
      </c>
      <c r="M7" s="111" t="s">
        <v>271</v>
      </c>
      <c r="N7" s="111" t="s">
        <v>272</v>
      </c>
      <c r="O7" s="111" t="s">
        <v>273</v>
      </c>
      <c r="P7" s="111" t="s">
        <v>274</v>
      </c>
      <c r="Q7" s="111" t="s">
        <v>275</v>
      </c>
      <c r="R7" s="93" t="s">
        <v>276</v>
      </c>
      <c r="S7" s="93" t="s">
        <v>277</v>
      </c>
      <c r="T7" s="93" t="s">
        <v>278</v>
      </c>
      <c r="U7" s="99" t="s">
        <v>279</v>
      </c>
      <c r="V7" s="93" t="s">
        <v>280</v>
      </c>
      <c r="W7" s="93" t="s">
        <v>281</v>
      </c>
      <c r="X7" s="93" t="s">
        <v>282</v>
      </c>
      <c r="Y7" s="93" t="s">
        <v>283</v>
      </c>
      <c r="Z7" s="99" t="s">
        <v>284</v>
      </c>
      <c r="AA7" s="93" t="s">
        <v>285</v>
      </c>
      <c r="AB7" s="93" t="s">
        <v>286</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0" t="str">
        <f>IF(AND(S9="",S10="",S11=""),"",AVERAGE(S9:S11))</f>
        <v/>
      </c>
      <c r="X9" s="110" t="str">
        <f>IF(W9="","",
IF(W9=100,"Fuerte",
IF(W9&lt;50,"Débil",
IF(OR(W9&gt;=50,W9&lt;100),"Moderado",""))))</f>
        <v/>
      </c>
      <c r="Y9" s="85" t="str">
        <f>IF(X9="","",IF(X9="Fuerte","NO","SI"))</f>
        <v/>
      </c>
      <c r="Z9" s="85"/>
      <c r="AA9" s="8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3"/>
      <c r="B10" s="83"/>
      <c r="C10" s="83"/>
      <c r="D10" s="83"/>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3"/>
      <c r="X10" s="83"/>
      <c r="Y10" s="83"/>
      <c r="Z10" s="83"/>
      <c r="AA10" s="83"/>
      <c r="AB10" s="83"/>
      <c r="AC10" s="3"/>
      <c r="AD10" s="3"/>
      <c r="AE10" s="3"/>
      <c r="AF10" s="3"/>
      <c r="AG10" s="3"/>
      <c r="AH10" s="3"/>
      <c r="AI10" s="3"/>
      <c r="AJ10" s="3"/>
      <c r="AK10" s="3"/>
      <c r="AL10" s="3"/>
      <c r="AM10" s="3"/>
      <c r="AN10" s="3"/>
      <c r="AO10" s="3"/>
      <c r="AP10" s="3"/>
      <c r="AQ10" s="3"/>
      <c r="AR10" s="3"/>
    </row>
    <row r="11" spans="1:44" ht="45.75" customHeight="1">
      <c r="A11" s="84"/>
      <c r="B11" s="84"/>
      <c r="C11" s="84"/>
      <c r="D11" s="84"/>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0" t="str">
        <f>IF(AND(S12="",S13="",S14=""),"",AVERAGE(S12:S14))</f>
        <v/>
      </c>
      <c r="X12" s="110" t="str">
        <f>IF(W12="","",
IF(W12=100,"Fuerte",
IF(W12&lt;50,"Débil",
IF(OR(W12&gt;=50,W12&lt;100),"Moderado",""))))</f>
        <v/>
      </c>
      <c r="Y12" s="85" t="str">
        <f>IF(X12="","",IF(X12="Fuerte","NO","SI"))</f>
        <v/>
      </c>
      <c r="Z12" s="85"/>
      <c r="AA12" s="8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3"/>
      <c r="B13" s="83"/>
      <c r="C13" s="83"/>
      <c r="D13" s="83"/>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3"/>
      <c r="X13" s="83"/>
      <c r="Y13" s="83"/>
      <c r="Z13" s="83"/>
      <c r="AA13" s="83"/>
      <c r="AB13" s="83"/>
      <c r="AC13" s="3"/>
      <c r="AD13" s="3"/>
      <c r="AE13" s="3"/>
      <c r="AF13" s="3"/>
      <c r="AG13" s="3"/>
      <c r="AH13" s="3"/>
      <c r="AI13" s="3"/>
      <c r="AJ13" s="3"/>
      <c r="AK13" s="3"/>
      <c r="AL13" s="3"/>
      <c r="AM13" s="3"/>
      <c r="AN13" s="3"/>
      <c r="AO13" s="3"/>
      <c r="AP13" s="3"/>
      <c r="AQ13" s="3"/>
      <c r="AR13" s="3"/>
    </row>
    <row r="14" spans="1:44" ht="45.75" customHeight="1">
      <c r="A14" s="84"/>
      <c r="B14" s="84"/>
      <c r="C14" s="84"/>
      <c r="D14" s="84"/>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0" t="str">
        <f>IF(AND(S15="",S16="",S17=""),"",AVERAGE(S15:S17))</f>
        <v/>
      </c>
      <c r="X15" s="110" t="str">
        <f>IF(W15="","",
IF(W15=100,"Fuerte",
IF(W15&lt;50,"Débil",
IF(OR(W15&gt;=50,W15&lt;100),"Moderado",""))))</f>
        <v/>
      </c>
      <c r="Y15" s="85" t="str">
        <f>IF(X15="","",IF(X15="Fuerte","NO","SI"))</f>
        <v/>
      </c>
      <c r="Z15" s="85"/>
      <c r="AA15" s="8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3"/>
      <c r="B16" s="83"/>
      <c r="C16" s="83"/>
      <c r="D16" s="83"/>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3"/>
      <c r="X16" s="83"/>
      <c r="Y16" s="83"/>
      <c r="Z16" s="83"/>
      <c r="AA16" s="83"/>
      <c r="AB16" s="83"/>
      <c r="AC16" s="3"/>
      <c r="AD16" s="3"/>
      <c r="AE16" s="3"/>
      <c r="AF16" s="3"/>
      <c r="AG16" s="3"/>
      <c r="AH16" s="3"/>
      <c r="AI16" s="3"/>
      <c r="AJ16" s="3"/>
      <c r="AK16" s="3"/>
      <c r="AL16" s="3"/>
      <c r="AM16" s="3"/>
      <c r="AN16" s="3"/>
      <c r="AO16" s="3"/>
      <c r="AP16" s="3"/>
      <c r="AQ16" s="3"/>
      <c r="AR16" s="3"/>
    </row>
    <row r="17" spans="1:44" ht="45.75" customHeight="1">
      <c r="A17" s="84"/>
      <c r="B17" s="84"/>
      <c r="C17" s="84"/>
      <c r="D17" s="84"/>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135.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Gestión Documental</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Posibilidad de afectación economica y presupuestal por sustracción no autorizada de documentos</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31" t="s">
        <v>287</v>
      </c>
      <c r="F18" s="29" t="s">
        <v>288</v>
      </c>
      <c r="G18" s="29" t="s">
        <v>289</v>
      </c>
      <c r="H18" s="30" t="s">
        <v>290</v>
      </c>
      <c r="I18" s="30" t="s">
        <v>291</v>
      </c>
      <c r="J18" s="30" t="s">
        <v>292</v>
      </c>
      <c r="K18" s="28" t="s">
        <v>293</v>
      </c>
      <c r="L18" s="28" t="s">
        <v>294</v>
      </c>
      <c r="M18" s="28" t="s">
        <v>295</v>
      </c>
      <c r="N18" s="28" t="s">
        <v>296</v>
      </c>
      <c r="O18" s="28" t="s">
        <v>297</v>
      </c>
      <c r="P18" s="28" t="s">
        <v>298</v>
      </c>
      <c r="Q18" s="28" t="s">
        <v>299</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300</v>
      </c>
      <c r="V18" s="23" t="str">
        <f t="shared" si="2"/>
        <v>Fuerte</v>
      </c>
      <c r="W18" s="110">
        <f>IF(AND(S18="",S19="",S20=""),"",AVERAGE(S18:S20))</f>
        <v>100</v>
      </c>
      <c r="X18" s="110" t="str">
        <f>IF(W18="","",
IF(W18=100,"Fuerte",
IF(W18&lt;50,"Débil",
IF(OR(W18&gt;=50,W18&lt;100),"Moderado",""))))</f>
        <v>Fuerte</v>
      </c>
      <c r="Y18" s="85" t="str">
        <f>IF(X18="","",IF(X18="Fuerte","NO","SI"))</f>
        <v>NO</v>
      </c>
      <c r="Z18" s="85" t="s">
        <v>301</v>
      </c>
      <c r="AA18" s="85">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8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3"/>
      <c r="B19" s="83"/>
      <c r="C19" s="83"/>
      <c r="D19" s="83"/>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3"/>
      <c r="X19" s="83"/>
      <c r="Y19" s="83"/>
      <c r="Z19" s="83"/>
      <c r="AA19" s="83"/>
      <c r="AB19" s="83"/>
      <c r="AC19" s="3"/>
      <c r="AD19" s="3"/>
      <c r="AE19" s="3"/>
      <c r="AF19" s="3"/>
      <c r="AG19" s="3"/>
      <c r="AH19" s="3"/>
      <c r="AI19" s="3"/>
      <c r="AJ19" s="3"/>
      <c r="AK19" s="3"/>
      <c r="AL19" s="3"/>
      <c r="AM19" s="3"/>
      <c r="AN19" s="3"/>
      <c r="AO19" s="3"/>
      <c r="AP19" s="3"/>
      <c r="AQ19" s="3"/>
      <c r="AR19" s="3"/>
    </row>
    <row r="20" spans="1:44" ht="45.75" customHeight="1">
      <c r="A20" s="84"/>
      <c r="B20" s="84"/>
      <c r="C20" s="84"/>
      <c r="D20" s="84"/>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0" t="str">
        <f>IF(AND(S21="",S22="",S23=""),"",AVERAGE(S21:S23))</f>
        <v/>
      </c>
      <c r="X21" s="110" t="str">
        <f>IF(W21="","",
IF(W21=100,"Fuerte",
IF(W21&lt;50,"Débil",
IF(OR(W21&gt;=50,W21&lt;100),"Moderado",""))))</f>
        <v/>
      </c>
      <c r="Y21" s="85" t="str">
        <f>IF(X21="","",IF(X21="Fuerte","NO","SI"))</f>
        <v/>
      </c>
      <c r="Z21" s="85"/>
      <c r="AA21" s="8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3"/>
      <c r="B22" s="83"/>
      <c r="C22" s="83"/>
      <c r="D22" s="83"/>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3"/>
      <c r="X22" s="83"/>
      <c r="Y22" s="83"/>
      <c r="Z22" s="83"/>
      <c r="AA22" s="83"/>
      <c r="AB22" s="83"/>
      <c r="AC22" s="3"/>
      <c r="AD22" s="3"/>
      <c r="AE22" s="3"/>
      <c r="AF22" s="3"/>
      <c r="AG22" s="3"/>
      <c r="AH22" s="3"/>
      <c r="AI22" s="3"/>
      <c r="AJ22" s="3"/>
      <c r="AK22" s="3"/>
      <c r="AL22" s="3"/>
      <c r="AM22" s="3"/>
      <c r="AN22" s="3"/>
      <c r="AO22" s="3"/>
      <c r="AP22" s="3"/>
      <c r="AQ22" s="3"/>
      <c r="AR22" s="3"/>
    </row>
    <row r="23" spans="1:44" ht="45.75" customHeight="1">
      <c r="A23" s="84"/>
      <c r="B23" s="84"/>
      <c r="C23" s="84"/>
      <c r="D23" s="84"/>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0" t="str">
        <f>IF(AND(S24="",S25="",S26=""),"",AVERAGE(S24:S26))</f>
        <v/>
      </c>
      <c r="X24" s="110" t="str">
        <f>IF(W24="","",
IF(W24=100,"Fuerte",
IF(W24&lt;50,"Débil",
IF(OR(W24&gt;=50,W24&lt;100),"Moderado",""))))</f>
        <v/>
      </c>
      <c r="Y24" s="85" t="str">
        <f>IF(X24="","",IF(X24="Fuerte","NO","SI"))</f>
        <v/>
      </c>
      <c r="Z24" s="85"/>
      <c r="AA24" s="8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3"/>
      <c r="B25" s="83"/>
      <c r="C25" s="83"/>
      <c r="D25" s="83"/>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3"/>
      <c r="X25" s="83"/>
      <c r="Y25" s="83"/>
      <c r="Z25" s="83"/>
      <c r="AA25" s="83"/>
      <c r="AB25" s="83"/>
      <c r="AC25" s="3"/>
      <c r="AD25" s="3"/>
      <c r="AE25" s="3"/>
      <c r="AF25" s="3"/>
      <c r="AG25" s="3"/>
      <c r="AH25" s="3"/>
      <c r="AI25" s="3"/>
      <c r="AJ25" s="3"/>
      <c r="AK25" s="3"/>
      <c r="AL25" s="3"/>
      <c r="AM25" s="3"/>
      <c r="AN25" s="3"/>
      <c r="AO25" s="3"/>
      <c r="AP25" s="3"/>
      <c r="AQ25" s="3"/>
      <c r="AR25" s="3"/>
    </row>
    <row r="26" spans="1:44" ht="45.75" customHeight="1">
      <c r="A26" s="84"/>
      <c r="B26" s="84"/>
      <c r="C26" s="84"/>
      <c r="D26" s="84"/>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0" t="str">
        <f>IF(AND(S27="",S28="",S29=""),"",AVERAGE(S27:S29))</f>
        <v/>
      </c>
      <c r="X27" s="110" t="str">
        <f>IF(W27="","",
IF(W27=100,"Fuerte",
IF(W27&lt;50,"Débil",
IF(OR(W27&gt;=50,W27&lt;100),"Moderado",""))))</f>
        <v/>
      </c>
      <c r="Y27" s="85" t="str">
        <f>IF(X27="","",IF(X27="Fuerte","NO","SI"))</f>
        <v/>
      </c>
      <c r="Z27" s="85"/>
      <c r="AA27" s="8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3"/>
      <c r="B28" s="83"/>
      <c r="C28" s="83"/>
      <c r="D28" s="83"/>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3"/>
      <c r="X28" s="83"/>
      <c r="Y28" s="83"/>
      <c r="Z28" s="83"/>
      <c r="AA28" s="83"/>
      <c r="AB28" s="83"/>
      <c r="AC28" s="3"/>
      <c r="AD28" s="3"/>
      <c r="AE28" s="3"/>
      <c r="AF28" s="3"/>
      <c r="AG28" s="3"/>
      <c r="AH28" s="3"/>
      <c r="AI28" s="3"/>
      <c r="AJ28" s="3"/>
      <c r="AK28" s="3"/>
      <c r="AL28" s="3"/>
      <c r="AM28" s="3"/>
      <c r="AN28" s="3"/>
      <c r="AO28" s="3"/>
      <c r="AP28" s="3"/>
      <c r="AQ28" s="3"/>
      <c r="AR28" s="3"/>
    </row>
    <row r="29" spans="1:44" ht="45.75" customHeight="1">
      <c r="A29" s="84"/>
      <c r="B29" s="84"/>
      <c r="C29" s="84"/>
      <c r="D29" s="84"/>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0" t="str">
        <f>IF(AND(S30="",S31="",S32=""),"",AVERAGE(S30:S32))</f>
        <v/>
      </c>
      <c r="X30" s="110" t="str">
        <f>IF(W30="","",
IF(W30=100,"Fuerte",
IF(W30&lt;50,"Débil",
IF(OR(W30&gt;=50,W30&lt;100),"Moderado",""))))</f>
        <v/>
      </c>
      <c r="Y30" s="85" t="str">
        <f>IF(X30="","",IF(X30="Fuerte","NO","SI"))</f>
        <v/>
      </c>
      <c r="Z30" s="85"/>
      <c r="AA30" s="8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3"/>
      <c r="B31" s="83"/>
      <c r="C31" s="83"/>
      <c r="D31" s="83"/>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3"/>
      <c r="X31" s="83"/>
      <c r="Y31" s="83"/>
      <c r="Z31" s="83"/>
      <c r="AA31" s="83"/>
      <c r="AB31" s="83"/>
      <c r="AC31" s="3"/>
      <c r="AD31" s="3"/>
      <c r="AE31" s="3"/>
      <c r="AF31" s="3"/>
      <c r="AG31" s="3"/>
      <c r="AH31" s="3"/>
      <c r="AI31" s="3"/>
      <c r="AJ31" s="3"/>
      <c r="AK31" s="3"/>
      <c r="AL31" s="3"/>
      <c r="AM31" s="3"/>
      <c r="AN31" s="3"/>
      <c r="AO31" s="3"/>
      <c r="AP31" s="3"/>
      <c r="AQ31" s="3"/>
      <c r="AR31" s="3"/>
    </row>
    <row r="32" spans="1:44" ht="45.75" customHeight="1">
      <c r="A32" s="84"/>
      <c r="B32" s="84"/>
      <c r="C32" s="84"/>
      <c r="D32" s="84"/>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0" t="str">
        <f>IF(AND(S33="",S34="",S35=""),"",AVERAGE(S33:S35))</f>
        <v/>
      </c>
      <c r="X33" s="110" t="str">
        <f>IF(W33="","",
IF(W33=100,"Fuerte",
IF(W33&lt;50,"Débil",
IF(OR(W33&gt;=50,W33&lt;100),"Moderado",""))))</f>
        <v/>
      </c>
      <c r="Y33" s="85" t="str">
        <f>IF(X33="","",IF(X33="Fuerte","NO","SI"))</f>
        <v/>
      </c>
      <c r="Z33" s="85"/>
      <c r="AA33" s="8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3"/>
      <c r="B34" s="83"/>
      <c r="C34" s="83"/>
      <c r="D34" s="83"/>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3"/>
      <c r="X34" s="83"/>
      <c r="Y34" s="83"/>
      <c r="Z34" s="83"/>
      <c r="AA34" s="83"/>
      <c r="AB34" s="83"/>
      <c r="AC34" s="3"/>
      <c r="AD34" s="3"/>
      <c r="AE34" s="3"/>
      <c r="AF34" s="3"/>
      <c r="AG34" s="3"/>
      <c r="AH34" s="3"/>
      <c r="AI34" s="3"/>
      <c r="AJ34" s="3"/>
      <c r="AK34" s="3"/>
      <c r="AL34" s="3"/>
      <c r="AM34" s="3"/>
      <c r="AN34" s="3"/>
      <c r="AO34" s="3"/>
      <c r="AP34" s="3"/>
      <c r="AQ34" s="3"/>
      <c r="AR34" s="3"/>
    </row>
    <row r="35" spans="1:44" ht="45.75" customHeight="1">
      <c r="A35" s="84"/>
      <c r="B35" s="84"/>
      <c r="C35" s="84"/>
      <c r="D35" s="84"/>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0" t="str">
        <f>IF(AND(S36="",S37="",S38=""),"",AVERAGE(S36:S38))</f>
        <v/>
      </c>
      <c r="X36" s="110" t="str">
        <f>IF(W36="","",
IF(W36=100,"Fuerte",
IF(W36&lt;50,"Débil",
IF(OR(W36&gt;=50,W36&lt;100),"Moderado",""))))</f>
        <v/>
      </c>
      <c r="Y36" s="85" t="str">
        <f>IF(X36="","",IF(X36="Fuerte","NO","SI"))</f>
        <v/>
      </c>
      <c r="Z36" s="85"/>
      <c r="AA36" s="8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3"/>
      <c r="B37" s="83"/>
      <c r="C37" s="83"/>
      <c r="D37" s="83"/>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3"/>
      <c r="X37" s="83"/>
      <c r="Y37" s="83"/>
      <c r="Z37" s="83"/>
      <c r="AA37" s="83"/>
      <c r="AB37" s="83"/>
      <c r="AC37" s="2"/>
      <c r="AD37" s="2"/>
      <c r="AE37" s="2"/>
      <c r="AF37" s="2"/>
      <c r="AG37" s="2"/>
      <c r="AH37" s="2"/>
      <c r="AI37" s="2"/>
      <c r="AJ37" s="2"/>
      <c r="AK37" s="2"/>
      <c r="AL37" s="2"/>
      <c r="AM37" s="2"/>
      <c r="AN37" s="2"/>
      <c r="AO37" s="2"/>
      <c r="AP37" s="2"/>
      <c r="AQ37" s="2"/>
      <c r="AR37" s="2"/>
    </row>
    <row r="38" spans="1:44" ht="45.75" customHeight="1">
      <c r="A38" s="84"/>
      <c r="B38" s="84"/>
      <c r="C38" s="84"/>
      <c r="D38" s="84"/>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0" t="str">
        <f>IF(AND(S39="",S40="",S41=""),"",AVERAGE(S39:S41))</f>
        <v/>
      </c>
      <c r="X39" s="110" t="str">
        <f>IF(W39="","",
IF(W39=100,"Fuerte",
IF(W39&lt;50,"Débil",
IF(OR(W39&gt;=50,W39&lt;100),"Moderado",""))))</f>
        <v/>
      </c>
      <c r="Y39" s="85" t="str">
        <f>IF(X39="","",IF(X39="Fuerte","NO","SI"))</f>
        <v/>
      </c>
      <c r="Z39" s="85"/>
      <c r="AA39" s="8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3"/>
      <c r="B40" s="83"/>
      <c r="C40" s="83"/>
      <c r="D40" s="83"/>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3"/>
      <c r="X40" s="83"/>
      <c r="Y40" s="83"/>
      <c r="Z40" s="83"/>
      <c r="AA40" s="83"/>
      <c r="AB40" s="83"/>
      <c r="AC40" s="2"/>
      <c r="AD40" s="2"/>
      <c r="AE40" s="2"/>
      <c r="AF40" s="2"/>
      <c r="AG40" s="2"/>
      <c r="AH40" s="2"/>
      <c r="AI40" s="2"/>
      <c r="AJ40" s="2"/>
      <c r="AK40" s="2"/>
      <c r="AL40" s="2"/>
      <c r="AM40" s="2"/>
      <c r="AN40" s="2"/>
      <c r="AO40" s="2"/>
      <c r="AP40" s="2"/>
      <c r="AQ40" s="2"/>
      <c r="AR40" s="2"/>
    </row>
    <row r="41" spans="1:44" ht="45.75" customHeight="1">
      <c r="A41" s="84"/>
      <c r="B41" s="84"/>
      <c r="C41" s="84"/>
      <c r="D41" s="84"/>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0" t="str">
        <f>IF(AND(S42="",S43="",S44=""),"",AVERAGE(S42:S44))</f>
        <v/>
      </c>
      <c r="X42" s="110" t="str">
        <f>IF(W42="","",
IF(W42=100,"Fuerte",
IF(W42&lt;50,"Débil",
IF(OR(W42&gt;=50,W42&lt;100),"Moderado",""))))</f>
        <v/>
      </c>
      <c r="Y42" s="85" t="str">
        <f>IF(X42="","",IF(X42="Fuerte","NO","SI"))</f>
        <v/>
      </c>
      <c r="Z42" s="85"/>
      <c r="AA42" s="8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3"/>
      <c r="B43" s="83"/>
      <c r="C43" s="83"/>
      <c r="D43" s="83"/>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3"/>
      <c r="X43" s="83"/>
      <c r="Y43" s="83"/>
      <c r="Z43" s="83"/>
      <c r="AA43" s="83"/>
      <c r="AB43" s="83"/>
      <c r="AC43" s="2"/>
      <c r="AD43" s="2"/>
      <c r="AE43" s="2"/>
      <c r="AF43" s="2"/>
      <c r="AG43" s="2"/>
      <c r="AH43" s="2"/>
      <c r="AI43" s="2"/>
      <c r="AJ43" s="2"/>
      <c r="AK43" s="2"/>
      <c r="AL43" s="2"/>
      <c r="AM43" s="2"/>
      <c r="AN43" s="2"/>
      <c r="AO43" s="2"/>
      <c r="AP43" s="2"/>
      <c r="AQ43" s="2"/>
      <c r="AR43" s="2"/>
    </row>
    <row r="44" spans="1:44" ht="45.75" customHeight="1">
      <c r="A44" s="84"/>
      <c r="B44" s="84"/>
      <c r="C44" s="84"/>
      <c r="D44" s="84"/>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0" t="str">
        <f>IF(AND(S45="",S46="",S47=""),"",AVERAGE(S45:S47))</f>
        <v/>
      </c>
      <c r="X45" s="110" t="str">
        <f>IF(W45="","",
IF(W45=100,"Fuerte",
IF(W45&lt;50,"Débil",
IF(OR(W45&gt;=50,W45&lt;100),"Moderado",""))))</f>
        <v/>
      </c>
      <c r="Y45" s="85" t="str">
        <f>IF(X45="","",IF(X45="Fuerte","NO","SI"))</f>
        <v/>
      </c>
      <c r="Z45" s="85"/>
      <c r="AA45" s="8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3"/>
      <c r="B46" s="83"/>
      <c r="C46" s="83"/>
      <c r="D46" s="83"/>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3"/>
      <c r="X46" s="83"/>
      <c r="Y46" s="83"/>
      <c r="Z46" s="83"/>
      <c r="AA46" s="83"/>
      <c r="AB46" s="83"/>
      <c r="AC46" s="2"/>
      <c r="AD46" s="2"/>
      <c r="AE46" s="2"/>
      <c r="AF46" s="2"/>
      <c r="AG46" s="2"/>
      <c r="AH46" s="2"/>
      <c r="AI46" s="2"/>
      <c r="AJ46" s="2"/>
      <c r="AK46" s="2"/>
      <c r="AL46" s="2"/>
      <c r="AM46" s="2"/>
      <c r="AN46" s="2"/>
      <c r="AO46" s="2"/>
      <c r="AP46" s="2"/>
      <c r="AQ46" s="2"/>
      <c r="AR46" s="2"/>
    </row>
    <row r="47" spans="1:44" ht="45.75" customHeight="1">
      <c r="A47" s="84"/>
      <c r="B47" s="84"/>
      <c r="C47" s="84"/>
      <c r="D47" s="84"/>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0" t="str">
        <f>IF(AND(S48="",S49="",S50=""),"",AVERAGE(S48:S50))</f>
        <v/>
      </c>
      <c r="X48" s="110" t="str">
        <f>IF(W48="","",
IF(W48=100,"Fuerte",
IF(W48&lt;50,"Débil",
IF(OR(W48&gt;=50,W48&lt;100),"Moderado",""))))</f>
        <v/>
      </c>
      <c r="Y48" s="85" t="str">
        <f>IF(X48="","",IF(X48="Fuerte","NO","SI"))</f>
        <v/>
      </c>
      <c r="Z48" s="85"/>
      <c r="AA48" s="8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3"/>
      <c r="B49" s="83"/>
      <c r="C49" s="83"/>
      <c r="D49" s="83"/>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3"/>
      <c r="X49" s="83"/>
      <c r="Y49" s="83"/>
      <c r="Z49" s="83"/>
      <c r="AA49" s="83"/>
      <c r="AB49" s="83"/>
      <c r="AC49" s="2"/>
      <c r="AD49" s="2"/>
      <c r="AE49" s="2"/>
      <c r="AF49" s="2"/>
      <c r="AG49" s="2"/>
      <c r="AH49" s="2"/>
      <c r="AI49" s="2"/>
      <c r="AJ49" s="2"/>
      <c r="AK49" s="2"/>
      <c r="AL49" s="2"/>
      <c r="AM49" s="2"/>
      <c r="AN49" s="2"/>
      <c r="AO49" s="2"/>
      <c r="AP49" s="2"/>
      <c r="AQ49" s="2"/>
      <c r="AR49" s="2"/>
    </row>
    <row r="50" spans="1:44" ht="45.75" customHeight="1">
      <c r="A50" s="84"/>
      <c r="B50" s="84"/>
      <c r="C50" s="84"/>
      <c r="D50" s="84"/>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0" t="str">
        <f>IF(AND(S51="",S52="",S53=""),"",AVERAGE(S51:S53))</f>
        <v/>
      </c>
      <c r="X51" s="110" t="str">
        <f>IF(W51="","",
IF(W51=100,"Fuerte",
IF(W51&lt;50,"Débil",
IF(OR(W51&gt;=50,W51&lt;100),"Moderado",""))))</f>
        <v/>
      </c>
      <c r="Y51" s="85" t="str">
        <f>IF(X51="","",IF(X51="Fuerte","NO","SI"))</f>
        <v/>
      </c>
      <c r="Z51" s="85"/>
      <c r="AA51" s="8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3"/>
      <c r="B52" s="83"/>
      <c r="C52" s="83"/>
      <c r="D52" s="83"/>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3"/>
      <c r="X52" s="83"/>
      <c r="Y52" s="83"/>
      <c r="Z52" s="83"/>
      <c r="AA52" s="83"/>
      <c r="AB52" s="83"/>
      <c r="AC52" s="2"/>
      <c r="AD52" s="2"/>
      <c r="AE52" s="2"/>
      <c r="AF52" s="2"/>
      <c r="AG52" s="2"/>
      <c r="AH52" s="2"/>
      <c r="AI52" s="2"/>
      <c r="AJ52" s="2"/>
      <c r="AK52" s="2"/>
      <c r="AL52" s="2"/>
      <c r="AM52" s="2"/>
      <c r="AN52" s="2"/>
      <c r="AO52" s="2"/>
      <c r="AP52" s="2"/>
      <c r="AQ52" s="2"/>
      <c r="AR52" s="2"/>
    </row>
    <row r="53" spans="1:44" ht="45.75" customHeight="1">
      <c r="A53" s="84"/>
      <c r="B53" s="84"/>
      <c r="C53" s="84"/>
      <c r="D53" s="84"/>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0" t="str">
        <f>IF(AND(S54="",S55="",S56=""),"",AVERAGE(S54:S56))</f>
        <v/>
      </c>
      <c r="X54" s="110" t="str">
        <f>IF(W54="","",
IF(W54=100,"Fuerte",
IF(W54&lt;50,"Débil",
IF(OR(W54&gt;=50,W54&lt;100),"Moderado",""))))</f>
        <v/>
      </c>
      <c r="Y54" s="85" t="str">
        <f>IF(X54="","",IF(X54="Fuerte","NO","SI"))</f>
        <v/>
      </c>
      <c r="Z54" s="85"/>
      <c r="AA54" s="8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3"/>
      <c r="B55" s="83"/>
      <c r="C55" s="83"/>
      <c r="D55" s="83"/>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3"/>
      <c r="X55" s="83"/>
      <c r="Y55" s="83"/>
      <c r="Z55" s="83"/>
      <c r="AA55" s="83"/>
      <c r="AB55" s="83"/>
      <c r="AC55" s="2"/>
      <c r="AD55" s="2"/>
      <c r="AE55" s="2"/>
      <c r="AF55" s="2"/>
      <c r="AG55" s="2"/>
      <c r="AH55" s="2"/>
      <c r="AI55" s="2"/>
      <c r="AJ55" s="2"/>
      <c r="AK55" s="2"/>
      <c r="AL55" s="2"/>
      <c r="AM55" s="2"/>
      <c r="AN55" s="2"/>
      <c r="AO55" s="2"/>
      <c r="AP55" s="2"/>
      <c r="AQ55" s="2"/>
      <c r="AR55" s="2"/>
    </row>
    <row r="56" spans="1:44" ht="45.75" customHeight="1">
      <c r="A56" s="84"/>
      <c r="B56" s="84"/>
      <c r="C56" s="84"/>
      <c r="D56" s="84"/>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0" t="str">
        <f>IF(AND(S57="",S58="",S59=""),"",AVERAGE(S57:S59))</f>
        <v/>
      </c>
      <c r="X57" s="110" t="str">
        <f>IF(W57="","",
IF(W57=100,"Fuerte",
IF(W57&lt;50,"Débil",
IF(OR(W57&gt;=50,W57&lt;100),"Moderado",""))))</f>
        <v/>
      </c>
      <c r="Y57" s="85" t="str">
        <f>IF(X57="","",IF(X57="Fuerte","NO","SI"))</f>
        <v/>
      </c>
      <c r="Z57" s="85"/>
      <c r="AA57" s="8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3"/>
      <c r="B58" s="83"/>
      <c r="C58" s="83"/>
      <c r="D58" s="83"/>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3"/>
      <c r="X58" s="83"/>
      <c r="Y58" s="83"/>
      <c r="Z58" s="83"/>
      <c r="AA58" s="83"/>
      <c r="AB58" s="83"/>
      <c r="AC58" s="2"/>
      <c r="AD58" s="2"/>
      <c r="AE58" s="2"/>
      <c r="AF58" s="2"/>
      <c r="AG58" s="2"/>
      <c r="AH58" s="2"/>
      <c r="AI58" s="2"/>
      <c r="AJ58" s="2"/>
      <c r="AK58" s="2"/>
      <c r="AL58" s="2"/>
      <c r="AM58" s="2"/>
      <c r="AN58" s="2"/>
      <c r="AO58" s="2"/>
      <c r="AP58" s="2"/>
      <c r="AQ58" s="2"/>
      <c r="AR58" s="2"/>
    </row>
    <row r="59" spans="1:44" ht="45.75" customHeight="1">
      <c r="A59" s="84"/>
      <c r="B59" s="84"/>
      <c r="C59" s="84"/>
      <c r="D59" s="84"/>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0" t="str">
        <f>IF(AND(S60="",S61="",S62=""),"",AVERAGE(S60:S62))</f>
        <v/>
      </c>
      <c r="X60" s="110" t="str">
        <f>IF(W60="","",
IF(W60=100,"Fuerte",
IF(W60&lt;50,"Débil",
IF(OR(W60&gt;=50,W60&lt;100),"Moderado",""))))</f>
        <v/>
      </c>
      <c r="Y60" s="85" t="str">
        <f>IF(X60="","",IF(X60="Fuerte","NO","SI"))</f>
        <v/>
      </c>
      <c r="Z60" s="85"/>
      <c r="AA60" s="8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3"/>
      <c r="B61" s="83"/>
      <c r="C61" s="83"/>
      <c r="D61" s="83"/>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3"/>
      <c r="X61" s="83"/>
      <c r="Y61" s="83"/>
      <c r="Z61" s="83"/>
      <c r="AA61" s="83"/>
      <c r="AB61" s="83"/>
      <c r="AC61" s="2"/>
      <c r="AD61" s="2"/>
      <c r="AE61" s="2"/>
      <c r="AF61" s="2"/>
      <c r="AG61" s="2"/>
      <c r="AH61" s="2"/>
      <c r="AI61" s="2"/>
      <c r="AJ61" s="2"/>
      <c r="AK61" s="2"/>
      <c r="AL61" s="2"/>
      <c r="AM61" s="2"/>
      <c r="AN61" s="2"/>
      <c r="AO61" s="2"/>
      <c r="AP61" s="2"/>
      <c r="AQ61" s="2"/>
      <c r="AR61" s="2"/>
    </row>
    <row r="62" spans="1:44" ht="45.75" customHeight="1">
      <c r="A62" s="84"/>
      <c r="B62" s="84"/>
      <c r="C62" s="84"/>
      <c r="D62" s="84"/>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0" t="str">
        <f>IF(AND(S63="",S64="",S65=""),"",AVERAGE(S63:S65))</f>
        <v/>
      </c>
      <c r="X63" s="110" t="str">
        <f>IF(W63="","",
IF(W63=100,"Fuerte",
IF(W63&lt;50,"Débil",
IF(OR(W63&gt;=50,W63&lt;100),"Moderado",""))))</f>
        <v/>
      </c>
      <c r="Y63" s="85" t="str">
        <f>IF(X63="","",IF(X63="Fuerte","NO","SI"))</f>
        <v/>
      </c>
      <c r="Z63" s="85"/>
      <c r="AA63" s="8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3"/>
      <c r="B64" s="83"/>
      <c r="C64" s="83"/>
      <c r="D64" s="83"/>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3"/>
      <c r="X64" s="83"/>
      <c r="Y64" s="83"/>
      <c r="Z64" s="83"/>
      <c r="AA64" s="83"/>
      <c r="AB64" s="83"/>
      <c r="AC64" s="2"/>
      <c r="AD64" s="2"/>
      <c r="AE64" s="2"/>
      <c r="AF64" s="2"/>
      <c r="AG64" s="2"/>
      <c r="AH64" s="2"/>
      <c r="AI64" s="2"/>
      <c r="AJ64" s="2"/>
      <c r="AK64" s="2"/>
      <c r="AL64" s="2"/>
      <c r="AM64" s="2"/>
      <c r="AN64" s="2"/>
      <c r="AO64" s="2"/>
      <c r="AP64" s="2"/>
      <c r="AQ64" s="2"/>
      <c r="AR64" s="2"/>
    </row>
    <row r="65" spans="1:44" ht="45.75" customHeight="1">
      <c r="A65" s="84"/>
      <c r="B65" s="84"/>
      <c r="C65" s="84"/>
      <c r="D65" s="84"/>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0" t="str">
        <f>IF(AND(S66="",S67="",S68=""),"",AVERAGE(S66:S68))</f>
        <v/>
      </c>
      <c r="X66" s="110" t="str">
        <f>IF(W66="","",
IF(W66=100,"Fuerte",
IF(W66&lt;50,"Débil",
IF(OR(W66&gt;=50,W66&lt;100),"Moderado",""))))</f>
        <v/>
      </c>
      <c r="Y66" s="85" t="str">
        <f>IF(X66="","",IF(X66="Fuerte","NO","SI"))</f>
        <v/>
      </c>
      <c r="Z66" s="85"/>
      <c r="AA66" s="8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3"/>
      <c r="B67" s="83"/>
      <c r="C67" s="83"/>
      <c r="D67" s="83"/>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3"/>
      <c r="X67" s="83"/>
      <c r="Y67" s="83"/>
      <c r="Z67" s="83"/>
      <c r="AA67" s="83"/>
      <c r="AB67" s="83"/>
      <c r="AC67" s="2"/>
      <c r="AD67" s="2"/>
      <c r="AE67" s="2"/>
      <c r="AF67" s="2"/>
      <c r="AG67" s="2"/>
      <c r="AH67" s="2"/>
      <c r="AI67" s="2"/>
      <c r="AJ67" s="2"/>
      <c r="AK67" s="2"/>
      <c r="AL67" s="2"/>
      <c r="AM67" s="2"/>
      <c r="AN67" s="2"/>
      <c r="AO67" s="2"/>
      <c r="AP67" s="2"/>
      <c r="AQ67" s="2"/>
      <c r="AR67" s="2"/>
    </row>
    <row r="68" spans="1:44" ht="45.75" customHeight="1">
      <c r="A68" s="84"/>
      <c r="B68" s="84"/>
      <c r="C68" s="84"/>
      <c r="D68" s="84"/>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IF($E9="",Listas!$R$3,Listas!$T$2:$T$3)</xm:f>
          </x14:formula1>
          <xm:sqref>L9:L68</xm:sqref>
        </x14:dataValidation>
        <x14:dataValidation type="list" allowBlank="1" showErrorMessage="1">
          <x14:formula1>
            <xm:f>IF($E9="",Listas!$R$3,Listas!$V$2:$V$4)</xm:f>
          </x14:formula1>
          <xm:sqref>N9:N68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Listas!$AB$2:$AB$4</xm:f>
          </x14:formula1>
          <xm:sqref>U9:U68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2" width="26.7109375" customWidth="1"/>
    <col min="23" max="23" width="39.4257812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302</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303</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304</v>
      </c>
      <c r="AR2" s="60"/>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305</v>
      </c>
      <c r="AR3" s="60"/>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306</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7" t="s">
        <v>104</v>
      </c>
      <c r="B6" s="59"/>
      <c r="C6" s="59"/>
      <c r="D6" s="59"/>
      <c r="E6" s="59"/>
      <c r="F6" s="59"/>
      <c r="G6" s="59"/>
      <c r="H6" s="59"/>
      <c r="I6" s="59"/>
      <c r="J6" s="60"/>
      <c r="K6" s="97" t="s">
        <v>105</v>
      </c>
      <c r="L6" s="59"/>
      <c r="M6" s="59"/>
      <c r="N6" s="59"/>
      <c r="O6" s="59"/>
      <c r="P6" s="60"/>
      <c r="Q6" s="97" t="s">
        <v>210</v>
      </c>
      <c r="R6" s="59"/>
      <c r="S6" s="59"/>
      <c r="T6" s="59"/>
      <c r="U6" s="59"/>
      <c r="V6" s="59"/>
      <c r="W6" s="59"/>
      <c r="X6" s="59"/>
      <c r="Y6" s="59"/>
      <c r="Z6" s="59"/>
      <c r="AA6" s="59"/>
      <c r="AB6" s="59"/>
      <c r="AC6" s="59"/>
      <c r="AD6" s="59"/>
      <c r="AE6" s="59"/>
      <c r="AF6" s="59"/>
      <c r="AG6" s="60"/>
      <c r="AH6" s="97" t="s">
        <v>307</v>
      </c>
      <c r="AI6" s="59"/>
      <c r="AJ6" s="59"/>
      <c r="AK6" s="59"/>
      <c r="AL6" s="59"/>
      <c r="AM6" s="59"/>
      <c r="AN6" s="60"/>
      <c r="AO6" s="115" t="s">
        <v>308</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6" t="s">
        <v>102</v>
      </c>
      <c r="B7" s="92" t="s">
        <v>103</v>
      </c>
      <c r="C7" s="93" t="s">
        <v>107</v>
      </c>
      <c r="D7" s="93" t="s">
        <v>108</v>
      </c>
      <c r="E7" s="93" t="s">
        <v>109</v>
      </c>
      <c r="F7" s="93" t="s">
        <v>110</v>
      </c>
      <c r="G7" s="92" t="s">
        <v>111</v>
      </c>
      <c r="H7" s="93" t="s">
        <v>112</v>
      </c>
      <c r="I7" s="93" t="s">
        <v>113</v>
      </c>
      <c r="J7" s="93" t="s">
        <v>114</v>
      </c>
      <c r="K7" s="93" t="s">
        <v>115</v>
      </c>
      <c r="L7" s="92" t="s">
        <v>116</v>
      </c>
      <c r="M7" s="93" t="s">
        <v>309</v>
      </c>
      <c r="N7" s="93" t="s">
        <v>118</v>
      </c>
      <c r="O7" s="92" t="s">
        <v>116</v>
      </c>
      <c r="P7" s="93" t="s">
        <v>119</v>
      </c>
      <c r="Q7" s="93" t="s">
        <v>310</v>
      </c>
      <c r="R7" s="108" t="s">
        <v>311</v>
      </c>
      <c r="S7" s="59"/>
      <c r="T7" s="59"/>
      <c r="U7" s="59"/>
      <c r="V7" s="59"/>
      <c r="W7" s="60"/>
      <c r="X7" s="108" t="s">
        <v>215</v>
      </c>
      <c r="Y7" s="59"/>
      <c r="Z7" s="60"/>
      <c r="AA7" s="108" t="s">
        <v>216</v>
      </c>
      <c r="AB7" s="59"/>
      <c r="AC7" s="59"/>
      <c r="AD7" s="59"/>
      <c r="AE7" s="59"/>
      <c r="AF7" s="60"/>
      <c r="AG7" s="93" t="s">
        <v>217</v>
      </c>
      <c r="AH7" s="93" t="s">
        <v>286</v>
      </c>
      <c r="AI7" s="93" t="s">
        <v>116</v>
      </c>
      <c r="AJ7" s="93" t="s">
        <v>312</v>
      </c>
      <c r="AK7" s="93" t="s">
        <v>116</v>
      </c>
      <c r="AL7" s="93" t="s">
        <v>313</v>
      </c>
      <c r="AM7" s="99" t="s">
        <v>314</v>
      </c>
      <c r="AN7" s="93" t="s">
        <v>315</v>
      </c>
      <c r="AO7" s="99" t="s">
        <v>316</v>
      </c>
      <c r="AP7" s="99" t="s">
        <v>317</v>
      </c>
      <c r="AQ7" s="93" t="s">
        <v>318</v>
      </c>
      <c r="AR7" s="99" t="s">
        <v>319</v>
      </c>
      <c r="AS7" s="3"/>
      <c r="AT7" s="3"/>
      <c r="AU7" s="3"/>
      <c r="AV7" s="3"/>
      <c r="AW7" s="3"/>
      <c r="AX7" s="3"/>
      <c r="AY7" s="3"/>
      <c r="AZ7" s="3"/>
      <c r="BA7" s="3"/>
      <c r="BB7" s="3"/>
      <c r="BC7" s="3"/>
      <c r="BD7" s="3"/>
      <c r="BE7" s="3"/>
      <c r="BF7" s="3"/>
      <c r="BG7" s="3"/>
      <c r="BH7" s="3"/>
      <c r="BI7" s="3"/>
      <c r="BJ7" s="3"/>
      <c r="BK7" s="3"/>
      <c r="BL7" s="3"/>
    </row>
    <row r="8" spans="1:64" ht="47.25" customHeight="1">
      <c r="A8" s="84"/>
      <c r="B8" s="84"/>
      <c r="C8" s="84"/>
      <c r="D8" s="84"/>
      <c r="E8" s="84"/>
      <c r="F8" s="84"/>
      <c r="G8" s="84"/>
      <c r="H8" s="84"/>
      <c r="I8" s="84"/>
      <c r="J8" s="84"/>
      <c r="K8" s="84"/>
      <c r="L8" s="84"/>
      <c r="M8" s="84"/>
      <c r="N8" s="84"/>
      <c r="O8" s="84"/>
      <c r="P8" s="84"/>
      <c r="Q8" s="84"/>
      <c r="R8" s="20" t="s">
        <v>211</v>
      </c>
      <c r="S8" s="20" t="s">
        <v>264</v>
      </c>
      <c r="T8" s="20" t="s">
        <v>265</v>
      </c>
      <c r="U8" s="20" t="s">
        <v>266</v>
      </c>
      <c r="V8" s="20" t="s">
        <v>267</v>
      </c>
      <c r="W8" s="20" t="s">
        <v>268</v>
      </c>
      <c r="X8" s="20" t="s">
        <v>220</v>
      </c>
      <c r="Y8" s="20" t="s">
        <v>221</v>
      </c>
      <c r="Z8" s="20" t="s">
        <v>222</v>
      </c>
      <c r="AA8" s="20" t="s">
        <v>223</v>
      </c>
      <c r="AB8" s="20" t="s">
        <v>224</v>
      </c>
      <c r="AC8" s="20" t="s">
        <v>225</v>
      </c>
      <c r="AD8" s="20" t="s">
        <v>226</v>
      </c>
      <c r="AE8" s="20" t="s">
        <v>227</v>
      </c>
      <c r="AF8" s="20" t="s">
        <v>228</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32.25" customHeight="1">
      <c r="A9" s="90">
        <v>1</v>
      </c>
      <c r="B9" s="85" t="str">
        <f>'2. Identificación del Riesgo'!B9:B11</f>
        <v>Gestión Documental</v>
      </c>
      <c r="C9" s="85" t="str">
        <f>IF('2. Identificación del Riesgo'!C9:C11="","",'2. Identificación del Riesgo'!C9:C11)</f>
        <v>Organización de los Expedientes</v>
      </c>
      <c r="D9" s="85" t="str">
        <f>IF('2. Identificación del Riesgo'!D9:D11="","",'2. Identificación del Riesgo'!D9:D11)</f>
        <v>Afectación Reputacional</v>
      </c>
      <c r="E9" s="85" t="str">
        <f>IF('2. Identificación del Riesgo'!E9:E11="","",'2. Identificación del Riesgo'!E9:E11)</f>
        <v>Expedientes que no se encuentran organizados de acuerdo a la normatividad archivistica</v>
      </c>
      <c r="F9" s="85" t="str">
        <f>IF('2. Identificación del Riesgo'!F9:F11="","",'2. Identificación del Riesgo'!F9:F11)</f>
        <v>1. Tablas de retención documental - TRD no actualizadas.
2. La no aplicación de las TRD.
3. No se cuenta con el personal capacitado para el procedimiento.</v>
      </c>
      <c r="G9" s="85"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H9" s="85" t="str">
        <f>IF('2. Identificación del Riesgo'!H9:H11="","",'2. Identificación del Riesgo'!H9:H11)</f>
        <v>Gestión</v>
      </c>
      <c r="I9" s="85" t="str">
        <f>IF('2. Identificación del Riesgo'!I9:I11="","",'2. Identificación del Riesgo'!I9:I11)</f>
        <v>Ejecución y Administración de procesos</v>
      </c>
      <c r="J9" s="85" t="str">
        <f>IF('2. Identificación del Riesgo'!J9:J11="","",'2. Identificación del Riesgo'!J9:J11)</f>
        <v>Alta: La actividad que conlleva el riesgo se ejecuta mínimo 500 veces al año y máximo 5000 veces por año</v>
      </c>
      <c r="K9" s="86" t="str">
        <f>'2. Identificación del Riesgo'!K9:K11</f>
        <v>Alta</v>
      </c>
      <c r="L9" s="87">
        <f>'2. Identificación del Riesgo'!L9:L11</f>
        <v>0.8</v>
      </c>
      <c r="M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86" t="str">
        <f>'2. Identificación del Riesgo'!N9:N11</f>
        <v>Moderado</v>
      </c>
      <c r="O9" s="87">
        <f>'2. Identificación del Riesgo'!O9:O11</f>
        <v>0.6</v>
      </c>
      <c r="P9" s="82" t="str">
        <f>'2. Identificación del Riesgo'!P9:P11</f>
        <v>Alto</v>
      </c>
      <c r="Q9" s="30" t="str">
        <f>IF($H$9="","",
IF(OR($H$9="Corrupción",$H$9="Lavado de Activos",$H$9="Financiación del Terrorismo",$H$9="Corrupción en Trámites, OPAs y Consultas de Acceso a la Información Pública"),"No Aplica",'5. Valoración de Controles'!H9))</f>
        <v>Técnico de gestión documental Realiza control de calidad antes de realizar la transferencia primaria de los expedientes de forma anual, aplicando las Tabla de Retencion Documental - TRD Vigente, soporte de esto es el "Formato Único de Inventario Documental", esta información reposa en la carpeta T:\12. PRESTAMOS DOCUMENTALES\7 FUID
Propósito del control: Contar con la relación de los expedientes que conforman el archivo central
Observaciones: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Aleatoria</v>
      </c>
      <c r="AC9" s="23" t="str">
        <f>IF($H$9="","",
IF(OR($H$9="Corrupción",$H$9="Lavado de Activos",$H$9="Financiación del Terrorismo",$H$9="Corrupción en Trámites, OPAs y Consultas de Acceso a la Información Pública"),"No Aplica",'5. Valoración de Controles'!N9))</f>
        <v>Sin registro</v>
      </c>
      <c r="AD9" s="23">
        <f>IF($H$9="","",
IF(OR($H$9="Corrupción",$H$9="Lavado de Activos",$H$9="Financiación del Terrorismo",$H$9="Corrupción en Trámites, OPAs y Consultas de Acceso a la Información Pública"),"No Aplica",'5. Valoración de Controles'!O9))</f>
        <v>0</v>
      </c>
      <c r="AE9" s="23">
        <f>IF($H$9="","",
IF(OR($H$9="Corrupción",$H$9="Lavado de Activos",$H$9="Financiación del Terrorismo",$H$9="Corrupción en Trámites, OPAs y Consultas de Acceso a la Información Pública"),"No Aplica",'5. Valoración de Controles'!P9))</f>
        <v>0</v>
      </c>
      <c r="AF9" s="23">
        <f>IF($H$9="","",
IF(OR($H$9="Corrupción",$H$9="Lavado de Activos",$H$9="Financiación del Terrorismo",$H$9="Corrupción en Trámites, OPAs y Consultas de Acceso a la Información Pública"),"No Aplica",'5. Valoración de Controles'!Q9))</f>
        <v>0</v>
      </c>
      <c r="AG9" s="24">
        <f>IF($H$9="","",
IF(OR($H$9="Corrupción",$H$9="Lavado de Activos",$H$9="Financiación del Terrorismo",$H$9="Corrupción en Trámites, OPAs y Consultas de Acceso a la Información Pública"),"No Aplica",'5. Valoración de Controles'!R9))</f>
        <v>0.4</v>
      </c>
      <c r="AH9" s="8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0.23519999999999996</v>
      </c>
      <c r="AJ9" s="8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8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88" t="s">
        <v>320</v>
      </c>
      <c r="AN9" s="1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3"/>
      <c r="AP9" s="112"/>
      <c r="AQ9" s="112" t="str">
        <f>IF(AO9="","","∑ Peso porcentual de cada acción definida")</f>
        <v/>
      </c>
      <c r="AR9" s="85"/>
      <c r="AS9" s="17"/>
      <c r="AT9" s="17"/>
      <c r="AU9" s="17"/>
      <c r="AV9" s="17"/>
      <c r="AW9" s="17"/>
      <c r="AX9" s="17"/>
      <c r="AY9" s="17"/>
      <c r="AZ9" s="17"/>
      <c r="BA9" s="17"/>
      <c r="BB9" s="17"/>
      <c r="BC9" s="17"/>
      <c r="BD9" s="17"/>
      <c r="BE9" s="17"/>
      <c r="BF9" s="17"/>
      <c r="BG9" s="17"/>
      <c r="BH9" s="17"/>
      <c r="BI9" s="17"/>
      <c r="BJ9" s="17"/>
      <c r="BK9" s="17"/>
      <c r="BL9" s="17"/>
    </row>
    <row r="10" spans="1:64" ht="31.5" customHeight="1">
      <c r="A10" s="83"/>
      <c r="B10" s="83"/>
      <c r="C10" s="83"/>
      <c r="D10" s="83"/>
      <c r="E10" s="83"/>
      <c r="F10" s="83"/>
      <c r="G10" s="83"/>
      <c r="H10" s="83"/>
      <c r="I10" s="83"/>
      <c r="J10" s="83"/>
      <c r="K10" s="83"/>
      <c r="L10" s="83"/>
      <c r="M10" s="83"/>
      <c r="N10" s="83"/>
      <c r="O10" s="83"/>
      <c r="P10" s="83"/>
      <c r="Q10" s="30" t="str">
        <f>IF($H$9="","",
IF(OR($H$9="Corrupción",$H$9="Lavado de Activos",$H$9="Financiación del Terrorismo",$H$9="Corrupción en Trámites, OPAs y Consultas de Acceso a la Información Pública"),"No Aplica",'5. Valoración de Controles'!H10))</f>
        <v>Los Contratistas de apoyo a la gestión Realiza la digitalizacion de los tipos documentales pertenecientes a la serie contratos y convenios antes de ser incorporados a los expedientes de manera diaria, guardando la imagen en el repositorio definido T:\18. REPOSITORIO
Propósito: Conformar un archivo digital con fines de consulta y trámite
Observaciones: Se verifica el expediente físico y se valida que los documentos sean coherentes tanto de manera física como digital, si es el caso, se procede a realizar la búsqueda de digitalización o documento faltante</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Detectivo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f>IF($H$9="","",
IF(OR($H$9="Corrupción",$H$9="Lavado de Activos",$H$9="Financiación del Terrorismo",$H$9="Corrupción en Trámites, OPAs y Consultas de Acceso a la Información Pública"),"No Aplica",'5. Valoración de Controles'!R10))</f>
        <v>0.3</v>
      </c>
      <c r="AH10" s="83"/>
      <c r="AI10" s="83"/>
      <c r="AJ10" s="83"/>
      <c r="AK10" s="83"/>
      <c r="AL10" s="83"/>
      <c r="AM10" s="83"/>
      <c r="AN10" s="83"/>
      <c r="AO10" s="83"/>
      <c r="AP10" s="83"/>
      <c r="AQ10" s="83"/>
      <c r="AR10" s="83"/>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30" t="str">
        <f>IF($H$9="","",
IF(OR($H$9="Corrupción",$H$9="Lavado de Activos",$H$9="Financiación del Terrorismo",$H$9="Corrupción en Trámites, OPAs y Consultas de Acceso a la Información Pública"),"No Aplica",'5. Valoración de Controles'!H11))</f>
        <v>Técnico de gestión documental y/o contratistas de apoyo Lleva un registro de todos los documentos entregados al Centro de Administracion Documental - CAD para su incorporacion a los expedientes de manera diaria, se conforma un expediente con los formatos de remision de documentos al CAD, la evidencia es una carpeta física con los formatos de remisión de documentos al CAD, ubicada en el archivo de la Entidad
Propósito: Tener un registro de la documentación que se entrega al CAD por parte de las dependencias. 
Observaciones: Puede darse dos opciones: Documentación que no esta relacionada en el formato o documentos relacionados en el formato pero no en físico, sobre esto, se realiza la devolución a la dependencia para su corrección</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t="str">
        <f>IF($H$9="","",
IF(OR($H$9="Corrupción",$H$9="Lavado de Activos",$H$9="Financiación del Terrorismo",$H$9="Corrupción en Trámites, OPAs y Consultas de Acceso a la Información Pública"),"No Aplica",'5. Valoración de Controles'!I11))</f>
        <v>Detectivo</v>
      </c>
      <c r="Y11" s="23" t="str">
        <f>IF($H$9="","",
IF(OR($H$9="Corrupción",$H$9="Lavado de Activos",$H$9="Financiación del Terrorismo",$H$9="Corrupción en Trámites, OPAs y Consultas de Acceso a la Información Pública"),"No Aplica",'5. Valoración de Controles'!J11))</f>
        <v>Afecta probabilidad</v>
      </c>
      <c r="Z11" s="23" t="str">
        <f>IF($H$9="","",
IF(OR($H$9="Corrupción",$H$9="Lavado de Activos",$H$9="Financiación del Terrorismo",$H$9="Corrupción en Trámites, OPAs y Consultas de Acceso a la Información Pública"),"No Aplica",'5. Valoración de Controles'!K11))</f>
        <v>Manual</v>
      </c>
      <c r="AA11" s="23" t="str">
        <f>IF($H$9="","",
IF(OR($H$9="Corrupción",$H$9="Lavado de Activos",$H$9="Financiación del Terrorismo",$H$9="Corrupción en Trámites, OPAs y Consultas de Acceso a la Información Pública"),"No Aplica",'5. Valoración de Controles'!L11))</f>
        <v>Documentado</v>
      </c>
      <c r="AB11" s="23" t="str">
        <f>IF($H$9="","",
IF(OR($H$9="Corrupción",$H$9="Lavado de Activos",$H$9="Financiación del Terrorismo",$H$9="Corrupción en Trámites, OPAs y Consultas de Acceso a la Información Pública"),"No Aplica",'5. Valoración de Controles'!M11))</f>
        <v>Continua</v>
      </c>
      <c r="AC11" s="23" t="str">
        <f>IF($H$9="","",
IF(OR($H$9="Corrupción",$H$9="Lavado de Activos",$H$9="Financiación del Terrorismo",$H$9="Corrupción en Trámites, OPAs y Consultas de Acceso a la Información Pública"),"No Aplica",'5. Valoración de Controles'!N11))</f>
        <v>Con registro</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f>IF($H$9="","",
IF(OR($H$9="Corrupción",$H$9="Lavado de Activos",$H$9="Financiación del Terrorismo",$H$9="Corrupción en Trámites, OPAs y Consultas de Acceso a la Información Pública"),"No Aplica",'5. Valoración de Controles'!R11))</f>
        <v>0.3</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c r="A12" s="90">
        <v>2</v>
      </c>
      <c r="B12" s="85" t="str">
        <f>'2. Identificación del Riesgo'!B12:B14</f>
        <v>Gestión Documental</v>
      </c>
      <c r="C12" s="85" t="str">
        <f>IF('2. Identificación del Riesgo'!C12:C14="","",'2. Identificación del Riesgo'!C12:C14)</f>
        <v>Prestamos Documentales</v>
      </c>
      <c r="D12" s="85" t="str">
        <f>IF('2. Identificación del Riesgo'!D12:D14="","",'2. Identificación del Riesgo'!D12:D14)</f>
        <v>Afectación Reputacional</v>
      </c>
      <c r="E12" s="85" t="str">
        <f>IF('2. Identificación del Riesgo'!E12:E14="","",'2. Identificación del Riesgo'!E12:E14)</f>
        <v>Perdida, cambio o extraccion de documentos</v>
      </c>
      <c r="F12" s="85" t="str">
        <f>IF('2. Identificación del Riesgo'!F12:F14="","",'2. Identificación del Riesgo'!F12:F14)</f>
        <v>1. Acceso no controlado a los expedientes fisicos en custodia del Centro de Administracion Documental - CAD
2. Acceso a personal no autorizado a las instalaciones del CAD
3. Accesos no autorizados a los archivos digitales de la entidad.</v>
      </c>
      <c r="G12" s="85" t="str">
        <f>IF('2. Identificación del Riesgo'!G12:G14="","",'2. Identificación del Riesgo'!G12:G14)</f>
        <v>Posibilidad de afectacion reputacional por la perdida, cambio o extracción de documentos, debido al acceso no autorizado a los expedientes fisicos o digitales en custodia del CAD</v>
      </c>
      <c r="H12" s="85" t="str">
        <f>IF('2. Identificación del Riesgo'!H12:H14="","",'2. Identificación del Riesgo'!H12:H14)</f>
        <v>Gestión</v>
      </c>
      <c r="I12" s="85" t="str">
        <f>IF('2. Identificación del Riesgo'!I12:I14="","",'2. Identificación del Riesgo'!I12:I14)</f>
        <v>Usuarios, productos y practicas, organizacionales</v>
      </c>
      <c r="J12" s="85" t="str">
        <f>IF('2. Identificación del Riesgo'!J12:J14="","",'2. Identificación del Riesgo'!J12:J14)</f>
        <v>Alta: La actividad que conlleva el riesgo se ejecuta mínimo 500 veces al año y máximo 5000 veces por año</v>
      </c>
      <c r="K12" s="86" t="str">
        <f>'2. Identificación del Riesgo'!K12:K14</f>
        <v>Alta</v>
      </c>
      <c r="L12" s="87">
        <f>'2. Identificación del Riesgo'!L12:L14</f>
        <v>0.8</v>
      </c>
      <c r="M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86" t="str">
        <f>'2. Identificación del Riesgo'!N12:N14</f>
        <v>Mayor</v>
      </c>
      <c r="O12" s="87">
        <f>'2. Identificación del Riesgo'!O12:O14</f>
        <v>0.8</v>
      </c>
      <c r="P12" s="82" t="str">
        <f>'2. Identificación del Riesgo'!P12:P14</f>
        <v>Alto</v>
      </c>
      <c r="Q12" s="30" t="str">
        <f>IF($H$12="","",
IF(OR($H$12="Corrupción",$H$12="Lavado de Activos",$H$12="Financiación del Terrorismo",$H$12="Corrupción en Trámites, OPAs y Consultas de Acceso a la Información Pública"),"No Aplica",'5. Valoración de Controles'!H12))</f>
        <v>Profesional Universitario Gestion Documental realiza el envío de correo electrónico al personal responsable de vigilancia para notificar el acceso restringido a los depósitos de archivo cuatrimestral,el soporte de esto reposa en el correo de las personas encargadas 
Propósito: Garantizar que solo el personal autorizado tenga acceso al depósito de archivo de la entidad
Observaciones: Se remite un correo con información de la novedad a la Subdirectora Corporativa</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Sin Documentar</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Sin registro</v>
      </c>
      <c r="AD12" s="23">
        <f>IF($H$12="","",
IF(OR($H$12="Corrupción",$H$12="Lavado de Activos",$H$12="Financiación del Terrorismo",$H$12="Trámites, OPAs y Consultas de Acceso a la Información Pública"),"No Aplica",'5. Valoración de Controles'!O12))</f>
        <v>0</v>
      </c>
      <c r="AE12" s="23">
        <f>IF($H$12="","",
IF(OR($H$12="Corrupción",$H$12="Lavado de Activos",$H$12="Financiación del Terrorismo",$H$12="Trámites, OPAs y Consultas de Acceso a la Información Pública"),"No Aplica",'5. Valoración de Controles'!P12))</f>
        <v>0</v>
      </c>
      <c r="AF12" s="23">
        <f>IF($H$12="","",
IF(OR($H$12="Corrupción",$H$12="Lavado de Activos",$H$12="Financiación del Terrorismo",$H$12="Trámites, OPAs y Consultas de Acceso a la Información Pública"),"No Aplica",'5. Valoración de Controles'!Q12))</f>
        <v>0</v>
      </c>
      <c r="AG12" s="24">
        <f>IF($H$12="","",
IF(OR($H$12="Corrupción",$H$12="Lavado de Activos",$H$12="Financiación del Terrorismo",$H$12="Corrupción en Trámites, OPAs y Consultas de Acceso a la Información Pública"),"No Aplica",'5. Valoración de Controles'!R12))</f>
        <v>0.4</v>
      </c>
      <c r="AH12" s="8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0.28799999999999998</v>
      </c>
      <c r="AJ12" s="8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8" t="s">
        <v>321</v>
      </c>
      <c r="AN12" s="1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3" t="s">
        <v>322</v>
      </c>
      <c r="AP12" s="112" t="s">
        <v>323</v>
      </c>
      <c r="AQ12" s="112" t="str">
        <f>IF(AO12="","","∑ Peso porcentual de cada acción definida")</f>
        <v>∑ Peso porcentual de cada acción definida</v>
      </c>
      <c r="AR12" s="85" t="s">
        <v>324</v>
      </c>
      <c r="AS12" s="3"/>
      <c r="AT12" s="3"/>
      <c r="AU12" s="3"/>
      <c r="AV12" s="3"/>
      <c r="AW12" s="3"/>
      <c r="AX12" s="3"/>
      <c r="AY12" s="3"/>
      <c r="AZ12" s="3"/>
      <c r="BA12" s="3"/>
      <c r="BB12" s="3"/>
      <c r="BC12" s="3"/>
      <c r="BD12" s="3"/>
      <c r="BE12" s="3"/>
      <c r="BF12" s="3"/>
      <c r="BG12" s="3"/>
      <c r="BH12" s="3"/>
      <c r="BI12" s="3"/>
      <c r="BJ12" s="3"/>
      <c r="BK12" s="3"/>
      <c r="BL12" s="3"/>
    </row>
    <row r="13" spans="1:64" ht="31.5" customHeight="1">
      <c r="A13" s="83"/>
      <c r="B13" s="83"/>
      <c r="C13" s="83"/>
      <c r="D13" s="83"/>
      <c r="E13" s="83"/>
      <c r="F13" s="83"/>
      <c r="G13" s="83"/>
      <c r="H13" s="83"/>
      <c r="I13" s="83"/>
      <c r="J13" s="83"/>
      <c r="K13" s="83"/>
      <c r="L13" s="83"/>
      <c r="M13" s="83"/>
      <c r="N13" s="83"/>
      <c r="O13" s="83"/>
      <c r="P13" s="83"/>
      <c r="Q13" s="30" t="str">
        <f>IF($H$12="","",
IF(OR($H$12="Corrupción",$H$12="Lavado de Activos",$H$12="Financiación del Terrorismo",$H$12="Corrupción en Trámites, OPAs y Consultas de Acceso a la Información Pública"),"No Aplica",'5. Valoración de Controles'!H13))</f>
        <v>Los Contratistas de apoyo a la gestión realizan el registro de todos los expedientes a los cuales se de acceso diario, en la base de registro de préstamos T:\12. PRESTAMOS DOCUMENTALES y para los préstamos físicos se deja registro en la tirilla de préstamos, la cual debe estar firmada por la persona que se lleva el expediente, esta evidencia reposa en carpeta física en el archivo de la entidad:
Propósito: Llevar un control de cada uno de los préstamos que se realizan en custodia del CAD
Observaciones: Si se diera la situacuón, se realizaría la búsqueda a través de correo electrónico de la trazabilidad de la carpeta</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f>IF($H$12="","",
IF(OR($H$12="Corrupción",$H$12="Lavado de Activos",$H$12="Financiación del Terrorismo",$H$12="Corrupción en Trámites, OPAs y Consultas de Acceso a la Información Pública"),"No Aplica",'5. Valoración de Controles'!R13))</f>
        <v>0.4</v>
      </c>
      <c r="AH13" s="83"/>
      <c r="AI13" s="83"/>
      <c r="AJ13" s="83"/>
      <c r="AK13" s="83"/>
      <c r="AL13" s="83"/>
      <c r="AM13" s="83"/>
      <c r="AN13" s="83"/>
      <c r="AO13" s="83"/>
      <c r="AP13" s="83"/>
      <c r="AQ13" s="83"/>
      <c r="AR13" s="83"/>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0">
        <v>3</v>
      </c>
      <c r="B15" s="85" t="str">
        <f>'2. Identificación del Riesgo'!B15:B17</f>
        <v>Gestión Documental</v>
      </c>
      <c r="C15" s="85" t="str">
        <f>IF('2. Identificación del Riesgo'!C15:C17="","",'2. Identificación del Riesgo'!C15:C17)</f>
        <v>Radicacion de comunicaciones</v>
      </c>
      <c r="D15" s="85" t="str">
        <f>IF('2. Identificación del Riesgo'!D15:D17="","",'2. Identificación del Riesgo'!D15:D17)</f>
        <v>Afectación Reputacional</v>
      </c>
      <c r="E15" s="85" t="str">
        <f>IF('2. Identificación del Riesgo'!E15:E17="","",'2. Identificación del Riesgo'!E15:E17)</f>
        <v>Falta de respuesta a peticiones por no encontrarse registradas en el sistema de correspondencia</v>
      </c>
      <c r="F15" s="85" t="str">
        <f>IF('2. Identificación del Riesgo'!F15:F17="","",'2. Identificación del Riesgo'!F15:F17)</f>
        <v xml:space="preserve">1. Se reciben comunicaciones por canales no oficiales.
2. Se realiza la radicacion con informacion incompleta.
3. Fallas con el software de radicacion.
</v>
      </c>
      <c r="G15" s="85"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H15" s="85" t="str">
        <f>IF('2. Identificación del Riesgo'!H15:H17="","",'2. Identificación del Riesgo'!H15:H17)</f>
        <v>Gestión</v>
      </c>
      <c r="I15" s="85" t="str">
        <f>IF('2. Identificación del Riesgo'!I15:I17="","",'2. Identificación del Riesgo'!I15:I17)</f>
        <v>Usuarios, productos y practicas, organizacionales</v>
      </c>
      <c r="J15" s="85" t="str">
        <f>IF('2. Identificación del Riesgo'!J15:J17="","",'2. Identificación del Riesgo'!J15:J17)</f>
        <v>Muy Alta: La actividad que conlleva el riesgo se ejecuta más de 5000 veces por año</v>
      </c>
      <c r="K15" s="86" t="str">
        <f>'2. Identificación del Riesgo'!K15:K17</f>
        <v>Muy Alta</v>
      </c>
      <c r="L15" s="87">
        <f>'2. Identificación del Riesgo'!L15:L17</f>
        <v>1</v>
      </c>
      <c r="M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86" t="str">
        <f>'2. Identificación del Riesgo'!N15:N17</f>
        <v>Moderado</v>
      </c>
      <c r="O15" s="87">
        <f>'2. Identificación del Riesgo'!O15:O17</f>
        <v>0.6</v>
      </c>
      <c r="P15" s="82" t="str">
        <f>'2. Identificación del Riesgo'!P15:P17</f>
        <v>Alto</v>
      </c>
      <c r="Q15" s="30" t="str">
        <f>IF($H$15="","",
IF(OR($H$15="Corrupción",$H$15="Lavado de Activos",$H$15="Financiación del Terrorismo",$H$15="Corrupción en Trámites, OPAs y Consultas de Acceso a la Información Pública"),"No Aplica",'5. Valoración de Controles'!H15))</f>
        <v>Tecnico de gestión documental realiza el control de calidad a todas las comunicaciones que se recepcionan mediante el correo electronico de forma diaria, a través del formato de contingencia, el cual reposa en el drive del correo de radicacion de entradas y correspondencia
Porpósito: Garantizar que todas las comunicaciones recibidas fueron registradas en el sistema CORDIS
Observaciones: Se debe radicar la comunicación y dejar en observaciones el motivo por el cual no se había registrado en la fecha recibida</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Sin Documentar</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Sin registro</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f>IF($H$15="","",
IF(OR($H$15="Corrupción",$H$15="Lavado de Activos",$H$15="Financiación del Terrorismo",$H$15="Corrupción en Trámites, OPAs y Consultas de Acceso a la Información Pública"),"No Aplica",'5. Valoración de Controles'!R15))</f>
        <v>0.4</v>
      </c>
      <c r="AH15" s="8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8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8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88" t="s">
        <v>320</v>
      </c>
      <c r="AN15" s="1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3"/>
      <c r="AP15" s="112"/>
      <c r="AQ15" s="112" t="str">
        <f>IF(AO15="","","∑ Peso porcentual de cada acción definida")</f>
        <v/>
      </c>
      <c r="AR15" s="85"/>
      <c r="AS15" s="3"/>
      <c r="AT15" s="3"/>
      <c r="AU15" s="3"/>
      <c r="AV15" s="3"/>
      <c r="AW15" s="3"/>
      <c r="AX15" s="3"/>
      <c r="AY15" s="3"/>
      <c r="AZ15" s="3"/>
      <c r="BA15" s="3"/>
      <c r="BB15" s="3"/>
      <c r="BC15" s="3"/>
      <c r="BD15" s="3"/>
      <c r="BE15" s="3"/>
      <c r="BF15" s="3"/>
      <c r="BG15" s="3"/>
      <c r="BH15" s="3"/>
      <c r="BI15" s="3"/>
      <c r="BJ15" s="3"/>
      <c r="BK15" s="3"/>
      <c r="BL15" s="3"/>
    </row>
    <row r="16" spans="1:64" ht="31.5" customHeight="1">
      <c r="A16" s="83"/>
      <c r="B16" s="83"/>
      <c r="C16" s="83"/>
      <c r="D16" s="83"/>
      <c r="E16" s="83"/>
      <c r="F16" s="83"/>
      <c r="G16" s="83"/>
      <c r="H16" s="83"/>
      <c r="I16" s="83"/>
      <c r="J16" s="83"/>
      <c r="K16" s="83"/>
      <c r="L16" s="83"/>
      <c r="M16" s="83"/>
      <c r="N16" s="83"/>
      <c r="O16" s="83"/>
      <c r="P16" s="83"/>
      <c r="Q16" s="30" t="str">
        <f>IF($H$15="","",
IF(OR($H$15="Corrupción",$H$15="Lavado de Activos",$H$15="Financiación del Terrorismo",$H$15="Corrupción en Trámites, OPAs y Consultas de Acceso a la Información Pública"),"No Aplica",'5. Valoración de Controles'!H16))</f>
        <v>Tecnico de gestión documental Realiza seguimiento del cargue de las imágenes en la carpeta NAS establecida de las comunicaciones registradas en CORDIS de forma diaria, se compara el registro de ER contra las imágenes cargadas en NAS Cordis_Entradas
Propósito: Garantizar que esten disponibles en el aplicativo CORDIS para consulta y trámite los documentos radicados
Observaciones: Se debe ubicar el documento y digitalizarlo o almacenarlo en la carpeta NAS Cordis_Entradas</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f>IF($H$15="","",
IF(OR($H$15="Corrupción",$H$15="Lavado de Activos",$H$15="Financiación del Terrorismo",$H$15="Corrupción en Trámites, OPAs y Consultas de Acceso a la Información Pública"),"No Aplica",'5. Valoración de Controles'!R16))</f>
        <v>0.4</v>
      </c>
      <c r="AH16" s="83"/>
      <c r="AI16" s="83"/>
      <c r="AJ16" s="83"/>
      <c r="AK16" s="83"/>
      <c r="AL16" s="83"/>
      <c r="AM16" s="83"/>
      <c r="AN16" s="83"/>
      <c r="AO16" s="83"/>
      <c r="AP16" s="83"/>
      <c r="AQ16" s="83"/>
      <c r="AR16" s="83"/>
      <c r="AS16" s="3"/>
      <c r="AT16" s="3"/>
      <c r="AU16" s="3"/>
      <c r="AV16" s="3"/>
      <c r="AW16" s="3"/>
      <c r="AX16" s="3"/>
      <c r="AY16" s="3"/>
      <c r="AZ16" s="3"/>
      <c r="BA16" s="3"/>
      <c r="BB16" s="3"/>
      <c r="BC16" s="3"/>
      <c r="BD16" s="3"/>
      <c r="BE16" s="3"/>
      <c r="BF16" s="3"/>
      <c r="BG16" s="3"/>
      <c r="BH16" s="3"/>
      <c r="BI16" s="3"/>
      <c r="BJ16" s="3"/>
      <c r="BK16" s="3"/>
      <c r="BL16" s="3"/>
    </row>
    <row r="17" spans="1:64" ht="31.5" customHeight="1">
      <c r="A17" s="84"/>
      <c r="B17" s="84"/>
      <c r="C17" s="84"/>
      <c r="D17" s="84"/>
      <c r="E17" s="84"/>
      <c r="F17" s="84"/>
      <c r="G17" s="84"/>
      <c r="H17" s="84"/>
      <c r="I17" s="84"/>
      <c r="J17" s="84"/>
      <c r="K17" s="84"/>
      <c r="L17" s="84"/>
      <c r="M17" s="84"/>
      <c r="N17" s="84"/>
      <c r="O17" s="84"/>
      <c r="P17" s="84"/>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65.25" customHeight="1">
      <c r="A18" s="90">
        <v>4</v>
      </c>
      <c r="B18" s="85" t="str">
        <f>'2. Identificación del Riesgo'!B18:B20</f>
        <v>Gestión Documental</v>
      </c>
      <c r="C18" s="85" t="str">
        <f>IF('2. Identificación del Riesgo'!C18:C20="","",'2. Identificación del Riesgo'!C18:C20)</f>
        <v>Prestamos Documentales</v>
      </c>
      <c r="D18" s="85" t="str">
        <f>IF('2. Identificación del Riesgo'!D18:D20="","",'2. Identificación del Riesgo'!D18:D20)</f>
        <v>Afectación Económica (o presupuestal) y Reputacional</v>
      </c>
      <c r="E18" s="85" t="str">
        <f>IF('2. Identificación del Riesgo'!E18:E20="","",'2. Identificación del Riesgo'!E18:E20)</f>
        <v xml:space="preserve">Sustracción no autorizada de documentos y ocultamiento de información </v>
      </c>
      <c r="F18" s="85" t="str">
        <f>IF('2. Identificación del Riesgo'!F18:F20="","",'2. Identificación del Riesgo'!F18:F20)</f>
        <v>1. Acceso a personal no autorizado a las instalaciones del CAD
2. Abuso de Información Privilegiada
3. Espacios para almacenamiento de archivos son insuficientes y/o inadecuados</v>
      </c>
      <c r="G18" s="85" t="str">
        <f>IF('2. Identificación del Riesgo'!G18:G20="","",'2. Identificación del Riesgo'!G18:G20)</f>
        <v>Posibilidad de afectación economica y presupuestal por sustracción no autorizada de documentos</v>
      </c>
      <c r="H18" s="85" t="str">
        <f>IF('2. Identificación del Riesgo'!H18:H20="","",'2. Identificación del Riesgo'!H18:H20)</f>
        <v>Corrupción</v>
      </c>
      <c r="I18" s="85" t="str">
        <f>IF('2. Identificación del Riesgo'!I18:I20="","",'2. Identificación del Riesgo'!I18:I20)</f>
        <v>Fraude Interno</v>
      </c>
      <c r="J18" s="85" t="str">
        <f>IF('2. Identificación del Riesgo'!J18:J20="","",'2. Identificación del Riesgo'!J18:J20)</f>
        <v>Posible: Al menos una vez en los últimos dos años.</v>
      </c>
      <c r="K18" s="86" t="str">
        <f>'2. Identificación del Riesgo'!K18:K20</f>
        <v>Posible</v>
      </c>
      <c r="L18" s="87">
        <f>'2. Identificación del Riesgo'!L18:L20</f>
        <v>0.6</v>
      </c>
      <c r="M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86" t="str">
        <f>'2. Identificación del Riesgo'!N18:N20</f>
        <v>Catastrófico</v>
      </c>
      <c r="O18" s="87">
        <f>'2. Identificación del Riesgo'!O18:O20</f>
        <v>1</v>
      </c>
      <c r="P18" s="82" t="str">
        <f>'2. Identificación del Riesgo'!P18:P20</f>
        <v>Extremo</v>
      </c>
      <c r="Q18" s="30" t="str">
        <f>IF($H$18="","",
IF(OR($H$18="Corrupción",$H$18="Lavado de Activos",$H$18="Financiación del Terrorismo",$H$18="Corrupción en Trámites, OPAs y Consultas de Acceso a la Información Pública"),"No Aplica",'5. Valoración de Controles'!H18))</f>
        <v>No Aplica</v>
      </c>
      <c r="R18" s="30" t="str">
        <f>IF($H$18="","",
IF(OR($H$18="Corrupción",$H$18="Lavado de Activos",$H$18="Financiación del Terrorismo",$H$18="Corrupción en Trámites, OPAs y Consultas de Acceso a la Información Pública"),'6.Valoración Control Corrupción'!E18,"No Aplica"))</f>
        <v>Los técnicos administrativos y/o contratistas</v>
      </c>
      <c r="S18" s="30" t="str">
        <f>IF($H$18="","",
IF(OR($H$18="Corrupción",$H$18="Lavado de Activos",$H$18="Financiación del Terrorismo",$H$18="Corrupción en Trámites, OPAs y Consultas de Acceso a la Información Pública"),'6.Valoración Control Corrupción'!F18,"No Aplica"))</f>
        <v>A demanda o solicitud de las dependencias</v>
      </c>
      <c r="T18" s="30" t="str">
        <f>IF($H$18="","",
IF(OR($H$18="Corrupción",$H$18="Lavado de Activos",$H$18="Financiación del Terrorismo",$H$18="Corrupción en Trámites, OPAs y Consultas de Acceso a la Información Pública"),'6.Valoración Control Corrupción'!G18,"No Aplica"))</f>
        <v>Asegurar una copia del expediente, previo a ser entregado a la dependecia solicitante, evitando cambios de documentos o extracción de los mismos.</v>
      </c>
      <c r="U18" s="30" t="str">
        <f>IF($H$18="","",
IF(OR($H$18="Corrupción",$H$18="Lavado de Activos",$H$18="Financiación del Terrorismo",$H$18="Corrupción en Trámites, OPAs y Consultas de Acceso a la Información Pública"),'6.Valoración Control Corrupción'!H18,"No Aplica"))</f>
        <v>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v>
      </c>
      <c r="V18" s="30" t="str">
        <f>IF($H$18="","",
IF(OR($H$18="Corrupción",$H$18="Lavado de Activos",$H$18="Financiación del Terrorismo",$H$18="Corrupción en Trámites, OPAs y Consultas de Acceso a la Información Pública"),'6.Valoración Control Corrupción'!I18,"No Aplica"))</f>
        <v>1) En caso de identificar una diferencia en el número de folios recibidos, durante el descargue del prestamo en la base de datos, se notifica a la dependencia solicitante sobre la variación en el expediente.</v>
      </c>
      <c r="W18" s="30" t="str">
        <f>IF($H$18="","",
IF(OR($H$18="Corrupción",$H$18="Lavado de Activos",$H$18="Financiación del Terrorismo",$H$18="Corrupción en Trámites, OPAs y Consultas de Acceso a la Información Pública"),'6.Valoración Control Corrupción'!J18,"No Aplica"))</f>
        <v>1) Muestreo de correos solicitando el prestamo de documentos.
2) Registros en la base de datos de prestamos.
3) Captura de pantalla que evidencie el almacenamiento de los documentos digitalizados en el repositorio definido.</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8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8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8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88" t="s">
        <v>325</v>
      </c>
      <c r="AN18" s="1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3" t="s">
        <v>326</v>
      </c>
      <c r="AP18" s="112" t="s">
        <v>327</v>
      </c>
      <c r="AQ18" s="112" t="str">
        <f>IF(AO18="","","∑ Peso porcentual de cada acción definida")</f>
        <v>∑ Peso porcentual de cada acción definida</v>
      </c>
      <c r="AR18" s="85" t="s">
        <v>324</v>
      </c>
      <c r="AS18" s="3"/>
      <c r="AT18" s="3"/>
      <c r="AU18" s="3"/>
      <c r="AV18" s="3"/>
      <c r="AW18" s="3"/>
      <c r="AX18" s="3"/>
      <c r="AY18" s="3"/>
      <c r="AZ18" s="3"/>
      <c r="BA18" s="3"/>
      <c r="BB18" s="3"/>
      <c r="BC18" s="3"/>
      <c r="BD18" s="3"/>
      <c r="BE18" s="3"/>
      <c r="BF18" s="3"/>
      <c r="BG18" s="3"/>
      <c r="BH18" s="3"/>
      <c r="BI18" s="3"/>
      <c r="BJ18" s="3"/>
      <c r="BK18" s="3"/>
      <c r="BL18" s="3"/>
    </row>
    <row r="19" spans="1:64" ht="31.5" customHeight="1">
      <c r="A19" s="83"/>
      <c r="B19" s="83"/>
      <c r="C19" s="83"/>
      <c r="D19" s="83"/>
      <c r="E19" s="83"/>
      <c r="F19" s="83"/>
      <c r="G19" s="83"/>
      <c r="H19" s="83"/>
      <c r="I19" s="83"/>
      <c r="J19" s="83"/>
      <c r="K19" s="83"/>
      <c r="L19" s="83"/>
      <c r="M19" s="83"/>
      <c r="N19" s="83"/>
      <c r="O19" s="83"/>
      <c r="P19" s="83"/>
      <c r="Q19" s="30" t="str">
        <f>IF($H$18="","",
IF(OR($H$18="Corrupción",$H$18="Lavado de Activos",$H$18="Financiación del Terrorismo",$H$18="Corrupción en Trámites, OPAs y Consultas de Acceso a la Información Pública"),"No Aplica",'5. Valoración de Controles'!H19))</f>
        <v>No Aplica</v>
      </c>
      <c r="R19" s="30">
        <f>IF($H$18="","",
IF(OR($H$18="Corrupción",$H$18="Lavado de Activos",$H$18="Financiación del Terrorismo",$H$18="Corrupción en Trámites, OPAs y Consultas de Acceso a la Información Pública"),'6.Valoración Control Corrupción'!E19,"No Aplica"))</f>
        <v>0</v>
      </c>
      <c r="S19" s="30">
        <f>IF($H$18="","",
IF(OR($H$18="Corrupción",$H$18="Lavado de Activos",$H$18="Financiación del Terrorismo",$H$18="Corrupción en Trámites, OPAs y Consultas de Acceso a la Información Pública"),'6.Valoración Control Corrupción'!F19,"No Aplica"))</f>
        <v>0</v>
      </c>
      <c r="T19" s="30">
        <f>IF($H$18="","",
IF(OR($H$18="Corrupción",$H$18="Lavado de Activos",$H$18="Financiación del Terrorismo",$H$18="Corrupción en Trámites, OPAs y Consultas de Acceso a la Información Pública"),'6.Valoración Control Corrupción'!G19,"No Aplica"))</f>
        <v>0</v>
      </c>
      <c r="U19" s="30">
        <f>IF($H$18="","",
IF(OR($H$18="Corrupción",$H$18="Lavado de Activos",$H$18="Financiación del Terrorismo",$H$18="Corrupción en Trámites, OPAs y Consultas de Acceso a la Información Pública"),'6.Valoración Control Corrupción'!H19,"No Aplica"))</f>
        <v>0</v>
      </c>
      <c r="V19" s="30">
        <f>IF($H$18="","",
IF(OR($H$18="Corrupción",$H$18="Lavado de Activos",$H$18="Financiación del Terrorismo",$H$18="Corrupción en Trámites, OPAs y Consultas de Acceso a la Información Pública"),'6.Valoración Control Corrupción'!I19,"No Aplica"))</f>
        <v>0</v>
      </c>
      <c r="W19" s="30">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3"/>
      <c r="AI19" s="83"/>
      <c r="AJ19" s="83"/>
      <c r="AK19" s="83"/>
      <c r="AL19" s="83"/>
      <c r="AM19" s="83"/>
      <c r="AN19" s="83"/>
      <c r="AO19" s="83"/>
      <c r="AP19" s="83"/>
      <c r="AQ19" s="83"/>
      <c r="AR19" s="83"/>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0" t="str">
        <f>IF($H$18="","",
IF(OR($H$18="Corrupción",$H$18="Lavado de Activos",$H$18="Financiación del Terrorismo",$H$18="Corrupción en Trámites, OPAs y Consultas de Acceso a la Información Pública"),"No Aplica",'5. Valoración de Controles'!H20))</f>
        <v>No Aplica</v>
      </c>
      <c r="R20" s="30">
        <f>IF($H$18="","",
IF(OR($H$18="Corrupción",$H$18="Lavado de Activos",$H$18="Financiación del Terrorismo",$H$18="Corrupción en Trámites, OPAs y Consultas de Acceso a la Información Pública"),'6.Valoración Control Corrupción'!E20,"No Aplica"))</f>
        <v>0</v>
      </c>
      <c r="S20" s="30">
        <f>IF($H$18="","",
IF(OR($H$18="Corrupción",$H$18="Lavado de Activos",$H$18="Financiación del Terrorismo",$H$18="Corrupción en Trámites, OPAs y Consultas de Acceso a la Información Pública"),'6.Valoración Control Corrupción'!F20,"No Aplica"))</f>
        <v>0</v>
      </c>
      <c r="T20" s="30">
        <f>IF($H$18="","",
IF(OR($H$18="Corrupción",$H$18="Lavado de Activos",$H$18="Financiación del Terrorismo",$H$18="Corrupción en Trámites, OPAs y Consultas de Acceso a la Información Pública"),'6.Valoración Control Corrupción'!G20,"No Aplica"))</f>
        <v>0</v>
      </c>
      <c r="U20" s="30">
        <f>IF($H$18="","",
IF(OR($H$18="Corrupción",$H$18="Lavado de Activos",$H$18="Financiación del Terrorismo",$H$18="Corrupción en Trámites, OPAs y Consultas de Acceso a la Información Pública"),'6.Valoración Control Corrupción'!H20,"No Aplica"))</f>
        <v>0</v>
      </c>
      <c r="V20" s="30">
        <f>IF($H$18="","",
IF(OR($H$18="Corrupción",$H$18="Lavado de Activos",$H$18="Financiación del Terrorismo",$H$18="Corrupción en Trámites, OPAs y Consultas de Acceso a la Información Pública"),'6.Valoración Control Corrupción'!I20,"No Aplica"))</f>
        <v>0</v>
      </c>
      <c r="W20" s="30">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0">
        <v>5</v>
      </c>
      <c r="B21" s="85" t="str">
        <f>'2. Identificación del Riesgo'!B21:B23</f>
        <v/>
      </c>
      <c r="C21" s="85" t="str">
        <f>IF('2. Identificación del Riesgo'!C21:C23="","",'2. Identificación del Riesgo'!C21:C23)</f>
        <v/>
      </c>
      <c r="D21" s="85" t="str">
        <f>IF('2. Identificación del Riesgo'!D21:D23="","",'2. Identificación del Riesgo'!D21:D23)</f>
        <v/>
      </c>
      <c r="E21" s="85" t="str">
        <f>IF('2. Identificación del Riesgo'!E21:E23="","",'2. Identificación del Riesgo'!E21:E23)</f>
        <v/>
      </c>
      <c r="F21" s="85" t="str">
        <f>IF('2. Identificación del Riesgo'!F21:F23="","",'2. Identificación del Riesgo'!F21:F23)</f>
        <v/>
      </c>
      <c r="G21" s="85" t="str">
        <f>IF('2. Identificación del Riesgo'!G21:G23="","",'2. Identificación del Riesgo'!G21:G23)</f>
        <v/>
      </c>
      <c r="H21" s="85" t="str">
        <f>IF('2. Identificación del Riesgo'!H21:H23="","",'2. Identificación del Riesgo'!H21:H23)</f>
        <v/>
      </c>
      <c r="I21" s="85" t="str">
        <f>IF('2. Identificación del Riesgo'!I21:I23="","",'2. Identificación del Riesgo'!I21:I23)</f>
        <v/>
      </c>
      <c r="J21" s="85" t="str">
        <f>IF('2. Identificación del Riesgo'!J21:J23="","",'2. Identificación del Riesgo'!J21:J23)</f>
        <v/>
      </c>
      <c r="K21" s="86" t="str">
        <f>'2. Identificación del Riesgo'!K21:K23</f>
        <v/>
      </c>
      <c r="L21" s="87" t="str">
        <f>'2. Identificación del Riesgo'!L21:L23</f>
        <v/>
      </c>
      <c r="M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6" t="str">
        <f>'2. Identificación del Riesgo'!N21:N23</f>
        <v/>
      </c>
      <c r="O21" s="87" t="str">
        <f>'2. Identificación del Riesgo'!O21:O23</f>
        <v/>
      </c>
      <c r="P21" s="82"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8"/>
      <c r="AN21" s="1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2"/>
      <c r="AQ21" s="112" t="str">
        <f>IF(AO21="","","∑ Peso porcentual de cada acción definida")</f>
        <v/>
      </c>
      <c r="AR21" s="85"/>
      <c r="AS21" s="3"/>
      <c r="AT21" s="3"/>
      <c r="AU21" s="3"/>
      <c r="AV21" s="3"/>
      <c r="AW21" s="3"/>
      <c r="AX21" s="3"/>
      <c r="AY21" s="3"/>
      <c r="AZ21" s="3"/>
      <c r="BA21" s="3"/>
      <c r="BB21" s="3"/>
      <c r="BC21" s="3"/>
      <c r="BD21" s="3"/>
      <c r="BE21" s="3"/>
      <c r="BF21" s="3"/>
      <c r="BG21" s="3"/>
      <c r="BH21" s="3"/>
      <c r="BI21" s="3"/>
      <c r="BJ21" s="3"/>
      <c r="BK21" s="3"/>
      <c r="BL21" s="3"/>
    </row>
    <row r="22" spans="1:64" ht="31.5" customHeight="1">
      <c r="A22" s="83"/>
      <c r="B22" s="83"/>
      <c r="C22" s="83"/>
      <c r="D22" s="83"/>
      <c r="E22" s="83"/>
      <c r="F22" s="83"/>
      <c r="G22" s="83"/>
      <c r="H22" s="83"/>
      <c r="I22" s="83"/>
      <c r="J22" s="83"/>
      <c r="K22" s="83"/>
      <c r="L22" s="83"/>
      <c r="M22" s="83"/>
      <c r="N22" s="83"/>
      <c r="O22" s="83"/>
      <c r="P22" s="83"/>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3"/>
      <c r="AI22" s="83"/>
      <c r="AJ22" s="83"/>
      <c r="AK22" s="83"/>
      <c r="AL22" s="83"/>
      <c r="AM22" s="83"/>
      <c r="AN22" s="83"/>
      <c r="AO22" s="83"/>
      <c r="AP22" s="83"/>
      <c r="AQ22" s="83"/>
      <c r="AR22" s="83"/>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0">
        <v>6</v>
      </c>
      <c r="B24" s="85" t="str">
        <f>'2. Identificación del Riesgo'!B24:B26</f>
        <v/>
      </c>
      <c r="C24" s="85" t="str">
        <f>IF('2. Identificación del Riesgo'!C24:C26="","",'2. Identificación del Riesgo'!C24:C26)</f>
        <v/>
      </c>
      <c r="D24" s="85" t="str">
        <f>IF('2. Identificación del Riesgo'!D24:D26="","",'2. Identificación del Riesgo'!D24:D26)</f>
        <v/>
      </c>
      <c r="E24" s="85" t="str">
        <f>IF('2. Identificación del Riesgo'!E24:E26="","",'2. Identificación del Riesgo'!E24:E26)</f>
        <v/>
      </c>
      <c r="F24" s="85" t="str">
        <f>IF('2. Identificación del Riesgo'!F24:F26="","",'2. Identificación del Riesgo'!F24:F26)</f>
        <v/>
      </c>
      <c r="G24" s="85" t="str">
        <f>IF('2. Identificación del Riesgo'!G24:G26="","",'2. Identificación del Riesgo'!G24:G26)</f>
        <v/>
      </c>
      <c r="H24" s="85" t="str">
        <f>IF('2. Identificación del Riesgo'!H24:H26="","",'2. Identificación del Riesgo'!H24:H26)</f>
        <v/>
      </c>
      <c r="I24" s="85" t="str">
        <f>IF('2. Identificación del Riesgo'!I24:I26="","",'2. Identificación del Riesgo'!I24:I26)</f>
        <v/>
      </c>
      <c r="J24" s="85" t="str">
        <f>IF('2. Identificación del Riesgo'!J24:J26="","",'2. Identificación del Riesgo'!J24:J26)</f>
        <v/>
      </c>
      <c r="K24" s="86" t="str">
        <f>'2. Identificación del Riesgo'!K24:K26</f>
        <v/>
      </c>
      <c r="L24" s="87" t="str">
        <f>'2. Identificación del Riesgo'!L24:L26</f>
        <v/>
      </c>
      <c r="M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6" t="str">
        <f>'2. Identificación del Riesgo'!N24:N26</f>
        <v/>
      </c>
      <c r="O24" s="87" t="str">
        <f>'2. Identificación del Riesgo'!O24:O26</f>
        <v/>
      </c>
      <c r="P24" s="82"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8"/>
      <c r="AN24" s="1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2"/>
      <c r="AQ24" s="112" t="str">
        <f>IF(AO24="","","∑ Peso porcentual de cada acción definida")</f>
        <v/>
      </c>
      <c r="AR24" s="85"/>
      <c r="AS24" s="3"/>
      <c r="AT24" s="3"/>
      <c r="AU24" s="3"/>
      <c r="AV24" s="3"/>
      <c r="AW24" s="3"/>
      <c r="AX24" s="3"/>
      <c r="AY24" s="3"/>
      <c r="AZ24" s="3"/>
      <c r="BA24" s="3"/>
      <c r="BB24" s="3"/>
      <c r="BC24" s="3"/>
      <c r="BD24" s="3"/>
      <c r="BE24" s="3"/>
      <c r="BF24" s="3"/>
      <c r="BG24" s="3"/>
      <c r="BH24" s="3"/>
      <c r="BI24" s="3"/>
      <c r="BJ24" s="3"/>
      <c r="BK24" s="3"/>
      <c r="BL24" s="3"/>
    </row>
    <row r="25" spans="1:64" ht="31.5" customHeight="1">
      <c r="A25" s="83"/>
      <c r="B25" s="83"/>
      <c r="C25" s="83"/>
      <c r="D25" s="83"/>
      <c r="E25" s="83"/>
      <c r="F25" s="83"/>
      <c r="G25" s="83"/>
      <c r="H25" s="83"/>
      <c r="I25" s="83"/>
      <c r="J25" s="83"/>
      <c r="K25" s="83"/>
      <c r="L25" s="83"/>
      <c r="M25" s="83"/>
      <c r="N25" s="83"/>
      <c r="O25" s="83"/>
      <c r="P25" s="83"/>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3"/>
      <c r="AI25" s="83"/>
      <c r="AJ25" s="83"/>
      <c r="AK25" s="83"/>
      <c r="AL25" s="83"/>
      <c r="AM25" s="83"/>
      <c r="AN25" s="83"/>
      <c r="AO25" s="83"/>
      <c r="AP25" s="83"/>
      <c r="AQ25" s="83"/>
      <c r="AR25" s="83"/>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0">
        <v>7</v>
      </c>
      <c r="B27" s="85" t="str">
        <f>'2. Identificación del Riesgo'!B27:B29</f>
        <v/>
      </c>
      <c r="C27" s="85" t="str">
        <f>IF('2. Identificación del Riesgo'!C27:C29="","",'2. Identificación del Riesgo'!C27:C29)</f>
        <v/>
      </c>
      <c r="D27" s="85" t="str">
        <f>IF('2. Identificación del Riesgo'!D27:D29="","",'2. Identificación del Riesgo'!D27:D29)</f>
        <v/>
      </c>
      <c r="E27" s="85" t="str">
        <f>IF('2. Identificación del Riesgo'!E27:E29="","",'2. Identificación del Riesgo'!E27:E29)</f>
        <v/>
      </c>
      <c r="F27" s="85" t="str">
        <f>IF('2. Identificación del Riesgo'!F27:F29="","",'2. Identificación del Riesgo'!F27:F29)</f>
        <v/>
      </c>
      <c r="G27" s="85" t="str">
        <f>IF('2. Identificación del Riesgo'!G27:G29="","",'2. Identificación del Riesgo'!G27:G29)</f>
        <v/>
      </c>
      <c r="H27" s="85" t="str">
        <f>IF('2. Identificación del Riesgo'!H27:H29="","",'2. Identificación del Riesgo'!H27:H29)</f>
        <v/>
      </c>
      <c r="I27" s="85" t="str">
        <f>IF('2. Identificación del Riesgo'!I27:I29="","",'2. Identificación del Riesgo'!I27:I29)</f>
        <v/>
      </c>
      <c r="J27" s="85" t="str">
        <f>IF('2. Identificación del Riesgo'!J27:J29="","",'2. Identificación del Riesgo'!J27:J29)</f>
        <v/>
      </c>
      <c r="K27" s="86" t="str">
        <f>'2. Identificación del Riesgo'!K27:K29</f>
        <v/>
      </c>
      <c r="L27" s="87" t="str">
        <f>'2. Identificación del Riesgo'!L27:L29</f>
        <v/>
      </c>
      <c r="M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6" t="str">
        <f>'2. Identificación del Riesgo'!N27:N29</f>
        <v/>
      </c>
      <c r="O27" s="87" t="str">
        <f>'2. Identificación del Riesgo'!O27:O29</f>
        <v/>
      </c>
      <c r="P27" s="82"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8"/>
      <c r="AN27" s="1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3"/>
      <c r="AP27" s="112"/>
      <c r="AQ27" s="112" t="str">
        <f>IF(AO27="","","∑ Peso porcentual de cada acción definida")</f>
        <v/>
      </c>
      <c r="AR27" s="85"/>
      <c r="AS27" s="3"/>
      <c r="AT27" s="3"/>
      <c r="AU27" s="3"/>
      <c r="AV27" s="3"/>
      <c r="AW27" s="3"/>
      <c r="AX27" s="3"/>
      <c r="AY27" s="3"/>
      <c r="AZ27" s="3"/>
      <c r="BA27" s="3"/>
      <c r="BB27" s="3"/>
      <c r="BC27" s="3"/>
      <c r="BD27" s="3"/>
      <c r="BE27" s="3"/>
      <c r="BF27" s="3"/>
      <c r="BG27" s="3"/>
      <c r="BH27" s="3"/>
      <c r="BI27" s="3"/>
      <c r="BJ27" s="3"/>
      <c r="BK27" s="3"/>
      <c r="BL27" s="3"/>
    </row>
    <row r="28" spans="1:64" ht="31.5" customHeight="1">
      <c r="A28" s="83"/>
      <c r="B28" s="83"/>
      <c r="C28" s="83"/>
      <c r="D28" s="83"/>
      <c r="E28" s="83"/>
      <c r="F28" s="83"/>
      <c r="G28" s="83"/>
      <c r="H28" s="83"/>
      <c r="I28" s="83"/>
      <c r="J28" s="83"/>
      <c r="K28" s="83"/>
      <c r="L28" s="83"/>
      <c r="M28" s="83"/>
      <c r="N28" s="83"/>
      <c r="O28" s="83"/>
      <c r="P28" s="83"/>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3"/>
      <c r="AI28" s="83"/>
      <c r="AJ28" s="83"/>
      <c r="AK28" s="83"/>
      <c r="AL28" s="83"/>
      <c r="AM28" s="83"/>
      <c r="AN28" s="83"/>
      <c r="AO28" s="83"/>
      <c r="AP28" s="83"/>
      <c r="AQ28" s="83"/>
      <c r="AR28" s="83"/>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0">
        <v>8</v>
      </c>
      <c r="B30" s="85" t="str">
        <f>'2. Identificación del Riesgo'!B30:B32</f>
        <v/>
      </c>
      <c r="C30" s="85" t="str">
        <f>IF('2. Identificación del Riesgo'!C30:C32="","",'2. Identificación del Riesgo'!C30:C32)</f>
        <v/>
      </c>
      <c r="D30" s="85" t="str">
        <f>IF('2. Identificación del Riesgo'!D30:D32="","",'2. Identificación del Riesgo'!D30:D32)</f>
        <v/>
      </c>
      <c r="E30" s="85" t="str">
        <f>IF('2. Identificación del Riesgo'!E30:E32="","",'2. Identificación del Riesgo'!E30:E32)</f>
        <v/>
      </c>
      <c r="F30" s="85" t="str">
        <f>IF('2. Identificación del Riesgo'!F30:F32="","",'2. Identificación del Riesgo'!F30:F32)</f>
        <v/>
      </c>
      <c r="G30" s="85" t="str">
        <f>IF('2. Identificación del Riesgo'!G30:G32="","",'2. Identificación del Riesgo'!G30:G32)</f>
        <v/>
      </c>
      <c r="H30" s="85" t="str">
        <f>IF('2. Identificación del Riesgo'!H30:H32="","",'2. Identificación del Riesgo'!H30:H32)</f>
        <v/>
      </c>
      <c r="I30" s="85" t="str">
        <f>IF('2. Identificación del Riesgo'!I30:I32="","",'2. Identificación del Riesgo'!I30:I32)</f>
        <v/>
      </c>
      <c r="J30" s="85" t="str">
        <f>IF('2. Identificación del Riesgo'!J30:J32="","",'2. Identificación del Riesgo'!J30:J32)</f>
        <v/>
      </c>
      <c r="K30" s="86" t="str">
        <f>'2. Identificación del Riesgo'!K30:K32</f>
        <v/>
      </c>
      <c r="L30" s="87" t="str">
        <f>'2. Identificación del Riesgo'!L30:L32</f>
        <v/>
      </c>
      <c r="M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6" t="str">
        <f>'2. Identificación del Riesgo'!N30:N32</f>
        <v/>
      </c>
      <c r="O30" s="87" t="str">
        <f>'2. Identificación del Riesgo'!O30:O32</f>
        <v/>
      </c>
      <c r="P30" s="82"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8"/>
      <c r="AN30" s="1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2"/>
      <c r="AQ30" s="112" t="str">
        <f>IF(AO30="","","∑ Peso porcentual de cada acción definida")</f>
        <v/>
      </c>
      <c r="AR30" s="85"/>
      <c r="AS30" s="3"/>
      <c r="AT30" s="3"/>
      <c r="AU30" s="3"/>
      <c r="AV30" s="3"/>
      <c r="AW30" s="3"/>
      <c r="AX30" s="3"/>
      <c r="AY30" s="3"/>
      <c r="AZ30" s="3"/>
      <c r="BA30" s="3"/>
      <c r="BB30" s="3"/>
      <c r="BC30" s="3"/>
      <c r="BD30" s="3"/>
      <c r="BE30" s="3"/>
      <c r="BF30" s="3"/>
      <c r="BG30" s="3"/>
      <c r="BH30" s="3"/>
      <c r="BI30" s="3"/>
      <c r="BJ30" s="3"/>
      <c r="BK30" s="3"/>
      <c r="BL30" s="3"/>
    </row>
    <row r="31" spans="1:64" ht="31.5" customHeight="1">
      <c r="A31" s="83"/>
      <c r="B31" s="83"/>
      <c r="C31" s="83"/>
      <c r="D31" s="83"/>
      <c r="E31" s="83"/>
      <c r="F31" s="83"/>
      <c r="G31" s="83"/>
      <c r="H31" s="83"/>
      <c r="I31" s="83"/>
      <c r="J31" s="83"/>
      <c r="K31" s="83"/>
      <c r="L31" s="83"/>
      <c r="M31" s="83"/>
      <c r="N31" s="83"/>
      <c r="O31" s="83"/>
      <c r="P31" s="83"/>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3"/>
      <c r="AI31" s="83"/>
      <c r="AJ31" s="83"/>
      <c r="AK31" s="83"/>
      <c r="AL31" s="83"/>
      <c r="AM31" s="83"/>
      <c r="AN31" s="83"/>
      <c r="AO31" s="83"/>
      <c r="AP31" s="83"/>
      <c r="AQ31" s="83"/>
      <c r="AR31" s="83"/>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0">
        <v>9</v>
      </c>
      <c r="B33" s="85" t="str">
        <f>'2. Identificación del Riesgo'!B33:B35</f>
        <v/>
      </c>
      <c r="C33" s="85" t="str">
        <f>IF('2. Identificación del Riesgo'!C33:C35="","",'2. Identificación del Riesgo'!C33:C35)</f>
        <v/>
      </c>
      <c r="D33" s="85" t="str">
        <f>IF('2. Identificación del Riesgo'!D33:D35="","",'2. Identificación del Riesgo'!D33:D35)</f>
        <v/>
      </c>
      <c r="E33" s="85" t="str">
        <f>IF('2. Identificación del Riesgo'!E33:E35="","",'2. Identificación del Riesgo'!E33:E35)</f>
        <v/>
      </c>
      <c r="F33" s="85" t="str">
        <f>IF('2. Identificación del Riesgo'!F33:F35="","",'2. Identificación del Riesgo'!F33:F35)</f>
        <v/>
      </c>
      <c r="G33" s="85" t="str">
        <f>IF('2. Identificación del Riesgo'!G33:G35="","",'2. Identificación del Riesgo'!G33:G35)</f>
        <v/>
      </c>
      <c r="H33" s="85" t="str">
        <f>IF('2. Identificación del Riesgo'!H33:H35="","",'2. Identificación del Riesgo'!H33:H35)</f>
        <v/>
      </c>
      <c r="I33" s="85" t="str">
        <f>IF('2. Identificación del Riesgo'!I33:I35="","",'2. Identificación del Riesgo'!I33:I35)</f>
        <v/>
      </c>
      <c r="J33" s="85" t="str">
        <f>IF('2. Identificación del Riesgo'!J33:J35="","",'2. Identificación del Riesgo'!J33:J35)</f>
        <v/>
      </c>
      <c r="K33" s="86" t="str">
        <f>'2. Identificación del Riesgo'!K33:K35</f>
        <v/>
      </c>
      <c r="L33" s="87" t="str">
        <f>'2. Identificación del Riesgo'!L33:L35</f>
        <v/>
      </c>
      <c r="M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6" t="str">
        <f>'2. Identificación del Riesgo'!N33:N35</f>
        <v/>
      </c>
      <c r="O33" s="87" t="str">
        <f>'2. Identificación del Riesgo'!O33:O35</f>
        <v/>
      </c>
      <c r="P33" s="82"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1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2"/>
      <c r="AQ33" s="112" t="str">
        <f>IF(AO33="","","∑ Peso porcentual de cada acción definida")</f>
        <v/>
      </c>
      <c r="AR33" s="85"/>
      <c r="AS33" s="3"/>
      <c r="AT33" s="3"/>
      <c r="AU33" s="3"/>
      <c r="AV33" s="3"/>
      <c r="AW33" s="3"/>
      <c r="AX33" s="3"/>
      <c r="AY33" s="3"/>
      <c r="AZ33" s="3"/>
      <c r="BA33" s="3"/>
      <c r="BB33" s="3"/>
      <c r="BC33" s="3"/>
      <c r="BD33" s="3"/>
      <c r="BE33" s="3"/>
      <c r="BF33" s="3"/>
      <c r="BG33" s="3"/>
      <c r="BH33" s="3"/>
      <c r="BI33" s="3"/>
      <c r="BJ33" s="3"/>
      <c r="BK33" s="3"/>
      <c r="BL33" s="3"/>
    </row>
    <row r="34" spans="1:64" ht="31.5" customHeight="1">
      <c r="A34" s="83"/>
      <c r="B34" s="83"/>
      <c r="C34" s="83"/>
      <c r="D34" s="83"/>
      <c r="E34" s="83"/>
      <c r="F34" s="83"/>
      <c r="G34" s="83"/>
      <c r="H34" s="83"/>
      <c r="I34" s="83"/>
      <c r="J34" s="83"/>
      <c r="K34" s="83"/>
      <c r="L34" s="83"/>
      <c r="M34" s="83"/>
      <c r="N34" s="83"/>
      <c r="O34" s="83"/>
      <c r="P34" s="83"/>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3"/>
      <c r="AI34" s="83"/>
      <c r="AJ34" s="83"/>
      <c r="AK34" s="83"/>
      <c r="AL34" s="83"/>
      <c r="AM34" s="83"/>
      <c r="AN34" s="83"/>
      <c r="AO34" s="83"/>
      <c r="AP34" s="83"/>
      <c r="AQ34" s="83"/>
      <c r="AR34" s="83"/>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0">
        <v>10</v>
      </c>
      <c r="B36" s="85" t="str">
        <f>'2. Identificación del Riesgo'!B36:B38</f>
        <v/>
      </c>
      <c r="C36" s="85" t="str">
        <f>IF('2. Identificación del Riesgo'!C36:C38="","",'2. Identificación del Riesgo'!C36:C38)</f>
        <v/>
      </c>
      <c r="D36" s="85" t="str">
        <f>IF('2. Identificación del Riesgo'!D36:D38="","",'2. Identificación del Riesgo'!D36:D38)</f>
        <v/>
      </c>
      <c r="E36" s="85" t="str">
        <f>IF('2. Identificación del Riesgo'!E36:E38="","",'2. Identificación del Riesgo'!E36:E38)</f>
        <v/>
      </c>
      <c r="F36" s="85" t="str">
        <f>IF('2. Identificación del Riesgo'!F36:F38="","",'2. Identificación del Riesgo'!F36:F38)</f>
        <v/>
      </c>
      <c r="G36" s="85" t="str">
        <f>IF('2. Identificación del Riesgo'!G36:G38="","",'2. Identificación del Riesgo'!G36:G38)</f>
        <v/>
      </c>
      <c r="H36" s="85" t="str">
        <f>IF('2. Identificación del Riesgo'!H36:H38="","",'2. Identificación del Riesgo'!H36:H38)</f>
        <v/>
      </c>
      <c r="I36" s="85" t="str">
        <f>IF('2. Identificación del Riesgo'!I36:I38="","",'2. Identificación del Riesgo'!I36:I38)</f>
        <v/>
      </c>
      <c r="J36" s="85" t="str">
        <f>IF('2. Identificación del Riesgo'!J36:J38="","",'2. Identificación del Riesgo'!J36:J38)</f>
        <v/>
      </c>
      <c r="K36" s="86" t="str">
        <f>'2. Identificación del Riesgo'!K36:K38</f>
        <v/>
      </c>
      <c r="L36" s="87" t="str">
        <f>'2. Identificación del Riesgo'!L36:L38</f>
        <v/>
      </c>
      <c r="M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6" t="str">
        <f>'2. Identificación del Riesgo'!N36:N38</f>
        <v/>
      </c>
      <c r="O36" s="87" t="str">
        <f>'2. Identificación del Riesgo'!O36:O38</f>
        <v/>
      </c>
      <c r="P36" s="82"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1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2"/>
      <c r="AQ36" s="112" t="str">
        <f>IF(AO36="","","∑ Peso porcentual de cada acción definida")</f>
        <v/>
      </c>
      <c r="AR36" s="85"/>
      <c r="AS36" s="3"/>
      <c r="AT36" s="3"/>
      <c r="AU36" s="3"/>
      <c r="AV36" s="3"/>
      <c r="AW36" s="3"/>
      <c r="AX36" s="3"/>
      <c r="AY36" s="3"/>
      <c r="AZ36" s="3"/>
      <c r="BA36" s="3"/>
      <c r="BB36" s="3"/>
      <c r="BC36" s="3"/>
      <c r="BD36" s="3"/>
      <c r="BE36" s="3"/>
      <c r="BF36" s="3"/>
      <c r="BG36" s="3"/>
      <c r="BH36" s="3"/>
      <c r="BI36" s="3"/>
      <c r="BJ36" s="3"/>
      <c r="BK36" s="3"/>
      <c r="BL36" s="3"/>
    </row>
    <row r="37" spans="1:64" ht="31.5" customHeight="1">
      <c r="A37" s="83"/>
      <c r="B37" s="83"/>
      <c r="C37" s="83"/>
      <c r="D37" s="83"/>
      <c r="E37" s="83"/>
      <c r="F37" s="83"/>
      <c r="G37" s="83"/>
      <c r="H37" s="83"/>
      <c r="I37" s="83"/>
      <c r="J37" s="83"/>
      <c r="K37" s="83"/>
      <c r="L37" s="83"/>
      <c r="M37" s="83"/>
      <c r="N37" s="83"/>
      <c r="O37" s="83"/>
      <c r="P37" s="83"/>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3"/>
      <c r="AI37" s="83"/>
      <c r="AJ37" s="83"/>
      <c r="AK37" s="83"/>
      <c r="AL37" s="83"/>
      <c r="AM37" s="83"/>
      <c r="AN37" s="83"/>
      <c r="AO37" s="83"/>
      <c r="AP37" s="83"/>
      <c r="AQ37" s="83"/>
      <c r="AR37" s="83"/>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0">
        <v>11</v>
      </c>
      <c r="B39" s="85" t="str">
        <f>'2. Identificación del Riesgo'!B39:B41</f>
        <v/>
      </c>
      <c r="C39" s="85" t="str">
        <f>IF('2. Identificación del Riesgo'!C39:C41="","",'2. Identificación del Riesgo'!C39:C41)</f>
        <v/>
      </c>
      <c r="D39" s="85" t="str">
        <f>IF('2. Identificación del Riesgo'!D39:D41="","",'2. Identificación del Riesgo'!D39:D41)</f>
        <v/>
      </c>
      <c r="E39" s="85" t="str">
        <f>IF('2. Identificación del Riesgo'!E39:E41="","",'2. Identificación del Riesgo'!E39:E41)</f>
        <v/>
      </c>
      <c r="F39" s="85" t="str">
        <f>IF('2. Identificación del Riesgo'!F39:F41="","",'2. Identificación del Riesgo'!F39:F41)</f>
        <v/>
      </c>
      <c r="G39" s="85" t="str">
        <f>IF('2. Identificación del Riesgo'!G39:G41="","",'2. Identificación del Riesgo'!G39:G41)</f>
        <v/>
      </c>
      <c r="H39" s="85" t="str">
        <f>IF('2. Identificación del Riesgo'!H39:H41="","",'2. Identificación del Riesgo'!H39:H41)</f>
        <v/>
      </c>
      <c r="I39" s="85" t="str">
        <f>IF('2. Identificación del Riesgo'!I39:I41="","",'2. Identificación del Riesgo'!I39:I41)</f>
        <v/>
      </c>
      <c r="J39" s="85" t="str">
        <f>IF('2. Identificación del Riesgo'!J39:J41="","",'2. Identificación del Riesgo'!J39:J41)</f>
        <v/>
      </c>
      <c r="K39" s="86" t="str">
        <f>'2. Identificación del Riesgo'!K39:K41</f>
        <v/>
      </c>
      <c r="L39" s="87" t="str">
        <f>'2. Identificación del Riesgo'!L39:L41</f>
        <v/>
      </c>
      <c r="M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6" t="str">
        <f>'2. Identificación del Riesgo'!N39:N41</f>
        <v/>
      </c>
      <c r="O39" s="87" t="str">
        <f>'2. Identificación del Riesgo'!O39:O41</f>
        <v/>
      </c>
      <c r="P39" s="82"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1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2"/>
      <c r="AQ39" s="112" t="str">
        <f>IF(AO39="","","∑ Peso porcentual de cada acción definida")</f>
        <v/>
      </c>
      <c r="AR39" s="85"/>
      <c r="AS39" s="3"/>
      <c r="AT39" s="3"/>
      <c r="AU39" s="3"/>
      <c r="AV39" s="3"/>
      <c r="AW39" s="3"/>
      <c r="AX39" s="3"/>
      <c r="AY39" s="3"/>
      <c r="AZ39" s="3"/>
      <c r="BA39" s="3"/>
      <c r="BB39" s="3"/>
      <c r="BC39" s="3"/>
      <c r="BD39" s="3"/>
      <c r="BE39" s="3"/>
      <c r="BF39" s="3"/>
      <c r="BG39" s="3"/>
      <c r="BH39" s="3"/>
      <c r="BI39" s="3"/>
      <c r="BJ39" s="3"/>
      <c r="BK39" s="3"/>
      <c r="BL39" s="3"/>
    </row>
    <row r="40" spans="1:64" ht="31.5" customHeight="1">
      <c r="A40" s="83"/>
      <c r="B40" s="83"/>
      <c r="C40" s="83"/>
      <c r="D40" s="83"/>
      <c r="E40" s="83"/>
      <c r="F40" s="83"/>
      <c r="G40" s="83"/>
      <c r="H40" s="83"/>
      <c r="I40" s="83"/>
      <c r="J40" s="83"/>
      <c r="K40" s="83"/>
      <c r="L40" s="83"/>
      <c r="M40" s="83"/>
      <c r="N40" s="83"/>
      <c r="O40" s="83"/>
      <c r="P40" s="83"/>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3"/>
      <c r="AI40" s="83"/>
      <c r="AJ40" s="83"/>
      <c r="AK40" s="83"/>
      <c r="AL40" s="83"/>
      <c r="AM40" s="83"/>
      <c r="AN40" s="83"/>
      <c r="AO40" s="83"/>
      <c r="AP40" s="83"/>
      <c r="AQ40" s="83"/>
      <c r="AR40" s="83"/>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0">
        <v>12</v>
      </c>
      <c r="B42" s="85" t="str">
        <f>'2. Identificación del Riesgo'!B42:B44</f>
        <v/>
      </c>
      <c r="C42" s="85" t="str">
        <f>IF('2. Identificación del Riesgo'!C42:C44="","",'2. Identificación del Riesgo'!C42:C44)</f>
        <v/>
      </c>
      <c r="D42" s="85" t="str">
        <f>IF('2. Identificación del Riesgo'!D42:D44="","",'2. Identificación del Riesgo'!D42:D44)</f>
        <v/>
      </c>
      <c r="E42" s="85" t="str">
        <f>IF('2. Identificación del Riesgo'!E42:E44="","",'2. Identificación del Riesgo'!E42:E44)</f>
        <v/>
      </c>
      <c r="F42" s="85" t="str">
        <f>IF('2. Identificación del Riesgo'!F42:F44="","",'2. Identificación del Riesgo'!F42:F44)</f>
        <v/>
      </c>
      <c r="G42" s="85" t="str">
        <f>IF('2. Identificación del Riesgo'!G42:G44="","",'2. Identificación del Riesgo'!G42:G44)</f>
        <v/>
      </c>
      <c r="H42" s="85" t="str">
        <f>IF('2. Identificación del Riesgo'!H42:H44="","",'2. Identificación del Riesgo'!H42:H44)</f>
        <v/>
      </c>
      <c r="I42" s="85" t="str">
        <f>IF('2. Identificación del Riesgo'!I42:I44="","",'2. Identificación del Riesgo'!I42:I44)</f>
        <v/>
      </c>
      <c r="J42" s="85" t="str">
        <f>IF('2. Identificación del Riesgo'!J42:J44="","",'2. Identificación del Riesgo'!J42:J44)</f>
        <v/>
      </c>
      <c r="K42" s="86" t="str">
        <f>'2. Identificación del Riesgo'!K42:K44</f>
        <v/>
      </c>
      <c r="L42" s="87" t="str">
        <f>'2. Identificación del Riesgo'!L42:L44</f>
        <v/>
      </c>
      <c r="M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6" t="str">
        <f>'2. Identificación del Riesgo'!N42:N44</f>
        <v/>
      </c>
      <c r="O42" s="87" t="str">
        <f>'2. Identificación del Riesgo'!O42:O44</f>
        <v/>
      </c>
      <c r="P42" s="82"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1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2"/>
      <c r="AQ42" s="112" t="str">
        <f>IF(AO42="","","∑ Peso porcentual de cada acción definida")</f>
        <v/>
      </c>
      <c r="AR42" s="85"/>
      <c r="AS42" s="3"/>
      <c r="AT42" s="3"/>
      <c r="AU42" s="3"/>
      <c r="AV42" s="3"/>
      <c r="AW42" s="3"/>
      <c r="AX42" s="3"/>
      <c r="AY42" s="3"/>
      <c r="AZ42" s="3"/>
      <c r="BA42" s="3"/>
      <c r="BB42" s="3"/>
      <c r="BC42" s="3"/>
      <c r="BD42" s="3"/>
      <c r="BE42" s="3"/>
      <c r="BF42" s="3"/>
      <c r="BG42" s="3"/>
      <c r="BH42" s="3"/>
      <c r="BI42" s="3"/>
      <c r="BJ42" s="3"/>
      <c r="BK42" s="3"/>
      <c r="BL42" s="3"/>
    </row>
    <row r="43" spans="1:64" ht="31.5" customHeight="1">
      <c r="A43" s="83"/>
      <c r="B43" s="83"/>
      <c r="C43" s="83"/>
      <c r="D43" s="83"/>
      <c r="E43" s="83"/>
      <c r="F43" s="83"/>
      <c r="G43" s="83"/>
      <c r="H43" s="83"/>
      <c r="I43" s="83"/>
      <c r="J43" s="83"/>
      <c r="K43" s="83"/>
      <c r="L43" s="83"/>
      <c r="M43" s="83"/>
      <c r="N43" s="83"/>
      <c r="O43" s="83"/>
      <c r="P43" s="83"/>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3"/>
      <c r="AI43" s="83"/>
      <c r="AJ43" s="83"/>
      <c r="AK43" s="83"/>
      <c r="AL43" s="83"/>
      <c r="AM43" s="83"/>
      <c r="AN43" s="83"/>
      <c r="AO43" s="83"/>
      <c r="AP43" s="83"/>
      <c r="AQ43" s="83"/>
      <c r="AR43" s="83"/>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0">
        <v>13</v>
      </c>
      <c r="B45" s="85" t="str">
        <f>'2. Identificación del Riesgo'!B45:B47</f>
        <v/>
      </c>
      <c r="C45" s="85" t="str">
        <f>IF('2. Identificación del Riesgo'!C45:C47="","",'2. Identificación del Riesgo'!C45:C47)</f>
        <v/>
      </c>
      <c r="D45" s="85" t="str">
        <f>IF('2. Identificación del Riesgo'!D45:D47="","",'2. Identificación del Riesgo'!D45:D47)</f>
        <v/>
      </c>
      <c r="E45" s="85" t="str">
        <f>IF('2. Identificación del Riesgo'!E45:E47="","",'2. Identificación del Riesgo'!E45:E47)</f>
        <v/>
      </c>
      <c r="F45" s="85" t="str">
        <f>IF('2. Identificación del Riesgo'!F45:F47="","",'2. Identificación del Riesgo'!F45:F47)</f>
        <v/>
      </c>
      <c r="G45" s="85" t="str">
        <f>IF('2. Identificación del Riesgo'!G45:G47="","",'2. Identificación del Riesgo'!G45:G47)</f>
        <v/>
      </c>
      <c r="H45" s="85" t="str">
        <f>IF('2. Identificación del Riesgo'!H45:H47="","",'2. Identificación del Riesgo'!H45:H47)</f>
        <v/>
      </c>
      <c r="I45" s="85" t="str">
        <f>IF('2. Identificación del Riesgo'!I45:I47="","",'2. Identificación del Riesgo'!I45:I47)</f>
        <v/>
      </c>
      <c r="J45" s="85" t="str">
        <f>IF('2. Identificación del Riesgo'!J45:J47="","",'2. Identificación del Riesgo'!J45:J47)</f>
        <v/>
      </c>
      <c r="K45" s="86" t="str">
        <f>'2. Identificación del Riesgo'!K45:K47</f>
        <v/>
      </c>
      <c r="L45" s="87" t="str">
        <f>'2. Identificación del Riesgo'!L45:L47</f>
        <v/>
      </c>
      <c r="M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6" t="str">
        <f>'2. Identificación del Riesgo'!N45:N47</f>
        <v/>
      </c>
      <c r="O45" s="87" t="str">
        <f>'2. Identificación del Riesgo'!O45:O47</f>
        <v/>
      </c>
      <c r="P45" s="82"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1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2"/>
      <c r="AQ45" s="112" t="str">
        <f>IF(AO45="","","∑ Peso porcentual de cada acción definida")</f>
        <v/>
      </c>
      <c r="AR45" s="85"/>
      <c r="AS45" s="3"/>
      <c r="AT45" s="3"/>
      <c r="AU45" s="3"/>
      <c r="AV45" s="3"/>
      <c r="AW45" s="3"/>
      <c r="AX45" s="3"/>
      <c r="AY45" s="3"/>
      <c r="AZ45" s="3"/>
      <c r="BA45" s="3"/>
      <c r="BB45" s="3"/>
      <c r="BC45" s="3"/>
      <c r="BD45" s="3"/>
      <c r="BE45" s="3"/>
      <c r="BF45" s="3"/>
      <c r="BG45" s="3"/>
      <c r="BH45" s="3"/>
      <c r="BI45" s="3"/>
      <c r="BJ45" s="3"/>
      <c r="BK45" s="3"/>
      <c r="BL45" s="3"/>
    </row>
    <row r="46" spans="1:64" ht="31.5" customHeight="1">
      <c r="A46" s="83"/>
      <c r="B46" s="83"/>
      <c r="C46" s="83"/>
      <c r="D46" s="83"/>
      <c r="E46" s="83"/>
      <c r="F46" s="83"/>
      <c r="G46" s="83"/>
      <c r="H46" s="83"/>
      <c r="I46" s="83"/>
      <c r="J46" s="83"/>
      <c r="K46" s="83"/>
      <c r="L46" s="83"/>
      <c r="M46" s="83"/>
      <c r="N46" s="83"/>
      <c r="O46" s="83"/>
      <c r="P46" s="83"/>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3"/>
      <c r="AI46" s="83"/>
      <c r="AJ46" s="83"/>
      <c r="AK46" s="83"/>
      <c r="AL46" s="83"/>
      <c r="AM46" s="83"/>
      <c r="AN46" s="83"/>
      <c r="AO46" s="83"/>
      <c r="AP46" s="83"/>
      <c r="AQ46" s="83"/>
      <c r="AR46" s="83"/>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0">
        <v>14</v>
      </c>
      <c r="B48" s="85" t="str">
        <f>'2. Identificación del Riesgo'!B48:B50</f>
        <v/>
      </c>
      <c r="C48" s="85" t="str">
        <f>IF('2. Identificación del Riesgo'!C48:C50="","",'2. Identificación del Riesgo'!C48:C50)</f>
        <v/>
      </c>
      <c r="D48" s="85" t="str">
        <f>IF('2. Identificación del Riesgo'!D48:D50="","",'2. Identificación del Riesgo'!D48:D50)</f>
        <v/>
      </c>
      <c r="E48" s="85" t="str">
        <f>IF('2. Identificación del Riesgo'!E48:E50="","",'2. Identificación del Riesgo'!E48:E50)</f>
        <v/>
      </c>
      <c r="F48" s="85" t="str">
        <f>IF('2. Identificación del Riesgo'!F48:F50="","",'2. Identificación del Riesgo'!F48:F50)</f>
        <v/>
      </c>
      <c r="G48" s="85" t="str">
        <f>IF('2. Identificación del Riesgo'!G48:G50="","",'2. Identificación del Riesgo'!G48:G50)</f>
        <v/>
      </c>
      <c r="H48" s="85" t="str">
        <f>IF('2. Identificación del Riesgo'!H48:H50="","",'2. Identificación del Riesgo'!H48:H50)</f>
        <v/>
      </c>
      <c r="I48" s="85" t="str">
        <f>IF('2. Identificación del Riesgo'!I48:I50="","",'2. Identificación del Riesgo'!I48:I50)</f>
        <v/>
      </c>
      <c r="J48" s="85" t="str">
        <f>IF('2. Identificación del Riesgo'!J48:J50="","",'2. Identificación del Riesgo'!J48:J50)</f>
        <v/>
      </c>
      <c r="K48" s="86" t="str">
        <f>'2. Identificación del Riesgo'!K48:K50</f>
        <v/>
      </c>
      <c r="L48" s="87" t="str">
        <f>'2. Identificación del Riesgo'!L48:L50</f>
        <v/>
      </c>
      <c r="M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6" t="str">
        <f>'2. Identificación del Riesgo'!N48:N50</f>
        <v/>
      </c>
      <c r="O48" s="87" t="str">
        <f>'2. Identificación del Riesgo'!O48:O50</f>
        <v/>
      </c>
      <c r="P48" s="82"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1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2"/>
      <c r="AQ48" s="112" t="str">
        <f>IF(AO48="","","∑ Peso porcentual de cada acción definida")</f>
        <v/>
      </c>
      <c r="AR48" s="85"/>
      <c r="AS48" s="3"/>
      <c r="AT48" s="3"/>
      <c r="AU48" s="3"/>
      <c r="AV48" s="3"/>
      <c r="AW48" s="3"/>
      <c r="AX48" s="3"/>
      <c r="AY48" s="3"/>
      <c r="AZ48" s="3"/>
      <c r="BA48" s="3"/>
      <c r="BB48" s="3"/>
      <c r="BC48" s="3"/>
      <c r="BD48" s="3"/>
      <c r="BE48" s="3"/>
      <c r="BF48" s="3"/>
      <c r="BG48" s="3"/>
      <c r="BH48" s="3"/>
      <c r="BI48" s="3"/>
      <c r="BJ48" s="3"/>
      <c r="BK48" s="3"/>
      <c r="BL48" s="3"/>
    </row>
    <row r="49" spans="1:64" ht="31.5" customHeight="1">
      <c r="A49" s="83"/>
      <c r="B49" s="83"/>
      <c r="C49" s="83"/>
      <c r="D49" s="83"/>
      <c r="E49" s="83"/>
      <c r="F49" s="83"/>
      <c r="G49" s="83"/>
      <c r="H49" s="83"/>
      <c r="I49" s="83"/>
      <c r="J49" s="83"/>
      <c r="K49" s="83"/>
      <c r="L49" s="83"/>
      <c r="M49" s="83"/>
      <c r="N49" s="83"/>
      <c r="O49" s="83"/>
      <c r="P49" s="83"/>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3"/>
      <c r="AI49" s="83"/>
      <c r="AJ49" s="83"/>
      <c r="AK49" s="83"/>
      <c r="AL49" s="83"/>
      <c r="AM49" s="83"/>
      <c r="AN49" s="83"/>
      <c r="AO49" s="83"/>
      <c r="AP49" s="83"/>
      <c r="AQ49" s="83"/>
      <c r="AR49" s="83"/>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Riesgo'!D51:D53)</f>
        <v/>
      </c>
      <c r="E51" s="85" t="str">
        <f>IF('2. Identificación del Riesgo'!E51:E53="","",'2. Identificación del Riesgo'!E51:E53)</f>
        <v/>
      </c>
      <c r="F51" s="85" t="str">
        <f>IF('2. Identificación del Riesgo'!F51:F53="","",'2. Identificación del Riesgo'!F51:F53)</f>
        <v/>
      </c>
      <c r="G51" s="85" t="str">
        <f>IF('2. Identificación del Riesgo'!G51:G53="","",'2. Identificación del Riesgo'!G51:G53)</f>
        <v/>
      </c>
      <c r="H51" s="85" t="str">
        <f>IF('2. Identificación del Riesgo'!H51:H53="","",'2. Identificación del Riesgo'!H51:H53)</f>
        <v/>
      </c>
      <c r="I51" s="85" t="str">
        <f>IF('2. Identificación del Riesgo'!I51:I53="","",'2. Identificación del Riesgo'!I51:I53)</f>
        <v/>
      </c>
      <c r="J51" s="85" t="str">
        <f>IF('2. Identificación del Riesgo'!J51:J53="","",'2. Identificación del Riesgo'!J51:J53)</f>
        <v/>
      </c>
      <c r="K51" s="86" t="str">
        <f>'2. Identificación del Riesgo'!K51:K53</f>
        <v/>
      </c>
      <c r="L51" s="87" t="str">
        <f>'2. Identificación del Riesgo'!L51:L53</f>
        <v/>
      </c>
      <c r="M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6" t="str">
        <f>'2. Identificación del Riesgo'!N51:N53</f>
        <v/>
      </c>
      <c r="O51" s="87" t="str">
        <f>'2. Identificación del Riesgo'!O51:O53</f>
        <v/>
      </c>
      <c r="P51" s="82"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1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2"/>
      <c r="AQ51" s="112" t="str">
        <f>IF(AO51="","","∑ Peso porcentual de cada acción definida")</f>
        <v/>
      </c>
      <c r="AR51" s="85"/>
      <c r="AS51" s="3"/>
      <c r="AT51" s="3"/>
      <c r="AU51" s="3"/>
      <c r="AV51" s="3"/>
      <c r="AW51" s="3"/>
      <c r="AX51" s="3"/>
      <c r="AY51" s="3"/>
      <c r="AZ51" s="3"/>
      <c r="BA51" s="3"/>
      <c r="BB51" s="3"/>
      <c r="BC51" s="3"/>
      <c r="BD51" s="3"/>
      <c r="BE51" s="3"/>
      <c r="BF51" s="3"/>
      <c r="BG51" s="3"/>
      <c r="BH51" s="3"/>
      <c r="BI51" s="3"/>
      <c r="BJ51" s="3"/>
      <c r="BK51" s="3"/>
      <c r="BL51" s="3"/>
    </row>
    <row r="52" spans="1:64" ht="31.5" customHeight="1">
      <c r="A52" s="83"/>
      <c r="B52" s="83"/>
      <c r="C52" s="83"/>
      <c r="D52" s="83"/>
      <c r="E52" s="83"/>
      <c r="F52" s="83"/>
      <c r="G52" s="83"/>
      <c r="H52" s="83"/>
      <c r="I52" s="83"/>
      <c r="J52" s="83"/>
      <c r="K52" s="83"/>
      <c r="L52" s="83"/>
      <c r="M52" s="83"/>
      <c r="N52" s="83"/>
      <c r="O52" s="83"/>
      <c r="P52" s="83"/>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3"/>
      <c r="AI52" s="83"/>
      <c r="AJ52" s="83"/>
      <c r="AK52" s="83"/>
      <c r="AL52" s="83"/>
      <c r="AM52" s="83"/>
      <c r="AN52" s="83"/>
      <c r="AO52" s="83"/>
      <c r="AP52" s="83"/>
      <c r="AQ52" s="83"/>
      <c r="AR52" s="83"/>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0">
        <v>16</v>
      </c>
      <c r="B54" s="85" t="str">
        <f>'2. Identificación del Riesgo'!B54:B56</f>
        <v/>
      </c>
      <c r="C54" s="85" t="str">
        <f>IF('2. Identificación del Riesgo'!C54:C56="","",'2. Identificación del Riesgo'!C54:C56)</f>
        <v/>
      </c>
      <c r="D54" s="85" t="str">
        <f>IF('2. Identificación del Riesgo'!D54:D56="","",'2. Identificación del Riesgo'!D54:D56)</f>
        <v/>
      </c>
      <c r="E54" s="85" t="str">
        <f>IF('2. Identificación del Riesgo'!E54:E56="","",'2. Identificación del Riesgo'!E54:E56)</f>
        <v/>
      </c>
      <c r="F54" s="85" t="str">
        <f>IF('2. Identificación del Riesgo'!F54:F56="","",'2. Identificación del Riesgo'!F54:F56)</f>
        <v/>
      </c>
      <c r="G54" s="85" t="str">
        <f>IF('2. Identificación del Riesgo'!G54:G56="","",'2. Identificación del Riesgo'!G54:G56)</f>
        <v/>
      </c>
      <c r="H54" s="85" t="str">
        <f>IF('2. Identificación del Riesgo'!H54:H56="","",'2. Identificación del Riesgo'!H54:H56)</f>
        <v/>
      </c>
      <c r="I54" s="85" t="str">
        <f>IF('2. Identificación del Riesgo'!I54:I56="","",'2. Identificación del Riesgo'!I54:I56)</f>
        <v/>
      </c>
      <c r="J54" s="85" t="str">
        <f>IF('2. Identificación del Riesgo'!J54:J56="","",'2. Identificación del Riesgo'!J54:J56)</f>
        <v/>
      </c>
      <c r="K54" s="86" t="str">
        <f>'2. Identificación del Riesgo'!K54:K56</f>
        <v/>
      </c>
      <c r="L54" s="87" t="str">
        <f>'2. Identificación del Riesgo'!L54:L56</f>
        <v/>
      </c>
      <c r="M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6" t="str">
        <f>'2. Identificación del Riesgo'!N54:N56</f>
        <v/>
      </c>
      <c r="O54" s="87" t="str">
        <f>'2. Identificación del Riesgo'!O54:O56</f>
        <v/>
      </c>
      <c r="P54" s="82"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1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2"/>
      <c r="AQ54" s="112" t="str">
        <f>IF(AO54="","","∑ Peso porcentual de cada acción definida")</f>
        <v/>
      </c>
      <c r="AR54" s="85"/>
      <c r="AS54" s="3"/>
      <c r="AT54" s="3"/>
      <c r="AU54" s="3"/>
      <c r="AV54" s="3"/>
      <c r="AW54" s="3"/>
      <c r="AX54" s="3"/>
      <c r="AY54" s="3"/>
      <c r="AZ54" s="3"/>
      <c r="BA54" s="3"/>
      <c r="BB54" s="3"/>
      <c r="BC54" s="3"/>
      <c r="BD54" s="3"/>
      <c r="BE54" s="3"/>
      <c r="BF54" s="3"/>
      <c r="BG54" s="3"/>
      <c r="BH54" s="3"/>
      <c r="BI54" s="3"/>
      <c r="BJ54" s="3"/>
      <c r="BK54" s="3"/>
      <c r="BL54" s="3"/>
    </row>
    <row r="55" spans="1:64" ht="31.5" customHeight="1">
      <c r="A55" s="83"/>
      <c r="B55" s="83"/>
      <c r="C55" s="83"/>
      <c r="D55" s="83"/>
      <c r="E55" s="83"/>
      <c r="F55" s="83"/>
      <c r="G55" s="83"/>
      <c r="H55" s="83"/>
      <c r="I55" s="83"/>
      <c r="J55" s="83"/>
      <c r="K55" s="83"/>
      <c r="L55" s="83"/>
      <c r="M55" s="83"/>
      <c r="N55" s="83"/>
      <c r="O55" s="83"/>
      <c r="P55" s="83"/>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3"/>
      <c r="AI55" s="83"/>
      <c r="AJ55" s="83"/>
      <c r="AK55" s="83"/>
      <c r="AL55" s="83"/>
      <c r="AM55" s="83"/>
      <c r="AN55" s="83"/>
      <c r="AO55" s="83"/>
      <c r="AP55" s="83"/>
      <c r="AQ55" s="83"/>
      <c r="AR55" s="83"/>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0">
        <v>17</v>
      </c>
      <c r="B57" s="85" t="str">
        <f>'2. Identificación del Riesgo'!B57:B59</f>
        <v/>
      </c>
      <c r="C57" s="85" t="str">
        <f>IF('2. Identificación del Riesgo'!C57:C59="","",'2. Identificación del Riesgo'!C57:C59)</f>
        <v/>
      </c>
      <c r="D57" s="85" t="str">
        <f>IF('2. Identificación del Riesgo'!D57:D59="","",'2. Identificación del Riesgo'!D57:D59)</f>
        <v/>
      </c>
      <c r="E57" s="85" t="str">
        <f>IF('2. Identificación del Riesgo'!E57:E59="","",'2. Identificación del Riesgo'!E57:E59)</f>
        <v/>
      </c>
      <c r="F57" s="85" t="str">
        <f>IF('2. Identificación del Riesgo'!F57:F59="","",'2. Identificación del Riesgo'!F57:F59)</f>
        <v/>
      </c>
      <c r="G57" s="85" t="str">
        <f>IF('2. Identificación del Riesgo'!G57:G59="","",'2. Identificación del Riesgo'!G57:G59)</f>
        <v/>
      </c>
      <c r="H57" s="85" t="str">
        <f>IF('2. Identificación del Riesgo'!H57:H59="","",'2. Identificación del Riesgo'!H57:H59)</f>
        <v/>
      </c>
      <c r="I57" s="85" t="str">
        <f>IF('2. Identificación del Riesgo'!I57:I59="","",'2. Identificación del Riesgo'!I57:I59)</f>
        <v/>
      </c>
      <c r="J57" s="85" t="str">
        <f>IF('2. Identificación del Riesgo'!J57:J59="","",'2. Identificación del Riesgo'!J57:J59)</f>
        <v/>
      </c>
      <c r="K57" s="86" t="str">
        <f>'2. Identificación del Riesgo'!K57:K59</f>
        <v/>
      </c>
      <c r="L57" s="87" t="str">
        <f>'2. Identificación del Riesgo'!L57:L59</f>
        <v/>
      </c>
      <c r="M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6" t="str">
        <f>'2. Identificación del Riesgo'!N57:N59</f>
        <v/>
      </c>
      <c r="O57" s="87" t="str">
        <f>'2. Identificación del Riesgo'!O57:O59</f>
        <v/>
      </c>
      <c r="P57" s="82"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1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2"/>
      <c r="AQ57" s="112" t="str">
        <f>IF(AO57="","","∑ Peso porcentual de cada acción definida")</f>
        <v/>
      </c>
      <c r="AR57" s="85"/>
      <c r="AS57" s="3"/>
      <c r="AT57" s="3"/>
      <c r="AU57" s="3"/>
      <c r="AV57" s="3"/>
      <c r="AW57" s="3"/>
      <c r="AX57" s="3"/>
      <c r="AY57" s="3"/>
      <c r="AZ57" s="3"/>
      <c r="BA57" s="3"/>
      <c r="BB57" s="3"/>
      <c r="BC57" s="3"/>
      <c r="BD57" s="3"/>
      <c r="BE57" s="3"/>
      <c r="BF57" s="3"/>
      <c r="BG57" s="3"/>
      <c r="BH57" s="3"/>
      <c r="BI57" s="3"/>
      <c r="BJ57" s="3"/>
      <c r="BK57" s="3"/>
      <c r="BL57" s="3"/>
    </row>
    <row r="58" spans="1:64" ht="31.5" customHeight="1">
      <c r="A58" s="83"/>
      <c r="B58" s="83"/>
      <c r="C58" s="83"/>
      <c r="D58" s="83"/>
      <c r="E58" s="83"/>
      <c r="F58" s="83"/>
      <c r="G58" s="83"/>
      <c r="H58" s="83"/>
      <c r="I58" s="83"/>
      <c r="J58" s="83"/>
      <c r="K58" s="83"/>
      <c r="L58" s="83"/>
      <c r="M58" s="83"/>
      <c r="N58" s="83"/>
      <c r="O58" s="83"/>
      <c r="P58" s="83"/>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3"/>
      <c r="AI58" s="83"/>
      <c r="AJ58" s="83"/>
      <c r="AK58" s="83"/>
      <c r="AL58" s="83"/>
      <c r="AM58" s="83"/>
      <c r="AN58" s="83"/>
      <c r="AO58" s="83"/>
      <c r="AP58" s="83"/>
      <c r="AQ58" s="83"/>
      <c r="AR58" s="83"/>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0">
        <v>18</v>
      </c>
      <c r="B60" s="85" t="str">
        <f>'2. Identificación del Riesgo'!B60:B62</f>
        <v/>
      </c>
      <c r="C60" s="85" t="str">
        <f>IF('2. Identificación del Riesgo'!C60:C62="","",'2. Identificación del Riesgo'!C60:C62)</f>
        <v/>
      </c>
      <c r="D60" s="85" t="str">
        <f>IF('2. Identificación del Riesgo'!D60:D62="","",'2. Identificación del Riesgo'!D60:D62)</f>
        <v/>
      </c>
      <c r="E60" s="85" t="str">
        <f>IF('2. Identificación del Riesgo'!E60:E62="","",'2. Identificación del Riesgo'!E60:E62)</f>
        <v/>
      </c>
      <c r="F60" s="85" t="str">
        <f>IF('2. Identificación del Riesgo'!F60:F62="","",'2. Identificación del Riesgo'!F60:F62)</f>
        <v/>
      </c>
      <c r="G60" s="85" t="str">
        <f>IF('2. Identificación del Riesgo'!G60:G62="","",'2. Identificación del Riesgo'!G60:G62)</f>
        <v/>
      </c>
      <c r="H60" s="85" t="str">
        <f>IF('2. Identificación del Riesgo'!H60:H62="","",'2. Identificación del Riesgo'!H60:H62)</f>
        <v/>
      </c>
      <c r="I60" s="85" t="str">
        <f>IF('2. Identificación del Riesgo'!I60:I62="","",'2. Identificación del Riesgo'!I60:I62)</f>
        <v/>
      </c>
      <c r="J60" s="85" t="str">
        <f>IF('2. Identificación del Riesgo'!J60:J62="","",'2. Identificación del Riesgo'!J60:J62)</f>
        <v/>
      </c>
      <c r="K60" s="86" t="str">
        <f>'2. Identificación del Riesgo'!K60:K62</f>
        <v/>
      </c>
      <c r="L60" s="87" t="str">
        <f>'2. Identificación del Riesgo'!L60:L62</f>
        <v/>
      </c>
      <c r="M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6" t="str">
        <f>'2. Identificación del Riesgo'!N60:N62</f>
        <v/>
      </c>
      <c r="O60" s="87" t="str">
        <f>'2. Identificación del Riesgo'!O60:O62</f>
        <v/>
      </c>
      <c r="P60" s="82"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1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2"/>
      <c r="AQ60" s="112" t="str">
        <f>IF(AO60="","","∑ Peso porcentual de cada acción definida")</f>
        <v/>
      </c>
      <c r="AR60" s="85"/>
      <c r="AS60" s="3"/>
      <c r="AT60" s="3"/>
      <c r="AU60" s="3"/>
      <c r="AV60" s="3"/>
      <c r="AW60" s="3"/>
      <c r="AX60" s="3"/>
      <c r="AY60" s="3"/>
      <c r="AZ60" s="3"/>
      <c r="BA60" s="3"/>
      <c r="BB60" s="3"/>
      <c r="BC60" s="3"/>
      <c r="BD60" s="3"/>
      <c r="BE60" s="3"/>
      <c r="BF60" s="3"/>
      <c r="BG60" s="3"/>
      <c r="BH60" s="3"/>
      <c r="BI60" s="3"/>
      <c r="BJ60" s="3"/>
      <c r="BK60" s="3"/>
      <c r="BL60" s="3"/>
    </row>
    <row r="61" spans="1:64" ht="31.5" customHeight="1">
      <c r="A61" s="83"/>
      <c r="B61" s="83"/>
      <c r="C61" s="83"/>
      <c r="D61" s="83"/>
      <c r="E61" s="83"/>
      <c r="F61" s="83"/>
      <c r="G61" s="83"/>
      <c r="H61" s="83"/>
      <c r="I61" s="83"/>
      <c r="J61" s="83"/>
      <c r="K61" s="83"/>
      <c r="L61" s="83"/>
      <c r="M61" s="83"/>
      <c r="N61" s="83"/>
      <c r="O61" s="83"/>
      <c r="P61" s="83"/>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3"/>
      <c r="AI61" s="83"/>
      <c r="AJ61" s="83"/>
      <c r="AK61" s="83"/>
      <c r="AL61" s="83"/>
      <c r="AM61" s="83"/>
      <c r="AN61" s="83"/>
      <c r="AO61" s="83"/>
      <c r="AP61" s="83"/>
      <c r="AQ61" s="83"/>
      <c r="AR61" s="83"/>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0">
        <v>19</v>
      </c>
      <c r="B63" s="85" t="str">
        <f>'2. Identificación del Riesgo'!B63:B65</f>
        <v/>
      </c>
      <c r="C63" s="85" t="str">
        <f>IF('2. Identificación del Riesgo'!C63:C65="","",'2. Identificación del Riesgo'!C63:C65)</f>
        <v/>
      </c>
      <c r="D63" s="85" t="str">
        <f>IF('2. Identificación del Riesgo'!D63:D65="","",'2. Identificación del Riesgo'!D63:D65)</f>
        <v/>
      </c>
      <c r="E63" s="85" t="str">
        <f>IF('2. Identificación del Riesgo'!E63:E65="","",'2. Identificación del Riesgo'!E63:E65)</f>
        <v/>
      </c>
      <c r="F63" s="85" t="str">
        <f>IF('2. Identificación del Riesgo'!F63:F65="","",'2. Identificación del Riesgo'!F63:F65)</f>
        <v/>
      </c>
      <c r="G63" s="85" t="str">
        <f>IF('2. Identificación del Riesgo'!G63:G65="","",'2. Identificación del Riesgo'!G63:G65)</f>
        <v/>
      </c>
      <c r="H63" s="85" t="str">
        <f>IF('2. Identificación del Riesgo'!H63:H65="","",'2. Identificación del Riesgo'!H63:H65)</f>
        <v/>
      </c>
      <c r="I63" s="85" t="str">
        <f>IF('2. Identificación del Riesgo'!I63:I65="","",'2. Identificación del Riesgo'!I63:I65)</f>
        <v/>
      </c>
      <c r="J63" s="85" t="str">
        <f>IF('2. Identificación del Riesgo'!J63:J65="","",'2. Identificación del Riesgo'!J63:J65)</f>
        <v/>
      </c>
      <c r="K63" s="86" t="str">
        <f>'2. Identificación del Riesgo'!K63:K65</f>
        <v/>
      </c>
      <c r="L63" s="87" t="str">
        <f>'2. Identificación del Riesgo'!L63:L65</f>
        <v/>
      </c>
      <c r="M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6" t="str">
        <f>'2. Identificación del Riesgo'!N63:N65</f>
        <v/>
      </c>
      <c r="O63" s="87" t="str">
        <f>'2. Identificación del Riesgo'!O63:O65</f>
        <v/>
      </c>
      <c r="P63" s="82"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1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2"/>
      <c r="AQ63" s="112" t="str">
        <f>IF(AO63="","","∑ Peso porcentual de cada acción definida")</f>
        <v/>
      </c>
      <c r="AR63" s="85"/>
      <c r="AS63" s="3"/>
      <c r="AT63" s="3"/>
      <c r="AU63" s="3"/>
      <c r="AV63" s="3"/>
      <c r="AW63" s="3"/>
      <c r="AX63" s="3"/>
      <c r="AY63" s="3"/>
      <c r="AZ63" s="3"/>
      <c r="BA63" s="3"/>
      <c r="BB63" s="3"/>
      <c r="BC63" s="3"/>
      <c r="BD63" s="3"/>
      <c r="BE63" s="3"/>
      <c r="BF63" s="3"/>
      <c r="BG63" s="3"/>
      <c r="BH63" s="3"/>
      <c r="BI63" s="3"/>
      <c r="BJ63" s="3"/>
      <c r="BK63" s="3"/>
      <c r="BL63" s="3"/>
    </row>
    <row r="64" spans="1:64" ht="31.5" customHeight="1">
      <c r="A64" s="83"/>
      <c r="B64" s="83"/>
      <c r="C64" s="83"/>
      <c r="D64" s="83"/>
      <c r="E64" s="83"/>
      <c r="F64" s="83"/>
      <c r="G64" s="83"/>
      <c r="H64" s="83"/>
      <c r="I64" s="83"/>
      <c r="J64" s="83"/>
      <c r="K64" s="83"/>
      <c r="L64" s="83"/>
      <c r="M64" s="83"/>
      <c r="N64" s="83"/>
      <c r="O64" s="83"/>
      <c r="P64" s="83"/>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3"/>
      <c r="AI64" s="83"/>
      <c r="AJ64" s="83"/>
      <c r="AK64" s="83"/>
      <c r="AL64" s="83"/>
      <c r="AM64" s="83"/>
      <c r="AN64" s="83"/>
      <c r="AO64" s="83"/>
      <c r="AP64" s="83"/>
      <c r="AQ64" s="83"/>
      <c r="AR64" s="83"/>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0">
        <v>20</v>
      </c>
      <c r="B66" s="85" t="str">
        <f>'2. Identificación del Riesgo'!B66:B68</f>
        <v/>
      </c>
      <c r="C66" s="85" t="str">
        <f>IF('2. Identificación del Riesgo'!C66:C68="","",'2. Identificación del Riesgo'!C66:C68)</f>
        <v/>
      </c>
      <c r="D66" s="85" t="str">
        <f>IF('2. Identificación del Riesgo'!D66:D68="","",'2. Identificación del Riesgo'!D66:D68)</f>
        <v/>
      </c>
      <c r="E66" s="85" t="str">
        <f>IF('2. Identificación del Riesgo'!E66:E68="","",'2. Identificación del Riesgo'!E66:E68)</f>
        <v/>
      </c>
      <c r="F66" s="85" t="str">
        <f>IF('2. Identificación del Riesgo'!F66:F68="","",'2. Identificación del Riesgo'!F66:F68)</f>
        <v/>
      </c>
      <c r="G66" s="85" t="str">
        <f>IF('2. Identificación del Riesgo'!G66:G68="","",'2. Identificación del Riesgo'!G66:G68)</f>
        <v/>
      </c>
      <c r="H66" s="85" t="str">
        <f>IF('2. Identificación del Riesgo'!H66:H68="","",'2. Identificación del Riesgo'!H66:H68)</f>
        <v/>
      </c>
      <c r="I66" s="85" t="str">
        <f>IF('2. Identificación del Riesgo'!I66:I68="","",'2. Identificación del Riesgo'!I66:I68)</f>
        <v/>
      </c>
      <c r="J66" s="85" t="str">
        <f>IF('2. Identificación del Riesgo'!J66:J68="","",'2. Identificación del Riesgo'!J66:J68)</f>
        <v/>
      </c>
      <c r="K66" s="86" t="str">
        <f>'2. Identificación del Riesgo'!K66:K68</f>
        <v/>
      </c>
      <c r="L66" s="87" t="str">
        <f>'2. Identificación del Riesgo'!L66:L68</f>
        <v/>
      </c>
      <c r="M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6" t="str">
        <f>'2. Identificación del Riesgo'!N66:N68</f>
        <v/>
      </c>
      <c r="O66" s="87" t="str">
        <f>'2. Identificación del Riesgo'!O66:O68</f>
        <v/>
      </c>
      <c r="P66" s="82"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1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2"/>
      <c r="AQ66" s="112" t="str">
        <f>IF(AO66="","","∑ Peso porcentual de cada acción definida")</f>
        <v/>
      </c>
      <c r="AR66" s="85"/>
      <c r="AS66" s="3"/>
      <c r="AT66" s="3"/>
      <c r="AU66" s="3"/>
      <c r="AV66" s="3"/>
      <c r="AW66" s="3"/>
      <c r="AX66" s="3"/>
      <c r="AY66" s="3"/>
      <c r="AZ66" s="3"/>
      <c r="BA66" s="3"/>
      <c r="BB66" s="3"/>
      <c r="BC66" s="3"/>
      <c r="BD66" s="3"/>
      <c r="BE66" s="3"/>
      <c r="BF66" s="3"/>
      <c r="BG66" s="3"/>
      <c r="BH66" s="3"/>
      <c r="BI66" s="3"/>
      <c r="BJ66" s="3"/>
      <c r="BK66" s="3"/>
      <c r="BL66" s="3"/>
    </row>
    <row r="67" spans="1:64" ht="31.5" customHeight="1">
      <c r="A67" s="83"/>
      <c r="B67" s="83"/>
      <c r="C67" s="83"/>
      <c r="D67" s="83"/>
      <c r="E67" s="83"/>
      <c r="F67" s="83"/>
      <c r="G67" s="83"/>
      <c r="H67" s="83"/>
      <c r="I67" s="83"/>
      <c r="J67" s="83"/>
      <c r="K67" s="83"/>
      <c r="L67" s="83"/>
      <c r="M67" s="83"/>
      <c r="N67" s="83"/>
      <c r="O67" s="83"/>
      <c r="P67" s="83"/>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3"/>
      <c r="AI67" s="83"/>
      <c r="AJ67" s="83"/>
      <c r="AK67" s="83"/>
      <c r="AL67" s="83"/>
      <c r="AM67" s="83"/>
      <c r="AN67" s="83"/>
      <c r="AO67" s="83"/>
      <c r="AP67" s="83"/>
      <c r="AQ67" s="83"/>
      <c r="AR67" s="83"/>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topLeftCell="P1" zoomScale="70" zoomScaleNormal="70" workbookViewId="0">
      <pane ySplit="8" topLeftCell="A15" activePane="bottomLeft" state="frozen"/>
      <selection pane="bottomLeft" activeCell="R21" sqref="R21:R23"/>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5" width="48.85546875" customWidth="1"/>
    <col min="16" max="16" width="48.42578125" customWidth="1"/>
    <col min="17" max="17" width="23.7109375" customWidth="1"/>
    <col min="18" max="18" width="33.7109375" customWidth="1"/>
    <col min="19" max="19" width="9.5703125" customWidth="1"/>
    <col min="20" max="20" width="37.85546875" customWidth="1"/>
    <col min="21" max="21" width="32.14062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328</v>
      </c>
      <c r="AC1" s="60"/>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329</v>
      </c>
      <c r="AC2" s="60"/>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330</v>
      </c>
      <c r="AC3" s="60"/>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331</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104</v>
      </c>
      <c r="B6" s="59"/>
      <c r="C6" s="59"/>
      <c r="D6" s="59"/>
      <c r="E6" s="33" t="s">
        <v>308</v>
      </c>
      <c r="F6" s="127" t="s">
        <v>332</v>
      </c>
      <c r="G6" s="59"/>
      <c r="H6" s="59"/>
      <c r="I6" s="59"/>
      <c r="J6" s="59"/>
      <c r="K6" s="59"/>
      <c r="L6" s="59"/>
      <c r="M6" s="60"/>
      <c r="N6" s="127" t="s">
        <v>333</v>
      </c>
      <c r="O6" s="59"/>
      <c r="P6" s="59"/>
      <c r="Q6" s="59"/>
      <c r="R6" s="59"/>
      <c r="S6" s="59"/>
      <c r="T6" s="59"/>
      <c r="U6" s="60"/>
      <c r="V6" s="127" t="s">
        <v>334</v>
      </c>
      <c r="W6" s="59"/>
      <c r="X6" s="59"/>
      <c r="Y6" s="59"/>
      <c r="Z6" s="59"/>
      <c r="AA6" s="59"/>
      <c r="AB6" s="59"/>
      <c r="AC6" s="60"/>
      <c r="AD6" s="3"/>
      <c r="AE6" s="3"/>
      <c r="AF6" s="3"/>
      <c r="AG6" s="3"/>
      <c r="AH6" s="3"/>
      <c r="AI6" s="3"/>
      <c r="AJ6" s="3"/>
      <c r="AK6" s="3"/>
      <c r="AL6" s="3"/>
      <c r="AM6" s="3"/>
      <c r="AN6" s="3"/>
      <c r="AO6" s="3"/>
      <c r="AP6" s="3"/>
      <c r="AQ6" s="3"/>
      <c r="AR6" s="3"/>
    </row>
    <row r="7" spans="1:44" ht="27.75" customHeight="1">
      <c r="A7" s="130" t="s">
        <v>102</v>
      </c>
      <c r="B7" s="92" t="s">
        <v>103</v>
      </c>
      <c r="C7" s="93" t="s">
        <v>111</v>
      </c>
      <c r="D7" s="131" t="s">
        <v>112</v>
      </c>
      <c r="E7" s="133" t="s">
        <v>335</v>
      </c>
      <c r="F7" s="128" t="s">
        <v>336</v>
      </c>
      <c r="G7" s="59"/>
      <c r="H7" s="59"/>
      <c r="I7" s="60"/>
      <c r="J7" s="34" t="s">
        <v>337</v>
      </c>
      <c r="K7" s="129" t="s">
        <v>338</v>
      </c>
      <c r="L7" s="59"/>
      <c r="M7" s="60"/>
      <c r="N7" s="128" t="s">
        <v>336</v>
      </c>
      <c r="O7" s="59"/>
      <c r="P7" s="59"/>
      <c r="Q7" s="60"/>
      <c r="R7" s="34" t="s">
        <v>337</v>
      </c>
      <c r="S7" s="129" t="s">
        <v>338</v>
      </c>
      <c r="T7" s="59"/>
      <c r="U7" s="60"/>
      <c r="V7" s="128" t="s">
        <v>336</v>
      </c>
      <c r="W7" s="59"/>
      <c r="X7" s="59"/>
      <c r="Y7" s="60"/>
      <c r="Z7" s="34" t="s">
        <v>337</v>
      </c>
      <c r="AA7" s="129" t="s">
        <v>338</v>
      </c>
      <c r="AB7" s="59"/>
      <c r="AC7" s="60"/>
      <c r="AD7" s="3"/>
      <c r="AE7" s="3"/>
      <c r="AF7" s="3"/>
      <c r="AG7" s="3"/>
      <c r="AH7" s="3"/>
      <c r="AI7" s="3"/>
      <c r="AJ7" s="3"/>
      <c r="AK7" s="3"/>
      <c r="AL7" s="3"/>
      <c r="AM7" s="3"/>
      <c r="AN7" s="3"/>
      <c r="AO7" s="3"/>
      <c r="AP7" s="3"/>
      <c r="AQ7" s="3"/>
      <c r="AR7" s="3"/>
    </row>
    <row r="8" spans="1:44" ht="30.75" customHeight="1">
      <c r="A8" s="84"/>
      <c r="B8" s="84"/>
      <c r="C8" s="84"/>
      <c r="D8" s="132"/>
      <c r="E8" s="132"/>
      <c r="F8" s="35" t="s">
        <v>339</v>
      </c>
      <c r="G8" s="35" t="s">
        <v>340</v>
      </c>
      <c r="H8" s="35" t="s">
        <v>341</v>
      </c>
      <c r="I8" s="35" t="s">
        <v>342</v>
      </c>
      <c r="J8" s="34" t="s">
        <v>343</v>
      </c>
      <c r="K8" s="36" t="s">
        <v>339</v>
      </c>
      <c r="L8" s="36" t="s">
        <v>344</v>
      </c>
      <c r="M8" s="36" t="s">
        <v>345</v>
      </c>
      <c r="N8" s="35" t="s">
        <v>339</v>
      </c>
      <c r="O8" s="35" t="s">
        <v>340</v>
      </c>
      <c r="P8" s="35" t="s">
        <v>341</v>
      </c>
      <c r="Q8" s="35" t="s">
        <v>342</v>
      </c>
      <c r="R8" s="34" t="s">
        <v>343</v>
      </c>
      <c r="S8" s="36" t="s">
        <v>339</v>
      </c>
      <c r="T8" s="36" t="s">
        <v>344</v>
      </c>
      <c r="U8" s="36" t="s">
        <v>345</v>
      </c>
      <c r="V8" s="35" t="s">
        <v>339</v>
      </c>
      <c r="W8" s="35" t="s">
        <v>340</v>
      </c>
      <c r="X8" s="35" t="s">
        <v>341</v>
      </c>
      <c r="Y8" s="35" t="s">
        <v>342</v>
      </c>
      <c r="Z8" s="34" t="s">
        <v>343</v>
      </c>
      <c r="AA8" s="36" t="s">
        <v>339</v>
      </c>
      <c r="AB8" s="36" t="s">
        <v>344</v>
      </c>
      <c r="AC8" s="36" t="s">
        <v>345</v>
      </c>
      <c r="AD8" s="16"/>
      <c r="AE8" s="16"/>
      <c r="AF8" s="16"/>
      <c r="AG8" s="16"/>
      <c r="AH8" s="16"/>
      <c r="AI8" s="16"/>
      <c r="AJ8" s="16"/>
      <c r="AK8" s="16"/>
      <c r="AL8" s="16"/>
      <c r="AM8" s="16"/>
      <c r="AN8" s="16"/>
      <c r="AO8" s="16"/>
      <c r="AP8" s="16"/>
      <c r="AQ8" s="16"/>
      <c r="AR8" s="16"/>
    </row>
    <row r="9" spans="1:44" ht="16.5" customHeight="1">
      <c r="A9" s="90">
        <v>1</v>
      </c>
      <c r="B9" s="104" t="str">
        <f>IF('2. Identificación del Riesgo'!B9:B11="","",'2. Identificación del Riesgo'!B9:B11)</f>
        <v>Gestión Documental</v>
      </c>
      <c r="C9" s="85"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5" t="str">
        <f>IF('2. Identificación del Riesgo'!H9:H11="","",'2. Identificación del Riesgo'!H9:H11)</f>
        <v>Gestión</v>
      </c>
      <c r="E9" s="116" t="str">
        <f>IF('7. Mapa de Riesgos General'!AO9:AO11="","",'7. Mapa de Riesgos General'!AO9:AO11)</f>
        <v/>
      </c>
      <c r="F9" s="123"/>
      <c r="G9" s="119" t="s">
        <v>346</v>
      </c>
      <c r="H9" s="119" t="s">
        <v>347</v>
      </c>
      <c r="I9" s="119" t="s">
        <v>348</v>
      </c>
      <c r="J9" s="124" t="s">
        <v>349</v>
      </c>
      <c r="K9" s="125"/>
      <c r="L9" s="124"/>
      <c r="M9" s="124"/>
      <c r="N9" s="120" t="s">
        <v>346</v>
      </c>
      <c r="O9" s="119" t="s">
        <v>346</v>
      </c>
      <c r="P9" s="119" t="s">
        <v>347</v>
      </c>
      <c r="Q9" s="119" t="s">
        <v>350</v>
      </c>
      <c r="R9" s="124" t="s">
        <v>351</v>
      </c>
      <c r="S9" s="125"/>
      <c r="T9" s="124"/>
      <c r="U9" s="124"/>
      <c r="V9" s="125"/>
      <c r="W9" s="126"/>
      <c r="X9" s="126"/>
      <c r="Y9" s="126"/>
      <c r="Z9" s="124"/>
      <c r="AA9" s="125"/>
      <c r="AB9" s="124"/>
      <c r="AC9" s="124"/>
      <c r="AD9" s="17"/>
      <c r="AE9" s="17"/>
      <c r="AF9" s="17"/>
      <c r="AG9" s="17"/>
      <c r="AH9" s="17"/>
      <c r="AI9" s="17"/>
      <c r="AJ9" s="17"/>
      <c r="AK9" s="17"/>
      <c r="AL9" s="17"/>
      <c r="AM9" s="17"/>
      <c r="AN9" s="17"/>
      <c r="AO9" s="17"/>
      <c r="AP9" s="17"/>
      <c r="AQ9" s="17"/>
      <c r="AR9" s="17"/>
    </row>
    <row r="10" spans="1:44" ht="16.5" customHeight="1">
      <c r="A10" s="83"/>
      <c r="B10" s="83"/>
      <c r="C10" s="83"/>
      <c r="D10" s="83"/>
      <c r="E10" s="83"/>
      <c r="F10" s="83"/>
      <c r="G10" s="83"/>
      <c r="H10" s="83"/>
      <c r="I10" s="83"/>
      <c r="J10" s="83"/>
      <c r="K10" s="83"/>
      <c r="L10" s="83"/>
      <c r="M10" s="83"/>
      <c r="N10" s="121"/>
      <c r="O10" s="83"/>
      <c r="P10" s="83"/>
      <c r="Q10" s="83"/>
      <c r="R10" s="83"/>
      <c r="S10" s="83"/>
      <c r="T10" s="83"/>
      <c r="U10" s="83"/>
      <c r="V10" s="83"/>
      <c r="W10" s="83"/>
      <c r="X10" s="83"/>
      <c r="Y10" s="83"/>
      <c r="Z10" s="83"/>
      <c r="AA10" s="83"/>
      <c r="AB10" s="83"/>
      <c r="AC10" s="83"/>
      <c r="AD10" s="3"/>
      <c r="AE10" s="3"/>
      <c r="AF10" s="3"/>
      <c r="AG10" s="3"/>
      <c r="AH10" s="3"/>
      <c r="AI10" s="3"/>
      <c r="AJ10" s="3"/>
      <c r="AK10" s="3"/>
      <c r="AL10" s="3"/>
      <c r="AM10" s="3"/>
      <c r="AN10" s="3"/>
      <c r="AO10" s="3"/>
      <c r="AP10" s="3"/>
      <c r="AQ10" s="3"/>
      <c r="AR10" s="3"/>
    </row>
    <row r="11" spans="1:44" ht="41.25" customHeight="1">
      <c r="A11" s="84"/>
      <c r="B11" s="84"/>
      <c r="C11" s="84"/>
      <c r="D11" s="84"/>
      <c r="E11" s="84"/>
      <c r="F11" s="84"/>
      <c r="G11" s="84"/>
      <c r="H11" s="84"/>
      <c r="I11" s="84"/>
      <c r="J11" s="84"/>
      <c r="K11" s="84"/>
      <c r="L11" s="84"/>
      <c r="M11" s="84"/>
      <c r="N11" s="122"/>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16.5" customHeight="1">
      <c r="A12" s="90">
        <v>2</v>
      </c>
      <c r="B12" s="104" t="str">
        <f>IF('2. Identificación del Riesgo'!B12:B14="","",'2. Identificación del Riesgo'!B12:B14)</f>
        <v>Gestión Documental</v>
      </c>
      <c r="C12" s="85" t="str">
        <f>IF('2. Identificación del Riesgo'!G12:G14="","",'2. Identificación del Riesgo'!G12:G14)</f>
        <v>Posibilidad de afectacion reputacional por la perdida, cambio o extracción de documentos, debido al acceso no autorizado a los expedientes fisicos o digitales en custodia del CAD</v>
      </c>
      <c r="D12" s="85" t="str">
        <f>IF('2. Identificación del Riesgo'!H12:H14="","",'2. Identificación del Riesgo'!H12:H14)</f>
        <v>Gestión</v>
      </c>
      <c r="E12" s="116" t="str">
        <f>IF('7. Mapa de Riesgos General'!AO12:AO14="","",'7. Mapa de Riesgos General'!AO12:AO14)</f>
        <v>Elaborar entre el 20 y 25 de cada mes comunicación a los funcionarios o contratistas que tienen expedientes en prestamo fisico solicitando el reintegro de los mismos al CAD</v>
      </c>
      <c r="F12" s="123">
        <v>0.33</v>
      </c>
      <c r="G12" s="119" t="s">
        <v>352</v>
      </c>
      <c r="H12" s="119" t="s">
        <v>353</v>
      </c>
      <c r="I12" s="119" t="s">
        <v>354</v>
      </c>
      <c r="J12" s="118" t="s">
        <v>355</v>
      </c>
      <c r="K12" s="87"/>
      <c r="L12" s="118"/>
      <c r="M12" s="118"/>
      <c r="N12" s="136">
        <v>1</v>
      </c>
      <c r="O12" s="119" t="s">
        <v>356</v>
      </c>
      <c r="P12" s="119" t="s">
        <v>357</v>
      </c>
      <c r="Q12" s="119" t="s">
        <v>358</v>
      </c>
      <c r="R12" s="124" t="s">
        <v>359</v>
      </c>
      <c r="S12" s="87"/>
      <c r="T12" s="118"/>
      <c r="U12" s="118"/>
      <c r="V12" s="87"/>
      <c r="W12" s="117"/>
      <c r="X12" s="117"/>
      <c r="Y12" s="117"/>
      <c r="Z12" s="118"/>
      <c r="AA12" s="87"/>
      <c r="AB12" s="118"/>
      <c r="AC12" s="118"/>
      <c r="AD12" s="3"/>
      <c r="AE12" s="3"/>
      <c r="AF12" s="3"/>
      <c r="AG12" s="3"/>
      <c r="AH12" s="3"/>
      <c r="AI12" s="3"/>
      <c r="AJ12" s="3"/>
      <c r="AK12" s="3"/>
      <c r="AL12" s="3"/>
      <c r="AM12" s="3"/>
      <c r="AN12" s="3"/>
      <c r="AO12" s="3"/>
      <c r="AP12" s="3"/>
      <c r="AQ12" s="3"/>
      <c r="AR12" s="3"/>
    </row>
    <row r="13" spans="1:44" ht="53.25" customHeight="1">
      <c r="A13" s="83"/>
      <c r="B13" s="83"/>
      <c r="C13" s="83"/>
      <c r="D13" s="83"/>
      <c r="E13" s="83"/>
      <c r="F13" s="83"/>
      <c r="G13" s="83"/>
      <c r="H13" s="83"/>
      <c r="I13" s="83"/>
      <c r="J13" s="83"/>
      <c r="K13" s="83"/>
      <c r="L13" s="83"/>
      <c r="M13" s="83"/>
      <c r="N13" s="121"/>
      <c r="O13" s="83"/>
      <c r="P13" s="83"/>
      <c r="Q13" s="83"/>
      <c r="R13" s="83"/>
      <c r="S13" s="83"/>
      <c r="T13" s="83"/>
      <c r="U13" s="83"/>
      <c r="V13" s="83"/>
      <c r="W13" s="83"/>
      <c r="X13" s="83"/>
      <c r="Y13" s="83"/>
      <c r="Z13" s="83"/>
      <c r="AA13" s="83"/>
      <c r="AB13" s="83"/>
      <c r="AC13" s="83"/>
      <c r="AD13" s="3"/>
      <c r="AE13" s="3"/>
      <c r="AF13" s="3"/>
      <c r="AG13" s="3"/>
      <c r="AH13" s="3"/>
      <c r="AI13" s="3"/>
      <c r="AJ13" s="3"/>
      <c r="AK13" s="3"/>
      <c r="AL13" s="3"/>
      <c r="AM13" s="3"/>
      <c r="AN13" s="3"/>
      <c r="AO13" s="3"/>
      <c r="AP13" s="3"/>
      <c r="AQ13" s="3"/>
      <c r="AR13" s="3"/>
    </row>
    <row r="14" spans="1:44" ht="60.75" customHeight="1">
      <c r="A14" s="84"/>
      <c r="B14" s="84"/>
      <c r="C14" s="84"/>
      <c r="D14" s="84"/>
      <c r="E14" s="84"/>
      <c r="F14" s="84"/>
      <c r="G14" s="84"/>
      <c r="H14" s="84"/>
      <c r="I14" s="84"/>
      <c r="J14" s="84"/>
      <c r="K14" s="84"/>
      <c r="L14" s="84"/>
      <c r="M14" s="84"/>
      <c r="N14" s="122"/>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0">
        <v>3</v>
      </c>
      <c r="B15" s="104" t="str">
        <f>IF('2. Identificación del Riesgo'!B15:B17="","",'2. Identificación del Riesgo'!B15:B17)</f>
        <v>Gestión Documental</v>
      </c>
      <c r="C15" s="85"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5" t="str">
        <f>IF('2. Identificación del Riesgo'!H15:H17="","",'2. Identificación del Riesgo'!H15:H17)</f>
        <v>Gestión</v>
      </c>
      <c r="E15" s="116" t="str">
        <f>IF('7. Mapa de Riesgos General'!AO15:AO17="","",'7. Mapa de Riesgos General'!AO15:AO17)</f>
        <v/>
      </c>
      <c r="F15" s="123"/>
      <c r="G15" s="119" t="s">
        <v>346</v>
      </c>
      <c r="H15" s="119" t="s">
        <v>360</v>
      </c>
      <c r="I15" s="119" t="s">
        <v>361</v>
      </c>
      <c r="J15" s="118" t="s">
        <v>355</v>
      </c>
      <c r="K15" s="87"/>
      <c r="L15" s="118"/>
      <c r="M15" s="118"/>
      <c r="N15" s="120" t="s">
        <v>346</v>
      </c>
      <c r="O15" s="119" t="s">
        <v>346</v>
      </c>
      <c r="P15" s="119" t="s">
        <v>360</v>
      </c>
      <c r="Q15" s="119" t="s">
        <v>362</v>
      </c>
      <c r="R15" s="124" t="s">
        <v>351</v>
      </c>
      <c r="S15" s="87"/>
      <c r="T15" s="118"/>
      <c r="U15" s="118"/>
      <c r="V15" s="87"/>
      <c r="W15" s="117"/>
      <c r="X15" s="117"/>
      <c r="Y15" s="117"/>
      <c r="Z15" s="118"/>
      <c r="AA15" s="87"/>
      <c r="AB15" s="118"/>
      <c r="AC15" s="118"/>
      <c r="AD15" s="3"/>
      <c r="AE15" s="3"/>
      <c r="AF15" s="3"/>
      <c r="AG15" s="3"/>
      <c r="AH15" s="3"/>
      <c r="AI15" s="3"/>
      <c r="AJ15" s="3"/>
      <c r="AK15" s="3"/>
      <c r="AL15" s="3"/>
      <c r="AM15" s="3"/>
      <c r="AN15" s="3"/>
      <c r="AO15" s="3"/>
      <c r="AP15" s="3"/>
      <c r="AQ15" s="3"/>
      <c r="AR15" s="3"/>
    </row>
    <row r="16" spans="1:44" ht="16.5" customHeight="1">
      <c r="A16" s="83"/>
      <c r="B16" s="83"/>
      <c r="C16" s="83"/>
      <c r="D16" s="83"/>
      <c r="E16" s="83"/>
      <c r="F16" s="83"/>
      <c r="G16" s="83"/>
      <c r="H16" s="83"/>
      <c r="I16" s="83"/>
      <c r="J16" s="83"/>
      <c r="K16" s="83"/>
      <c r="L16" s="83"/>
      <c r="M16" s="83"/>
      <c r="N16" s="121"/>
      <c r="O16" s="83"/>
      <c r="P16" s="83"/>
      <c r="Q16" s="83"/>
      <c r="R16" s="83"/>
      <c r="S16" s="83"/>
      <c r="T16" s="83"/>
      <c r="U16" s="83"/>
      <c r="V16" s="83"/>
      <c r="W16" s="83"/>
      <c r="X16" s="83"/>
      <c r="Y16" s="83"/>
      <c r="Z16" s="83"/>
      <c r="AA16" s="83"/>
      <c r="AB16" s="83"/>
      <c r="AC16" s="83"/>
      <c r="AD16" s="3"/>
      <c r="AE16" s="3"/>
      <c r="AF16" s="3"/>
      <c r="AG16" s="3"/>
      <c r="AH16" s="3"/>
      <c r="AI16" s="3"/>
      <c r="AJ16" s="3"/>
      <c r="AK16" s="3"/>
      <c r="AL16" s="3"/>
      <c r="AM16" s="3"/>
      <c r="AN16" s="3"/>
      <c r="AO16" s="3"/>
      <c r="AP16" s="3"/>
      <c r="AQ16" s="3"/>
      <c r="AR16" s="3"/>
    </row>
    <row r="17" spans="1:44" ht="96" customHeight="1">
      <c r="A17" s="84"/>
      <c r="B17" s="84"/>
      <c r="C17" s="84"/>
      <c r="D17" s="84"/>
      <c r="E17" s="84"/>
      <c r="F17" s="84"/>
      <c r="G17" s="84"/>
      <c r="H17" s="84"/>
      <c r="I17" s="84"/>
      <c r="J17" s="84"/>
      <c r="K17" s="84"/>
      <c r="L17" s="84"/>
      <c r="M17" s="84"/>
      <c r="N17" s="122"/>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0">
        <v>4</v>
      </c>
      <c r="B18" s="104" t="str">
        <f>IF('2. Identificación del Riesgo'!B18:B20="","",'2. Identificación del Riesgo'!B18:B20)</f>
        <v>Gestión Documental</v>
      </c>
      <c r="C18" s="85" t="str">
        <f>IF('2. Identificación del Riesgo'!G18:G20="","",'2. Identificación del Riesgo'!G18:G20)</f>
        <v>Posibilidad de afectación economica y presupuestal por sustracción no autorizada de documentos</v>
      </c>
      <c r="D18" s="85" t="str">
        <f>IF('2. Identificación del Riesgo'!H18:H20="","",'2. Identificación del Riesgo'!H18:H20)</f>
        <v>Corrupción</v>
      </c>
      <c r="E18" s="116" t="str">
        <f>IF('7. Mapa de Riesgos General'!AO18:AO20="","",'7. Mapa de Riesgos General'!AO18:AO20)</f>
        <v>1) Actualizar el procedimiento de prestamos, en lo referente a los lineamiento para la restricción de prestamos de expedientes fisicos.
2) Sensibilizar mediante comunicación interna o correo electrónico, sobre las consecuencias de extraer u ocultar información para favorecimiento propio o de terceros.</v>
      </c>
      <c r="F18" s="123">
        <v>0.33</v>
      </c>
      <c r="G18" s="119" t="s">
        <v>363</v>
      </c>
      <c r="H18" s="119" t="s">
        <v>364</v>
      </c>
      <c r="I18" s="119" t="s">
        <v>365</v>
      </c>
      <c r="J18" s="134" t="s">
        <v>366</v>
      </c>
      <c r="K18" s="87">
        <v>0</v>
      </c>
      <c r="L18" s="118" t="s">
        <v>367</v>
      </c>
      <c r="M18" s="118" t="s">
        <v>368</v>
      </c>
      <c r="N18" s="135">
        <v>1</v>
      </c>
      <c r="O18" s="119" t="s">
        <v>369</v>
      </c>
      <c r="P18" s="119" t="s">
        <v>370</v>
      </c>
      <c r="Q18" s="119" t="s">
        <v>371</v>
      </c>
      <c r="R18" s="118" t="s">
        <v>372</v>
      </c>
      <c r="S18" s="87">
        <v>1</v>
      </c>
      <c r="T18" s="118" t="s">
        <v>373</v>
      </c>
      <c r="U18" s="118" t="s">
        <v>374</v>
      </c>
      <c r="V18" s="87"/>
      <c r="W18" s="117"/>
      <c r="X18" s="117"/>
      <c r="Y18" s="117"/>
      <c r="Z18" s="118"/>
      <c r="AA18" s="87"/>
      <c r="AB18" s="118"/>
      <c r="AC18" s="118"/>
      <c r="AD18" s="3"/>
      <c r="AE18" s="3"/>
      <c r="AF18" s="3"/>
      <c r="AG18" s="3"/>
      <c r="AH18" s="3"/>
      <c r="AI18" s="3"/>
      <c r="AJ18" s="3"/>
      <c r="AK18" s="3"/>
      <c r="AL18" s="3"/>
      <c r="AM18" s="3"/>
      <c r="AN18" s="3"/>
      <c r="AO18" s="3"/>
      <c r="AP18" s="3"/>
      <c r="AQ18" s="3"/>
      <c r="AR18" s="3"/>
    </row>
    <row r="19" spans="1:44"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3"/>
      <c r="AE19" s="3"/>
      <c r="AF19" s="3"/>
      <c r="AG19" s="3"/>
      <c r="AH19" s="3"/>
      <c r="AI19" s="3"/>
      <c r="AJ19" s="3"/>
      <c r="AK19" s="3"/>
      <c r="AL19" s="3"/>
      <c r="AM19" s="3"/>
      <c r="AN19" s="3"/>
      <c r="AO19" s="3"/>
      <c r="AP19" s="3"/>
      <c r="AQ19" s="3"/>
      <c r="AR19" s="3"/>
    </row>
    <row r="20" spans="1:44" ht="141"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0">
        <v>5</v>
      </c>
      <c r="B21" s="104" t="str">
        <f>IF('2. Identificación del Riesgo'!B21:B23="","",'2. Identificación del Riesgo'!B21:B23)</f>
        <v/>
      </c>
      <c r="C21" s="85" t="str">
        <f>IF('2. Identificación del Riesgo'!G21:G23="","",'2. Identificación del Riesgo'!G21:G23)</f>
        <v/>
      </c>
      <c r="D21" s="85" t="str">
        <f>IF('2. Identificación del Riesgo'!H21:H23="","",'2. Identificación del Riesgo'!H21:H23)</f>
        <v/>
      </c>
      <c r="E21" s="116" t="str">
        <f>IF('7. Mapa de Riesgos General'!AO21:AO23="","",'7. Mapa de Riesgos General'!AO21:AO23)</f>
        <v/>
      </c>
      <c r="F21" s="87"/>
      <c r="G21" s="117"/>
      <c r="H21" s="117"/>
      <c r="I21" s="117"/>
      <c r="J21" s="118"/>
      <c r="K21" s="87"/>
      <c r="L21" s="118"/>
      <c r="M21" s="118"/>
      <c r="N21" s="87"/>
      <c r="O21" s="117"/>
      <c r="P21" s="117"/>
      <c r="Q21" s="117"/>
      <c r="R21" s="118"/>
      <c r="S21" s="87"/>
      <c r="T21" s="118"/>
      <c r="U21" s="118"/>
      <c r="V21" s="87"/>
      <c r="W21" s="117"/>
      <c r="X21" s="117"/>
      <c r="Y21" s="117"/>
      <c r="Z21" s="118"/>
      <c r="AA21" s="87"/>
      <c r="AB21" s="118"/>
      <c r="AC21" s="118"/>
      <c r="AD21" s="3"/>
      <c r="AE21" s="3"/>
      <c r="AF21" s="3"/>
      <c r="AG21" s="3"/>
      <c r="AH21" s="3"/>
      <c r="AI21" s="3"/>
      <c r="AJ21" s="3"/>
      <c r="AK21" s="3"/>
      <c r="AL21" s="3"/>
      <c r="AM21" s="3"/>
      <c r="AN21" s="3"/>
      <c r="AO21" s="3"/>
      <c r="AP21" s="3"/>
      <c r="AQ21" s="3"/>
      <c r="AR21" s="3"/>
    </row>
    <row r="22" spans="1:44"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0">
        <v>6</v>
      </c>
      <c r="B24" s="104" t="str">
        <f>IF('2. Identificación del Riesgo'!B24:B26="","",'2. Identificación del Riesgo'!B24:B26)</f>
        <v/>
      </c>
      <c r="C24" s="85" t="str">
        <f>IF('2. Identificación del Riesgo'!G24:G26="","",'2. Identificación del Riesgo'!G24:G26)</f>
        <v/>
      </c>
      <c r="D24" s="85" t="str">
        <f>IF('2. Identificación del Riesgo'!H24:H26="","",'2. Identificación del Riesgo'!H24:H26)</f>
        <v/>
      </c>
      <c r="E24" s="116" t="str">
        <f>IF('7. Mapa de Riesgos General'!AO24:AO26="","",'7. Mapa de Riesgos General'!AO24:AO26)</f>
        <v/>
      </c>
      <c r="F24" s="87"/>
      <c r="G24" s="117"/>
      <c r="H24" s="117"/>
      <c r="I24" s="117"/>
      <c r="J24" s="118"/>
      <c r="K24" s="87"/>
      <c r="L24" s="118"/>
      <c r="M24" s="118"/>
      <c r="N24" s="87"/>
      <c r="O24" s="117"/>
      <c r="P24" s="117"/>
      <c r="Q24" s="117"/>
      <c r="R24" s="118"/>
      <c r="S24" s="87"/>
      <c r="T24" s="118"/>
      <c r="U24" s="118"/>
      <c r="V24" s="87"/>
      <c r="W24" s="117"/>
      <c r="X24" s="117"/>
      <c r="Y24" s="117"/>
      <c r="Z24" s="118"/>
      <c r="AA24" s="87"/>
      <c r="AB24" s="118"/>
      <c r="AC24" s="118"/>
      <c r="AD24" s="3"/>
      <c r="AE24" s="3"/>
      <c r="AF24" s="3"/>
      <c r="AG24" s="3"/>
      <c r="AH24" s="3"/>
      <c r="AI24" s="3"/>
      <c r="AJ24" s="3"/>
      <c r="AK24" s="3"/>
      <c r="AL24" s="3"/>
      <c r="AM24" s="3"/>
      <c r="AN24" s="3"/>
      <c r="AO24" s="3"/>
      <c r="AP24" s="3"/>
      <c r="AQ24" s="3"/>
      <c r="AR24" s="3"/>
    </row>
    <row r="25" spans="1:44"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c r="A27" s="90">
        <v>7</v>
      </c>
      <c r="B27" s="104" t="str">
        <f>IF('2. Identificación del Riesgo'!B27:B29="","",'2. Identificación del Riesgo'!B27:B29)</f>
        <v/>
      </c>
      <c r="C27" s="85" t="str">
        <f>IF('2. Identificación del Riesgo'!G27:G29="","",'2. Identificación del Riesgo'!G27:G29)</f>
        <v/>
      </c>
      <c r="D27" s="85" t="str">
        <f>IF('2. Identificación del Riesgo'!H27:H29="","",'2. Identificación del Riesgo'!H27:H29)</f>
        <v/>
      </c>
      <c r="E27" s="116" t="str">
        <f>IF('7. Mapa de Riesgos General'!AO27:AO29="","",'7. Mapa de Riesgos General'!AO27:AO29)</f>
        <v/>
      </c>
      <c r="F27" s="87"/>
      <c r="G27" s="117"/>
      <c r="H27" s="117"/>
      <c r="I27" s="117"/>
      <c r="J27" s="118"/>
      <c r="K27" s="87"/>
      <c r="L27" s="118"/>
      <c r="M27" s="118"/>
      <c r="N27" s="87"/>
      <c r="O27" s="117"/>
      <c r="P27" s="117"/>
      <c r="Q27" s="117"/>
      <c r="R27" s="118"/>
      <c r="S27" s="87"/>
      <c r="T27" s="118"/>
      <c r="U27" s="118"/>
      <c r="V27" s="87"/>
      <c r="W27" s="117"/>
      <c r="X27" s="117"/>
      <c r="Y27" s="117"/>
      <c r="Z27" s="118"/>
      <c r="AA27" s="87"/>
      <c r="AB27" s="118"/>
      <c r="AC27" s="118"/>
      <c r="AD27" s="3"/>
      <c r="AE27" s="3"/>
      <c r="AF27" s="3"/>
      <c r="AG27" s="3"/>
      <c r="AH27" s="3"/>
      <c r="AI27" s="3"/>
      <c r="AJ27" s="3"/>
      <c r="AK27" s="3"/>
      <c r="AL27" s="3"/>
      <c r="AM27" s="3"/>
      <c r="AN27" s="3"/>
      <c r="AO27" s="3"/>
      <c r="AP27" s="3"/>
      <c r="AQ27" s="3"/>
      <c r="AR27" s="3"/>
    </row>
    <row r="28" spans="1:44"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3"/>
      <c r="AE28" s="3"/>
      <c r="AF28" s="3"/>
      <c r="AG28" s="3"/>
      <c r="AH28" s="3"/>
      <c r="AI28" s="3"/>
      <c r="AJ28" s="3"/>
      <c r="AK28" s="3"/>
      <c r="AL28" s="3"/>
      <c r="AM28" s="3"/>
      <c r="AN28" s="3"/>
      <c r="AO28" s="3"/>
      <c r="AP28" s="3"/>
      <c r="AQ28" s="3"/>
      <c r="AR28" s="3"/>
    </row>
    <row r="29" spans="1:44"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c r="A30" s="90">
        <v>8</v>
      </c>
      <c r="B30" s="104" t="str">
        <f>IF('2. Identificación del Riesgo'!B30:B32="","",'2. Identificación del Riesgo'!B30:B32)</f>
        <v/>
      </c>
      <c r="C30" s="85" t="str">
        <f>IF('2. Identificación del Riesgo'!G30:G32="","",'2. Identificación del Riesgo'!G30:G32)</f>
        <v/>
      </c>
      <c r="D30" s="85" t="str">
        <f>IF('2. Identificación del Riesgo'!H30:H32="","",'2. Identificación del Riesgo'!H30:H32)</f>
        <v/>
      </c>
      <c r="E30" s="116" t="str">
        <f>IF('7. Mapa de Riesgos General'!AO30:AO32="","",'7. Mapa de Riesgos General'!AO30:AO32)</f>
        <v/>
      </c>
      <c r="F30" s="87"/>
      <c r="G30" s="117"/>
      <c r="H30" s="117"/>
      <c r="I30" s="117"/>
      <c r="J30" s="118"/>
      <c r="K30" s="87"/>
      <c r="L30" s="118"/>
      <c r="M30" s="118"/>
      <c r="N30" s="87"/>
      <c r="O30" s="117"/>
      <c r="P30" s="117"/>
      <c r="Q30" s="117"/>
      <c r="R30" s="118"/>
      <c r="S30" s="87"/>
      <c r="T30" s="118"/>
      <c r="U30" s="118"/>
      <c r="V30" s="87"/>
      <c r="W30" s="117"/>
      <c r="X30" s="117"/>
      <c r="Y30" s="117"/>
      <c r="Z30" s="118"/>
      <c r="AA30" s="87"/>
      <c r="AB30" s="118"/>
      <c r="AC30" s="118"/>
      <c r="AD30" s="3"/>
      <c r="AE30" s="3"/>
      <c r="AF30" s="3"/>
      <c r="AG30" s="3"/>
      <c r="AH30" s="3"/>
      <c r="AI30" s="3"/>
      <c r="AJ30" s="3"/>
      <c r="AK30" s="3"/>
      <c r="AL30" s="3"/>
      <c r="AM30" s="3"/>
      <c r="AN30" s="3"/>
      <c r="AO30" s="3"/>
      <c r="AP30" s="3"/>
      <c r="AQ30" s="3"/>
      <c r="AR30" s="3"/>
    </row>
    <row r="31" spans="1:44"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0">
        <v>9</v>
      </c>
      <c r="B33" s="104" t="str">
        <f>IF('2. Identificación del Riesgo'!B33:B35="","",'2. Identificación del Riesgo'!B33:B35)</f>
        <v/>
      </c>
      <c r="C33" s="85" t="str">
        <f>IF('2. Identificación del Riesgo'!G33:G35="","",'2. Identificación del Riesgo'!G33:G35)</f>
        <v/>
      </c>
      <c r="D33" s="85" t="str">
        <f>IF('2. Identificación del Riesgo'!H33:H35="","",'2. Identificación del Riesgo'!H33:H35)</f>
        <v/>
      </c>
      <c r="E33" s="116" t="str">
        <f>IF('7. Mapa de Riesgos General'!AO33:AO35="","",'7. Mapa de Riesgos General'!AO33:AO35)</f>
        <v/>
      </c>
      <c r="F33" s="87"/>
      <c r="G33" s="117"/>
      <c r="H33" s="117"/>
      <c r="I33" s="117"/>
      <c r="J33" s="118"/>
      <c r="K33" s="87"/>
      <c r="L33" s="118"/>
      <c r="M33" s="118"/>
      <c r="N33" s="87"/>
      <c r="O33" s="117"/>
      <c r="P33" s="117"/>
      <c r="Q33" s="117"/>
      <c r="R33" s="118"/>
      <c r="S33" s="87"/>
      <c r="T33" s="118"/>
      <c r="U33" s="118"/>
      <c r="V33" s="87"/>
      <c r="W33" s="117"/>
      <c r="X33" s="117"/>
      <c r="Y33" s="117"/>
      <c r="Z33" s="118"/>
      <c r="AA33" s="87"/>
      <c r="AB33" s="118"/>
      <c r="AC33" s="118"/>
      <c r="AD33" s="3"/>
      <c r="AE33" s="3"/>
      <c r="AF33" s="3"/>
      <c r="AG33" s="3"/>
      <c r="AH33" s="3"/>
      <c r="AI33" s="3"/>
      <c r="AJ33" s="3"/>
      <c r="AK33" s="3"/>
      <c r="AL33" s="3"/>
      <c r="AM33" s="3"/>
      <c r="AN33" s="3"/>
      <c r="AO33" s="3"/>
      <c r="AP33" s="3"/>
      <c r="AQ33" s="3"/>
      <c r="AR33" s="3"/>
    </row>
    <row r="34" spans="1:44"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0">
        <v>10</v>
      </c>
      <c r="B36" s="104" t="str">
        <f>IF('2. Identificación del Riesgo'!B36:B38="","",'2. Identificación del Riesgo'!B36:B38)</f>
        <v/>
      </c>
      <c r="C36" s="85" t="str">
        <f>IF('2. Identificación del Riesgo'!G36:G38="","",'2. Identificación del Riesgo'!G36:G38)</f>
        <v/>
      </c>
      <c r="D36" s="85" t="str">
        <f>IF('2. Identificación del Riesgo'!H36:H38="","",'2. Identificación del Riesgo'!H36:H38)</f>
        <v/>
      </c>
      <c r="E36" s="116" t="str">
        <f>IF('7. Mapa de Riesgos General'!AO36:AO38="","",'7. Mapa de Riesgos General'!AO36:AO38)</f>
        <v/>
      </c>
      <c r="F36" s="87"/>
      <c r="G36" s="117"/>
      <c r="H36" s="117"/>
      <c r="I36" s="117"/>
      <c r="J36" s="118"/>
      <c r="K36" s="87"/>
      <c r="L36" s="118"/>
      <c r="M36" s="118"/>
      <c r="N36" s="87"/>
      <c r="O36" s="117"/>
      <c r="P36" s="117"/>
      <c r="Q36" s="117"/>
      <c r="R36" s="118"/>
      <c r="S36" s="87"/>
      <c r="T36" s="118"/>
      <c r="U36" s="118"/>
      <c r="V36" s="87"/>
      <c r="W36" s="117"/>
      <c r="X36" s="117"/>
      <c r="Y36" s="117"/>
      <c r="Z36" s="118"/>
      <c r="AA36" s="87"/>
      <c r="AB36" s="118"/>
      <c r="AC36" s="118"/>
      <c r="AD36" s="3"/>
      <c r="AE36" s="3"/>
      <c r="AF36" s="3"/>
      <c r="AG36" s="3"/>
      <c r="AH36" s="3"/>
      <c r="AI36" s="3"/>
      <c r="AJ36" s="3"/>
      <c r="AK36" s="3"/>
      <c r="AL36" s="3"/>
      <c r="AM36" s="3"/>
      <c r="AN36" s="3"/>
      <c r="AO36" s="3"/>
      <c r="AP36" s="3"/>
      <c r="AQ36" s="3"/>
      <c r="AR36" s="3"/>
    </row>
    <row r="37" spans="1:44"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0">
        <v>11</v>
      </c>
      <c r="B39" s="104" t="str">
        <f>IF('2. Identificación del Riesgo'!B39:B41="","",'2. Identificación del Riesgo'!B39:B41)</f>
        <v/>
      </c>
      <c r="C39" s="85" t="str">
        <f>IF('2. Identificación del Riesgo'!G39:G41="","",'2. Identificación del Riesgo'!G39:G41)</f>
        <v/>
      </c>
      <c r="D39" s="85" t="str">
        <f>IF('2. Identificación del Riesgo'!H39:H41="","",'2. Identificación del Riesgo'!H39:H41)</f>
        <v/>
      </c>
      <c r="E39" s="116" t="str">
        <f>IF('7. Mapa de Riesgos General'!AO39:AO41="","",'7. Mapa de Riesgos General'!AO39:AO41)</f>
        <v/>
      </c>
      <c r="F39" s="87"/>
      <c r="G39" s="117"/>
      <c r="H39" s="117"/>
      <c r="I39" s="117"/>
      <c r="J39" s="118"/>
      <c r="K39" s="87"/>
      <c r="L39" s="118"/>
      <c r="M39" s="118"/>
      <c r="N39" s="87"/>
      <c r="O39" s="117"/>
      <c r="P39" s="117"/>
      <c r="Q39" s="117"/>
      <c r="R39" s="118"/>
      <c r="S39" s="87"/>
      <c r="T39" s="118"/>
      <c r="U39" s="118"/>
      <c r="V39" s="87"/>
      <c r="W39" s="117"/>
      <c r="X39" s="117"/>
      <c r="Y39" s="117"/>
      <c r="Z39" s="118"/>
      <c r="AA39" s="87"/>
      <c r="AB39" s="118"/>
      <c r="AC39" s="118"/>
      <c r="AD39" s="3"/>
      <c r="AE39" s="3"/>
      <c r="AF39" s="3"/>
      <c r="AG39" s="3"/>
      <c r="AH39" s="3"/>
      <c r="AI39" s="3"/>
      <c r="AJ39" s="3"/>
      <c r="AK39" s="3"/>
      <c r="AL39" s="3"/>
      <c r="AM39" s="3"/>
      <c r="AN39" s="3"/>
      <c r="AO39" s="3"/>
      <c r="AP39" s="3"/>
      <c r="AQ39" s="3"/>
      <c r="AR39" s="3"/>
    </row>
    <row r="40" spans="1:44"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0">
        <v>12</v>
      </c>
      <c r="B42" s="104" t="str">
        <f>IF('2. Identificación del Riesgo'!B42:B44="","",'2. Identificación del Riesgo'!B42:B44)</f>
        <v/>
      </c>
      <c r="C42" s="85" t="str">
        <f>IF('2. Identificación del Riesgo'!G42:G44="","",'2. Identificación del Riesgo'!G42:G44)</f>
        <v/>
      </c>
      <c r="D42" s="85" t="str">
        <f>IF('2. Identificación del Riesgo'!H42:H44="","",'2. Identificación del Riesgo'!H42:H44)</f>
        <v/>
      </c>
      <c r="E42" s="116" t="str">
        <f>IF('7. Mapa de Riesgos General'!AO42:AO44="","",'7. Mapa de Riesgos General'!AO42:AO44)</f>
        <v/>
      </c>
      <c r="F42" s="87"/>
      <c r="G42" s="117"/>
      <c r="H42" s="117"/>
      <c r="I42" s="117"/>
      <c r="J42" s="118"/>
      <c r="K42" s="87"/>
      <c r="L42" s="118"/>
      <c r="M42" s="118"/>
      <c r="N42" s="87"/>
      <c r="O42" s="117"/>
      <c r="P42" s="117"/>
      <c r="Q42" s="117"/>
      <c r="R42" s="118"/>
      <c r="S42" s="87"/>
      <c r="T42" s="118"/>
      <c r="U42" s="118"/>
      <c r="V42" s="87"/>
      <c r="W42" s="117"/>
      <c r="X42" s="117"/>
      <c r="Y42" s="117"/>
      <c r="Z42" s="118"/>
      <c r="AA42" s="87"/>
      <c r="AB42" s="118"/>
      <c r="AC42" s="118"/>
      <c r="AD42" s="3"/>
      <c r="AE42" s="3"/>
      <c r="AF42" s="3"/>
      <c r="AG42" s="3"/>
      <c r="AH42" s="3"/>
      <c r="AI42" s="3"/>
      <c r="AJ42" s="3"/>
      <c r="AK42" s="3"/>
      <c r="AL42" s="3"/>
      <c r="AM42" s="3"/>
      <c r="AN42" s="3"/>
      <c r="AO42" s="3"/>
      <c r="AP42" s="3"/>
      <c r="AQ42" s="3"/>
      <c r="AR42" s="3"/>
    </row>
    <row r="43" spans="1:44"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0">
        <v>13</v>
      </c>
      <c r="B45" s="104" t="str">
        <f>IF('2. Identificación del Riesgo'!B45:B47="","",'2. Identificación del Riesgo'!B45:B47)</f>
        <v/>
      </c>
      <c r="C45" s="85" t="str">
        <f>IF('2. Identificación del Riesgo'!G45:G47="","",'2. Identificación del Riesgo'!G45:G47)</f>
        <v/>
      </c>
      <c r="D45" s="85" t="str">
        <f>IF('2. Identificación del Riesgo'!H45:H47="","",'2. Identificación del Riesgo'!H45:H47)</f>
        <v/>
      </c>
      <c r="E45" s="116" t="str">
        <f>IF('7. Mapa de Riesgos General'!AO45:AO47="","",'7. Mapa de Riesgos General'!AO45:AO47)</f>
        <v/>
      </c>
      <c r="F45" s="87"/>
      <c r="G45" s="117"/>
      <c r="H45" s="117"/>
      <c r="I45" s="117"/>
      <c r="J45" s="118"/>
      <c r="K45" s="87"/>
      <c r="L45" s="118"/>
      <c r="M45" s="118"/>
      <c r="N45" s="87"/>
      <c r="O45" s="117"/>
      <c r="P45" s="117"/>
      <c r="Q45" s="117"/>
      <c r="R45" s="118"/>
      <c r="S45" s="87"/>
      <c r="T45" s="118"/>
      <c r="U45" s="118"/>
      <c r="V45" s="87"/>
      <c r="W45" s="117"/>
      <c r="X45" s="117"/>
      <c r="Y45" s="117"/>
      <c r="Z45" s="118"/>
      <c r="AA45" s="87"/>
      <c r="AB45" s="118"/>
      <c r="AC45" s="118"/>
      <c r="AD45" s="3"/>
      <c r="AE45" s="3"/>
      <c r="AF45" s="3"/>
      <c r="AG45" s="3"/>
      <c r="AH45" s="3"/>
      <c r="AI45" s="3"/>
      <c r="AJ45" s="3"/>
      <c r="AK45" s="3"/>
      <c r="AL45" s="3"/>
      <c r="AM45" s="3"/>
      <c r="AN45" s="3"/>
      <c r="AO45" s="3"/>
      <c r="AP45" s="3"/>
      <c r="AQ45" s="3"/>
      <c r="AR45" s="3"/>
    </row>
    <row r="46" spans="1:44"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0">
        <v>14</v>
      </c>
      <c r="B48" s="104" t="str">
        <f>IF('2. Identificación del Riesgo'!B48:B50="","",'2. Identificación del Riesgo'!B48:B50)</f>
        <v/>
      </c>
      <c r="C48" s="85" t="str">
        <f>IF('2. Identificación del Riesgo'!G48:G50="","",'2. Identificación del Riesgo'!G48:G50)</f>
        <v/>
      </c>
      <c r="D48" s="85" t="str">
        <f>IF('2. Identificación del Riesgo'!H48:H50="","",'2. Identificación del Riesgo'!H48:H50)</f>
        <v/>
      </c>
      <c r="E48" s="116" t="str">
        <f>IF('7. Mapa de Riesgos General'!AO48:AO50="","",'7. Mapa de Riesgos General'!AO48:AO50)</f>
        <v/>
      </c>
      <c r="F48" s="87"/>
      <c r="G48" s="117"/>
      <c r="H48" s="117"/>
      <c r="I48" s="117"/>
      <c r="J48" s="118"/>
      <c r="K48" s="87"/>
      <c r="L48" s="118"/>
      <c r="M48" s="118"/>
      <c r="N48" s="87"/>
      <c r="O48" s="117"/>
      <c r="P48" s="117"/>
      <c r="Q48" s="117"/>
      <c r="R48" s="118"/>
      <c r="S48" s="87"/>
      <c r="T48" s="118"/>
      <c r="U48" s="118"/>
      <c r="V48" s="87"/>
      <c r="W48" s="117"/>
      <c r="X48" s="117"/>
      <c r="Y48" s="117"/>
      <c r="Z48" s="118"/>
      <c r="AA48" s="87"/>
      <c r="AB48" s="118"/>
      <c r="AC48" s="118"/>
      <c r="AD48" s="3"/>
      <c r="AE48" s="3"/>
      <c r="AF48" s="3"/>
      <c r="AG48" s="3"/>
      <c r="AH48" s="3"/>
      <c r="AI48" s="3"/>
      <c r="AJ48" s="3"/>
      <c r="AK48" s="3"/>
      <c r="AL48" s="3"/>
      <c r="AM48" s="3"/>
      <c r="AN48" s="3"/>
      <c r="AO48" s="3"/>
      <c r="AP48" s="3"/>
      <c r="AQ48" s="3"/>
      <c r="AR48" s="3"/>
    </row>
    <row r="49" spans="1:44"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0">
        <v>15</v>
      </c>
      <c r="B51" s="104" t="str">
        <f>IF('2. Identificación del Riesgo'!B51:B53="","",'2. Identificación del Riesgo'!B51:B53)</f>
        <v/>
      </c>
      <c r="C51" s="85" t="str">
        <f>IF('2. Identificación del Riesgo'!G51:G53="","",'2. Identificación del Riesgo'!G51:G53)</f>
        <v/>
      </c>
      <c r="D51" s="85" t="str">
        <f>IF('2. Identificación del Riesgo'!H51:H53="","",'2. Identificación del Riesgo'!H51:H53)</f>
        <v/>
      </c>
      <c r="E51" s="116" t="str">
        <f>IF('7. Mapa de Riesgos General'!AO51:AO53="","",'7. Mapa de Riesgos General'!AO51:AO53)</f>
        <v/>
      </c>
      <c r="F51" s="87"/>
      <c r="G51" s="117"/>
      <c r="H51" s="117"/>
      <c r="I51" s="117"/>
      <c r="J51" s="118"/>
      <c r="K51" s="87"/>
      <c r="L51" s="118"/>
      <c r="M51" s="118"/>
      <c r="N51" s="87"/>
      <c r="O51" s="117"/>
      <c r="P51" s="117"/>
      <c r="Q51" s="117"/>
      <c r="R51" s="118"/>
      <c r="S51" s="87"/>
      <c r="T51" s="118"/>
      <c r="U51" s="118"/>
      <c r="V51" s="87"/>
      <c r="W51" s="117"/>
      <c r="X51" s="117"/>
      <c r="Y51" s="117"/>
      <c r="Z51" s="118"/>
      <c r="AA51" s="87"/>
      <c r="AB51" s="118"/>
      <c r="AC51" s="118"/>
      <c r="AD51" s="3"/>
      <c r="AE51" s="3"/>
      <c r="AF51" s="3"/>
      <c r="AG51" s="3"/>
      <c r="AH51" s="3"/>
      <c r="AI51" s="3"/>
      <c r="AJ51" s="3"/>
      <c r="AK51" s="3"/>
      <c r="AL51" s="3"/>
      <c r="AM51" s="3"/>
      <c r="AN51" s="3"/>
      <c r="AO51" s="3"/>
      <c r="AP51" s="3"/>
      <c r="AQ51" s="3"/>
      <c r="AR51" s="3"/>
    </row>
    <row r="52" spans="1:44"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0">
        <v>16</v>
      </c>
      <c r="B54" s="104" t="str">
        <f>IF('2. Identificación del Riesgo'!B54:B56="","",'2. Identificación del Riesgo'!B54:B56)</f>
        <v/>
      </c>
      <c r="C54" s="85" t="str">
        <f>IF('2. Identificación del Riesgo'!G54:G56="","",'2. Identificación del Riesgo'!G54:G56)</f>
        <v/>
      </c>
      <c r="D54" s="85" t="str">
        <f>IF('2. Identificación del Riesgo'!H54:H56="","",'2. Identificación del Riesgo'!H54:H56)</f>
        <v/>
      </c>
      <c r="E54" s="116" t="str">
        <f>IF('7. Mapa de Riesgos General'!AO54:AO56="","",'7. Mapa de Riesgos General'!AO54:AO56)</f>
        <v/>
      </c>
      <c r="F54" s="87"/>
      <c r="G54" s="117"/>
      <c r="H54" s="117"/>
      <c r="I54" s="117"/>
      <c r="J54" s="118"/>
      <c r="K54" s="87"/>
      <c r="L54" s="118"/>
      <c r="M54" s="118"/>
      <c r="N54" s="87"/>
      <c r="O54" s="117"/>
      <c r="P54" s="117"/>
      <c r="Q54" s="117"/>
      <c r="R54" s="118"/>
      <c r="S54" s="87"/>
      <c r="T54" s="118"/>
      <c r="U54" s="118"/>
      <c r="V54" s="87"/>
      <c r="W54" s="117"/>
      <c r="X54" s="117"/>
      <c r="Y54" s="117"/>
      <c r="Z54" s="118"/>
      <c r="AA54" s="87"/>
      <c r="AB54" s="118"/>
      <c r="AC54" s="118"/>
      <c r="AD54" s="3"/>
      <c r="AE54" s="3"/>
      <c r="AF54" s="3"/>
      <c r="AG54" s="3"/>
      <c r="AH54" s="3"/>
      <c r="AI54" s="3"/>
      <c r="AJ54" s="3"/>
      <c r="AK54" s="3"/>
      <c r="AL54" s="3"/>
      <c r="AM54" s="3"/>
      <c r="AN54" s="3"/>
      <c r="AO54" s="3"/>
      <c r="AP54" s="3"/>
      <c r="AQ54" s="3"/>
      <c r="AR54" s="3"/>
    </row>
    <row r="55" spans="1:44"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0">
        <v>17</v>
      </c>
      <c r="B57" s="104" t="str">
        <f>IF('2. Identificación del Riesgo'!B57:B59="","",'2. Identificación del Riesgo'!B57:B59)</f>
        <v/>
      </c>
      <c r="C57" s="85" t="str">
        <f>IF('2. Identificación del Riesgo'!G57:G59="","",'2. Identificación del Riesgo'!G57:G59)</f>
        <v/>
      </c>
      <c r="D57" s="85" t="str">
        <f>IF('2. Identificación del Riesgo'!H57:H59="","",'2. Identificación del Riesgo'!H57:H59)</f>
        <v/>
      </c>
      <c r="E57" s="116" t="str">
        <f>IF('7. Mapa de Riesgos General'!AO57:AO59="","",'7. Mapa de Riesgos General'!AO57:AO59)</f>
        <v/>
      </c>
      <c r="F57" s="87"/>
      <c r="G57" s="117"/>
      <c r="H57" s="117"/>
      <c r="I57" s="117"/>
      <c r="J57" s="118"/>
      <c r="K57" s="87"/>
      <c r="L57" s="118"/>
      <c r="M57" s="118"/>
      <c r="N57" s="87"/>
      <c r="O57" s="117"/>
      <c r="P57" s="117"/>
      <c r="Q57" s="117"/>
      <c r="R57" s="118"/>
      <c r="S57" s="87"/>
      <c r="T57" s="118"/>
      <c r="U57" s="118"/>
      <c r="V57" s="87"/>
      <c r="W57" s="117"/>
      <c r="X57" s="117"/>
      <c r="Y57" s="117"/>
      <c r="Z57" s="118"/>
      <c r="AA57" s="87"/>
      <c r="AB57" s="118"/>
      <c r="AC57" s="118"/>
      <c r="AD57" s="3"/>
      <c r="AE57" s="3"/>
      <c r="AF57" s="3"/>
      <c r="AG57" s="3"/>
      <c r="AH57" s="3"/>
      <c r="AI57" s="3"/>
      <c r="AJ57" s="3"/>
      <c r="AK57" s="3"/>
      <c r="AL57" s="3"/>
      <c r="AM57" s="3"/>
      <c r="AN57" s="3"/>
      <c r="AO57" s="3"/>
      <c r="AP57" s="3"/>
      <c r="AQ57" s="3"/>
      <c r="AR57" s="3"/>
    </row>
    <row r="58" spans="1:44"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0">
        <v>18</v>
      </c>
      <c r="B60" s="104" t="str">
        <f>IF('2. Identificación del Riesgo'!B60:B62="","",'2. Identificación del Riesgo'!B60:B62)</f>
        <v/>
      </c>
      <c r="C60" s="85" t="str">
        <f>IF('2. Identificación del Riesgo'!G60:G62="","",'2. Identificación del Riesgo'!G60:G62)</f>
        <v/>
      </c>
      <c r="D60" s="85" t="str">
        <f>IF('2. Identificación del Riesgo'!H60:H62="","",'2. Identificación del Riesgo'!H60:H62)</f>
        <v/>
      </c>
      <c r="E60" s="116" t="str">
        <f>IF('7. Mapa de Riesgos General'!AO60:AO62="","",'7. Mapa de Riesgos General'!AO60:AO62)</f>
        <v/>
      </c>
      <c r="F60" s="87"/>
      <c r="G60" s="117"/>
      <c r="H60" s="117"/>
      <c r="I60" s="117"/>
      <c r="J60" s="118"/>
      <c r="K60" s="87"/>
      <c r="L60" s="118"/>
      <c r="M60" s="118"/>
      <c r="N60" s="87"/>
      <c r="O60" s="117"/>
      <c r="P60" s="117"/>
      <c r="Q60" s="117"/>
      <c r="R60" s="118"/>
      <c r="S60" s="87"/>
      <c r="T60" s="118"/>
      <c r="U60" s="118"/>
      <c r="V60" s="87"/>
      <c r="W60" s="117"/>
      <c r="X60" s="117"/>
      <c r="Y60" s="117"/>
      <c r="Z60" s="118"/>
      <c r="AA60" s="87"/>
      <c r="AB60" s="118"/>
      <c r="AC60" s="118"/>
      <c r="AD60" s="3"/>
      <c r="AE60" s="3"/>
      <c r="AF60" s="3"/>
      <c r="AG60" s="3"/>
      <c r="AH60" s="3"/>
      <c r="AI60" s="3"/>
      <c r="AJ60" s="3"/>
      <c r="AK60" s="3"/>
      <c r="AL60" s="3"/>
      <c r="AM60" s="3"/>
      <c r="AN60" s="3"/>
      <c r="AO60" s="3"/>
      <c r="AP60" s="3"/>
      <c r="AQ60" s="3"/>
      <c r="AR60" s="3"/>
    </row>
    <row r="61" spans="1:44"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0">
        <v>19</v>
      </c>
      <c r="B63" s="104" t="str">
        <f>IF('2. Identificación del Riesgo'!B63:B65="","",'2. Identificación del Riesgo'!B63:B65)</f>
        <v/>
      </c>
      <c r="C63" s="85" t="str">
        <f>IF('2. Identificación del Riesgo'!G63:G65="","",'2. Identificación del Riesgo'!G63:G65)</f>
        <v/>
      </c>
      <c r="D63" s="85" t="str">
        <f>IF('2. Identificación del Riesgo'!H63:H65="","",'2. Identificación del Riesgo'!H63:H65)</f>
        <v/>
      </c>
      <c r="E63" s="116" t="str">
        <f>IF('7. Mapa de Riesgos General'!AO63:AO65="","",'7. Mapa de Riesgos General'!AO63:AO65)</f>
        <v/>
      </c>
      <c r="F63" s="87"/>
      <c r="G63" s="117"/>
      <c r="H63" s="117"/>
      <c r="I63" s="117"/>
      <c r="J63" s="118"/>
      <c r="K63" s="87"/>
      <c r="L63" s="118"/>
      <c r="M63" s="118"/>
      <c r="N63" s="87"/>
      <c r="O63" s="117"/>
      <c r="P63" s="117"/>
      <c r="Q63" s="117"/>
      <c r="R63" s="118"/>
      <c r="S63" s="87"/>
      <c r="T63" s="118"/>
      <c r="U63" s="118"/>
      <c r="V63" s="87"/>
      <c r="W63" s="117"/>
      <c r="X63" s="117"/>
      <c r="Y63" s="117"/>
      <c r="Z63" s="118"/>
      <c r="AA63" s="87"/>
      <c r="AB63" s="118"/>
      <c r="AC63" s="118"/>
      <c r="AD63" s="3"/>
      <c r="AE63" s="3"/>
      <c r="AF63" s="3"/>
      <c r="AG63" s="3"/>
      <c r="AH63" s="3"/>
      <c r="AI63" s="3"/>
      <c r="AJ63" s="3"/>
      <c r="AK63" s="3"/>
      <c r="AL63" s="3"/>
      <c r="AM63" s="3"/>
      <c r="AN63" s="3"/>
      <c r="AO63" s="3"/>
      <c r="AP63" s="3"/>
      <c r="AQ63" s="3"/>
      <c r="AR63" s="3"/>
    </row>
    <row r="64" spans="1:44"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0">
        <v>20</v>
      </c>
      <c r="B66" s="104" t="str">
        <f>IF('2. Identificación del Riesgo'!B66:B68="","",'2. Identificación del Riesgo'!B66:B68)</f>
        <v/>
      </c>
      <c r="C66" s="85" t="str">
        <f>IF('2. Identificación del Riesgo'!G66:G68="","",'2. Identificación del Riesgo'!G66:G68)</f>
        <v/>
      </c>
      <c r="D66" s="85" t="str">
        <f>IF('2. Identificación del Riesgo'!H66:H68="","",'2. Identificación del Riesgo'!H66:H68)</f>
        <v/>
      </c>
      <c r="E66" s="116" t="str">
        <f>IF('7. Mapa de Riesgos General'!AO66:AO68="","",'7. Mapa de Riesgos General'!AO66:AO68)</f>
        <v/>
      </c>
      <c r="F66" s="87"/>
      <c r="G66" s="117"/>
      <c r="H66" s="117"/>
      <c r="I66" s="117"/>
      <c r="J66" s="118"/>
      <c r="K66" s="87"/>
      <c r="L66" s="118"/>
      <c r="M66" s="118"/>
      <c r="N66" s="87"/>
      <c r="O66" s="117"/>
      <c r="P66" s="117"/>
      <c r="Q66" s="117"/>
      <c r="R66" s="118"/>
      <c r="S66" s="87"/>
      <c r="T66" s="118"/>
      <c r="U66" s="118"/>
      <c r="V66" s="87"/>
      <c r="W66" s="117"/>
      <c r="X66" s="117"/>
      <c r="Y66" s="117"/>
      <c r="Z66" s="118"/>
      <c r="AA66" s="87"/>
      <c r="AB66" s="118"/>
      <c r="AC66" s="118"/>
      <c r="AD66" s="3"/>
      <c r="AE66" s="3"/>
      <c r="AF66" s="3"/>
      <c r="AG66" s="3"/>
      <c r="AH66" s="3"/>
      <c r="AI66" s="3"/>
      <c r="AJ66" s="3"/>
      <c r="AK66" s="3"/>
      <c r="AL66" s="3"/>
      <c r="AM66" s="3"/>
      <c r="AN66" s="3"/>
      <c r="AO66" s="3"/>
      <c r="AP66" s="3"/>
      <c r="AQ66" s="3"/>
      <c r="AR66" s="3"/>
    </row>
    <row r="67" spans="1:44"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0.33</v>
      </c>
      <c r="G69" s="2"/>
      <c r="H69" s="2"/>
      <c r="I69" s="2"/>
      <c r="J69" s="2"/>
      <c r="K69" s="38">
        <f>IFERROR(AVERAGE(K9:K68),"")</f>
        <v>0</v>
      </c>
      <c r="L69" s="2"/>
      <c r="M69" s="2"/>
      <c r="N69" s="38">
        <f>IFERROR(AVERAGE(N9:N68),"")</f>
        <v>1</v>
      </c>
      <c r="O69" s="2"/>
      <c r="P69" s="2"/>
      <c r="Q69" s="2"/>
      <c r="R69" s="2"/>
      <c r="S69" s="38">
        <f>IFERROR(AVERAGE(S9:S68),"")</f>
        <v>1</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J18"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375</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376</v>
      </c>
      <c r="J2" s="60"/>
      <c r="K2" s="3"/>
      <c r="L2" s="3"/>
      <c r="M2" s="3"/>
      <c r="N2" s="3"/>
      <c r="O2" s="3"/>
      <c r="P2" s="3"/>
      <c r="Q2" s="3"/>
      <c r="R2" s="3"/>
      <c r="S2" s="3"/>
      <c r="T2" s="3"/>
      <c r="U2" s="3"/>
      <c r="V2" s="3"/>
      <c r="W2" s="3"/>
      <c r="X2" s="3"/>
      <c r="Y2" s="3"/>
      <c r="Z2" s="4"/>
    </row>
    <row r="3" spans="1:26" ht="16.5">
      <c r="A3" s="69"/>
      <c r="B3" s="70"/>
      <c r="C3" s="69"/>
      <c r="D3" s="75"/>
      <c r="E3" s="75"/>
      <c r="F3" s="75"/>
      <c r="G3" s="75"/>
      <c r="H3" s="70"/>
      <c r="I3" s="101" t="s">
        <v>377</v>
      </c>
      <c r="J3" s="60"/>
      <c r="K3" s="3"/>
      <c r="L3" s="3"/>
      <c r="M3" s="3"/>
      <c r="N3" s="3"/>
      <c r="O3" s="3"/>
      <c r="P3" s="3"/>
      <c r="Q3" s="3"/>
      <c r="R3" s="3"/>
      <c r="S3" s="3"/>
      <c r="T3" s="3"/>
      <c r="U3" s="3"/>
      <c r="V3" s="3"/>
      <c r="W3" s="3"/>
      <c r="X3" s="3"/>
      <c r="Y3" s="3"/>
      <c r="Z3" s="4"/>
    </row>
    <row r="4" spans="1:26" ht="16.5">
      <c r="A4" s="71"/>
      <c r="B4" s="72"/>
      <c r="C4" s="71"/>
      <c r="D4" s="76"/>
      <c r="E4" s="76"/>
      <c r="F4" s="76"/>
      <c r="G4" s="76"/>
      <c r="H4" s="72"/>
      <c r="I4" s="101" t="s">
        <v>378</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104</v>
      </c>
      <c r="B6" s="59"/>
      <c r="C6" s="59"/>
      <c r="D6" s="59"/>
      <c r="E6" s="139" t="s">
        <v>379</v>
      </c>
      <c r="F6" s="60"/>
      <c r="G6" s="139" t="s">
        <v>380</v>
      </c>
      <c r="H6" s="60"/>
      <c r="I6" s="139" t="s">
        <v>381</v>
      </c>
      <c r="J6" s="60"/>
      <c r="K6" s="3"/>
      <c r="L6" s="3"/>
      <c r="M6" s="3"/>
      <c r="N6" s="3"/>
      <c r="O6" s="3"/>
      <c r="P6" s="3"/>
      <c r="Q6" s="3"/>
      <c r="R6" s="3"/>
      <c r="S6" s="3"/>
      <c r="T6" s="3"/>
      <c r="U6" s="3"/>
      <c r="V6" s="3"/>
      <c r="W6" s="3"/>
      <c r="X6" s="3"/>
      <c r="Y6" s="3"/>
      <c r="Z6" s="4"/>
    </row>
    <row r="7" spans="1:26" ht="21" customHeight="1">
      <c r="A7" s="130" t="s">
        <v>102</v>
      </c>
      <c r="B7" s="92" t="s">
        <v>103</v>
      </c>
      <c r="C7" s="93" t="s">
        <v>111</v>
      </c>
      <c r="D7" s="131" t="s">
        <v>112</v>
      </c>
      <c r="E7" s="138" t="s">
        <v>382</v>
      </c>
      <c r="F7" s="138" t="s">
        <v>383</v>
      </c>
      <c r="G7" s="138" t="s">
        <v>382</v>
      </c>
      <c r="H7" s="138" t="s">
        <v>383</v>
      </c>
      <c r="I7" s="138" t="s">
        <v>382</v>
      </c>
      <c r="J7" s="138" t="s">
        <v>383</v>
      </c>
      <c r="K7" s="3"/>
      <c r="L7" s="3"/>
      <c r="M7" s="3"/>
      <c r="N7" s="3"/>
      <c r="O7" s="3"/>
      <c r="P7" s="3"/>
      <c r="Q7" s="3"/>
      <c r="R7" s="3"/>
      <c r="S7" s="3"/>
      <c r="T7" s="3"/>
      <c r="U7" s="3"/>
      <c r="V7" s="3"/>
      <c r="W7" s="3"/>
      <c r="X7" s="3"/>
      <c r="Y7" s="3"/>
      <c r="Z7" s="4"/>
    </row>
    <row r="8" spans="1:26" ht="12" customHeight="1">
      <c r="A8" s="84"/>
      <c r="B8" s="84"/>
      <c r="C8" s="84"/>
      <c r="D8" s="132"/>
      <c r="E8" s="84"/>
      <c r="F8" s="84"/>
      <c r="G8" s="84"/>
      <c r="H8" s="84"/>
      <c r="I8" s="84"/>
      <c r="J8" s="84"/>
      <c r="K8" s="16"/>
      <c r="L8" s="16"/>
      <c r="M8" s="16"/>
      <c r="N8" s="16"/>
      <c r="O8" s="16"/>
      <c r="P8" s="16"/>
      <c r="Q8" s="16"/>
      <c r="R8" s="16"/>
      <c r="S8" s="16"/>
      <c r="T8" s="16"/>
      <c r="U8" s="16"/>
      <c r="V8" s="16"/>
      <c r="W8" s="16"/>
      <c r="X8" s="16"/>
      <c r="Y8" s="16"/>
      <c r="Z8" s="4"/>
    </row>
    <row r="9" spans="1:26" ht="16.5" customHeight="1">
      <c r="A9" s="90">
        <v>1</v>
      </c>
      <c r="B9" s="104" t="str">
        <f>IF('8. Seguimiento Cuatrimestral'!B9:B11="","",'8. Seguimiento Cuatrimestral'!B9:B11)</f>
        <v>Gestión Documental</v>
      </c>
      <c r="C9" s="104" t="str">
        <f>IF('8. Seguimiento Cuatrimestral'!C9:C11="","",'8. Seguimiento Cuatrimestral'!C9:C11)</f>
        <v>Posibilidad de afectacion reputacional al encontrarse expedientes que no se encuentran organizados según la normatividad archivistiva, debido a la no aplicación de las Tablas de Retencion Documental o la intervencion de los mismo por personal no cualificado</v>
      </c>
      <c r="D9" s="104" t="str">
        <f>IF('8. Seguimiento Cuatrimestral'!D9:D11="","",'8. Seguimiento Cuatrimestral'!D9:D11)</f>
        <v>Gestión</v>
      </c>
      <c r="E9" s="125">
        <f>'8. Seguimiento Cuatrimestral'!F9:F11</f>
        <v>0</v>
      </c>
      <c r="F9" s="125">
        <f>'8. Seguimiento Cuatrimestral'!K9:K11</f>
        <v>0</v>
      </c>
      <c r="G9" s="125" t="str">
        <f>'8. Seguimiento Cuatrimestral'!N9:N11</f>
        <v>N/A</v>
      </c>
      <c r="H9" s="125">
        <f>'8. Seguimiento Cuatrimestral'!S9:S11</f>
        <v>0</v>
      </c>
      <c r="I9" s="125">
        <f>'8. Seguimiento Cuatrimestral'!V9:V11</f>
        <v>0</v>
      </c>
      <c r="J9" s="125">
        <f>'8. Seguimiento Cuatrimestral'!AA9:AA11</f>
        <v>0</v>
      </c>
      <c r="K9" s="17"/>
      <c r="L9" s="17"/>
      <c r="M9" s="17"/>
      <c r="N9" s="17"/>
      <c r="O9" s="17"/>
      <c r="P9" s="17"/>
      <c r="Q9" s="17"/>
      <c r="R9" s="17"/>
      <c r="S9" s="17"/>
      <c r="T9" s="17"/>
      <c r="U9" s="17"/>
      <c r="V9" s="17"/>
      <c r="W9" s="17"/>
      <c r="X9" s="17"/>
      <c r="Y9" s="17"/>
      <c r="Z9" s="4"/>
    </row>
    <row r="10" spans="1:26" ht="16.5">
      <c r="A10" s="83"/>
      <c r="B10" s="83"/>
      <c r="C10" s="83"/>
      <c r="D10" s="83"/>
      <c r="E10" s="83"/>
      <c r="F10" s="83"/>
      <c r="G10" s="83"/>
      <c r="H10" s="83"/>
      <c r="I10" s="83"/>
      <c r="J10" s="83"/>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0">
        <v>2</v>
      </c>
      <c r="B12" s="104" t="str">
        <f>IF('8. Seguimiento Cuatrimestral'!B12:B14="","",'8. Seguimiento Cuatrimestral'!B12:B14)</f>
        <v>Gestión Documental</v>
      </c>
      <c r="C12" s="104" t="str">
        <f>IF('8. Seguimiento Cuatrimestral'!C12:C14="","",'8. Seguimiento Cuatrimestral'!C12:C14)</f>
        <v>Posibilidad de afectacion reputacional por la perdida, cambio o extracción de documentos, debido al acceso no autorizado a los expedientes fisicos o digitales en custodia del CAD</v>
      </c>
      <c r="D12" s="104" t="str">
        <f>IF('8. Seguimiento Cuatrimestral'!D12:D14="","",'8. Seguimiento Cuatrimestral'!D12:D14)</f>
        <v>Gestión</v>
      </c>
      <c r="E12" s="125">
        <f>'8. Seguimiento Cuatrimestral'!F12:F14</f>
        <v>0.33</v>
      </c>
      <c r="F12" s="125">
        <f>'8. Seguimiento Cuatrimestral'!K12:K14</f>
        <v>0</v>
      </c>
      <c r="G12" s="125">
        <f>'8. Seguimiento Cuatrimestral'!N12:N14</f>
        <v>1</v>
      </c>
      <c r="H12" s="125">
        <f>'8. Seguimiento Cuatrimestral'!S12:S14</f>
        <v>0</v>
      </c>
      <c r="I12" s="125">
        <f>'8. Seguimiento Cuatrimestral'!V12:V14</f>
        <v>0</v>
      </c>
      <c r="J12" s="125">
        <f>'8. Seguimiento Cuatrimestral'!AA12:AA14</f>
        <v>0</v>
      </c>
      <c r="K12" s="3"/>
      <c r="L12" s="3"/>
      <c r="M12" s="3"/>
      <c r="N12" s="3"/>
      <c r="O12" s="3"/>
      <c r="P12" s="3"/>
      <c r="Q12" s="3"/>
      <c r="R12" s="3"/>
      <c r="S12" s="3"/>
      <c r="T12" s="3"/>
      <c r="U12" s="3"/>
      <c r="V12" s="3"/>
      <c r="W12" s="3"/>
      <c r="X12" s="3"/>
      <c r="Y12" s="3"/>
      <c r="Z12" s="4"/>
    </row>
    <row r="13" spans="1:26" ht="16.5">
      <c r="A13" s="83"/>
      <c r="B13" s="83"/>
      <c r="C13" s="83"/>
      <c r="D13" s="83"/>
      <c r="E13" s="83"/>
      <c r="F13" s="83"/>
      <c r="G13" s="83"/>
      <c r="H13" s="83"/>
      <c r="I13" s="83"/>
      <c r="J13" s="83"/>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0">
        <v>3</v>
      </c>
      <c r="B15" s="104" t="str">
        <f>IF('8. Seguimiento Cuatrimestral'!B15:B17="","",'8. Seguimiento Cuatrimestral'!B15:B17)</f>
        <v>Gestión Documental</v>
      </c>
      <c r="C15" s="104" t="str">
        <f>IF('8. Seguimiento Cuatrimestral'!C15:C17="","",'8. Seguimiento Cuatrimestral'!C15:C17)</f>
        <v>Posibilidad de afectacion reputacional al no dar respuesta a peticiones por no encontrarse registradas en el sistema de correspondencia debido a la recepcion de comunicaciones por canales no oficiales, falta de informacion o fallas en el sistema.</v>
      </c>
      <c r="D15" s="104" t="str">
        <f>IF('8. Seguimiento Cuatrimestral'!D15:D17="","",'8. Seguimiento Cuatrimestral'!D15:D17)</f>
        <v>Gestión</v>
      </c>
      <c r="E15" s="125">
        <f>'8. Seguimiento Cuatrimestral'!F15:F17</f>
        <v>0</v>
      </c>
      <c r="F15" s="125">
        <f>'8. Seguimiento Cuatrimestral'!K15:K17</f>
        <v>0</v>
      </c>
      <c r="G15" s="125" t="str">
        <f>'8. Seguimiento Cuatrimestral'!N15:N17</f>
        <v>N/A</v>
      </c>
      <c r="H15" s="125">
        <f>'8. Seguimiento Cuatrimestral'!S15:S17</f>
        <v>0</v>
      </c>
      <c r="I15" s="125">
        <f>'8. Seguimiento Cuatrimestral'!V15:V17</f>
        <v>0</v>
      </c>
      <c r="J15" s="125">
        <f>'8. Seguimiento Cuatrimestral'!AA15:AA17</f>
        <v>0</v>
      </c>
      <c r="K15" s="3"/>
      <c r="L15" s="3"/>
      <c r="M15" s="3"/>
      <c r="N15" s="3"/>
      <c r="O15" s="3"/>
      <c r="P15" s="3"/>
      <c r="Q15" s="3"/>
      <c r="R15" s="3"/>
      <c r="S15" s="3"/>
      <c r="T15" s="3"/>
      <c r="U15" s="3"/>
      <c r="V15" s="3"/>
      <c r="W15" s="3"/>
      <c r="X15" s="3"/>
      <c r="Y15" s="3"/>
      <c r="Z15" s="4"/>
    </row>
    <row r="16" spans="1:26" ht="16.5">
      <c r="A16" s="83"/>
      <c r="B16" s="83"/>
      <c r="C16" s="83"/>
      <c r="D16" s="83"/>
      <c r="E16" s="83"/>
      <c r="F16" s="83"/>
      <c r="G16" s="83"/>
      <c r="H16" s="83"/>
      <c r="I16" s="83"/>
      <c r="J16" s="83"/>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0">
        <v>4</v>
      </c>
      <c r="B18" s="104" t="str">
        <f>IF('8. Seguimiento Cuatrimestral'!B18:B20="","",'8. Seguimiento Cuatrimestral'!B18:B20)</f>
        <v>Gestión Documental</v>
      </c>
      <c r="C18" s="104" t="str">
        <f>IF('8. Seguimiento Cuatrimestral'!C18:C20="","",'8. Seguimiento Cuatrimestral'!C18:C20)</f>
        <v>Posibilidad de afectación economica y presupuestal por sustracción no autorizada de documentos</v>
      </c>
      <c r="D18" s="104" t="str">
        <f>IF('8. Seguimiento Cuatrimestral'!D18:D20="","",'8. Seguimiento Cuatrimestral'!D18:D20)</f>
        <v>Corrupción</v>
      </c>
      <c r="E18" s="125">
        <f>'8. Seguimiento Cuatrimestral'!F18:F20</f>
        <v>0.33</v>
      </c>
      <c r="F18" s="125">
        <f>'8. Seguimiento Cuatrimestral'!K18:K20</f>
        <v>0</v>
      </c>
      <c r="G18" s="125">
        <f>'8. Seguimiento Cuatrimestral'!N18:N20</f>
        <v>1</v>
      </c>
      <c r="H18" s="125">
        <f>'8. Seguimiento Cuatrimestral'!S18:S20</f>
        <v>1</v>
      </c>
      <c r="I18" s="125">
        <f>'8. Seguimiento Cuatrimestral'!V18:V20</f>
        <v>0</v>
      </c>
      <c r="J18" s="125">
        <f>'8. Seguimiento Cuatrimestral'!AA18:AA20</f>
        <v>0</v>
      </c>
      <c r="K18" s="3"/>
      <c r="L18" s="3"/>
      <c r="M18" s="3"/>
      <c r="N18" s="3"/>
      <c r="O18" s="3"/>
      <c r="P18" s="3"/>
      <c r="Q18" s="3"/>
      <c r="R18" s="3"/>
      <c r="S18" s="3"/>
      <c r="T18" s="3"/>
      <c r="U18" s="3"/>
      <c r="V18" s="3"/>
      <c r="W18" s="3"/>
      <c r="X18" s="3"/>
      <c r="Y18" s="3"/>
      <c r="Z18" s="4"/>
    </row>
    <row r="19" spans="1:26" ht="16.5">
      <c r="A19" s="83"/>
      <c r="B19" s="83"/>
      <c r="C19" s="83"/>
      <c r="D19" s="83"/>
      <c r="E19" s="83"/>
      <c r="F19" s="83"/>
      <c r="G19" s="83"/>
      <c r="H19" s="83"/>
      <c r="I19" s="83"/>
      <c r="J19" s="83"/>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0">
        <v>5</v>
      </c>
      <c r="B21" s="104" t="str">
        <f>IF('8. Seguimiento Cuatrimestral'!B21:B23="","",'8. Seguimiento Cuatrimestral'!B21:B23)</f>
        <v/>
      </c>
      <c r="C21" s="104" t="str">
        <f>IF('8. Seguimiento Cuatrimestral'!C21:C23="","",'8. Seguimiento Cuatrimestral'!C21:C23)</f>
        <v/>
      </c>
      <c r="D21" s="104" t="str">
        <f>IF('8. Seguimiento Cuatrimestral'!D21:D23="","",'8. Seguimiento Cuatrimestral'!D21:D23)</f>
        <v/>
      </c>
      <c r="E21" s="125">
        <f>'8. Seguimiento Cuatrimestral'!F21:F23</f>
        <v>0</v>
      </c>
      <c r="F21" s="125">
        <f>'8. Seguimiento Cuatrimestral'!K21:K23</f>
        <v>0</v>
      </c>
      <c r="G21" s="125">
        <f>'8. Seguimiento Cuatrimestral'!N21:N23</f>
        <v>0</v>
      </c>
      <c r="H21" s="125">
        <f>'8. Seguimiento Cuatrimestral'!S21:S23</f>
        <v>0</v>
      </c>
      <c r="I21" s="125">
        <f>'8. Seguimiento Cuatrimestral'!V21:V23</f>
        <v>0</v>
      </c>
      <c r="J21" s="125">
        <f>'8. Seguimiento Cuatrimestral'!AA21:AA23</f>
        <v>0</v>
      </c>
      <c r="K21" s="3"/>
      <c r="L21" s="3"/>
      <c r="M21" s="3"/>
      <c r="N21" s="3"/>
      <c r="O21" s="3"/>
      <c r="P21" s="3"/>
      <c r="Q21" s="3"/>
      <c r="R21" s="3"/>
      <c r="S21" s="3"/>
      <c r="T21" s="3"/>
      <c r="U21" s="3"/>
      <c r="V21" s="3"/>
      <c r="W21" s="3"/>
      <c r="X21" s="3"/>
      <c r="Y21" s="3"/>
      <c r="Z21" s="4"/>
    </row>
    <row r="22" spans="1:26" ht="15.75" customHeight="1">
      <c r="A22" s="83"/>
      <c r="B22" s="83"/>
      <c r="C22" s="83"/>
      <c r="D22" s="83"/>
      <c r="E22" s="83"/>
      <c r="F22" s="83"/>
      <c r="G22" s="83"/>
      <c r="H22" s="83"/>
      <c r="I22" s="83"/>
      <c r="J22" s="83"/>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0">
        <v>6</v>
      </c>
      <c r="B24" s="104" t="str">
        <f>IF('8. Seguimiento Cuatrimestral'!B24:B26="","",'8. Seguimiento Cuatrimestral'!B24:B26)</f>
        <v/>
      </c>
      <c r="C24" s="104" t="str">
        <f>IF('8. Seguimiento Cuatrimestral'!C24:C26="","",'8. Seguimiento Cuatrimestral'!C24:C26)</f>
        <v/>
      </c>
      <c r="D24" s="104" t="str">
        <f>IF('8. Seguimiento Cuatrimestral'!D24:D26="","",'8. Seguimiento Cuatrimestral'!D24:D26)</f>
        <v/>
      </c>
      <c r="E24" s="125">
        <f>'8. Seguimiento Cuatrimestral'!F24:F26</f>
        <v>0</v>
      </c>
      <c r="F24" s="125">
        <f>'8. Seguimiento Cuatrimestral'!K24:K26</f>
        <v>0</v>
      </c>
      <c r="G24" s="125">
        <f>'8. Seguimiento Cuatrimestral'!N24:N26</f>
        <v>0</v>
      </c>
      <c r="H24" s="125">
        <f>'8. Seguimiento Cuatrimestral'!S24:S26</f>
        <v>0</v>
      </c>
      <c r="I24" s="125">
        <f>'8. Seguimiento Cuatrimestral'!V24:V26</f>
        <v>0</v>
      </c>
      <c r="J24" s="125">
        <f>'8. Seguimiento Cuatrimestral'!AA24:AA26</f>
        <v>0</v>
      </c>
      <c r="K24" s="3"/>
      <c r="L24" s="3"/>
      <c r="M24" s="3"/>
      <c r="N24" s="3"/>
      <c r="O24" s="3"/>
      <c r="P24" s="3"/>
      <c r="Q24" s="3"/>
      <c r="R24" s="3"/>
      <c r="S24" s="3"/>
      <c r="T24" s="3"/>
      <c r="U24" s="3"/>
      <c r="V24" s="3"/>
      <c r="W24" s="3"/>
      <c r="X24" s="3"/>
      <c r="Y24" s="3"/>
      <c r="Z24" s="4"/>
    </row>
    <row r="25" spans="1:26" ht="15.75" customHeight="1">
      <c r="A25" s="83"/>
      <c r="B25" s="83"/>
      <c r="C25" s="83"/>
      <c r="D25" s="83"/>
      <c r="E25" s="83"/>
      <c r="F25" s="83"/>
      <c r="G25" s="83"/>
      <c r="H25" s="83"/>
      <c r="I25" s="83"/>
      <c r="J25" s="83"/>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0">
        <v>7</v>
      </c>
      <c r="B27" s="104" t="str">
        <f>IF('8. Seguimiento Cuatrimestral'!B27:B29="","",'8. Seguimiento Cuatrimestral'!B27:B29)</f>
        <v/>
      </c>
      <c r="C27" s="104" t="str">
        <f>IF('8. Seguimiento Cuatrimestral'!C27:C29="","",'8. Seguimiento Cuatrimestral'!C27:C29)</f>
        <v/>
      </c>
      <c r="D27" s="104" t="str">
        <f>IF('8. Seguimiento Cuatrimestral'!D27:D29="","",'8. Seguimiento Cuatrimestral'!D27:D29)</f>
        <v/>
      </c>
      <c r="E27" s="125">
        <f>'8. Seguimiento Cuatrimestral'!F27:F29</f>
        <v>0</v>
      </c>
      <c r="F27" s="125">
        <f>'8. Seguimiento Cuatrimestral'!K27:K29</f>
        <v>0</v>
      </c>
      <c r="G27" s="125">
        <f>'8. Seguimiento Cuatrimestral'!N27:N29</f>
        <v>0</v>
      </c>
      <c r="H27" s="125">
        <f>'8. Seguimiento Cuatrimestral'!S27:S29</f>
        <v>0</v>
      </c>
      <c r="I27" s="125">
        <f>'8. Seguimiento Cuatrimestral'!V27:V29</f>
        <v>0</v>
      </c>
      <c r="J27" s="125">
        <f>'8. Seguimiento Cuatrimestral'!AA27:AA29</f>
        <v>0</v>
      </c>
      <c r="K27" s="3"/>
      <c r="L27" s="3"/>
      <c r="M27" s="3"/>
      <c r="N27" s="3"/>
      <c r="O27" s="3"/>
      <c r="P27" s="3"/>
      <c r="Q27" s="3"/>
      <c r="R27" s="3"/>
      <c r="S27" s="3"/>
      <c r="T27" s="3"/>
      <c r="U27" s="3"/>
      <c r="V27" s="3"/>
      <c r="W27" s="3"/>
      <c r="X27" s="3"/>
      <c r="Y27" s="3"/>
      <c r="Z27" s="4"/>
    </row>
    <row r="28" spans="1:26" ht="15.75" customHeight="1">
      <c r="A28" s="83"/>
      <c r="B28" s="83"/>
      <c r="C28" s="83"/>
      <c r="D28" s="83"/>
      <c r="E28" s="83"/>
      <c r="F28" s="83"/>
      <c r="G28" s="83"/>
      <c r="H28" s="83"/>
      <c r="I28" s="83"/>
      <c r="J28" s="83"/>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0">
        <v>8</v>
      </c>
      <c r="B30" s="104" t="str">
        <f>IF('8. Seguimiento Cuatrimestral'!B30:B32="","",'8. Seguimiento Cuatrimestral'!B30:B32)</f>
        <v/>
      </c>
      <c r="C30" s="104" t="str">
        <f>IF('8. Seguimiento Cuatrimestral'!C30:C32="","",'8. Seguimiento Cuatrimestral'!C30:C32)</f>
        <v/>
      </c>
      <c r="D30" s="104" t="str">
        <f>IF('8. Seguimiento Cuatrimestral'!D30:D32="","",'8. Seguimiento Cuatrimestral'!D30:D32)</f>
        <v/>
      </c>
      <c r="E30" s="125">
        <f>'8. Seguimiento Cuatrimestral'!F30:F32</f>
        <v>0</v>
      </c>
      <c r="F30" s="125">
        <f>'8. Seguimiento Cuatrimestral'!K30:K32</f>
        <v>0</v>
      </c>
      <c r="G30" s="125">
        <f>'8. Seguimiento Cuatrimestral'!N30:N32</f>
        <v>0</v>
      </c>
      <c r="H30" s="125">
        <f>'8. Seguimiento Cuatrimestral'!S30:S32</f>
        <v>0</v>
      </c>
      <c r="I30" s="125">
        <f>'8. Seguimiento Cuatrimestral'!V30:V32</f>
        <v>0</v>
      </c>
      <c r="J30" s="125">
        <f>'8. Seguimiento Cuatrimestral'!AA30:AA32</f>
        <v>0</v>
      </c>
      <c r="K30" s="3"/>
      <c r="L30" s="3"/>
      <c r="M30" s="3"/>
      <c r="N30" s="3"/>
      <c r="O30" s="3"/>
      <c r="P30" s="3"/>
      <c r="Q30" s="3"/>
      <c r="R30" s="3"/>
      <c r="S30" s="3"/>
      <c r="T30" s="3"/>
      <c r="U30" s="3"/>
      <c r="V30" s="3"/>
      <c r="W30" s="3"/>
      <c r="X30" s="3"/>
      <c r="Y30" s="3"/>
      <c r="Z30" s="4"/>
    </row>
    <row r="31" spans="1:26" ht="15.75" customHeight="1">
      <c r="A31" s="83"/>
      <c r="B31" s="83"/>
      <c r="C31" s="83"/>
      <c r="D31" s="83"/>
      <c r="E31" s="83"/>
      <c r="F31" s="83"/>
      <c r="G31" s="83"/>
      <c r="H31" s="83"/>
      <c r="I31" s="83"/>
      <c r="J31" s="83"/>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0">
        <v>9</v>
      </c>
      <c r="B33" s="104" t="str">
        <f>IF('8. Seguimiento Cuatrimestral'!B33:B35="","",'8. Seguimiento Cuatrimestral'!B33:B35)</f>
        <v/>
      </c>
      <c r="C33" s="104" t="str">
        <f>IF('8. Seguimiento Cuatrimestral'!C33:C35="","",'8. Seguimiento Cuatrimestral'!C33:C35)</f>
        <v/>
      </c>
      <c r="D33" s="104" t="str">
        <f>IF('8. Seguimiento Cuatrimestral'!D33:D35="","",'8. Seguimiento Cuatrimestral'!D33:D35)</f>
        <v/>
      </c>
      <c r="E33" s="125">
        <f>'8. Seguimiento Cuatrimestral'!F33:F35</f>
        <v>0</v>
      </c>
      <c r="F33" s="125">
        <f>'8. Seguimiento Cuatrimestral'!K33:K35</f>
        <v>0</v>
      </c>
      <c r="G33" s="125">
        <f>'8. Seguimiento Cuatrimestral'!N33:N35</f>
        <v>0</v>
      </c>
      <c r="H33" s="125">
        <f>'8. Seguimiento Cuatrimestral'!S33:S35</f>
        <v>0</v>
      </c>
      <c r="I33" s="125">
        <f>'8. Seguimiento Cuatrimestral'!V33:V35</f>
        <v>0</v>
      </c>
      <c r="J33" s="125">
        <f>'8. Seguimiento Cuatrimestral'!AA33:AA35</f>
        <v>0</v>
      </c>
      <c r="K33" s="3"/>
      <c r="L33" s="3"/>
      <c r="M33" s="3"/>
      <c r="N33" s="3"/>
      <c r="O33" s="3"/>
      <c r="P33" s="3"/>
      <c r="Q33" s="3"/>
      <c r="R33" s="3"/>
      <c r="S33" s="3"/>
      <c r="T33" s="3"/>
      <c r="U33" s="3"/>
      <c r="V33" s="3"/>
      <c r="W33" s="3"/>
      <c r="X33" s="3"/>
      <c r="Y33" s="3"/>
      <c r="Z33" s="4"/>
    </row>
    <row r="34" spans="1:26" ht="15.75" customHeight="1">
      <c r="A34" s="83"/>
      <c r="B34" s="83"/>
      <c r="C34" s="83"/>
      <c r="D34" s="83"/>
      <c r="E34" s="83"/>
      <c r="F34" s="83"/>
      <c r="G34" s="83"/>
      <c r="H34" s="83"/>
      <c r="I34" s="83"/>
      <c r="J34" s="83"/>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0">
        <v>10</v>
      </c>
      <c r="B36" s="104" t="str">
        <f>IF('8. Seguimiento Cuatrimestral'!B36:B38="","",'8. Seguimiento Cuatrimestral'!B36:B38)</f>
        <v/>
      </c>
      <c r="C36" s="104" t="str">
        <f>IF('8. Seguimiento Cuatrimestral'!C36:C38="","",'8. Seguimiento Cuatrimestral'!C36:C38)</f>
        <v/>
      </c>
      <c r="D36" s="104" t="str">
        <f>IF('8. Seguimiento Cuatrimestral'!D36:D38="","",'8. Seguimiento Cuatrimestral'!D36:D38)</f>
        <v/>
      </c>
      <c r="E36" s="125">
        <f>'8. Seguimiento Cuatrimestral'!F36:F38</f>
        <v>0</v>
      </c>
      <c r="F36" s="125">
        <f>'8. Seguimiento Cuatrimestral'!K36:K38</f>
        <v>0</v>
      </c>
      <c r="G36" s="125">
        <f>'8. Seguimiento Cuatrimestral'!N36:N38</f>
        <v>0</v>
      </c>
      <c r="H36" s="125">
        <f>'8. Seguimiento Cuatrimestral'!S36:S38</f>
        <v>0</v>
      </c>
      <c r="I36" s="125">
        <f>'8. Seguimiento Cuatrimestral'!V36:V38</f>
        <v>0</v>
      </c>
      <c r="J36" s="125">
        <f>'8. Seguimiento Cuatrimestral'!AA36:AA38</f>
        <v>0</v>
      </c>
      <c r="K36" s="3"/>
      <c r="L36" s="3"/>
      <c r="M36" s="3"/>
      <c r="N36" s="3"/>
      <c r="O36" s="3"/>
      <c r="P36" s="3"/>
      <c r="Q36" s="3"/>
      <c r="R36" s="3"/>
      <c r="S36" s="3"/>
      <c r="T36" s="3"/>
      <c r="U36" s="3"/>
      <c r="V36" s="3"/>
      <c r="W36" s="3"/>
      <c r="X36" s="3"/>
      <c r="Y36" s="3"/>
      <c r="Z36" s="4"/>
    </row>
    <row r="37" spans="1:26" ht="15.75" customHeight="1">
      <c r="A37" s="83"/>
      <c r="B37" s="83"/>
      <c r="C37" s="83"/>
      <c r="D37" s="83"/>
      <c r="E37" s="83"/>
      <c r="F37" s="83"/>
      <c r="G37" s="83"/>
      <c r="H37" s="83"/>
      <c r="I37" s="83"/>
      <c r="J37" s="83"/>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0">
        <v>11</v>
      </c>
      <c r="B39" s="104" t="str">
        <f>IF('8. Seguimiento Cuatrimestral'!B39:B41="","",'8. Seguimiento Cuatrimestral'!B39:B41)</f>
        <v/>
      </c>
      <c r="C39" s="104" t="str">
        <f>IF('8. Seguimiento Cuatrimestral'!C39:C41="","",'8. Seguimiento Cuatrimestral'!C39:C41)</f>
        <v/>
      </c>
      <c r="D39" s="104" t="str">
        <f>IF('8. Seguimiento Cuatrimestral'!D39:D41="","",'8. Seguimiento Cuatrimestral'!D39:D41)</f>
        <v/>
      </c>
      <c r="E39" s="125">
        <f>'8. Seguimiento Cuatrimestral'!F39:F41</f>
        <v>0</v>
      </c>
      <c r="F39" s="125">
        <f>'8. Seguimiento Cuatrimestral'!K39:K41</f>
        <v>0</v>
      </c>
      <c r="G39" s="125">
        <f>'8. Seguimiento Cuatrimestral'!N39:N41</f>
        <v>0</v>
      </c>
      <c r="H39" s="125">
        <f>'8. Seguimiento Cuatrimestral'!S39:S41</f>
        <v>0</v>
      </c>
      <c r="I39" s="125">
        <f>'8. Seguimiento Cuatrimestral'!V39:V41</f>
        <v>0</v>
      </c>
      <c r="J39" s="125">
        <f>'8. Seguimiento Cuatrimestral'!AA39:AA41</f>
        <v>0</v>
      </c>
      <c r="K39" s="3"/>
      <c r="L39" s="3"/>
      <c r="M39" s="3"/>
      <c r="N39" s="3"/>
      <c r="O39" s="3"/>
      <c r="P39" s="3"/>
      <c r="Q39" s="3"/>
      <c r="R39" s="3"/>
      <c r="S39" s="3"/>
      <c r="T39" s="3"/>
      <c r="U39" s="3"/>
      <c r="V39" s="3"/>
      <c r="W39" s="3"/>
      <c r="X39" s="3"/>
      <c r="Y39" s="3"/>
      <c r="Z39" s="4"/>
    </row>
    <row r="40" spans="1:26" ht="15.75" customHeight="1">
      <c r="A40" s="83"/>
      <c r="B40" s="83"/>
      <c r="C40" s="83"/>
      <c r="D40" s="83"/>
      <c r="E40" s="83"/>
      <c r="F40" s="83"/>
      <c r="G40" s="83"/>
      <c r="H40" s="83"/>
      <c r="I40" s="83"/>
      <c r="J40" s="83"/>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0">
        <v>12</v>
      </c>
      <c r="B42" s="104" t="str">
        <f>IF('8. Seguimiento Cuatrimestral'!B42:B44="","",'8. Seguimiento Cuatrimestral'!B42:B44)</f>
        <v/>
      </c>
      <c r="C42" s="104" t="str">
        <f>IF('8. Seguimiento Cuatrimestral'!C42:C44="","",'8. Seguimiento Cuatrimestral'!C42:C44)</f>
        <v/>
      </c>
      <c r="D42" s="104" t="str">
        <f>IF('8. Seguimiento Cuatrimestral'!D42:D44="","",'8. Seguimiento Cuatrimestral'!D42:D44)</f>
        <v/>
      </c>
      <c r="E42" s="125">
        <f>'8. Seguimiento Cuatrimestral'!F42:F44</f>
        <v>0</v>
      </c>
      <c r="F42" s="125">
        <f>'8. Seguimiento Cuatrimestral'!K42:K44</f>
        <v>0</v>
      </c>
      <c r="G42" s="125">
        <f>'8. Seguimiento Cuatrimestral'!N42:N44</f>
        <v>0</v>
      </c>
      <c r="H42" s="125">
        <f>'8. Seguimiento Cuatrimestral'!S42:S44</f>
        <v>0</v>
      </c>
      <c r="I42" s="125">
        <f>'8. Seguimiento Cuatrimestral'!V42:V44</f>
        <v>0</v>
      </c>
      <c r="J42" s="125">
        <f>'8. Seguimiento Cuatrimestral'!AA42:AA44</f>
        <v>0</v>
      </c>
      <c r="K42" s="3"/>
      <c r="L42" s="3"/>
      <c r="M42" s="3"/>
      <c r="N42" s="3"/>
      <c r="O42" s="3"/>
      <c r="P42" s="3"/>
      <c r="Q42" s="3"/>
      <c r="R42" s="3"/>
      <c r="S42" s="3"/>
      <c r="T42" s="3"/>
      <c r="U42" s="3"/>
      <c r="V42" s="3"/>
      <c r="W42" s="3"/>
      <c r="X42" s="3"/>
      <c r="Y42" s="3"/>
      <c r="Z42" s="4"/>
    </row>
    <row r="43" spans="1:26" ht="15.75" customHeight="1">
      <c r="A43" s="83"/>
      <c r="B43" s="83"/>
      <c r="C43" s="83"/>
      <c r="D43" s="83"/>
      <c r="E43" s="83"/>
      <c r="F43" s="83"/>
      <c r="G43" s="83"/>
      <c r="H43" s="83"/>
      <c r="I43" s="83"/>
      <c r="J43" s="83"/>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0">
        <v>13</v>
      </c>
      <c r="B45" s="104" t="str">
        <f>IF('8. Seguimiento Cuatrimestral'!B45:B47="","",'8. Seguimiento Cuatrimestral'!B45:B47)</f>
        <v/>
      </c>
      <c r="C45" s="104" t="str">
        <f>IF('8. Seguimiento Cuatrimestral'!C45:C47="","",'8. Seguimiento Cuatrimestral'!C45:C47)</f>
        <v/>
      </c>
      <c r="D45" s="104" t="str">
        <f>IF('8. Seguimiento Cuatrimestral'!D45:D47="","",'8. Seguimiento Cuatrimestral'!D45:D47)</f>
        <v/>
      </c>
      <c r="E45" s="125">
        <f>'8. Seguimiento Cuatrimestral'!F45:F47</f>
        <v>0</v>
      </c>
      <c r="F45" s="125">
        <f>'8. Seguimiento Cuatrimestral'!K45:K47</f>
        <v>0</v>
      </c>
      <c r="G45" s="125">
        <f>'8. Seguimiento Cuatrimestral'!N45:N47</f>
        <v>0</v>
      </c>
      <c r="H45" s="125">
        <f>'8. Seguimiento Cuatrimestral'!S45:S47</f>
        <v>0</v>
      </c>
      <c r="I45" s="125">
        <f>'8. Seguimiento Cuatrimestral'!V45:V47</f>
        <v>0</v>
      </c>
      <c r="J45" s="125">
        <f>'8. Seguimiento Cuatrimestral'!AA45:AA47</f>
        <v>0</v>
      </c>
      <c r="K45" s="3"/>
      <c r="L45" s="3"/>
      <c r="M45" s="3"/>
      <c r="N45" s="3"/>
      <c r="O45" s="3"/>
      <c r="P45" s="3"/>
      <c r="Q45" s="3"/>
      <c r="R45" s="3"/>
      <c r="S45" s="3"/>
      <c r="T45" s="3"/>
      <c r="U45" s="3"/>
      <c r="V45" s="3"/>
      <c r="W45" s="3"/>
      <c r="X45" s="3"/>
      <c r="Y45" s="3"/>
      <c r="Z45" s="4"/>
    </row>
    <row r="46" spans="1:26" ht="15.75" customHeight="1">
      <c r="A46" s="83"/>
      <c r="B46" s="83"/>
      <c r="C46" s="83"/>
      <c r="D46" s="83"/>
      <c r="E46" s="83"/>
      <c r="F46" s="83"/>
      <c r="G46" s="83"/>
      <c r="H46" s="83"/>
      <c r="I46" s="83"/>
      <c r="J46" s="83"/>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0">
        <v>14</v>
      </c>
      <c r="B48" s="104" t="str">
        <f>IF('8. Seguimiento Cuatrimestral'!B48:B50="","",'8. Seguimiento Cuatrimestral'!B48:B50)</f>
        <v/>
      </c>
      <c r="C48" s="104" t="str">
        <f>IF('8. Seguimiento Cuatrimestral'!C48:C50="","",'8. Seguimiento Cuatrimestral'!C48:C50)</f>
        <v/>
      </c>
      <c r="D48" s="104" t="str">
        <f>IF('8. Seguimiento Cuatrimestral'!D48:D50="","",'8. Seguimiento Cuatrimestral'!D48:D50)</f>
        <v/>
      </c>
      <c r="E48" s="125">
        <f>'8. Seguimiento Cuatrimestral'!F48:F50</f>
        <v>0</v>
      </c>
      <c r="F48" s="125">
        <f>'8. Seguimiento Cuatrimestral'!K48:K50</f>
        <v>0</v>
      </c>
      <c r="G48" s="125">
        <f>'8. Seguimiento Cuatrimestral'!N48:N50</f>
        <v>0</v>
      </c>
      <c r="H48" s="125">
        <f>'8. Seguimiento Cuatrimestral'!S48:S50</f>
        <v>0</v>
      </c>
      <c r="I48" s="125">
        <f>'8. Seguimiento Cuatrimestral'!V48:V50</f>
        <v>0</v>
      </c>
      <c r="J48" s="125">
        <f>'8. Seguimiento Cuatrimestral'!AA48:AA50</f>
        <v>0</v>
      </c>
      <c r="K48" s="3"/>
      <c r="L48" s="3"/>
      <c r="M48" s="3"/>
      <c r="N48" s="3"/>
      <c r="O48" s="3"/>
      <c r="P48" s="3"/>
      <c r="Q48" s="3"/>
      <c r="R48" s="3"/>
      <c r="S48" s="3"/>
      <c r="T48" s="3"/>
      <c r="U48" s="3"/>
      <c r="V48" s="3"/>
      <c r="W48" s="3"/>
      <c r="X48" s="3"/>
      <c r="Y48" s="3"/>
      <c r="Z48" s="4"/>
    </row>
    <row r="49" spans="1:26" ht="15.75" customHeight="1">
      <c r="A49" s="83"/>
      <c r="B49" s="83"/>
      <c r="C49" s="83"/>
      <c r="D49" s="83"/>
      <c r="E49" s="83"/>
      <c r="F49" s="83"/>
      <c r="G49" s="83"/>
      <c r="H49" s="83"/>
      <c r="I49" s="83"/>
      <c r="J49" s="83"/>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0">
        <v>15</v>
      </c>
      <c r="B51" s="104" t="str">
        <f>IF('8. Seguimiento Cuatrimestral'!B51:B53="","",'8. Seguimiento Cuatrimestral'!B51:B53)</f>
        <v/>
      </c>
      <c r="C51" s="104" t="str">
        <f>IF('8. Seguimiento Cuatrimestral'!C51:C53="","",'8. Seguimiento Cuatrimestral'!C51:C53)</f>
        <v/>
      </c>
      <c r="D51" s="104" t="str">
        <f>IF('8. Seguimiento Cuatrimestral'!D51:D53="","",'8. Seguimiento Cuatrimestral'!D51:D53)</f>
        <v/>
      </c>
      <c r="E51" s="125">
        <f>'8. Seguimiento Cuatrimestral'!F51:F53</f>
        <v>0</v>
      </c>
      <c r="F51" s="125">
        <f>'8. Seguimiento Cuatrimestral'!K51:K53</f>
        <v>0</v>
      </c>
      <c r="G51" s="125">
        <f>'8. Seguimiento Cuatrimestral'!N51:N53</f>
        <v>0</v>
      </c>
      <c r="H51" s="125">
        <f>'8. Seguimiento Cuatrimestral'!S51:S53</f>
        <v>0</v>
      </c>
      <c r="I51" s="125">
        <f>'8. Seguimiento Cuatrimestral'!V51:V53</f>
        <v>0</v>
      </c>
      <c r="J51" s="125">
        <f>'8. Seguimiento Cuatrimestral'!AA51:AA53</f>
        <v>0</v>
      </c>
      <c r="K51" s="3"/>
      <c r="L51" s="3"/>
      <c r="M51" s="3"/>
      <c r="N51" s="3"/>
      <c r="O51" s="3"/>
      <c r="P51" s="3"/>
      <c r="Q51" s="3"/>
      <c r="R51" s="3"/>
      <c r="S51" s="3"/>
      <c r="T51" s="3"/>
      <c r="U51" s="3"/>
      <c r="V51" s="3"/>
      <c r="W51" s="3"/>
      <c r="X51" s="3"/>
      <c r="Y51" s="3"/>
      <c r="Z51" s="4"/>
    </row>
    <row r="52" spans="1:26" ht="15.75" customHeight="1">
      <c r="A52" s="83"/>
      <c r="B52" s="83"/>
      <c r="C52" s="83"/>
      <c r="D52" s="83"/>
      <c r="E52" s="83"/>
      <c r="F52" s="83"/>
      <c r="G52" s="83"/>
      <c r="H52" s="83"/>
      <c r="I52" s="83"/>
      <c r="J52" s="83"/>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0">
        <v>16</v>
      </c>
      <c r="B54" s="104" t="str">
        <f>IF('8. Seguimiento Cuatrimestral'!B54:B56="","",'8. Seguimiento Cuatrimestral'!B54:B56)</f>
        <v/>
      </c>
      <c r="C54" s="104" t="str">
        <f>IF('8. Seguimiento Cuatrimestral'!C54:C56="","",'8. Seguimiento Cuatrimestral'!C54:C56)</f>
        <v/>
      </c>
      <c r="D54" s="104" t="str">
        <f>IF('8. Seguimiento Cuatrimestral'!D54:D56="","",'8. Seguimiento Cuatrimestral'!D54:D56)</f>
        <v/>
      </c>
      <c r="E54" s="125">
        <f>'8. Seguimiento Cuatrimestral'!F54:F56</f>
        <v>0</v>
      </c>
      <c r="F54" s="125">
        <f>'8. Seguimiento Cuatrimestral'!K54:K56</f>
        <v>0</v>
      </c>
      <c r="G54" s="125">
        <f>'8. Seguimiento Cuatrimestral'!N54:N56</f>
        <v>0</v>
      </c>
      <c r="H54" s="125">
        <f>'8. Seguimiento Cuatrimestral'!S54:S56</f>
        <v>0</v>
      </c>
      <c r="I54" s="125">
        <f>'8. Seguimiento Cuatrimestral'!V54:V56</f>
        <v>0</v>
      </c>
      <c r="J54" s="125">
        <f>'8. Seguimiento Cuatrimestral'!AA54:AA56</f>
        <v>0</v>
      </c>
      <c r="K54" s="3"/>
      <c r="L54" s="3"/>
      <c r="M54" s="3"/>
      <c r="N54" s="3"/>
      <c r="O54" s="3"/>
      <c r="P54" s="3"/>
      <c r="Q54" s="3"/>
      <c r="R54" s="3"/>
      <c r="S54" s="3"/>
      <c r="T54" s="3"/>
      <c r="U54" s="3"/>
      <c r="V54" s="3"/>
      <c r="W54" s="3"/>
      <c r="X54" s="3"/>
      <c r="Y54" s="3"/>
      <c r="Z54" s="4"/>
    </row>
    <row r="55" spans="1:26" ht="15.75" customHeight="1">
      <c r="A55" s="83"/>
      <c r="B55" s="83"/>
      <c r="C55" s="83"/>
      <c r="D55" s="83"/>
      <c r="E55" s="83"/>
      <c r="F55" s="83"/>
      <c r="G55" s="83"/>
      <c r="H55" s="83"/>
      <c r="I55" s="83"/>
      <c r="J55" s="83"/>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0">
        <v>17</v>
      </c>
      <c r="B57" s="104" t="str">
        <f>IF('8. Seguimiento Cuatrimestral'!B57:B59="","",'8. Seguimiento Cuatrimestral'!B57:B59)</f>
        <v/>
      </c>
      <c r="C57" s="104" t="str">
        <f>IF('8. Seguimiento Cuatrimestral'!C57:C59="","",'8. Seguimiento Cuatrimestral'!C57:C59)</f>
        <v/>
      </c>
      <c r="D57" s="104" t="str">
        <f>IF('8. Seguimiento Cuatrimestral'!D57:D59="","",'8. Seguimiento Cuatrimestral'!D57:D59)</f>
        <v/>
      </c>
      <c r="E57" s="125">
        <f>'8. Seguimiento Cuatrimestral'!F57:F59</f>
        <v>0</v>
      </c>
      <c r="F57" s="125">
        <f>'8. Seguimiento Cuatrimestral'!K57:K59</f>
        <v>0</v>
      </c>
      <c r="G57" s="125">
        <f>'8. Seguimiento Cuatrimestral'!N57:N59</f>
        <v>0</v>
      </c>
      <c r="H57" s="125">
        <f>'8. Seguimiento Cuatrimestral'!S57:S59</f>
        <v>0</v>
      </c>
      <c r="I57" s="125">
        <f>'8. Seguimiento Cuatrimestral'!V57:V59</f>
        <v>0</v>
      </c>
      <c r="J57" s="125">
        <f>'8. Seguimiento Cuatrimestral'!AA57:AA59</f>
        <v>0</v>
      </c>
      <c r="K57" s="3"/>
      <c r="L57" s="3"/>
      <c r="M57" s="3"/>
      <c r="N57" s="3"/>
      <c r="O57" s="3"/>
      <c r="P57" s="3"/>
      <c r="Q57" s="3"/>
      <c r="R57" s="3"/>
      <c r="S57" s="3"/>
      <c r="T57" s="3"/>
      <c r="U57" s="3"/>
      <c r="V57" s="3"/>
      <c r="W57" s="3"/>
      <c r="X57" s="3"/>
      <c r="Y57" s="3"/>
      <c r="Z57" s="4"/>
    </row>
    <row r="58" spans="1:26" ht="15.75" customHeight="1">
      <c r="A58" s="83"/>
      <c r="B58" s="83"/>
      <c r="C58" s="83"/>
      <c r="D58" s="83"/>
      <c r="E58" s="83"/>
      <c r="F58" s="83"/>
      <c r="G58" s="83"/>
      <c r="H58" s="83"/>
      <c r="I58" s="83"/>
      <c r="J58" s="83"/>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0">
        <v>18</v>
      </c>
      <c r="B60" s="104" t="str">
        <f>IF('8. Seguimiento Cuatrimestral'!B60:B62="","",'8. Seguimiento Cuatrimestral'!B60:B62)</f>
        <v/>
      </c>
      <c r="C60" s="104" t="str">
        <f>IF('8. Seguimiento Cuatrimestral'!C60:C62="","",'8. Seguimiento Cuatrimestral'!C60:C62)</f>
        <v/>
      </c>
      <c r="D60" s="104" t="str">
        <f>IF('8. Seguimiento Cuatrimestral'!D60:D62="","",'8. Seguimiento Cuatrimestral'!D60:D62)</f>
        <v/>
      </c>
      <c r="E60" s="125">
        <f>'8. Seguimiento Cuatrimestral'!F60:F62</f>
        <v>0</v>
      </c>
      <c r="F60" s="125">
        <f>'8. Seguimiento Cuatrimestral'!K60:K62</f>
        <v>0</v>
      </c>
      <c r="G60" s="125">
        <f>'8. Seguimiento Cuatrimestral'!N60:N62</f>
        <v>0</v>
      </c>
      <c r="H60" s="125">
        <f>'8. Seguimiento Cuatrimestral'!S60:S62</f>
        <v>0</v>
      </c>
      <c r="I60" s="125">
        <f>'8. Seguimiento Cuatrimestral'!V60:V62</f>
        <v>0</v>
      </c>
      <c r="J60" s="125">
        <f>'8. Seguimiento Cuatrimestral'!AA60:AA62</f>
        <v>0</v>
      </c>
      <c r="K60" s="3"/>
      <c r="L60" s="3"/>
      <c r="M60" s="3"/>
      <c r="N60" s="3"/>
      <c r="O60" s="3"/>
      <c r="P60" s="3"/>
      <c r="Q60" s="3"/>
      <c r="R60" s="3"/>
      <c r="S60" s="3"/>
      <c r="T60" s="3"/>
      <c r="U60" s="3"/>
      <c r="V60" s="3"/>
      <c r="W60" s="3"/>
      <c r="X60" s="3"/>
      <c r="Y60" s="3"/>
      <c r="Z60" s="4"/>
    </row>
    <row r="61" spans="1:26" ht="15.75" customHeight="1">
      <c r="A61" s="83"/>
      <c r="B61" s="83"/>
      <c r="C61" s="83"/>
      <c r="D61" s="83"/>
      <c r="E61" s="83"/>
      <c r="F61" s="83"/>
      <c r="G61" s="83"/>
      <c r="H61" s="83"/>
      <c r="I61" s="83"/>
      <c r="J61" s="83"/>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0">
        <v>19</v>
      </c>
      <c r="B63" s="104" t="str">
        <f>IF('8. Seguimiento Cuatrimestral'!B63:B65="","",'8. Seguimiento Cuatrimestral'!B63:B65)</f>
        <v/>
      </c>
      <c r="C63" s="104" t="str">
        <f>IF('8. Seguimiento Cuatrimestral'!C63:C65="","",'8. Seguimiento Cuatrimestral'!C63:C65)</f>
        <v/>
      </c>
      <c r="D63" s="104" t="str">
        <f>IF('8. Seguimiento Cuatrimestral'!D63:D65="","",'8. Seguimiento Cuatrimestral'!D63:D65)</f>
        <v/>
      </c>
      <c r="E63" s="125">
        <f>'8. Seguimiento Cuatrimestral'!F63:F65</f>
        <v>0</v>
      </c>
      <c r="F63" s="125">
        <f>'8. Seguimiento Cuatrimestral'!K63:K65</f>
        <v>0</v>
      </c>
      <c r="G63" s="125">
        <f>'8. Seguimiento Cuatrimestral'!N63:N65</f>
        <v>0</v>
      </c>
      <c r="H63" s="125">
        <f>'8. Seguimiento Cuatrimestral'!S63:S65</f>
        <v>0</v>
      </c>
      <c r="I63" s="125">
        <f>'8. Seguimiento Cuatrimestral'!V63:V65</f>
        <v>0</v>
      </c>
      <c r="J63" s="125">
        <f>'8. Seguimiento Cuatrimestral'!AA63:AA65</f>
        <v>0</v>
      </c>
      <c r="K63" s="3"/>
      <c r="L63" s="3"/>
      <c r="M63" s="3"/>
      <c r="N63" s="3"/>
      <c r="O63" s="3"/>
      <c r="P63" s="3"/>
      <c r="Q63" s="3"/>
      <c r="R63" s="3"/>
      <c r="S63" s="3"/>
      <c r="T63" s="3"/>
      <c r="U63" s="3"/>
      <c r="V63" s="3"/>
      <c r="W63" s="3"/>
      <c r="X63" s="3"/>
      <c r="Y63" s="3"/>
      <c r="Z63" s="4"/>
    </row>
    <row r="64" spans="1:26" ht="15.75" customHeight="1">
      <c r="A64" s="83"/>
      <c r="B64" s="83"/>
      <c r="C64" s="83"/>
      <c r="D64" s="83"/>
      <c r="E64" s="83"/>
      <c r="F64" s="83"/>
      <c r="G64" s="83"/>
      <c r="H64" s="83"/>
      <c r="I64" s="83"/>
      <c r="J64" s="83"/>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0">
        <v>20</v>
      </c>
      <c r="B66" s="104" t="str">
        <f>IF('8. Seguimiento Cuatrimestral'!B66:B68="","",'8. Seguimiento Cuatrimestral'!B66:B68)</f>
        <v/>
      </c>
      <c r="C66" s="104" t="str">
        <f>IF('8. Seguimiento Cuatrimestral'!C66:C68="","",'8. Seguimiento Cuatrimestral'!C66:C68)</f>
        <v/>
      </c>
      <c r="D66" s="104" t="str">
        <f>IF('8. Seguimiento Cuatrimestral'!D66:D68="","",'8. Seguimiento Cuatrimestral'!D66:D68)</f>
        <v/>
      </c>
      <c r="E66" s="125">
        <f>'8. Seguimiento Cuatrimestral'!F66:F68</f>
        <v>0</v>
      </c>
      <c r="F66" s="125">
        <f>'8. Seguimiento Cuatrimestral'!K66:K68</f>
        <v>0</v>
      </c>
      <c r="G66" s="125">
        <f>'8. Seguimiento Cuatrimestral'!N66:N68</f>
        <v>0</v>
      </c>
      <c r="H66" s="125">
        <f>'8. Seguimiento Cuatrimestral'!S66:S68</f>
        <v>0</v>
      </c>
      <c r="I66" s="125">
        <f>'8. Seguimiento Cuatrimestral'!V66:V68</f>
        <v>0</v>
      </c>
      <c r="J66" s="125">
        <f>'8. Seguimiento Cuatrimestral'!AA66:AA68</f>
        <v>0</v>
      </c>
      <c r="K66" s="3"/>
      <c r="L66" s="3"/>
      <c r="M66" s="3"/>
      <c r="N66" s="3"/>
      <c r="O66" s="3"/>
      <c r="P66" s="3"/>
      <c r="Q66" s="3"/>
      <c r="R66" s="3"/>
      <c r="S66" s="3"/>
      <c r="T66" s="3"/>
      <c r="U66" s="3"/>
      <c r="V66" s="3"/>
      <c r="W66" s="3"/>
      <c r="X66" s="3"/>
      <c r="Y66" s="3"/>
      <c r="Z66" s="4"/>
    </row>
    <row r="67" spans="1:26" ht="15.75" customHeight="1">
      <c r="A67" s="83"/>
      <c r="B67" s="83"/>
      <c r="C67" s="83"/>
      <c r="D67" s="83"/>
      <c r="E67" s="83"/>
      <c r="F67" s="83"/>
      <c r="G67" s="83"/>
      <c r="H67" s="83"/>
      <c r="I67" s="83"/>
      <c r="J67" s="83"/>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7" t="s">
        <v>384</v>
      </c>
      <c r="C69" s="59"/>
      <c r="D69" s="60"/>
      <c r="E69" s="39">
        <f t="shared" ref="E69:J69" si="0">IFERROR(AVERAGE(E9:E68),"")</f>
        <v>3.3000000000000002E-2</v>
      </c>
      <c r="F69" s="39">
        <f t="shared" si="0"/>
        <v>0</v>
      </c>
      <c r="G69" s="39">
        <f t="shared" si="0"/>
        <v>0.1111111111111111</v>
      </c>
      <c r="H69" s="39">
        <f t="shared" si="0"/>
        <v>0.05</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7" t="s">
        <v>385</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7" t="s">
        <v>386</v>
      </c>
      <c r="C71" s="59"/>
      <c r="D71" s="60"/>
      <c r="E71" s="39">
        <f t="shared" ref="E71:J71" si="1">IFERROR(E69/E70,"")</f>
        <v>9.8999999999999991E-2</v>
      </c>
      <c r="F71" s="39">
        <f t="shared" si="1"/>
        <v>0</v>
      </c>
      <c r="G71" s="39">
        <f t="shared" si="1"/>
        <v>0.16666666666666682</v>
      </c>
      <c r="H71" s="39">
        <f t="shared" si="1"/>
        <v>7.500000000000008E-2</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2023-12-20T17:28:34Z</dcterms:modified>
</cp:coreProperties>
</file>