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IDIGER\Mapa de Riesgos\2023\Mapa de Riesgos por Proceso 2023 (DEFINITIVOS CON 2DO MONITOREO)\"/>
    </mc:Choice>
  </mc:AlternateContent>
  <bookViews>
    <workbookView xWindow="0" yWindow="0" windowWidth="20490" windowHeight="7755"/>
  </bookViews>
  <sheets>
    <sheet name="1. Punto de Partida" sheetId="1" r:id="rId1"/>
    <sheet name="2. Identificación del Riesgo" sheetId="2" r:id="rId2"/>
    <sheet name="3. Impacto Riesgo de Corrupción" sheetId="3" r:id="rId3"/>
    <sheet name="4. Riesgo Seguridad Informacion" sheetId="4" r:id="rId4"/>
    <sheet name="5. Valoración de Controles" sheetId="5" r:id="rId5"/>
    <sheet name="6.Valoración Control Corrupción" sheetId="6" r:id="rId6"/>
    <sheet name="7. Mapa de Riesgos General" sheetId="7" r:id="rId7"/>
    <sheet name="8. Seguimiento Cuatrimestral" sheetId="8" r:id="rId8"/>
    <sheet name="9. Seguimiento Consolidado" sheetId="9" r:id="rId9"/>
    <sheet name="Listas" sheetId="10" state="hidden" r:id="rId10"/>
    <sheet name="Datos Hoja 1" sheetId="11" state="hidden" r:id="rId11"/>
  </sheets>
  <definedNames>
    <definedName name="AUTOMATIZACION" localSheetId="2">#REF!</definedName>
    <definedName name="AUTOMATIZACION" localSheetId="3">#REF!</definedName>
    <definedName name="AUTOMATIZACION" localSheetId="5">#REF!</definedName>
    <definedName name="AUTOMATIZACION" localSheetId="8">#REF!</definedName>
    <definedName name="AUTOMATIZACION">#REF!</definedName>
    <definedName name="CONTROL" localSheetId="2">#REF!</definedName>
    <definedName name="CONTROL" localSheetId="3">#REF!</definedName>
    <definedName name="CONTROL" localSheetId="5">#REF!</definedName>
    <definedName name="CONTROL" localSheetId="8">#REF!</definedName>
    <definedName name="CONTROL">#REF!</definedName>
    <definedName name="Corrupción">Listas!$Q$2:$Q$6</definedName>
    <definedName name="CriteriosImpacto">Listas!$E$2:$E$11</definedName>
    <definedName name="EVIDENCIA" localSheetId="2">#REF!</definedName>
    <definedName name="EVIDENCIA" localSheetId="3">#REF!</definedName>
    <definedName name="EVIDENCIA" localSheetId="5">#REF!</definedName>
    <definedName name="EVIDENCIA" localSheetId="8">#REF!</definedName>
    <definedName name="EVIDENCIA">#REF!</definedName>
    <definedName name="FRECUENCIA" localSheetId="2">#REF!</definedName>
    <definedName name="FRECUENCIA" localSheetId="3">#REF!</definedName>
    <definedName name="FRECUENCIA" localSheetId="5">#REF!</definedName>
    <definedName name="FRECUENCIA" localSheetId="8">#REF!</definedName>
    <definedName name="FRECUENCIA">#REF!</definedName>
    <definedName name="MANUALES" localSheetId="2">#REF!</definedName>
    <definedName name="MANUALES" localSheetId="3">#REF!</definedName>
    <definedName name="MANUALES" localSheetId="5">#REF!</definedName>
    <definedName name="MANUALES" localSheetId="8">#REF!</definedName>
    <definedName name="MANUALES">#REF!</definedName>
    <definedName name="Probabilidad">Listas!$D$2:$D$6</definedName>
    <definedName name="RESPONSABLES" localSheetId="2">#REF!</definedName>
    <definedName name="RESPONSABLES" localSheetId="3">#REF!</definedName>
    <definedName name="RESPONSABLES" localSheetId="5">#REF!</definedName>
    <definedName name="RESPONSABLES" localSheetId="8">#REF!</definedName>
    <definedName name="RESPONSABLES">#REF!</definedName>
    <definedName name="SI_NO">Listas!$O$2:$O$3</definedName>
    <definedName name="TIEMPO" localSheetId="2">#REF!</definedName>
    <definedName name="TIEMPO" localSheetId="3">#REF!</definedName>
    <definedName name="TIEMPO" localSheetId="5">#REF!</definedName>
    <definedName name="TIEMPO" localSheetId="8">#REF!</definedName>
    <definedName name="TIEMPO">#REF!</definedName>
    <definedName name="TipoRiesgo">Listas!$B$2:$B$11</definedName>
    <definedName name="TratamientoCorrupcion">Listas!$AD$2:$AD$4</definedName>
    <definedName name="TratamientoV5">Listas!$N$2:$N$5</definedName>
  </definedNames>
  <calcPr calcId="152511"/>
  <extLst>
    <ext uri="GoogleSheetsCustomDataVersion2">
      <go:sheetsCustomData xmlns:go="http://customooxmlschemas.google.com/" r:id="rId15" roundtripDataChecksum="3rSXlES4vABbZSZwAVcy6sD0jJIrT2Z9vxxVrG56VW8="/>
    </ext>
  </extLst>
</workbook>
</file>

<file path=xl/calcChain.xml><?xml version="1.0" encoding="utf-8"?>
<calcChain xmlns="http://schemas.openxmlformats.org/spreadsheetml/2006/main">
  <c r="AE2" i="10" l="1"/>
  <c r="J66" i="9"/>
  <c r="I66" i="9"/>
  <c r="H66" i="9"/>
  <c r="G66" i="9"/>
  <c r="F66" i="9"/>
  <c r="E66" i="9"/>
  <c r="J63" i="9"/>
  <c r="I63" i="9"/>
  <c r="H63" i="9"/>
  <c r="G63" i="9"/>
  <c r="F63" i="9"/>
  <c r="E63" i="9"/>
  <c r="J60" i="9"/>
  <c r="I60" i="9"/>
  <c r="H60" i="9"/>
  <c r="G60" i="9"/>
  <c r="F60" i="9"/>
  <c r="E60" i="9"/>
  <c r="J57" i="9"/>
  <c r="I57" i="9"/>
  <c r="H57" i="9"/>
  <c r="G57" i="9"/>
  <c r="F57" i="9"/>
  <c r="E57" i="9"/>
  <c r="D57" i="9"/>
  <c r="J54" i="9"/>
  <c r="I54" i="9"/>
  <c r="H54" i="9"/>
  <c r="G54" i="9"/>
  <c r="F54" i="9"/>
  <c r="E54" i="9"/>
  <c r="D54" i="9"/>
  <c r="J51" i="9"/>
  <c r="I51" i="9"/>
  <c r="H51" i="9"/>
  <c r="G51" i="9"/>
  <c r="F51" i="9"/>
  <c r="E51" i="9"/>
  <c r="J48" i="9"/>
  <c r="I48" i="9"/>
  <c r="H48" i="9"/>
  <c r="G48" i="9"/>
  <c r="F48" i="9"/>
  <c r="E48" i="9"/>
  <c r="J45" i="9"/>
  <c r="I45" i="9"/>
  <c r="H45" i="9"/>
  <c r="G45" i="9"/>
  <c r="F45" i="9"/>
  <c r="E45" i="9"/>
  <c r="J42" i="9"/>
  <c r="I42" i="9"/>
  <c r="H42" i="9"/>
  <c r="G42" i="9"/>
  <c r="F42" i="9"/>
  <c r="E42" i="9"/>
  <c r="J39" i="9"/>
  <c r="I39" i="9"/>
  <c r="H39" i="9"/>
  <c r="G39" i="9"/>
  <c r="F39" i="9"/>
  <c r="E39" i="9"/>
  <c r="J36" i="9"/>
  <c r="I36" i="9"/>
  <c r="H36" i="9"/>
  <c r="G36" i="9"/>
  <c r="F36" i="9"/>
  <c r="E36" i="9"/>
  <c r="J33" i="9"/>
  <c r="I33" i="9"/>
  <c r="H33" i="9"/>
  <c r="G33" i="9"/>
  <c r="F33" i="9"/>
  <c r="E33" i="9"/>
  <c r="D33" i="9"/>
  <c r="J30" i="9"/>
  <c r="I30" i="9"/>
  <c r="H30" i="9"/>
  <c r="G30" i="9"/>
  <c r="F30" i="9"/>
  <c r="E30" i="9"/>
  <c r="D30" i="9"/>
  <c r="J27" i="9"/>
  <c r="I27" i="9"/>
  <c r="H27" i="9"/>
  <c r="G27" i="9"/>
  <c r="F27" i="9"/>
  <c r="E27" i="9"/>
  <c r="J24" i="9"/>
  <c r="I24" i="9"/>
  <c r="H24" i="9"/>
  <c r="G24" i="9"/>
  <c r="F24" i="9"/>
  <c r="E24" i="9"/>
  <c r="J21" i="9"/>
  <c r="I21" i="9"/>
  <c r="H21" i="9"/>
  <c r="G21" i="9"/>
  <c r="F21" i="9"/>
  <c r="E21" i="9"/>
  <c r="J18" i="9"/>
  <c r="I18" i="9"/>
  <c r="H18" i="9"/>
  <c r="F18" i="9"/>
  <c r="J15" i="9"/>
  <c r="I15" i="9"/>
  <c r="H15" i="9"/>
  <c r="G15" i="9"/>
  <c r="F15" i="9"/>
  <c r="J12" i="9"/>
  <c r="I12" i="9"/>
  <c r="H12" i="9"/>
  <c r="G12" i="9"/>
  <c r="F12" i="9"/>
  <c r="E12" i="9"/>
  <c r="J9" i="9"/>
  <c r="I9" i="9"/>
  <c r="H9" i="9"/>
  <c r="G9" i="9"/>
  <c r="F9" i="9"/>
  <c r="E9" i="9"/>
  <c r="X69" i="8"/>
  <c r="T69" i="8"/>
  <c r="Q69" i="8"/>
  <c r="J69" i="8"/>
  <c r="F69" i="8"/>
  <c r="E66" i="8"/>
  <c r="D66" i="8"/>
  <c r="D66" i="9" s="1"/>
  <c r="C66" i="8"/>
  <c r="C66" i="9" s="1"/>
  <c r="E63" i="8"/>
  <c r="D63" i="8"/>
  <c r="D63" i="9" s="1"/>
  <c r="C63" i="8"/>
  <c r="C63" i="9" s="1"/>
  <c r="E60" i="8"/>
  <c r="D60" i="8"/>
  <c r="D60" i="9" s="1"/>
  <c r="C60" i="8"/>
  <c r="C60" i="9" s="1"/>
  <c r="E57" i="8"/>
  <c r="D57" i="8"/>
  <c r="C57" i="8"/>
  <c r="C57" i="9" s="1"/>
  <c r="E54" i="8"/>
  <c r="D54" i="8"/>
  <c r="C54" i="8"/>
  <c r="C54" i="9" s="1"/>
  <c r="E51" i="8"/>
  <c r="D51" i="8"/>
  <c r="D51" i="9" s="1"/>
  <c r="C51" i="8"/>
  <c r="C51" i="9" s="1"/>
  <c r="E48" i="8"/>
  <c r="D48" i="8"/>
  <c r="D48" i="9" s="1"/>
  <c r="C48" i="8"/>
  <c r="C48" i="9" s="1"/>
  <c r="E45" i="8"/>
  <c r="D45" i="8"/>
  <c r="D45" i="9" s="1"/>
  <c r="C45" i="8"/>
  <c r="C45" i="9" s="1"/>
  <c r="E42" i="8"/>
  <c r="D42" i="8"/>
  <c r="D42" i="9" s="1"/>
  <c r="C42" i="8"/>
  <c r="C42" i="9" s="1"/>
  <c r="E39" i="8"/>
  <c r="D39" i="8"/>
  <c r="D39" i="9" s="1"/>
  <c r="C39" i="8"/>
  <c r="C39" i="9" s="1"/>
  <c r="E36" i="8"/>
  <c r="D36" i="8"/>
  <c r="D36" i="9" s="1"/>
  <c r="C36" i="8"/>
  <c r="C36" i="9" s="1"/>
  <c r="E33" i="8"/>
  <c r="D33" i="8"/>
  <c r="C33" i="8"/>
  <c r="C33" i="9" s="1"/>
  <c r="E30" i="8"/>
  <c r="D30" i="8"/>
  <c r="C30" i="8"/>
  <c r="C30" i="9" s="1"/>
  <c r="E27" i="8"/>
  <c r="D27" i="8"/>
  <c r="D27" i="9" s="1"/>
  <c r="C27" i="8"/>
  <c r="C27" i="9" s="1"/>
  <c r="E24" i="8"/>
  <c r="D24" i="8"/>
  <c r="D24" i="9" s="1"/>
  <c r="C24" i="8"/>
  <c r="C24" i="9" s="1"/>
  <c r="E21" i="8"/>
  <c r="D21" i="8"/>
  <c r="D21" i="9" s="1"/>
  <c r="C21" i="8"/>
  <c r="C21" i="9" s="1"/>
  <c r="E18" i="9"/>
  <c r="D18" i="8"/>
  <c r="D18" i="9" s="1"/>
  <c r="C18" i="8"/>
  <c r="C18" i="9" s="1"/>
  <c r="E15" i="9"/>
  <c r="D15" i="8"/>
  <c r="D15" i="9" s="1"/>
  <c r="C15" i="8"/>
  <c r="C15" i="9" s="1"/>
  <c r="E12" i="8"/>
  <c r="D12" i="8"/>
  <c r="D12" i="9" s="1"/>
  <c r="C12" i="8"/>
  <c r="C12" i="9" s="1"/>
  <c r="E9" i="8"/>
  <c r="D9" i="8"/>
  <c r="D9" i="9" s="1"/>
  <c r="C9" i="8"/>
  <c r="C9" i="9" s="1"/>
  <c r="AK66" i="7"/>
  <c r="AH66" i="7"/>
  <c r="M66" i="7"/>
  <c r="J66" i="7"/>
  <c r="I66" i="7"/>
  <c r="H66" i="7"/>
  <c r="AA68" i="7" s="1"/>
  <c r="G66" i="7"/>
  <c r="F66" i="7"/>
  <c r="E66" i="7"/>
  <c r="D66" i="7"/>
  <c r="C66" i="7"/>
  <c r="AK63" i="7"/>
  <c r="AH63" i="7"/>
  <c r="M63" i="7"/>
  <c r="J63" i="7"/>
  <c r="I63" i="7"/>
  <c r="H63" i="7"/>
  <c r="S65" i="7" s="1"/>
  <c r="G63" i="7"/>
  <c r="F63" i="7"/>
  <c r="E63" i="7"/>
  <c r="D63" i="7"/>
  <c r="C63" i="7"/>
  <c r="AK60" i="7"/>
  <c r="AH60" i="7"/>
  <c r="W60" i="7"/>
  <c r="M60" i="7"/>
  <c r="J60" i="7"/>
  <c r="I60" i="7"/>
  <c r="H60" i="7"/>
  <c r="Y62" i="7" s="1"/>
  <c r="G60" i="7"/>
  <c r="F60" i="7"/>
  <c r="E60" i="7"/>
  <c r="D60" i="7"/>
  <c r="C60" i="7"/>
  <c r="Z58" i="7"/>
  <c r="AK57" i="7"/>
  <c r="AH57" i="7"/>
  <c r="AE57" i="7"/>
  <c r="M57" i="7"/>
  <c r="J57" i="7"/>
  <c r="I57" i="7"/>
  <c r="H57" i="7"/>
  <c r="X59" i="7" s="1"/>
  <c r="G57" i="7"/>
  <c r="F57" i="7"/>
  <c r="E57" i="7"/>
  <c r="D57" i="7"/>
  <c r="C57" i="7"/>
  <c r="Q56" i="7"/>
  <c r="Q55" i="7"/>
  <c r="AK54" i="7"/>
  <c r="AH54" i="7"/>
  <c r="Z54" i="7"/>
  <c r="Q54" i="7"/>
  <c r="M54" i="7"/>
  <c r="J54" i="7"/>
  <c r="I54" i="7"/>
  <c r="H54" i="7"/>
  <c r="W56" i="7" s="1"/>
  <c r="G54" i="7"/>
  <c r="F54" i="7"/>
  <c r="E54" i="7"/>
  <c r="D54" i="7"/>
  <c r="C54" i="7"/>
  <c r="X53" i="7"/>
  <c r="W53" i="7"/>
  <c r="U53" i="7"/>
  <c r="T53" i="7"/>
  <c r="Z52" i="7"/>
  <c r="X52" i="7"/>
  <c r="S52" i="7"/>
  <c r="R52" i="7"/>
  <c r="AK51" i="7"/>
  <c r="AH51" i="7"/>
  <c r="AB51" i="7"/>
  <c r="Z51" i="7"/>
  <c r="U51" i="7"/>
  <c r="T51" i="7"/>
  <c r="R51" i="7"/>
  <c r="Q51" i="7"/>
  <c r="M51" i="7"/>
  <c r="J51" i="7"/>
  <c r="I51" i="7"/>
  <c r="H51" i="7"/>
  <c r="V53" i="7" s="1"/>
  <c r="G51" i="7"/>
  <c r="F51" i="7"/>
  <c r="E51" i="7"/>
  <c r="D51" i="7"/>
  <c r="C51" i="7"/>
  <c r="W50" i="7"/>
  <c r="V50" i="7"/>
  <c r="Y49" i="7"/>
  <c r="R49" i="7"/>
  <c r="Q49" i="7"/>
  <c r="AK48" i="7"/>
  <c r="AH48" i="7"/>
  <c r="AB48" i="7"/>
  <c r="AA48" i="7"/>
  <c r="S48" i="7"/>
  <c r="M48" i="7"/>
  <c r="J48" i="7"/>
  <c r="I48" i="7"/>
  <c r="H48" i="7"/>
  <c r="U50" i="7" s="1"/>
  <c r="G48" i="7"/>
  <c r="F48" i="7"/>
  <c r="E48" i="7"/>
  <c r="D48" i="7"/>
  <c r="C48" i="7"/>
  <c r="Q46" i="7"/>
  <c r="AK45" i="7"/>
  <c r="AH45" i="7"/>
  <c r="M45" i="7"/>
  <c r="J45" i="7"/>
  <c r="I45" i="7"/>
  <c r="H45" i="7"/>
  <c r="T47" i="7" s="1"/>
  <c r="G45" i="7"/>
  <c r="F45" i="7"/>
  <c r="E45" i="7"/>
  <c r="D45" i="7"/>
  <c r="C45" i="7"/>
  <c r="X44" i="7"/>
  <c r="W44" i="7"/>
  <c r="R44" i="7"/>
  <c r="Z43" i="7"/>
  <c r="Y43" i="7"/>
  <c r="T43" i="7"/>
  <c r="Q43" i="7"/>
  <c r="AK42" i="7"/>
  <c r="AH42" i="7"/>
  <c r="AC42" i="7"/>
  <c r="Z42" i="7"/>
  <c r="Y42" i="7"/>
  <c r="T42" i="7"/>
  <c r="Q42" i="7"/>
  <c r="M42" i="7"/>
  <c r="J42" i="7"/>
  <c r="I42" i="7"/>
  <c r="H42" i="7"/>
  <c r="AA44" i="7" s="1"/>
  <c r="G42" i="7"/>
  <c r="F42" i="7"/>
  <c r="E42" i="7"/>
  <c r="D42" i="7"/>
  <c r="C42" i="7"/>
  <c r="AK39" i="7"/>
  <c r="AH39" i="7"/>
  <c r="M39" i="7"/>
  <c r="J39" i="7"/>
  <c r="I39" i="7"/>
  <c r="H39" i="7"/>
  <c r="S40" i="7" s="1"/>
  <c r="G39" i="7"/>
  <c r="F39" i="7"/>
  <c r="E39" i="7"/>
  <c r="D39" i="7"/>
  <c r="C39" i="7"/>
  <c r="AK36" i="7"/>
  <c r="AH36" i="7"/>
  <c r="M36" i="7"/>
  <c r="J36" i="7"/>
  <c r="I36" i="7"/>
  <c r="H36" i="7"/>
  <c r="Z37" i="7" s="1"/>
  <c r="G36" i="7"/>
  <c r="F36" i="7"/>
  <c r="E36" i="7"/>
  <c r="D36" i="7"/>
  <c r="C36" i="7"/>
  <c r="Q34" i="7"/>
  <c r="AK33" i="7"/>
  <c r="AH33" i="7"/>
  <c r="M33" i="7"/>
  <c r="J33" i="7"/>
  <c r="I33" i="7"/>
  <c r="H33" i="7"/>
  <c r="S35" i="7" s="1"/>
  <c r="G33" i="7"/>
  <c r="F33" i="7"/>
  <c r="E33" i="7"/>
  <c r="D33" i="7"/>
  <c r="C33" i="7"/>
  <c r="X31" i="7"/>
  <c r="AK30" i="7"/>
  <c r="AH30" i="7"/>
  <c r="U30" i="7"/>
  <c r="M30" i="7"/>
  <c r="J30" i="7"/>
  <c r="I30" i="7"/>
  <c r="H30" i="7"/>
  <c r="W32" i="7" s="1"/>
  <c r="G30" i="7"/>
  <c r="F30" i="7"/>
  <c r="E30" i="7"/>
  <c r="D30" i="7"/>
  <c r="C30" i="7"/>
  <c r="U29" i="7"/>
  <c r="X28" i="7"/>
  <c r="V28" i="7"/>
  <c r="AK27" i="7"/>
  <c r="AH27" i="7"/>
  <c r="X27" i="7"/>
  <c r="U27" i="7"/>
  <c r="M27" i="7"/>
  <c r="J27" i="7"/>
  <c r="I27" i="7"/>
  <c r="H27" i="7"/>
  <c r="R28" i="7" s="1"/>
  <c r="G27" i="7"/>
  <c r="F27" i="7"/>
  <c r="E27" i="7"/>
  <c r="D27" i="7"/>
  <c r="C27" i="7"/>
  <c r="AK24" i="7"/>
  <c r="AH24" i="7"/>
  <c r="M24" i="7"/>
  <c r="J24" i="7"/>
  <c r="I24" i="7"/>
  <c r="H24" i="7"/>
  <c r="V25" i="7" s="1"/>
  <c r="G24" i="7"/>
  <c r="F24" i="7"/>
  <c r="E24" i="7"/>
  <c r="D24" i="7"/>
  <c r="C24" i="7"/>
  <c r="W22" i="7"/>
  <c r="AK21" i="7"/>
  <c r="AH21" i="7"/>
  <c r="W21" i="7"/>
  <c r="M21" i="7"/>
  <c r="J21" i="7"/>
  <c r="I21" i="7"/>
  <c r="H21" i="7"/>
  <c r="V23" i="7" s="1"/>
  <c r="G21" i="7"/>
  <c r="F21" i="7"/>
  <c r="E21" i="7"/>
  <c r="D21" i="7"/>
  <c r="C21" i="7"/>
  <c r="U20" i="7"/>
  <c r="T19" i="7"/>
  <c r="AK18" i="7"/>
  <c r="AH18" i="7"/>
  <c r="Y18" i="7"/>
  <c r="M18" i="7"/>
  <c r="J18" i="7"/>
  <c r="I18" i="7"/>
  <c r="H18" i="7"/>
  <c r="V19" i="7" s="1"/>
  <c r="G18" i="7"/>
  <c r="F18" i="7"/>
  <c r="E18" i="7"/>
  <c r="D18" i="7"/>
  <c r="C18" i="7"/>
  <c r="AK15" i="7"/>
  <c r="AH15" i="7"/>
  <c r="M15" i="7"/>
  <c r="J15" i="7"/>
  <c r="I15" i="7"/>
  <c r="H15" i="7"/>
  <c r="Z17" i="7" s="1"/>
  <c r="G15" i="7"/>
  <c r="F15" i="7"/>
  <c r="E15" i="7"/>
  <c r="D15" i="7"/>
  <c r="C15" i="7"/>
  <c r="Z13" i="7"/>
  <c r="AK12" i="7"/>
  <c r="AH12" i="7"/>
  <c r="T12" i="7"/>
  <c r="M12" i="7"/>
  <c r="J12" i="7"/>
  <c r="I12" i="7"/>
  <c r="H12" i="7"/>
  <c r="AA14" i="7" s="1"/>
  <c r="G12" i="7"/>
  <c r="F12" i="7"/>
  <c r="E12" i="7"/>
  <c r="D12" i="7"/>
  <c r="C12" i="7"/>
  <c r="AK9" i="7"/>
  <c r="AH9" i="7"/>
  <c r="M9" i="7"/>
  <c r="J9" i="7"/>
  <c r="I9" i="7"/>
  <c r="H9" i="7"/>
  <c r="X11" i="7" s="1"/>
  <c r="G9" i="7"/>
  <c r="F9" i="7"/>
  <c r="E9" i="7"/>
  <c r="D9" i="7"/>
  <c r="C9" i="7"/>
  <c r="O68" i="6"/>
  <c r="N68" i="6"/>
  <c r="M68" i="6" s="1"/>
  <c r="Q68" i="6" s="1"/>
  <c r="N67" i="6"/>
  <c r="R66" i="6"/>
  <c r="S66" i="6" s="1"/>
  <c r="O66" i="6"/>
  <c r="N66" i="6"/>
  <c r="M66" i="6" s="1"/>
  <c r="Q66" i="6" s="1"/>
  <c r="D66" i="6"/>
  <c r="W66" i="6" s="1"/>
  <c r="C66" i="6"/>
  <c r="B66" i="6"/>
  <c r="N65" i="6"/>
  <c r="O64" i="6"/>
  <c r="N64" i="6"/>
  <c r="M64" i="6" s="1"/>
  <c r="Q64" i="6" s="1"/>
  <c r="W63" i="6"/>
  <c r="T63" i="6"/>
  <c r="O63" i="6"/>
  <c r="N63" i="6"/>
  <c r="R63" i="6" s="1"/>
  <c r="S63" i="6" s="1"/>
  <c r="V63" i="6" s="1"/>
  <c r="M63" i="6"/>
  <c r="Q63" i="6" s="1"/>
  <c r="D63" i="6"/>
  <c r="C63" i="6"/>
  <c r="B63" i="6"/>
  <c r="O62" i="6"/>
  <c r="N62" i="6"/>
  <c r="M62" i="6"/>
  <c r="Q62" i="6" s="1"/>
  <c r="N61" i="6"/>
  <c r="O60" i="6"/>
  <c r="N60" i="6"/>
  <c r="M60" i="6" s="1"/>
  <c r="Q60" i="6" s="1"/>
  <c r="D60" i="6"/>
  <c r="W60" i="6" s="1"/>
  <c r="C60" i="6"/>
  <c r="B60" i="6"/>
  <c r="N59" i="6"/>
  <c r="N58" i="6"/>
  <c r="O58" i="6" s="1"/>
  <c r="M58" i="6"/>
  <c r="Q58" i="6" s="1"/>
  <c r="N57" i="6"/>
  <c r="M57" i="6" s="1"/>
  <c r="Q57" i="6" s="1"/>
  <c r="D57" i="6"/>
  <c r="W57" i="6" s="1"/>
  <c r="C57" i="6"/>
  <c r="B57" i="6"/>
  <c r="N56" i="6"/>
  <c r="R54" i="6" s="1"/>
  <c r="S54" i="6" s="1"/>
  <c r="N55" i="6"/>
  <c r="O55" i="6" s="1"/>
  <c r="M55" i="6"/>
  <c r="Q55" i="6" s="1"/>
  <c r="N54" i="6"/>
  <c r="M54" i="6" s="1"/>
  <c r="Q54" i="6" s="1"/>
  <c r="D54" i="6"/>
  <c r="W54" i="6" s="1"/>
  <c r="C54" i="6"/>
  <c r="B54" i="6"/>
  <c r="N53" i="6"/>
  <c r="O53" i="6" s="1"/>
  <c r="M53" i="6"/>
  <c r="Q53" i="6" s="1"/>
  <c r="N52" i="6"/>
  <c r="O52" i="6" s="1"/>
  <c r="W51" i="6"/>
  <c r="N51" i="6"/>
  <c r="D51" i="6"/>
  <c r="C51" i="6"/>
  <c r="B51" i="6"/>
  <c r="N50" i="6"/>
  <c r="N49" i="6"/>
  <c r="M49" i="6" s="1"/>
  <c r="Q49" i="6" s="1"/>
  <c r="N48" i="6"/>
  <c r="D48" i="6"/>
  <c r="W48" i="6" s="1"/>
  <c r="C48" i="6"/>
  <c r="B48" i="6"/>
  <c r="N47" i="6"/>
  <c r="O47" i="6" s="1"/>
  <c r="O46" i="6"/>
  <c r="N46" i="6"/>
  <c r="M46" i="6" s="1"/>
  <c r="Q46" i="6" s="1"/>
  <c r="O45" i="6"/>
  <c r="N45" i="6"/>
  <c r="M45" i="6" s="1"/>
  <c r="Q45" i="6" s="1"/>
  <c r="D45" i="6"/>
  <c r="W45" i="6" s="1"/>
  <c r="C45" i="6"/>
  <c r="B45" i="6"/>
  <c r="N44" i="6"/>
  <c r="O44" i="6" s="1"/>
  <c r="M44" i="6"/>
  <c r="Q44" i="6" s="1"/>
  <c r="N43" i="6"/>
  <c r="O43" i="6" s="1"/>
  <c r="M43" i="6"/>
  <c r="Q43" i="6" s="1"/>
  <c r="R42" i="6"/>
  <c r="S42" i="6" s="1"/>
  <c r="Q42" i="6"/>
  <c r="N42" i="6"/>
  <c r="M42" i="6" s="1"/>
  <c r="D42" i="6"/>
  <c r="W42" i="6" s="1"/>
  <c r="C42" i="6"/>
  <c r="B42" i="6"/>
  <c r="N41" i="6"/>
  <c r="M41" i="6" s="1"/>
  <c r="Q41" i="6" s="1"/>
  <c r="N40" i="6"/>
  <c r="W39" i="6"/>
  <c r="N39" i="6"/>
  <c r="D39" i="6"/>
  <c r="C39" i="6"/>
  <c r="B39" i="6"/>
  <c r="O38" i="6"/>
  <c r="N38" i="6"/>
  <c r="M38" i="6"/>
  <c r="Q38" i="6" s="1"/>
  <c r="Q37" i="6"/>
  <c r="N37" i="6"/>
  <c r="O37" i="6" s="1"/>
  <c r="M37" i="6"/>
  <c r="N36" i="6"/>
  <c r="D36" i="6"/>
  <c r="W36" i="6" s="1"/>
  <c r="C36" i="6"/>
  <c r="B36" i="6"/>
  <c r="O35" i="6"/>
  <c r="N35" i="6"/>
  <c r="M35" i="6" s="1"/>
  <c r="Q35" i="6" s="1"/>
  <c r="N34" i="6"/>
  <c r="O34" i="6" s="1"/>
  <c r="M34" i="6"/>
  <c r="Q34" i="6" s="1"/>
  <c r="W33" i="6"/>
  <c r="O33" i="6"/>
  <c r="N33" i="6"/>
  <c r="M33" i="6" s="1"/>
  <c r="Q33" i="6" s="1"/>
  <c r="D33" i="6"/>
  <c r="C33" i="6"/>
  <c r="B33" i="6"/>
  <c r="O32" i="6"/>
  <c r="N32" i="6"/>
  <c r="M32" i="6"/>
  <c r="Q32" i="6" s="1"/>
  <c r="N31" i="6"/>
  <c r="M31" i="6" s="1"/>
  <c r="Q31" i="6" s="1"/>
  <c r="O30" i="6"/>
  <c r="N30" i="6"/>
  <c r="M30" i="6" s="1"/>
  <c r="Q30" i="6" s="1"/>
  <c r="D30" i="6"/>
  <c r="W30" i="6" s="1"/>
  <c r="C30" i="6"/>
  <c r="B30" i="6"/>
  <c r="O29" i="6"/>
  <c r="N29" i="6"/>
  <c r="M29" i="6" s="1"/>
  <c r="Q29" i="6" s="1"/>
  <c r="O28" i="6"/>
  <c r="N28" i="6"/>
  <c r="M28" i="6" s="1"/>
  <c r="Q28" i="6" s="1"/>
  <c r="N27" i="6"/>
  <c r="R27" i="6" s="1"/>
  <c r="S27" i="6" s="1"/>
  <c r="D27" i="6"/>
  <c r="W27" i="6" s="1"/>
  <c r="C27" i="6"/>
  <c r="B27" i="6"/>
  <c r="O26" i="6"/>
  <c r="N26" i="6"/>
  <c r="M26" i="6" s="1"/>
  <c r="Q26" i="6" s="1"/>
  <c r="Q25" i="6"/>
  <c r="O25" i="6"/>
  <c r="N25" i="6"/>
  <c r="M25" i="6" s="1"/>
  <c r="O24" i="6"/>
  <c r="N24" i="6"/>
  <c r="M24" i="6" s="1"/>
  <c r="Q24" i="6" s="1"/>
  <c r="D24" i="6"/>
  <c r="W24" i="6" s="1"/>
  <c r="C24" i="6"/>
  <c r="B24" i="6"/>
  <c r="O23" i="6"/>
  <c r="N23" i="6"/>
  <c r="M23" i="6"/>
  <c r="Q23" i="6" s="1"/>
  <c r="N22" i="6"/>
  <c r="O22" i="6" s="1"/>
  <c r="M22" i="6"/>
  <c r="Q22" i="6" s="1"/>
  <c r="Q21" i="6"/>
  <c r="N21" i="6"/>
  <c r="R21" i="6" s="1"/>
  <c r="S21" i="6" s="1"/>
  <c r="M21" i="6"/>
  <c r="D21" i="6"/>
  <c r="W21" i="6" s="1"/>
  <c r="C21" i="6"/>
  <c r="B21" i="6"/>
  <c r="N20" i="6"/>
  <c r="O20" i="6" s="1"/>
  <c r="N19" i="6"/>
  <c r="M19" i="6" s="1"/>
  <c r="Q19" i="6" s="1"/>
  <c r="N18" i="6"/>
  <c r="M18" i="6" s="1"/>
  <c r="Q18" i="6" s="1"/>
  <c r="D18" i="6"/>
  <c r="W18" i="6" s="1"/>
  <c r="C18" i="6"/>
  <c r="B18" i="6"/>
  <c r="Q17" i="6"/>
  <c r="N17" i="6"/>
  <c r="O17" i="6" s="1"/>
  <c r="M17" i="6"/>
  <c r="O16" i="6"/>
  <c r="N16" i="6"/>
  <c r="M16" i="6" s="1"/>
  <c r="Q16" i="6" s="1"/>
  <c r="N15" i="6"/>
  <c r="R15" i="6" s="1"/>
  <c r="S15" i="6" s="1"/>
  <c r="D15" i="6"/>
  <c r="W15" i="6" s="1"/>
  <c r="C15" i="6"/>
  <c r="B15" i="6"/>
  <c r="N14" i="6"/>
  <c r="O14" i="6" s="1"/>
  <c r="N13" i="6"/>
  <c r="M13" i="6" s="1"/>
  <c r="Q13" i="6" s="1"/>
  <c r="O12" i="6"/>
  <c r="N12" i="6"/>
  <c r="M12" i="6" s="1"/>
  <c r="Q12" i="6" s="1"/>
  <c r="D12" i="6"/>
  <c r="W12" i="6" s="1"/>
  <c r="C12" i="6"/>
  <c r="B12" i="6"/>
  <c r="O11" i="6"/>
  <c r="N11" i="6"/>
  <c r="M11" i="6" s="1"/>
  <c r="Q11" i="6" s="1"/>
  <c r="N10" i="6"/>
  <c r="O10" i="6" s="1"/>
  <c r="N9" i="6"/>
  <c r="R9" i="6" s="1"/>
  <c r="S9" i="6" s="1"/>
  <c r="D9" i="6"/>
  <c r="W9" i="6" s="1"/>
  <c r="C9" i="6"/>
  <c r="B9" i="6"/>
  <c r="R68" i="5"/>
  <c r="J68" i="5"/>
  <c r="T68" i="5" s="1"/>
  <c r="V68" i="5" s="1"/>
  <c r="H68" i="5"/>
  <c r="T67" i="5"/>
  <c r="V67" i="5" s="1"/>
  <c r="S67" i="5"/>
  <c r="U67" i="5" s="1"/>
  <c r="R67" i="5"/>
  <c r="J67" i="5"/>
  <c r="H67" i="5"/>
  <c r="R66" i="5"/>
  <c r="J66" i="5"/>
  <c r="T66" i="5" s="1"/>
  <c r="V66" i="5" s="1"/>
  <c r="H66" i="5"/>
  <c r="D66" i="5"/>
  <c r="C66" i="5"/>
  <c r="B66" i="5"/>
  <c r="T65" i="5"/>
  <c r="V65" i="5" s="1"/>
  <c r="S65" i="5"/>
  <c r="U65" i="5" s="1"/>
  <c r="R65" i="5"/>
  <c r="J65" i="5"/>
  <c r="H65" i="5"/>
  <c r="R64" i="5"/>
  <c r="J64" i="5"/>
  <c r="T64" i="5" s="1"/>
  <c r="V64" i="5" s="1"/>
  <c r="H64" i="5"/>
  <c r="S63" i="5"/>
  <c r="U63" i="5" s="1"/>
  <c r="R63" i="5"/>
  <c r="J63" i="5"/>
  <c r="T63" i="5" s="1"/>
  <c r="V63" i="5" s="1"/>
  <c r="H63" i="5"/>
  <c r="D63" i="5"/>
  <c r="C63" i="5"/>
  <c r="B63" i="5"/>
  <c r="T62" i="5"/>
  <c r="V62" i="5" s="1"/>
  <c r="R62" i="5"/>
  <c r="J62" i="5"/>
  <c r="S62" i="5" s="1"/>
  <c r="U62" i="5" s="1"/>
  <c r="H62" i="5"/>
  <c r="R61" i="5"/>
  <c r="J61" i="5"/>
  <c r="T61" i="5" s="1"/>
  <c r="V61" i="5" s="1"/>
  <c r="H61" i="5"/>
  <c r="V60" i="5"/>
  <c r="U60" i="5"/>
  <c r="S60" i="5"/>
  <c r="R60" i="5"/>
  <c r="J60" i="5"/>
  <c r="T60" i="5" s="1"/>
  <c r="H60" i="5"/>
  <c r="D60" i="5"/>
  <c r="C60" i="5"/>
  <c r="B60" i="5"/>
  <c r="R59" i="5"/>
  <c r="J59" i="5"/>
  <c r="T59" i="5" s="1"/>
  <c r="V59" i="5" s="1"/>
  <c r="H59" i="5"/>
  <c r="T58" i="5"/>
  <c r="V58" i="5" s="1"/>
  <c r="S58" i="5"/>
  <c r="U58" i="5" s="1"/>
  <c r="R58" i="5"/>
  <c r="J58" i="5"/>
  <c r="H58" i="5"/>
  <c r="R57" i="5"/>
  <c r="J57" i="5"/>
  <c r="T57" i="5" s="1"/>
  <c r="V57" i="5" s="1"/>
  <c r="H57" i="5"/>
  <c r="D57" i="5"/>
  <c r="C57" i="5"/>
  <c r="B57" i="5"/>
  <c r="R56" i="5"/>
  <c r="J56" i="5"/>
  <c r="T56" i="5" s="1"/>
  <c r="V56" i="5" s="1"/>
  <c r="H56" i="5"/>
  <c r="T55" i="5"/>
  <c r="V55" i="5" s="1"/>
  <c r="R55" i="5"/>
  <c r="J55" i="5"/>
  <c r="S55" i="5" s="1"/>
  <c r="U55" i="5" s="1"/>
  <c r="H55" i="5"/>
  <c r="R54" i="5"/>
  <c r="J54" i="5"/>
  <c r="T54" i="5" s="1"/>
  <c r="V54" i="5" s="1"/>
  <c r="H54" i="5"/>
  <c r="D54" i="5"/>
  <c r="C54" i="5"/>
  <c r="B54" i="5"/>
  <c r="S53" i="5"/>
  <c r="U53" i="5" s="1"/>
  <c r="R53" i="5"/>
  <c r="J53" i="5"/>
  <c r="T53" i="5" s="1"/>
  <c r="V53" i="5" s="1"/>
  <c r="H53" i="5"/>
  <c r="R52" i="5"/>
  <c r="J52" i="5"/>
  <c r="T52" i="5" s="1"/>
  <c r="V52" i="5" s="1"/>
  <c r="H52" i="5"/>
  <c r="V51" i="5"/>
  <c r="S51" i="5"/>
  <c r="U51" i="5" s="1"/>
  <c r="R51" i="5"/>
  <c r="J51" i="5"/>
  <c r="T51" i="5" s="1"/>
  <c r="H51" i="5"/>
  <c r="D51" i="5"/>
  <c r="C51" i="5"/>
  <c r="B51" i="5"/>
  <c r="T50" i="5"/>
  <c r="V50" i="5" s="1"/>
  <c r="S50" i="5"/>
  <c r="U50" i="5" s="1"/>
  <c r="R50" i="5"/>
  <c r="J50" i="5"/>
  <c r="H50" i="5"/>
  <c r="R49" i="5"/>
  <c r="J49" i="5"/>
  <c r="T49" i="5" s="1"/>
  <c r="V49" i="5" s="1"/>
  <c r="H49" i="5"/>
  <c r="R48" i="5"/>
  <c r="J48" i="5"/>
  <c r="T48" i="5" s="1"/>
  <c r="V48" i="5" s="1"/>
  <c r="H48" i="5"/>
  <c r="D48" i="5"/>
  <c r="C48" i="5"/>
  <c r="B48" i="5"/>
  <c r="R47" i="5"/>
  <c r="J47" i="5"/>
  <c r="T47" i="5" s="1"/>
  <c r="V47" i="5" s="1"/>
  <c r="H47" i="5"/>
  <c r="S46" i="5"/>
  <c r="U46" i="5" s="1"/>
  <c r="R46" i="5"/>
  <c r="J46" i="5"/>
  <c r="T46" i="5" s="1"/>
  <c r="V46" i="5" s="1"/>
  <c r="H46" i="5"/>
  <c r="V45" i="5"/>
  <c r="R45" i="5"/>
  <c r="J45" i="5"/>
  <c r="T45" i="5" s="1"/>
  <c r="H45" i="5"/>
  <c r="D45" i="5"/>
  <c r="C45" i="5"/>
  <c r="B45" i="5"/>
  <c r="R44" i="5"/>
  <c r="J44" i="5"/>
  <c r="T44" i="5" s="1"/>
  <c r="V44" i="5" s="1"/>
  <c r="H44" i="5"/>
  <c r="T43" i="5"/>
  <c r="V43" i="5" s="1"/>
  <c r="S43" i="5"/>
  <c r="U43" i="5" s="1"/>
  <c r="R43" i="5"/>
  <c r="J43" i="5"/>
  <c r="H43" i="5"/>
  <c r="R42" i="5"/>
  <c r="J42" i="5"/>
  <c r="T42" i="5" s="1"/>
  <c r="V42" i="5" s="1"/>
  <c r="H42" i="5"/>
  <c r="D42" i="5"/>
  <c r="C42" i="5"/>
  <c r="B42" i="5"/>
  <c r="T41" i="5"/>
  <c r="V41" i="5" s="1"/>
  <c r="S41" i="5"/>
  <c r="U41" i="5" s="1"/>
  <c r="R41" i="5"/>
  <c r="J41" i="5"/>
  <c r="H41" i="5"/>
  <c r="R40" i="5"/>
  <c r="J40" i="5"/>
  <c r="T40" i="5" s="1"/>
  <c r="V40" i="5" s="1"/>
  <c r="H40" i="5"/>
  <c r="S39" i="5"/>
  <c r="U39" i="5" s="1"/>
  <c r="R39" i="5"/>
  <c r="J39" i="5"/>
  <c r="T39" i="5" s="1"/>
  <c r="V39" i="5" s="1"/>
  <c r="H39" i="5"/>
  <c r="D39" i="5"/>
  <c r="C39" i="5"/>
  <c r="B39" i="5"/>
  <c r="T38" i="5"/>
  <c r="V38" i="5" s="1"/>
  <c r="R38" i="5"/>
  <c r="J38" i="5"/>
  <c r="S38" i="5" s="1"/>
  <c r="U38" i="5" s="1"/>
  <c r="H38" i="5"/>
  <c r="V37" i="5"/>
  <c r="T37" i="5"/>
  <c r="R37" i="5"/>
  <c r="J37" i="5"/>
  <c r="S37" i="5" s="1"/>
  <c r="U37" i="5" s="1"/>
  <c r="H37" i="5"/>
  <c r="S36" i="5"/>
  <c r="U36" i="5" s="1"/>
  <c r="R36" i="5"/>
  <c r="J36" i="5"/>
  <c r="T36" i="5" s="1"/>
  <c r="V36" i="5" s="1"/>
  <c r="H36" i="5"/>
  <c r="D36" i="5"/>
  <c r="C36" i="5"/>
  <c r="B36" i="5"/>
  <c r="R35" i="5"/>
  <c r="J35" i="5"/>
  <c r="T35" i="5" s="1"/>
  <c r="V35" i="5" s="1"/>
  <c r="H35" i="5"/>
  <c r="T34" i="5"/>
  <c r="V34" i="5" s="1"/>
  <c r="S34" i="5"/>
  <c r="U34" i="5" s="1"/>
  <c r="R34" i="5"/>
  <c r="J34" i="5"/>
  <c r="H34" i="5"/>
  <c r="T33" i="5"/>
  <c r="V33" i="5" s="1"/>
  <c r="R33" i="5"/>
  <c r="J33" i="5"/>
  <c r="S33" i="5" s="1"/>
  <c r="U33" i="5" s="1"/>
  <c r="H33" i="5"/>
  <c r="D33" i="5"/>
  <c r="C33" i="5"/>
  <c r="B33" i="5"/>
  <c r="R32" i="5"/>
  <c r="J32" i="5"/>
  <c r="T32" i="5" s="1"/>
  <c r="V32" i="5" s="1"/>
  <c r="AE30" i="7" s="1"/>
  <c r="AD30" i="7" s="1"/>
  <c r="H32" i="5"/>
  <c r="Q32" i="7" s="1"/>
  <c r="T31" i="5"/>
  <c r="V31" i="5" s="1"/>
  <c r="S31" i="5"/>
  <c r="U31" i="5" s="1"/>
  <c r="R31" i="5"/>
  <c r="AA31" i="7" s="1"/>
  <c r="J31" i="5"/>
  <c r="S31" i="7" s="1"/>
  <c r="H31" i="5"/>
  <c r="Q31" i="7" s="1"/>
  <c r="T30" i="5"/>
  <c r="V30" i="5" s="1"/>
  <c r="R30" i="5"/>
  <c r="AA30" i="7" s="1"/>
  <c r="J30" i="5"/>
  <c r="S30" i="7" s="1"/>
  <c r="H30" i="5"/>
  <c r="Q30" i="7" s="1"/>
  <c r="D30" i="5"/>
  <c r="C30" i="5"/>
  <c r="R29" i="5"/>
  <c r="AA29" i="7" s="1"/>
  <c r="J29" i="5"/>
  <c r="T29" i="5" s="1"/>
  <c r="V29" i="5" s="1"/>
  <c r="H29" i="5"/>
  <c r="Q29" i="7" s="1"/>
  <c r="T28" i="5"/>
  <c r="V28" i="5" s="1"/>
  <c r="S28" i="5"/>
  <c r="U28" i="5" s="1"/>
  <c r="R28" i="5"/>
  <c r="AA28" i="7" s="1"/>
  <c r="J28" i="5"/>
  <c r="H28" i="5"/>
  <c r="R27" i="5"/>
  <c r="J27" i="5"/>
  <c r="T27" i="5" s="1"/>
  <c r="V27" i="5" s="1"/>
  <c r="H27" i="5"/>
  <c r="D27" i="5"/>
  <c r="C27" i="5"/>
  <c r="R26" i="5"/>
  <c r="J26" i="5"/>
  <c r="T26" i="5" s="1"/>
  <c r="V26" i="5" s="1"/>
  <c r="H26" i="5"/>
  <c r="T25" i="5"/>
  <c r="V25" i="5" s="1"/>
  <c r="S25" i="5"/>
  <c r="U25" i="5" s="1"/>
  <c r="R25" i="5"/>
  <c r="J25" i="5"/>
  <c r="H25" i="5"/>
  <c r="R24" i="5"/>
  <c r="J24" i="5"/>
  <c r="T24" i="5" s="1"/>
  <c r="V24" i="5" s="1"/>
  <c r="H24" i="5"/>
  <c r="D24" i="5"/>
  <c r="C24" i="5"/>
  <c r="R23" i="5"/>
  <c r="J23" i="5"/>
  <c r="T23" i="5" s="1"/>
  <c r="V23" i="5" s="1"/>
  <c r="H23" i="5"/>
  <c r="Q23" i="7" s="1"/>
  <c r="T22" i="5"/>
  <c r="V22" i="5" s="1"/>
  <c r="R22" i="5"/>
  <c r="J22" i="5"/>
  <c r="H22" i="5"/>
  <c r="R21" i="5"/>
  <c r="J21" i="5"/>
  <c r="H21" i="5"/>
  <c r="Q21" i="7" s="1"/>
  <c r="D21" i="5"/>
  <c r="C21" i="5"/>
  <c r="R20" i="5"/>
  <c r="AA20" i="7" s="1"/>
  <c r="J20" i="5"/>
  <c r="S20" i="7" s="1"/>
  <c r="H20" i="5"/>
  <c r="Q20" i="7" s="1"/>
  <c r="T19" i="5"/>
  <c r="V19" i="5" s="1"/>
  <c r="S19" i="5"/>
  <c r="U19" i="5" s="1"/>
  <c r="R19" i="5"/>
  <c r="J19" i="5"/>
  <c r="H19" i="5"/>
  <c r="R18" i="5"/>
  <c r="AA18" i="7" s="1"/>
  <c r="J18" i="5"/>
  <c r="S18" i="7" s="1"/>
  <c r="H18" i="5"/>
  <c r="Q18" i="7" s="1"/>
  <c r="D18" i="5"/>
  <c r="C18" i="5"/>
  <c r="R17" i="5"/>
  <c r="AA17" i="7" s="1"/>
  <c r="J17" i="5"/>
  <c r="S17" i="7" s="1"/>
  <c r="H17" i="5"/>
  <c r="S16" i="5"/>
  <c r="U16" i="5" s="1"/>
  <c r="R16" i="5"/>
  <c r="AA16" i="7" s="1"/>
  <c r="J16" i="5"/>
  <c r="S16" i="7" s="1"/>
  <c r="H16" i="5"/>
  <c r="R15" i="5"/>
  <c r="J15" i="5"/>
  <c r="T15" i="5" s="1"/>
  <c r="V15" i="5" s="1"/>
  <c r="H15" i="5"/>
  <c r="Q15" i="7" s="1"/>
  <c r="D15" i="5"/>
  <c r="C15" i="5"/>
  <c r="R14" i="5"/>
  <c r="J14" i="5"/>
  <c r="T14" i="5" s="1"/>
  <c r="V14" i="5" s="1"/>
  <c r="H14" i="5"/>
  <c r="T13" i="5"/>
  <c r="V13" i="5" s="1"/>
  <c r="S13" i="5"/>
  <c r="U13" i="5" s="1"/>
  <c r="R13" i="5"/>
  <c r="J13" i="5"/>
  <c r="H13" i="5"/>
  <c r="R12" i="5"/>
  <c r="J12" i="5"/>
  <c r="T12" i="5" s="1"/>
  <c r="V12" i="5" s="1"/>
  <c r="H12" i="5"/>
  <c r="D12" i="5"/>
  <c r="C12" i="5"/>
  <c r="R11" i="5"/>
  <c r="J11" i="5"/>
  <c r="T11" i="5" s="1"/>
  <c r="V11" i="5" s="1"/>
  <c r="H11" i="5"/>
  <c r="T10" i="5"/>
  <c r="V10" i="5" s="1"/>
  <c r="S10" i="5"/>
  <c r="U10" i="5" s="1"/>
  <c r="R10" i="5"/>
  <c r="J10" i="5"/>
  <c r="H10" i="5"/>
  <c r="R9" i="5"/>
  <c r="J9" i="5"/>
  <c r="T9" i="5" s="1"/>
  <c r="V9" i="5" s="1"/>
  <c r="H9" i="5"/>
  <c r="D9" i="5"/>
  <c r="C9" i="5"/>
  <c r="J66" i="4"/>
  <c r="G66" i="4"/>
  <c r="F66" i="4"/>
  <c r="E66" i="4"/>
  <c r="D66" i="4"/>
  <c r="C66" i="4"/>
  <c r="B66" i="4"/>
  <c r="J63" i="4"/>
  <c r="G63" i="4"/>
  <c r="F63" i="4"/>
  <c r="E63" i="4"/>
  <c r="D63" i="4"/>
  <c r="C63" i="4"/>
  <c r="B63" i="4"/>
  <c r="J60" i="4"/>
  <c r="G60" i="4"/>
  <c r="F60" i="4"/>
  <c r="E60" i="4"/>
  <c r="D60" i="4"/>
  <c r="C60" i="4"/>
  <c r="B60" i="4"/>
  <c r="J57" i="4"/>
  <c r="G57" i="4"/>
  <c r="F57" i="4"/>
  <c r="E57" i="4"/>
  <c r="D57" i="4"/>
  <c r="C57" i="4"/>
  <c r="B57" i="4"/>
  <c r="J54" i="4"/>
  <c r="G54" i="4"/>
  <c r="F54" i="4"/>
  <c r="E54" i="4"/>
  <c r="D54" i="4"/>
  <c r="C54" i="4"/>
  <c r="B54" i="4"/>
  <c r="J51" i="4"/>
  <c r="G51" i="4"/>
  <c r="F51" i="4"/>
  <c r="E51" i="4"/>
  <c r="D51" i="4"/>
  <c r="C51" i="4"/>
  <c r="B51" i="4"/>
  <c r="J48" i="4"/>
  <c r="G48" i="4"/>
  <c r="F48" i="4"/>
  <c r="E48" i="4"/>
  <c r="D48" i="4"/>
  <c r="C48" i="4"/>
  <c r="B48" i="4"/>
  <c r="J45" i="4"/>
  <c r="G45" i="4"/>
  <c r="F45" i="4"/>
  <c r="E45" i="4"/>
  <c r="D45" i="4"/>
  <c r="C45" i="4"/>
  <c r="B45" i="4"/>
  <c r="J42" i="4"/>
  <c r="G42" i="4"/>
  <c r="F42" i="4"/>
  <c r="E42" i="4"/>
  <c r="D42" i="4"/>
  <c r="C42" i="4"/>
  <c r="B42" i="4"/>
  <c r="J39" i="4"/>
  <c r="G39" i="4"/>
  <c r="F39" i="4"/>
  <c r="E39" i="4"/>
  <c r="D39" i="4"/>
  <c r="C39" i="4"/>
  <c r="B39" i="4"/>
  <c r="J36" i="4"/>
  <c r="G36" i="4"/>
  <c r="F36" i="4"/>
  <c r="E36" i="4"/>
  <c r="D36" i="4"/>
  <c r="C36" i="4"/>
  <c r="B36" i="4"/>
  <c r="J33" i="4"/>
  <c r="G33" i="4"/>
  <c r="F33" i="4"/>
  <c r="E33" i="4"/>
  <c r="D33" i="4"/>
  <c r="C33" i="4"/>
  <c r="B33" i="4"/>
  <c r="J30" i="4"/>
  <c r="F30" i="4"/>
  <c r="E30" i="4"/>
  <c r="D30" i="4"/>
  <c r="C30" i="4"/>
  <c r="J27" i="4"/>
  <c r="F27" i="4"/>
  <c r="E27" i="4"/>
  <c r="D27" i="4"/>
  <c r="C27" i="4"/>
  <c r="B27" i="4"/>
  <c r="J24" i="4"/>
  <c r="G24" i="4"/>
  <c r="F24" i="4"/>
  <c r="E24" i="4"/>
  <c r="D24" i="4"/>
  <c r="C24" i="4"/>
  <c r="B24" i="4"/>
  <c r="J21" i="4"/>
  <c r="G21" i="4"/>
  <c r="F21" i="4"/>
  <c r="E21" i="4"/>
  <c r="D21" i="4"/>
  <c r="C21" i="4"/>
  <c r="B21" i="4"/>
  <c r="J18" i="4"/>
  <c r="G18" i="4"/>
  <c r="F18" i="4"/>
  <c r="E18" i="4"/>
  <c r="D18" i="4"/>
  <c r="C18" i="4"/>
  <c r="B18" i="4"/>
  <c r="J15" i="4"/>
  <c r="G15" i="4"/>
  <c r="F15" i="4"/>
  <c r="E15" i="4"/>
  <c r="D15" i="4"/>
  <c r="C15" i="4"/>
  <c r="B15" i="4"/>
  <c r="J12" i="4"/>
  <c r="G12" i="4"/>
  <c r="F12" i="4"/>
  <c r="E12" i="4"/>
  <c r="D12" i="4"/>
  <c r="C12" i="4"/>
  <c r="B12" i="4"/>
  <c r="J9" i="4"/>
  <c r="G9" i="4"/>
  <c r="F9" i="4"/>
  <c r="E9" i="4"/>
  <c r="D9" i="4"/>
  <c r="C9" i="4"/>
  <c r="B9" i="4"/>
  <c r="E66" i="3"/>
  <c r="Y66" i="3" s="1"/>
  <c r="Z66" i="3" s="1"/>
  <c r="D66" i="3"/>
  <c r="C66" i="3"/>
  <c r="B66" i="3"/>
  <c r="E63" i="3"/>
  <c r="Y63" i="3" s="1"/>
  <c r="Z63" i="3" s="1"/>
  <c r="D63" i="3"/>
  <c r="C63" i="3"/>
  <c r="B63" i="3"/>
  <c r="E60" i="3"/>
  <c r="Y60" i="3" s="1"/>
  <c r="Z60" i="3" s="1"/>
  <c r="D60" i="3"/>
  <c r="C60" i="3"/>
  <c r="B60" i="3"/>
  <c r="Z57" i="3"/>
  <c r="Y57" i="3"/>
  <c r="E57" i="3"/>
  <c r="D57" i="3"/>
  <c r="C57" i="3"/>
  <c r="B57" i="3"/>
  <c r="E54" i="3"/>
  <c r="Y54" i="3" s="1"/>
  <c r="Z54" i="3" s="1"/>
  <c r="D54" i="3"/>
  <c r="C54" i="3"/>
  <c r="B54" i="3"/>
  <c r="E51" i="3"/>
  <c r="Y51" i="3" s="1"/>
  <c r="Z51" i="3" s="1"/>
  <c r="D51" i="3"/>
  <c r="C51" i="3"/>
  <c r="B51" i="3"/>
  <c r="E48" i="3"/>
  <c r="Y48" i="3" s="1"/>
  <c r="Z48" i="3" s="1"/>
  <c r="D48" i="3"/>
  <c r="C48" i="3"/>
  <c r="B48" i="3"/>
  <c r="E45" i="3"/>
  <c r="Y45" i="3" s="1"/>
  <c r="Z45" i="3" s="1"/>
  <c r="D45" i="3"/>
  <c r="C45" i="3"/>
  <c r="B45" i="3"/>
  <c r="E42" i="3"/>
  <c r="Y42" i="3" s="1"/>
  <c r="Z42" i="3" s="1"/>
  <c r="D42" i="3"/>
  <c r="C42" i="3"/>
  <c r="B42" i="3"/>
  <c r="E39" i="3"/>
  <c r="Y39" i="3" s="1"/>
  <c r="Z39" i="3" s="1"/>
  <c r="D39" i="3"/>
  <c r="C39" i="3"/>
  <c r="B39" i="3"/>
  <c r="E36" i="3"/>
  <c r="Y36" i="3" s="1"/>
  <c r="Z36" i="3" s="1"/>
  <c r="D36" i="3"/>
  <c r="C36" i="3"/>
  <c r="B36" i="3"/>
  <c r="Z33" i="3"/>
  <c r="Y33" i="3"/>
  <c r="E33" i="3"/>
  <c r="D33" i="3"/>
  <c r="C33" i="3"/>
  <c r="B33" i="3"/>
  <c r="E30" i="3"/>
  <c r="Y30" i="3" s="1"/>
  <c r="Z30" i="3" s="1"/>
  <c r="D30" i="3"/>
  <c r="C30" i="3"/>
  <c r="B30" i="3"/>
  <c r="E27" i="3"/>
  <c r="Y27" i="3" s="1"/>
  <c r="Z27" i="3" s="1"/>
  <c r="D27" i="3"/>
  <c r="C27" i="3"/>
  <c r="B27" i="3"/>
  <c r="E24" i="3"/>
  <c r="Y24" i="3" s="1"/>
  <c r="Z24" i="3" s="1"/>
  <c r="D24" i="3"/>
  <c r="C24" i="3"/>
  <c r="B24" i="3"/>
  <c r="E21" i="3"/>
  <c r="Y21" i="3" s="1"/>
  <c r="Z21" i="3" s="1"/>
  <c r="D21" i="3"/>
  <c r="C21" i="3"/>
  <c r="B21" i="3"/>
  <c r="E18" i="3"/>
  <c r="Y18" i="3" s="1"/>
  <c r="Z18" i="3" s="1"/>
  <c r="D18" i="3"/>
  <c r="C18" i="3"/>
  <c r="B18" i="3"/>
  <c r="E15" i="3"/>
  <c r="Y15" i="3" s="1"/>
  <c r="Z15" i="3" s="1"/>
  <c r="D15" i="3"/>
  <c r="C15" i="3"/>
  <c r="B15" i="3"/>
  <c r="E12" i="3"/>
  <c r="Y12" i="3" s="1"/>
  <c r="Z12" i="3" s="1"/>
  <c r="D12" i="3"/>
  <c r="C12" i="3"/>
  <c r="B12" i="3"/>
  <c r="E9" i="3"/>
  <c r="Y9" i="3" s="1"/>
  <c r="Z9" i="3" s="1"/>
  <c r="D9" i="3"/>
  <c r="C9" i="3"/>
  <c r="B9" i="3"/>
  <c r="U66" i="2"/>
  <c r="O66" i="2"/>
  <c r="O66" i="7" s="1"/>
  <c r="N66" i="2"/>
  <c r="N66" i="7" s="1"/>
  <c r="K66" i="2"/>
  <c r="K66" i="7" s="1"/>
  <c r="B66" i="2"/>
  <c r="U63" i="2"/>
  <c r="N63" i="2"/>
  <c r="N63" i="7" s="1"/>
  <c r="K63" i="2"/>
  <c r="K63" i="7" s="1"/>
  <c r="B63" i="2"/>
  <c r="U60" i="2"/>
  <c r="N60" i="2"/>
  <c r="N60" i="7" s="1"/>
  <c r="L60" i="2"/>
  <c r="L60" i="7" s="1"/>
  <c r="K60" i="2"/>
  <c r="K60" i="7" s="1"/>
  <c r="B60" i="2"/>
  <c r="U57" i="2"/>
  <c r="P57" i="2"/>
  <c r="P57" i="7" s="1"/>
  <c r="N57" i="2"/>
  <c r="N57" i="7" s="1"/>
  <c r="K57" i="2"/>
  <c r="K57" i="7" s="1"/>
  <c r="B57" i="2"/>
  <c r="U54" i="2"/>
  <c r="N54" i="2"/>
  <c r="N54" i="7" s="1"/>
  <c r="K54" i="2"/>
  <c r="K54" i="7" s="1"/>
  <c r="B54" i="2"/>
  <c r="U51" i="2"/>
  <c r="O51" i="2"/>
  <c r="O51" i="7" s="1"/>
  <c r="N51" i="2"/>
  <c r="N51" i="7" s="1"/>
  <c r="K51" i="2"/>
  <c r="K51" i="7" s="1"/>
  <c r="B51" i="2"/>
  <c r="U48" i="2"/>
  <c r="N48" i="2"/>
  <c r="N48" i="7" s="1"/>
  <c r="K48" i="2"/>
  <c r="K48" i="7" s="1"/>
  <c r="B48" i="2"/>
  <c r="U45" i="2"/>
  <c r="N45" i="2"/>
  <c r="N45" i="7" s="1"/>
  <c r="L45" i="2"/>
  <c r="L45" i="7" s="1"/>
  <c r="K45" i="2"/>
  <c r="K45" i="7" s="1"/>
  <c r="B45" i="2"/>
  <c r="U42" i="2"/>
  <c r="O42" i="2"/>
  <c r="O42" i="7" s="1"/>
  <c r="N42" i="2"/>
  <c r="N42" i="7" s="1"/>
  <c r="K42" i="2"/>
  <c r="K42" i="7" s="1"/>
  <c r="B42" i="2"/>
  <c r="U39" i="2"/>
  <c r="O39" i="2"/>
  <c r="O39" i="7" s="1"/>
  <c r="N39" i="2"/>
  <c r="N39" i="7" s="1"/>
  <c r="K39" i="2"/>
  <c r="K39" i="7" s="1"/>
  <c r="B39" i="2"/>
  <c r="U36" i="2"/>
  <c r="N36" i="2"/>
  <c r="N36" i="7" s="1"/>
  <c r="L36" i="2"/>
  <c r="L36" i="7" s="1"/>
  <c r="K36" i="2"/>
  <c r="K36" i="7" s="1"/>
  <c r="B36" i="2"/>
  <c r="U33" i="2"/>
  <c r="P33" i="2"/>
  <c r="P33" i="7" s="1"/>
  <c r="N33" i="2"/>
  <c r="N33" i="7" s="1"/>
  <c r="K33" i="2"/>
  <c r="K33" i="7" s="1"/>
  <c r="B33" i="2"/>
  <c r="U30" i="2"/>
  <c r="N30" i="2"/>
  <c r="N30" i="7" s="1"/>
  <c r="K30" i="2"/>
  <c r="K30" i="7" s="1"/>
  <c r="B30" i="2"/>
  <c r="B30" i="5" s="1"/>
  <c r="U27" i="2"/>
  <c r="N27" i="2"/>
  <c r="N27" i="7" s="1"/>
  <c r="K27" i="2"/>
  <c r="K27" i="7" s="1"/>
  <c r="B27" i="2"/>
  <c r="B27" i="5" s="1"/>
  <c r="U24" i="2"/>
  <c r="N24" i="2"/>
  <c r="N24" i="7" s="1"/>
  <c r="K24" i="2"/>
  <c r="K24" i="7" s="1"/>
  <c r="B24" i="2"/>
  <c r="B24" i="5" s="1"/>
  <c r="U21" i="2"/>
  <c r="N21" i="2"/>
  <c r="N21" i="7" s="1"/>
  <c r="K21" i="2"/>
  <c r="K21" i="7" s="1"/>
  <c r="B21" i="2"/>
  <c r="B21" i="5" s="1"/>
  <c r="U18" i="2"/>
  <c r="N18" i="2"/>
  <c r="N18" i="7" s="1"/>
  <c r="K18" i="2"/>
  <c r="K18" i="7" s="1"/>
  <c r="B18" i="2"/>
  <c r="B18" i="5" s="1"/>
  <c r="U15" i="2"/>
  <c r="N15" i="2"/>
  <c r="N15" i="7" s="1"/>
  <c r="K15" i="2"/>
  <c r="K15" i="7" s="1"/>
  <c r="B15" i="2"/>
  <c r="B15" i="8" s="1"/>
  <c r="B15" i="9" s="1"/>
  <c r="U12" i="2"/>
  <c r="N12" i="2"/>
  <c r="N12" i="7" s="1"/>
  <c r="K12" i="2"/>
  <c r="K12" i="7" s="1"/>
  <c r="B12" i="2"/>
  <c r="B12" i="5" s="1"/>
  <c r="U9" i="2"/>
  <c r="N9" i="2"/>
  <c r="N9" i="7" s="1"/>
  <c r="K9" i="2"/>
  <c r="K9" i="7" s="1"/>
  <c r="B9" i="2"/>
  <c r="B9" i="5" s="1"/>
  <c r="C10" i="1"/>
  <c r="I8" i="1"/>
  <c r="C8" i="1"/>
  <c r="T16" i="5" l="1"/>
  <c r="V16" i="5" s="1"/>
  <c r="S12" i="5"/>
  <c r="U12" i="5" s="1"/>
  <c r="S9" i="5"/>
  <c r="U9" i="5" s="1"/>
  <c r="O63" i="2"/>
  <c r="O63" i="7" s="1"/>
  <c r="Y14" i="7"/>
  <c r="R27" i="7"/>
  <c r="Z32" i="7"/>
  <c r="Z35" i="7"/>
  <c r="X38" i="7"/>
  <c r="S42" i="7"/>
  <c r="AB42" i="7"/>
  <c r="AF42" i="7" s="1"/>
  <c r="S43" i="7"/>
  <c r="Q44" i="7"/>
  <c r="Z44" i="7"/>
  <c r="T48" i="7"/>
  <c r="Z49" i="7"/>
  <c r="Y51" i="7"/>
  <c r="W52" i="7"/>
  <c r="Y54" i="7"/>
  <c r="AA55" i="7"/>
  <c r="Z56" i="7"/>
  <c r="AD57" i="7"/>
  <c r="Y58" i="7"/>
  <c r="U66" i="7"/>
  <c r="AE66" i="7"/>
  <c r="Y67" i="7"/>
  <c r="V66" i="7"/>
  <c r="L39" i="2"/>
  <c r="L39" i="7" s="1"/>
  <c r="X12" i="7"/>
  <c r="X15" i="7"/>
  <c r="W23" i="7"/>
  <c r="V30" i="7"/>
  <c r="S33" i="7"/>
  <c r="T34" i="7"/>
  <c r="U36" i="7"/>
  <c r="U42" i="7"/>
  <c r="AD42" i="7"/>
  <c r="U43" i="7"/>
  <c r="T44" i="7"/>
  <c r="R45" i="7"/>
  <c r="X46" i="7"/>
  <c r="R54" i="7"/>
  <c r="AA54" i="7"/>
  <c r="S55" i="7"/>
  <c r="R56" i="7"/>
  <c r="S57" i="7"/>
  <c r="Q59" i="7"/>
  <c r="AE60" i="7"/>
  <c r="W66" i="7"/>
  <c r="R68" i="7"/>
  <c r="L48" i="2"/>
  <c r="L48" i="7" s="1"/>
  <c r="L57" i="2"/>
  <c r="L57" i="7" s="1"/>
  <c r="W19" i="7"/>
  <c r="Y23" i="7"/>
  <c r="T33" i="7"/>
  <c r="V34" i="7"/>
  <c r="Y36" i="7"/>
  <c r="V42" i="7"/>
  <c r="AE42" i="7"/>
  <c r="W43" i="7"/>
  <c r="U44" i="7"/>
  <c r="S45" i="7"/>
  <c r="Y46" i="7"/>
  <c r="AC51" i="7"/>
  <c r="AA52" i="7"/>
  <c r="S54" i="7"/>
  <c r="AB54" i="7"/>
  <c r="AF54" i="7" s="1"/>
  <c r="T55" i="7"/>
  <c r="T56" i="7"/>
  <c r="T57" i="7"/>
  <c r="R59" i="7"/>
  <c r="Y66" i="7"/>
  <c r="Q67" i="7"/>
  <c r="T68" i="7"/>
  <c r="X33" i="7"/>
  <c r="Y34" i="7"/>
  <c r="W42" i="7"/>
  <c r="X43" i="7"/>
  <c r="V44" i="7"/>
  <c r="W45" i="7"/>
  <c r="U47" i="7"/>
  <c r="T54" i="7"/>
  <c r="AC54" i="7"/>
  <c r="U55" i="7"/>
  <c r="U56" i="7"/>
  <c r="V57" i="7"/>
  <c r="Q58" i="7"/>
  <c r="V59" i="7"/>
  <c r="Z66" i="7"/>
  <c r="T67" i="7"/>
  <c r="U68" i="7"/>
  <c r="U13" i="7"/>
  <c r="X16" i="7"/>
  <c r="U31" i="7"/>
  <c r="AB33" i="7"/>
  <c r="R35" i="7"/>
  <c r="Z45" i="7"/>
  <c r="V47" i="7"/>
  <c r="U54" i="7"/>
  <c r="AD54" i="7"/>
  <c r="W55" i="7"/>
  <c r="V56" i="7"/>
  <c r="W57" i="7"/>
  <c r="R58" i="7"/>
  <c r="W59" i="7"/>
  <c r="U61" i="7"/>
  <c r="Q66" i="7"/>
  <c r="AA66" i="7"/>
  <c r="U67" i="7"/>
  <c r="V68" i="7"/>
  <c r="O54" i="2"/>
  <c r="O54" i="7" s="1"/>
  <c r="L63" i="2"/>
  <c r="L63" i="7" s="1"/>
  <c r="AE33" i="7"/>
  <c r="V35" i="7"/>
  <c r="S37" i="7"/>
  <c r="AA45" i="7"/>
  <c r="V54" i="7"/>
  <c r="AE54" i="7"/>
  <c r="X55" i="7"/>
  <c r="X56" i="7"/>
  <c r="AA57" i="7"/>
  <c r="T58" i="7"/>
  <c r="Y59" i="7"/>
  <c r="R62" i="7"/>
  <c r="R66" i="7"/>
  <c r="AC66" i="7"/>
  <c r="W67" i="7"/>
  <c r="Y68" i="7"/>
  <c r="Q68" i="7"/>
  <c r="O45" i="2"/>
  <c r="O45" i="7" s="1"/>
  <c r="P54" i="2"/>
  <c r="P54" i="7" s="1"/>
  <c r="S14" i="7"/>
  <c r="X32" i="7"/>
  <c r="Y35" i="7"/>
  <c r="R38" i="7"/>
  <c r="R42" i="7"/>
  <c r="AA42" i="7"/>
  <c r="R43" i="7"/>
  <c r="AA43" i="7"/>
  <c r="Y44" i="7"/>
  <c r="W54" i="7"/>
  <c r="Y55" i="7"/>
  <c r="Y56" i="7"/>
  <c r="AB57" i="7"/>
  <c r="U58" i="7"/>
  <c r="Z59" i="7"/>
  <c r="Z62" i="7"/>
  <c r="S66" i="7"/>
  <c r="AD66" i="7"/>
  <c r="X67" i="7"/>
  <c r="Z68" i="7"/>
  <c r="O18" i="2"/>
  <c r="O18" i="7" s="1"/>
  <c r="W15" i="7"/>
  <c r="V18" i="7"/>
  <c r="X19" i="7"/>
  <c r="Z18" i="7"/>
  <c r="V20" i="7"/>
  <c r="L15" i="2"/>
  <c r="L15" i="7" s="1"/>
  <c r="Y20" i="7"/>
  <c r="U16" i="7"/>
  <c r="T17" i="7"/>
  <c r="R14" i="7"/>
  <c r="O13" i="6"/>
  <c r="M14" i="6"/>
  <c r="Q14" i="6" s="1"/>
  <c r="O15" i="6"/>
  <c r="R12" i="6"/>
  <c r="S12" i="6" s="1"/>
  <c r="T12" i="6" s="1"/>
  <c r="S30" i="5"/>
  <c r="U30" i="5" s="1"/>
  <c r="P30" i="2"/>
  <c r="P30" i="7" s="1"/>
  <c r="S21" i="7"/>
  <c r="Z21" i="7"/>
  <c r="Y22" i="7"/>
  <c r="Z23" i="7"/>
  <c r="V27" i="7"/>
  <c r="Z28" i="7"/>
  <c r="W30" i="7"/>
  <c r="Y31" i="7"/>
  <c r="AA21" i="7"/>
  <c r="Z22" i="7"/>
  <c r="Y30" i="7"/>
  <c r="R32" i="7"/>
  <c r="O30" i="2"/>
  <c r="O30" i="7" s="1"/>
  <c r="O21" i="2"/>
  <c r="O21" i="7" s="1"/>
  <c r="Q22" i="7"/>
  <c r="R23" i="7"/>
  <c r="X24" i="7"/>
  <c r="Y27" i="7"/>
  <c r="X29" i="7"/>
  <c r="Z30" i="7"/>
  <c r="U32" i="7"/>
  <c r="R21" i="7"/>
  <c r="R22" i="7"/>
  <c r="T23" i="7"/>
  <c r="Y29" i="7"/>
  <c r="V32" i="7"/>
  <c r="X22" i="7"/>
  <c r="T21" i="7"/>
  <c r="T22" i="7"/>
  <c r="U23" i="7"/>
  <c r="Y21" i="7"/>
  <c r="L24" i="2"/>
  <c r="L24" i="7" s="1"/>
  <c r="V21" i="7"/>
  <c r="U22" i="7"/>
  <c r="R30" i="7"/>
  <c r="T31" i="7"/>
  <c r="Y32" i="7"/>
  <c r="AA9" i="7"/>
  <c r="L12" i="2"/>
  <c r="L12" i="7" s="1"/>
  <c r="Y10" i="7"/>
  <c r="AA11" i="7"/>
  <c r="Q14" i="7"/>
  <c r="R15" i="7"/>
  <c r="V16" i="7"/>
  <c r="AA10" i="7"/>
  <c r="S15" i="5"/>
  <c r="U15" i="5" s="1"/>
  <c r="Q11" i="7"/>
  <c r="U10" i="7"/>
  <c r="Z11" i="7"/>
  <c r="U9" i="7"/>
  <c r="R11" i="7"/>
  <c r="V12" i="7"/>
  <c r="R13" i="7"/>
  <c r="T14" i="7"/>
  <c r="Y15" i="7"/>
  <c r="U17" i="7"/>
  <c r="P9" i="2"/>
  <c r="P9" i="7" s="1"/>
  <c r="V9" i="7"/>
  <c r="Q10" i="7"/>
  <c r="S11" i="7"/>
  <c r="W12" i="7"/>
  <c r="T13" i="7"/>
  <c r="W14" i="7"/>
  <c r="Z15" i="7"/>
  <c r="X17" i="7"/>
  <c r="W9" i="7"/>
  <c r="S10" i="7"/>
  <c r="V11" i="7"/>
  <c r="X9" i="7"/>
  <c r="T10" i="7"/>
  <c r="Y12" i="7"/>
  <c r="V13" i="7"/>
  <c r="J69" i="9"/>
  <c r="J71" i="9" s="1"/>
  <c r="V15" i="6"/>
  <c r="T15" i="6"/>
  <c r="V21" i="6"/>
  <c r="T21" i="6"/>
  <c r="V9" i="6"/>
  <c r="T9" i="6"/>
  <c r="V42" i="6"/>
  <c r="T42" i="6"/>
  <c r="V27" i="6"/>
  <c r="T27" i="6"/>
  <c r="V54" i="6"/>
  <c r="T54" i="6"/>
  <c r="M36" i="6"/>
  <c r="Q36" i="6" s="1"/>
  <c r="O36" i="6"/>
  <c r="B12" i="8"/>
  <c r="B12" i="9" s="1"/>
  <c r="B12" i="7"/>
  <c r="L18" i="2"/>
  <c r="O24" i="2"/>
  <c r="O24" i="7" s="1"/>
  <c r="AE24" i="7" s="1"/>
  <c r="AD24" i="7" s="1"/>
  <c r="P27" i="2"/>
  <c r="P27" i="7" s="1"/>
  <c r="B36" i="8"/>
  <c r="B36" i="9" s="1"/>
  <c r="B36" i="7"/>
  <c r="L42" i="2"/>
  <c r="L42" i="7" s="1"/>
  <c r="O48" i="2"/>
  <c r="O48" i="7" s="1"/>
  <c r="P51" i="2"/>
  <c r="P51" i="7" s="1"/>
  <c r="B60" i="8"/>
  <c r="B60" i="9" s="1"/>
  <c r="B60" i="7"/>
  <c r="L66" i="2"/>
  <c r="L66" i="7" s="1"/>
  <c r="T18" i="5"/>
  <c r="V18" i="5" s="1"/>
  <c r="T21" i="5"/>
  <c r="V21" i="5" s="1"/>
  <c r="AE21" i="7" s="1"/>
  <c r="AD21" i="7" s="1"/>
  <c r="S42" i="5"/>
  <c r="U42" i="5" s="1"/>
  <c r="S49" i="5"/>
  <c r="U49" i="5" s="1"/>
  <c r="S56" i="5"/>
  <c r="U56" i="5" s="1"/>
  <c r="S66" i="5"/>
  <c r="U66" i="5" s="1"/>
  <c r="O18" i="6"/>
  <c r="O19" i="6"/>
  <c r="O49" i="6"/>
  <c r="B15" i="7"/>
  <c r="B63" i="7"/>
  <c r="B63" i="8"/>
  <c r="B63" i="9" s="1"/>
  <c r="V66" i="6"/>
  <c r="T66" i="6"/>
  <c r="B9" i="7"/>
  <c r="B9" i="8"/>
  <c r="B9" i="9" s="1"/>
  <c r="P24" i="2"/>
  <c r="P24" i="7" s="1"/>
  <c r="B33" i="7"/>
  <c r="B33" i="8"/>
  <c r="B33" i="9" s="1"/>
  <c r="P48" i="2"/>
  <c r="P48" i="7" s="1"/>
  <c r="B57" i="7"/>
  <c r="B57" i="8"/>
  <c r="B57" i="9" s="1"/>
  <c r="B15" i="5"/>
  <c r="S40" i="5"/>
  <c r="U40" i="5" s="1"/>
  <c r="S47" i="5"/>
  <c r="U47" i="5" s="1"/>
  <c r="S57" i="5"/>
  <c r="U57" i="5" s="1"/>
  <c r="S64" i="5"/>
  <c r="U64" i="5" s="1"/>
  <c r="O31" i="6"/>
  <c r="R36" i="6"/>
  <c r="S36" i="6" s="1"/>
  <c r="O27" i="2"/>
  <c r="O27" i="7" s="1"/>
  <c r="AE27" i="7" s="1"/>
  <c r="AD27" i="7" s="1"/>
  <c r="P21" i="2"/>
  <c r="P21" i="7" s="1"/>
  <c r="B30" i="8"/>
  <c r="B30" i="9" s="1"/>
  <c r="B30" i="7"/>
  <c r="P45" i="2"/>
  <c r="P45" i="7" s="1"/>
  <c r="B54" i="8"/>
  <c r="B54" i="9" s="1"/>
  <c r="B54" i="7"/>
  <c r="S48" i="5"/>
  <c r="U48" i="5" s="1"/>
  <c r="M9" i="6"/>
  <c r="Q9" i="6" s="1"/>
  <c r="M10" i="6"/>
  <c r="Q10" i="6" s="1"/>
  <c r="R18" i="6"/>
  <c r="S18" i="6" s="1"/>
  <c r="M20" i="6"/>
  <c r="Q20" i="6" s="1"/>
  <c r="O21" i="6"/>
  <c r="M27" i="6"/>
  <c r="Q27" i="6" s="1"/>
  <c r="R33" i="6"/>
  <c r="S33" i="6" s="1"/>
  <c r="O40" i="6"/>
  <c r="M40" i="6"/>
  <c r="Q40" i="6" s="1"/>
  <c r="O50" i="6"/>
  <c r="M50" i="6"/>
  <c r="Q50" i="6" s="1"/>
  <c r="B18" i="8"/>
  <c r="B18" i="9" s="1"/>
  <c r="B18" i="7"/>
  <c r="L21" i="2"/>
  <c r="L33" i="2"/>
  <c r="L33" i="7" s="1"/>
  <c r="G30" i="4"/>
  <c r="M48" i="6"/>
  <c r="Q48" i="6" s="1"/>
  <c r="R48" i="6"/>
  <c r="S48" i="6" s="1"/>
  <c r="O56" i="6"/>
  <c r="M56" i="6"/>
  <c r="Q56" i="6" s="1"/>
  <c r="O61" i="6"/>
  <c r="M61" i="6"/>
  <c r="Q61" i="6" s="1"/>
  <c r="V26" i="7"/>
  <c r="Y25" i="7"/>
  <c r="Q25" i="7"/>
  <c r="AA24" i="7"/>
  <c r="S24" i="7"/>
  <c r="U26" i="7"/>
  <c r="X25" i="7"/>
  <c r="Z24" i="7"/>
  <c r="R24" i="7"/>
  <c r="T26" i="7"/>
  <c r="W25" i="7"/>
  <c r="Y24" i="7"/>
  <c r="Q24" i="7"/>
  <c r="Z26" i="7"/>
  <c r="R26" i="7"/>
  <c r="U25" i="7"/>
  <c r="W24" i="7"/>
  <c r="Y26" i="7"/>
  <c r="Q26" i="7"/>
  <c r="T25" i="7"/>
  <c r="V24" i="7"/>
  <c r="S25" i="7"/>
  <c r="U24" i="7"/>
  <c r="AA26" i="7"/>
  <c r="R25" i="7"/>
  <c r="T24" i="7"/>
  <c r="X26" i="7"/>
  <c r="W26" i="7"/>
  <c r="S26" i="7"/>
  <c r="AA25" i="7"/>
  <c r="Z25" i="7"/>
  <c r="B27" i="8"/>
  <c r="B27" i="9" s="1"/>
  <c r="B27" i="7"/>
  <c r="P42" i="2"/>
  <c r="P42" i="7" s="1"/>
  <c r="B51" i="7"/>
  <c r="B51" i="8"/>
  <c r="B51" i="9" s="1"/>
  <c r="L30" i="2"/>
  <c r="L30" i="7" s="1"/>
  <c r="O36" i="2"/>
  <c r="O36" i="7" s="1"/>
  <c r="P39" i="2"/>
  <c r="P39" i="7" s="1"/>
  <c r="B48" i="7"/>
  <c r="B48" i="8"/>
  <c r="B48" i="9" s="1"/>
  <c r="L54" i="2"/>
  <c r="L54" i="7" s="1"/>
  <c r="O60" i="2"/>
  <c r="O60" i="7" s="1"/>
  <c r="P63" i="2"/>
  <c r="P63" i="7" s="1"/>
  <c r="S44" i="5"/>
  <c r="U44" i="5" s="1"/>
  <c r="S54" i="5"/>
  <c r="U54" i="5" s="1"/>
  <c r="S61" i="5"/>
  <c r="U61" i="5" s="1"/>
  <c r="S68" i="5"/>
  <c r="U68" i="5" s="1"/>
  <c r="O9" i="6"/>
  <c r="O27" i="6"/>
  <c r="O41" i="6"/>
  <c r="O48" i="6"/>
  <c r="O59" i="6"/>
  <c r="M59" i="6"/>
  <c r="Q59" i="6" s="1"/>
  <c r="Z41" i="7"/>
  <c r="R41" i="7"/>
  <c r="U40" i="7"/>
  <c r="AE39" i="7"/>
  <c r="W39" i="7"/>
  <c r="Y41" i="7"/>
  <c r="Q41" i="7"/>
  <c r="T40" i="7"/>
  <c r="AD39" i="7"/>
  <c r="V39" i="7"/>
  <c r="W41" i="7"/>
  <c r="Z40" i="7"/>
  <c r="R40" i="7"/>
  <c r="AB39" i="7"/>
  <c r="T39" i="7"/>
  <c r="V41" i="7"/>
  <c r="Y40" i="7"/>
  <c r="Q40" i="7"/>
  <c r="AA39" i="7"/>
  <c r="S39" i="7"/>
  <c r="U41" i="7"/>
  <c r="X40" i="7"/>
  <c r="Z39" i="7"/>
  <c r="R39" i="7"/>
  <c r="AA41" i="7"/>
  <c r="X41" i="7"/>
  <c r="T41" i="7"/>
  <c r="S41" i="7"/>
  <c r="AC39" i="7"/>
  <c r="W40" i="7"/>
  <c r="X39" i="7"/>
  <c r="V40" i="7"/>
  <c r="U39" i="7"/>
  <c r="Y39" i="7"/>
  <c r="Q39" i="7"/>
  <c r="AA40" i="7"/>
  <c r="B39" i="7"/>
  <c r="B39" i="8"/>
  <c r="B39" i="9" s="1"/>
  <c r="L9" i="2"/>
  <c r="L9" i="7" s="1"/>
  <c r="O15" i="2"/>
  <c r="O15" i="7" s="1"/>
  <c r="P18" i="2"/>
  <c r="P18" i="7" s="1"/>
  <c r="P66" i="2"/>
  <c r="P66" i="7" s="1"/>
  <c r="O12" i="2"/>
  <c r="O12" i="7" s="1"/>
  <c r="P15" i="2"/>
  <c r="P15" i="7" s="1"/>
  <c r="B24" i="8"/>
  <c r="B24" i="9" s="1"/>
  <c r="B24" i="7"/>
  <c r="O9" i="2"/>
  <c r="O9" i="7" s="1"/>
  <c r="P12" i="2"/>
  <c r="P12" i="7" s="1"/>
  <c r="B21" i="8"/>
  <c r="B21" i="9" s="1"/>
  <c r="B21" i="7"/>
  <c r="L27" i="2"/>
  <c r="O33" i="2"/>
  <c r="O33" i="7" s="1"/>
  <c r="P36" i="2"/>
  <c r="P36" i="7" s="1"/>
  <c r="B45" i="8"/>
  <c r="B45" i="9" s="1"/>
  <c r="B45" i="7"/>
  <c r="L51" i="2"/>
  <c r="L51" i="7" s="1"/>
  <c r="O57" i="2"/>
  <c r="O57" i="7" s="1"/>
  <c r="P60" i="2"/>
  <c r="P60" i="7" s="1"/>
  <c r="S11" i="5"/>
  <c r="U11" i="5" s="1"/>
  <c r="AC9" i="7" s="1"/>
  <c r="AB9" i="7" s="1"/>
  <c r="S14" i="5"/>
  <c r="U14" i="5" s="1"/>
  <c r="S17" i="5"/>
  <c r="U17" i="5" s="1"/>
  <c r="S20" i="5"/>
  <c r="U20" i="5" s="1"/>
  <c r="S23" i="5"/>
  <c r="U23" i="5" s="1"/>
  <c r="S26" i="5"/>
  <c r="U26" i="5" s="1"/>
  <c r="AC24" i="7" s="1"/>
  <c r="AB24" i="7" s="1"/>
  <c r="S29" i="5"/>
  <c r="U29" i="5" s="1"/>
  <c r="S32" i="5"/>
  <c r="U32" i="5" s="1"/>
  <c r="AC30" i="7" s="1"/>
  <c r="S35" i="5"/>
  <c r="U35" i="5" s="1"/>
  <c r="S45" i="5"/>
  <c r="U45" i="5" s="1"/>
  <c r="S52" i="5"/>
  <c r="U52" i="5" s="1"/>
  <c r="S59" i="5"/>
  <c r="U59" i="5" s="1"/>
  <c r="M15" i="6"/>
  <c r="Q15" i="6" s="1"/>
  <c r="R24" i="6"/>
  <c r="S24" i="6" s="1"/>
  <c r="R30" i="6"/>
  <c r="S30" i="6" s="1"/>
  <c r="R39" i="6"/>
  <c r="S39" i="6" s="1"/>
  <c r="O39" i="6"/>
  <c r="M39" i="6"/>
  <c r="Q39" i="6" s="1"/>
  <c r="M47" i="6"/>
  <c r="Q47" i="6" s="1"/>
  <c r="B42" i="8"/>
  <c r="B42" i="9" s="1"/>
  <c r="B42" i="7"/>
  <c r="B66" i="8"/>
  <c r="B66" i="9" s="1"/>
  <c r="B66" i="7"/>
  <c r="B30" i="4"/>
  <c r="T17" i="5"/>
  <c r="V17" i="5" s="1"/>
  <c r="T20" i="5"/>
  <c r="V20" i="5" s="1"/>
  <c r="R51" i="6"/>
  <c r="S51" i="6" s="1"/>
  <c r="O51" i="6"/>
  <c r="M51" i="6"/>
  <c r="Q51" i="6" s="1"/>
  <c r="M52" i="6"/>
  <c r="Q52" i="6" s="1"/>
  <c r="O65" i="6"/>
  <c r="M65" i="6"/>
  <c r="Q65" i="6" s="1"/>
  <c r="AA23" i="7"/>
  <c r="R57" i="6"/>
  <c r="S57" i="6" s="1"/>
  <c r="O54" i="6"/>
  <c r="O57" i="6"/>
  <c r="R60" i="6"/>
  <c r="S60" i="6" s="1"/>
  <c r="AC15" i="7"/>
  <c r="AB15" i="7" s="1"/>
  <c r="W16" i="7"/>
  <c r="Z20" i="7"/>
  <c r="R20" i="7"/>
  <c r="U19" i="7"/>
  <c r="AE18" i="7"/>
  <c r="AD18" i="7" s="1"/>
  <c r="W18" i="7"/>
  <c r="X20" i="7"/>
  <c r="AA19" i="7"/>
  <c r="S19" i="7"/>
  <c r="U18" i="7"/>
  <c r="W20" i="7"/>
  <c r="Z19" i="7"/>
  <c r="R19" i="7"/>
  <c r="T18" i="7"/>
  <c r="R18" i="7"/>
  <c r="Y19" i="7"/>
  <c r="O67" i="6"/>
  <c r="M67" i="6"/>
  <c r="Q67" i="6" s="1"/>
  <c r="S29" i="7"/>
  <c r="O42" i="6"/>
  <c r="W11" i="7"/>
  <c r="Z10" i="7"/>
  <c r="R10" i="7"/>
  <c r="T9" i="7"/>
  <c r="U11" i="7"/>
  <c r="X10" i="7"/>
  <c r="Z9" i="7"/>
  <c r="R9" i="7"/>
  <c r="T11" i="7"/>
  <c r="W10" i="7"/>
  <c r="Y9" i="7"/>
  <c r="Q9" i="7"/>
  <c r="S9" i="7"/>
  <c r="AE9" i="7"/>
  <c r="AD9" i="7" s="1"/>
  <c r="V10" i="7"/>
  <c r="Y11" i="7"/>
  <c r="X14" i="7"/>
  <c r="AA13" i="7"/>
  <c r="S13" i="7"/>
  <c r="U12" i="7"/>
  <c r="V14" i="7"/>
  <c r="Y13" i="7"/>
  <c r="Q13" i="7"/>
  <c r="AA12" i="7"/>
  <c r="S12" i="7"/>
  <c r="U14" i="7"/>
  <c r="X13" i="7"/>
  <c r="Z12" i="7"/>
  <c r="R12" i="7"/>
  <c r="Q12" i="7"/>
  <c r="AE12" i="7"/>
  <c r="AD12" i="7" s="1"/>
  <c r="W13" i="7"/>
  <c r="Z14" i="7"/>
  <c r="Y17" i="7"/>
  <c r="Q17" i="7"/>
  <c r="T16" i="7"/>
  <c r="V15" i="7"/>
  <c r="W17" i="7"/>
  <c r="Z16" i="7"/>
  <c r="R16" i="7"/>
  <c r="T15" i="7"/>
  <c r="V17" i="7"/>
  <c r="Y16" i="7"/>
  <c r="Q16" i="7"/>
  <c r="AA15" i="7"/>
  <c r="S15" i="7"/>
  <c r="U15" i="7"/>
  <c r="R17" i="7"/>
  <c r="X18" i="7"/>
  <c r="Q19" i="7"/>
  <c r="T20" i="7"/>
  <c r="R45" i="6"/>
  <c r="S45" i="6" s="1"/>
  <c r="U21" i="7"/>
  <c r="S22" i="7"/>
  <c r="AA22" i="7"/>
  <c r="X23" i="7"/>
  <c r="Z27" i="7"/>
  <c r="S28" i="7"/>
  <c r="V33" i="7"/>
  <c r="Z34" i="7"/>
  <c r="AA35" i="7"/>
  <c r="W36" i="7"/>
  <c r="S38" i="7"/>
  <c r="Z65" i="7"/>
  <c r="R65" i="7"/>
  <c r="U64" i="7"/>
  <c r="AE63" i="7"/>
  <c r="W63" i="7"/>
  <c r="Y65" i="7"/>
  <c r="Q65" i="7"/>
  <c r="T64" i="7"/>
  <c r="AD63" i="7"/>
  <c r="V63" i="7"/>
  <c r="X65" i="7"/>
  <c r="AA64" i="7"/>
  <c r="S64" i="7"/>
  <c r="AC63" i="7"/>
  <c r="U63" i="7"/>
  <c r="W65" i="7"/>
  <c r="Z64" i="7"/>
  <c r="R64" i="7"/>
  <c r="AB63" i="7"/>
  <c r="T63" i="7"/>
  <c r="V65" i="7"/>
  <c r="Y64" i="7"/>
  <c r="Q64" i="7"/>
  <c r="AA63" i="7"/>
  <c r="S63" i="7"/>
  <c r="U65" i="7"/>
  <c r="X64" i="7"/>
  <c r="Z63" i="7"/>
  <c r="R63" i="7"/>
  <c r="T65" i="7"/>
  <c r="W64" i="7"/>
  <c r="Y63" i="7"/>
  <c r="Q63" i="7"/>
  <c r="H69" i="9"/>
  <c r="H71" i="9" s="1"/>
  <c r="V29" i="7"/>
  <c r="Y28" i="7"/>
  <c r="Q28" i="7"/>
  <c r="AA27" i="7"/>
  <c r="S27" i="7"/>
  <c r="Z29" i="7"/>
  <c r="R29" i="7"/>
  <c r="U28" i="7"/>
  <c r="W27" i="7"/>
  <c r="Q27" i="7"/>
  <c r="T28" i="7"/>
  <c r="T29" i="7"/>
  <c r="W33" i="7"/>
  <c r="Q35" i="7"/>
  <c r="X36" i="7"/>
  <c r="R37" i="7"/>
  <c r="W38" i="7"/>
  <c r="AF57" i="7"/>
  <c r="V64" i="7"/>
  <c r="I69" i="9"/>
  <c r="I71" i="9" s="1"/>
  <c r="X21" i="7"/>
  <c r="V22" i="7"/>
  <c r="S23" i="7"/>
  <c r="T27" i="7"/>
  <c r="W28" i="7"/>
  <c r="W29" i="7"/>
  <c r="AA33" i="7"/>
  <c r="R34" i="7"/>
  <c r="AB36" i="7"/>
  <c r="AF36" i="7" s="1"/>
  <c r="U37" i="7"/>
  <c r="Z38" i="7"/>
  <c r="AA65" i="7"/>
  <c r="AC36" i="7"/>
  <c r="V37" i="7"/>
  <c r="AA38" i="7"/>
  <c r="X35" i="7"/>
  <c r="AA34" i="7"/>
  <c r="S34" i="7"/>
  <c r="AC33" i="7"/>
  <c r="U33" i="7"/>
  <c r="U35" i="7"/>
  <c r="X34" i="7"/>
  <c r="Z33" i="7"/>
  <c r="R33" i="7"/>
  <c r="T35" i="7"/>
  <c r="W34" i="7"/>
  <c r="Y33" i="7"/>
  <c r="Q33" i="7"/>
  <c r="AD33" i="7"/>
  <c r="AF33" i="7" s="1"/>
  <c r="U34" i="7"/>
  <c r="W35" i="7"/>
  <c r="Q36" i="7"/>
  <c r="AE36" i="7"/>
  <c r="X63" i="7"/>
  <c r="E69" i="9"/>
  <c r="E71" i="9" s="1"/>
  <c r="Y38" i="7"/>
  <c r="Q38" i="7"/>
  <c r="T37" i="7"/>
  <c r="AD36" i="7"/>
  <c r="V36" i="7"/>
  <c r="V38" i="7"/>
  <c r="Y37" i="7"/>
  <c r="Q37" i="7"/>
  <c r="AA36" i="7"/>
  <c r="S36" i="7"/>
  <c r="U38" i="7"/>
  <c r="X37" i="7"/>
  <c r="Z36" i="7"/>
  <c r="R36" i="7"/>
  <c r="T38" i="7"/>
  <c r="W37" i="7"/>
  <c r="T36" i="7"/>
  <c r="AA37" i="7"/>
  <c r="G18" i="9"/>
  <c r="G69" i="9" s="1"/>
  <c r="G71" i="9" s="1"/>
  <c r="M69" i="8"/>
  <c r="F69" i="9"/>
  <c r="F71" i="9" s="1"/>
  <c r="X60" i="7"/>
  <c r="V61" i="7"/>
  <c r="S62" i="7"/>
  <c r="AA62" i="7"/>
  <c r="T45" i="7"/>
  <c r="AB45" i="7"/>
  <c r="R46" i="7"/>
  <c r="Z46" i="7"/>
  <c r="W47" i="7"/>
  <c r="U48" i="7"/>
  <c r="AC48" i="7"/>
  <c r="S49" i="7"/>
  <c r="AA49" i="7"/>
  <c r="X50" i="7"/>
  <c r="V51" i="7"/>
  <c r="AD51" i="7"/>
  <c r="AF51" i="7" s="1"/>
  <c r="T52" i="7"/>
  <c r="Q53" i="7"/>
  <c r="Y53" i="7"/>
  <c r="X57" i="7"/>
  <c r="V58" i="7"/>
  <c r="S59" i="7"/>
  <c r="AA59" i="7"/>
  <c r="Q60" i="7"/>
  <c r="Y60" i="7"/>
  <c r="W61" i="7"/>
  <c r="T62" i="7"/>
  <c r="X30" i="7"/>
  <c r="V31" i="7"/>
  <c r="S32" i="7"/>
  <c r="AA32" i="7"/>
  <c r="U45" i="7"/>
  <c r="AC45" i="7"/>
  <c r="S46" i="7"/>
  <c r="AA46" i="7"/>
  <c r="X47" i="7"/>
  <c r="V48" i="7"/>
  <c r="AD48" i="7"/>
  <c r="AF48" i="7" s="1"/>
  <c r="T49" i="7"/>
  <c r="Q50" i="7"/>
  <c r="Y50" i="7"/>
  <c r="W51" i="7"/>
  <c r="AE51" i="7"/>
  <c r="U52" i="7"/>
  <c r="R53" i="7"/>
  <c r="Z53" i="7"/>
  <c r="X54" i="7"/>
  <c r="V55" i="7"/>
  <c r="S56" i="7"/>
  <c r="AA56" i="7"/>
  <c r="Q57" i="7"/>
  <c r="Y57" i="7"/>
  <c r="W58" i="7"/>
  <c r="T59" i="7"/>
  <c r="R60" i="7"/>
  <c r="Z60" i="7"/>
  <c r="X61" i="7"/>
  <c r="U62" i="7"/>
  <c r="T66" i="7"/>
  <c r="AB66" i="7"/>
  <c r="AF66" i="7" s="1"/>
  <c r="R67" i="7"/>
  <c r="Z67" i="7"/>
  <c r="W68" i="7"/>
  <c r="W31" i="7"/>
  <c r="T32" i="7"/>
  <c r="V45" i="7"/>
  <c r="AD45" i="7"/>
  <c r="T46" i="7"/>
  <c r="Q47" i="7"/>
  <c r="Y47" i="7"/>
  <c r="W48" i="7"/>
  <c r="AE48" i="7"/>
  <c r="U49" i="7"/>
  <c r="R50" i="7"/>
  <c r="Z50" i="7"/>
  <c r="X51" i="7"/>
  <c r="V52" i="7"/>
  <c r="S53" i="7"/>
  <c r="AA53" i="7"/>
  <c r="R57" i="7"/>
  <c r="Z57" i="7"/>
  <c r="X58" i="7"/>
  <c r="U59" i="7"/>
  <c r="S60" i="7"/>
  <c r="AA60" i="7"/>
  <c r="Q61" i="7"/>
  <c r="Y61" i="7"/>
  <c r="V62" i="7"/>
  <c r="S67" i="7"/>
  <c r="AA67" i="7"/>
  <c r="X68" i="7"/>
  <c r="AE45" i="7"/>
  <c r="U46" i="7"/>
  <c r="R47" i="7"/>
  <c r="Z47" i="7"/>
  <c r="X48" i="7"/>
  <c r="V49" i="7"/>
  <c r="S50" i="7"/>
  <c r="AA50" i="7"/>
  <c r="T60" i="7"/>
  <c r="AB60" i="7"/>
  <c r="R61" i="7"/>
  <c r="Z61" i="7"/>
  <c r="W62" i="7"/>
  <c r="X45" i="7"/>
  <c r="V46" i="7"/>
  <c r="S47" i="7"/>
  <c r="AA47" i="7"/>
  <c r="Q48" i="7"/>
  <c r="Y48" i="7"/>
  <c r="W49" i="7"/>
  <c r="T50" i="7"/>
  <c r="U60" i="7"/>
  <c r="AC60" i="7"/>
  <c r="S61" i="7"/>
  <c r="AA61" i="7"/>
  <c r="X62" i="7"/>
  <c r="T30" i="7"/>
  <c r="AB30" i="7"/>
  <c r="AF30" i="7" s="1"/>
  <c r="R31" i="7"/>
  <c r="Z31" i="7"/>
  <c r="X42" i="7"/>
  <c r="V43" i="7"/>
  <c r="S44" i="7"/>
  <c r="Q45" i="7"/>
  <c r="Y45" i="7"/>
  <c r="W46" i="7"/>
  <c r="R48" i="7"/>
  <c r="Z48" i="7"/>
  <c r="X49" i="7"/>
  <c r="S51" i="7"/>
  <c r="AA51" i="7"/>
  <c r="Q52" i="7"/>
  <c r="Y52" i="7"/>
  <c r="R55" i="7"/>
  <c r="Z55" i="7"/>
  <c r="U57" i="7"/>
  <c r="AC57" i="7"/>
  <c r="S58" i="7"/>
  <c r="AA58" i="7"/>
  <c r="V60" i="7"/>
  <c r="AD60" i="7"/>
  <c r="T61" i="7"/>
  <c r="Q62" i="7"/>
  <c r="X66" i="7"/>
  <c r="V67" i="7"/>
  <c r="S68" i="7"/>
  <c r="AC12" i="7" l="1"/>
  <c r="AB12" i="7" s="1"/>
  <c r="AF12" i="7" s="1"/>
  <c r="V12" i="6"/>
  <c r="AF9" i="7"/>
  <c r="AF24" i="7"/>
  <c r="S24" i="5"/>
  <c r="U24" i="5" s="1"/>
  <c r="V48" i="6"/>
  <c r="T48" i="6"/>
  <c r="AF60" i="7"/>
  <c r="V39" i="6"/>
  <c r="T39" i="6"/>
  <c r="V18" i="6"/>
  <c r="T18" i="6"/>
  <c r="T45" i="6"/>
  <c r="V45" i="6"/>
  <c r="V60" i="6"/>
  <c r="T60" i="6"/>
  <c r="V36" i="6"/>
  <c r="T36" i="6"/>
  <c r="L18" i="7"/>
  <c r="S18" i="5"/>
  <c r="U18" i="5" s="1"/>
  <c r="AC18" i="7" s="1"/>
  <c r="AB18" i="7" s="1"/>
  <c r="AF18" i="7" s="1"/>
  <c r="AF63" i="7"/>
  <c r="AF39" i="7"/>
  <c r="G27" i="4"/>
  <c r="V33" i="6"/>
  <c r="T33" i="6"/>
  <c r="V51" i="6"/>
  <c r="T51" i="6"/>
  <c r="L21" i="7"/>
  <c r="S21" i="5"/>
  <c r="T30" i="6"/>
  <c r="V30" i="6"/>
  <c r="V24" i="6"/>
  <c r="T24" i="6"/>
  <c r="V57" i="6"/>
  <c r="T57" i="6"/>
  <c r="AF45" i="7"/>
  <c r="AE15" i="7"/>
  <c r="AD15" i="7" s="1"/>
  <c r="AF15" i="7" s="1"/>
  <c r="L27" i="7"/>
  <c r="S27" i="5"/>
  <c r="U27" i="5" s="1"/>
  <c r="AC27" i="7" s="1"/>
  <c r="AB27" i="7" s="1"/>
  <c r="AF27" i="7" s="1"/>
  <c r="S22" i="5" l="1"/>
  <c r="U22" i="5" s="1"/>
  <c r="AC21" i="7" s="1"/>
  <c r="AB21" i="7" s="1"/>
  <c r="AF21" i="7" s="1"/>
  <c r="U21" i="5"/>
</calcChain>
</file>

<file path=xl/comments1.xml><?xml version="1.0" encoding="utf-8"?>
<comments xmlns="http://schemas.openxmlformats.org/spreadsheetml/2006/main">
  <authors>
    <author/>
  </authors>
  <commentList>
    <comment ref="C7" authorId="0" shapeId="0">
      <text>
        <r>
          <rPr>
            <sz val="11"/>
            <color theme="1"/>
            <rFont val="Calibri"/>
            <scheme val="minor"/>
          </rPr>
          <t>======
ID#AAAA4_kdZ-k
    (2023-09-07 19:59:04)
Punto de Riesgo: actividad dentro del flujo del proceso donde existe evidencia o se tienen indicios de que pueden ocurrir eventos de riesgo operativo y deben mantenerse bajo control para asegurar que el proceso cumpla con su objetivo.
	-Carlos Ivan Rueda Blanco</t>
        </r>
      </text>
    </comment>
    <comment ref="D7" authorId="0" shapeId="0">
      <text>
        <r>
          <rPr>
            <sz val="11"/>
            <color theme="1"/>
            <rFont val="Calibri"/>
            <scheme val="minor"/>
          </rPr>
          <t>======
ID#AAAA4_kdZ-w
    (2023-09-07 19:59:04)
Impacto: las consecuencias que puede ocasionar a la organización la materialización del riesgo.
	-Carlos Ivan Rueda Blanco</t>
        </r>
      </text>
    </comment>
    <comment ref="E7" authorId="0" shapeId="0">
      <text>
        <r>
          <rPr>
            <sz val="11"/>
            <color theme="1"/>
            <rFont val="Calibri"/>
            <scheme val="minor"/>
          </rPr>
          <t>======
ID#AAAA4_kdZ_s
    (2023-09-07 19:59:04)
Causa inmediata: circunstancias o situaciones más evidentes sobre las cuales se presenta el riesgo, las mismas no constituyen la causa principal o base para que se presente el riesgo.
	-Carlos Ivan Rueda Blanco</t>
        </r>
      </text>
    </comment>
    <comment ref="F7" authorId="0" shapeId="0">
      <text>
        <r>
          <rPr>
            <sz val="11"/>
            <color theme="1"/>
            <rFont val="Calibri"/>
            <scheme val="minor"/>
          </rPr>
          <t>======
ID#AAAA4_kdZ-4
    (2023-09-07 19:59:04)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-Carlos Ivan Rueda Blanco</t>
        </r>
      </text>
    </comment>
    <comment ref="G7" authorId="0" shapeId="0">
      <text>
        <r>
          <rPr>
            <sz val="11"/>
            <color theme="1"/>
            <rFont val="Calibri"/>
            <scheme val="minor"/>
          </rPr>
          <t>======
ID#AAAA4_kdZ_0
    (2023-09-07 19:59:04)
Descripción del Riesgo: Se recomienda la siguiente estructura que facilita su redacción y claridad, iniciando con la frase POSIBILIDAD DE:
Descripción del Riesgo = Impacto + Causa Inmediata + Causa Raiz
	-Carlos Ivan Rueda Blanco</t>
        </r>
      </text>
    </comment>
    <comment ref="Q7" authorId="0" shapeId="0">
      <text>
        <r>
          <rPr>
            <sz val="11"/>
            <color theme="1"/>
            <rFont val="Calibri"/>
            <scheme val="minor"/>
          </rPr>
          <t>======
ID#AAAA4_kdZ-8
    (2023-09-07 19:59:04)
Apetito del Riesgo: Es el nivel de riesgo que la entidad puede aceptar en relación con sus objetivos, el marco legal y las disposiciones de la alta dirección.
Para determinar el apetito del riesgo, se debe definir un valor que es menor a la tolerancia del riesgo.
	-Carlos Ivan Rueda Blanco</t>
        </r>
      </text>
    </comment>
    <comment ref="R7" authorId="0" shapeId="0">
      <text>
        <r>
          <rPr>
            <sz val="11"/>
            <color theme="1"/>
            <rFont val="Calibri"/>
            <scheme val="minor"/>
          </rPr>
          <t>======
ID#AAAA4_kdZ_4
    (2023-09-07 19:59:04)
Tolerancia del Riesgo: Es el valor de la máxima desviación admisible del nivel de riesgo con respecto al valor del apetito de riesgo determinado por la entidad.
Para determinar la tolerancia de riesgo, se debe definir un valor que es igual o superior al apetito de riesgo y menor o igual a la capacidad de riesgo.
	-Carlos Ivan Rueda Blanco</t>
        </r>
      </text>
    </comment>
    <comment ref="S7" authorId="0" shapeId="0">
      <text>
        <r>
          <rPr>
            <sz val="11"/>
            <color theme="1"/>
            <rFont val="Calibri"/>
            <scheme val="minor"/>
          </rPr>
          <t>======
ID#AAAA4_kdZ-0
    (2023-09-07 19:59:04)
Capacidad del Riesgo: Es el máximo valor del nivel de riesgo que una entidad puede soportar y a partir del cual la alta dirección consideran que no sería posible el logro de los objetivos de la entidad.
	-Carlos Ivan Rueda Blanco</t>
        </r>
      </text>
    </comment>
    <comment ref="T7" authorId="0" shapeId="0">
      <text>
        <r>
          <rPr>
            <sz val="11"/>
            <color theme="1"/>
            <rFont val="Calibri"/>
            <scheme val="minor"/>
          </rPr>
          <t>======
ID#AAAA4_kdZ_U
    (2023-09-07 19:59:04)
Unidad de Medida: Registre la unidad de medida que representa los valores de apetito, tolerancia y capacidad del riesgo (ejemplo: unidad, porcentaje, etc).
Recuerde que la unidad de medida es la misma para el apetito, tolerancia y capacidad del riesgo.
	-Carlos Ivan Rueda Blanco</t>
        </r>
      </text>
    </comment>
  </commentList>
  <extLst>
    <ext xmlns:r="http://schemas.openxmlformats.org/officeDocument/2006/relationships" uri="GoogleSheetsCustomDataVersion2">
      <go:sheetsCustomData xmlns:go="http://customooxmlschemas.google.com/" r:id="rId1" roundtripDataSignature="AMtx7mgXfiTAumA/6xKY2g9mNaG0lQZMKg=="/>
    </ext>
  </extLst>
</comments>
</file>

<file path=xl/comments2.xml><?xml version="1.0" encoding="utf-8"?>
<comments xmlns="http://schemas.openxmlformats.org/spreadsheetml/2006/main">
  <authors>
    <author/>
  </authors>
  <commentList>
    <comment ref="E7" authorId="0" shapeId="0">
      <text>
        <r>
          <rPr>
            <sz val="11"/>
            <color theme="1"/>
            <rFont val="Calibri"/>
            <scheme val="minor"/>
          </rPr>
          <t>======
ID#AAAA4_kdZ-o
    (2023-09-07 19:59:04)
Responsable de ejecutar el control: Cargo del servidor que ejecuta el control, en caso de que sean controles automáticos se identificará el sistema que realiza la actividad.
	-Carlos Ivan Rueda Blanco</t>
        </r>
      </text>
    </comment>
    <comment ref="F7" authorId="0" shapeId="0">
      <text>
        <r>
          <rPr>
            <sz val="11"/>
            <color theme="1"/>
            <rFont val="Calibri"/>
            <scheme val="minor"/>
          </rPr>
          <t>======
ID#AAAA4_kdZ_A
    (2023-09-07 19:59:04)
Acción: se determina mediante verbos que indican la acción que deben realizar como parte del control.
	-Carlos Ivan Rueda Blanco</t>
        </r>
      </text>
    </comment>
    <comment ref="G7" authorId="0" shapeId="0">
      <text>
        <r>
          <rPr>
            <sz val="11"/>
            <color theme="1"/>
            <rFont val="Calibri"/>
            <scheme val="minor"/>
          </rPr>
          <t>======
ID#AAAA4_kdZ_c
    (2023-09-07 19:59:04)
Complemento: corresponde a los detalles que permiten identificar claramente el objeto del control.
	-Carlos Ivan Rueda Blanco</t>
        </r>
      </text>
    </comment>
    <comment ref="H7" authorId="0" shapeId="0">
      <text>
        <r>
          <rPr>
            <sz val="11"/>
            <color theme="1"/>
            <rFont val="Calibri"/>
            <scheme val="minor"/>
          </rPr>
          <t>======
ID#AAAA4_kdZ_g
    (2023-09-07 19:59:04)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
	-La Estructura para describir un control es la siguiente</t>
        </r>
      </text>
    </comment>
    <comment ref="I8" authorId="0" shapeId="0">
      <text>
        <r>
          <rPr>
            <sz val="11"/>
            <color theme="1"/>
            <rFont val="Calibri"/>
            <scheme val="minor"/>
          </rPr>
          <t>======
ID#AAAA4_kdZ_M
    (2023-09-07 19:59:04)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
	-Los tipos de controles son</t>
        </r>
      </text>
    </comment>
    <comment ref="K8" authorId="0" shapeId="0">
      <text>
        <r>
          <rPr>
            <sz val="11"/>
            <color theme="1"/>
            <rFont val="Calibri"/>
            <scheme val="minor"/>
          </rPr>
          <t>======
ID#AAAA4_kdZ_k
    (2023-09-07 19:59:04)
* Control manual: controles que son ejecutados por personas.
* Control automático: son ejecutados por un sistema.
	-Las maneras en que se ejecutan los controles son</t>
        </r>
      </text>
    </comment>
  </commentList>
  <extLst>
    <ext xmlns:r="http://schemas.openxmlformats.org/officeDocument/2006/relationships" uri="GoogleSheetsCustomDataVersion2">
      <go:sheetsCustomData xmlns:go="http://customooxmlschemas.google.com/" r:id="rId1" roundtripDataSignature="AMtx7mgiAn42MlWX4A5FXVlA0tge/6/kEw=="/>
    </ext>
  </extLst>
</comments>
</file>

<file path=xl/comments3.xml><?xml version="1.0" encoding="utf-8"?>
<comments xmlns="http://schemas.openxmlformats.org/spreadsheetml/2006/main">
  <authors>
    <author/>
  </authors>
  <commentList>
    <comment ref="E7" authorId="0" shapeId="0">
      <text>
        <r>
          <rPr>
            <sz val="11"/>
            <color theme="1"/>
            <rFont val="Calibri"/>
            <scheme val="minor"/>
          </rPr>
          <t>======
ID#AAAA4_kdZ_w
    (2023-09-07 19:59:04)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
	-La Estructura para describir un control es la siguiente</t>
        </r>
      </text>
    </comment>
  </commentList>
  <extLst>
    <ext xmlns:r="http://schemas.openxmlformats.org/officeDocument/2006/relationships" uri="GoogleSheetsCustomDataVersion2">
      <go:sheetsCustomData xmlns:go="http://customooxmlschemas.google.com/" r:id="rId1" roundtripDataSignature="AMtx7mhwUAGk8YlNqddiCscONWMX5InYNw=="/>
    </ext>
  </extLst>
</comments>
</file>

<file path=xl/comments4.xml><?xml version="1.0" encoding="utf-8"?>
<comments xmlns="http://schemas.openxmlformats.org/spreadsheetml/2006/main">
  <authors>
    <author/>
  </authors>
  <commentList>
    <comment ref="C7" authorId="0" shapeId="0">
      <text>
        <r>
          <rPr>
            <sz val="11"/>
            <color theme="1"/>
            <rFont val="Calibri"/>
            <scheme val="minor"/>
          </rPr>
          <t>======
ID#AAAA4_kdZ_Q
    (2023-09-07 19:59:04)
Punto de Riesgo: actividad dentro del flujo del proceso donde existe evidencia o se tienen indicios de que pueden ocurrir eventos de riesgo operativo y deben mantenerse bajo control para asegurar que el proceso cumpla con su objetivo.
	-Carlos Ivan Rueda Blanco</t>
        </r>
      </text>
    </comment>
    <comment ref="D7" authorId="0" shapeId="0">
      <text>
        <r>
          <rPr>
            <sz val="11"/>
            <color theme="1"/>
            <rFont val="Calibri"/>
            <scheme val="minor"/>
          </rPr>
          <t>======
ID#AAAA4_kdZ_Y
    (2023-09-07 19:59:04)
Impacto: las consecuencias que puede ocasionar a la organización la materialización del riesgo.
	-Carlos Ivan Rueda Blanco</t>
        </r>
      </text>
    </comment>
    <comment ref="E7" authorId="0" shapeId="0">
      <text>
        <r>
          <rPr>
            <sz val="11"/>
            <color theme="1"/>
            <rFont val="Calibri"/>
            <scheme val="minor"/>
          </rPr>
          <t>======
ID#AAAA4_kdZ_E
    (2023-09-07 19:59:04)
Causa inmediata: circunstancias o situaciones más evidentes sobre las cuales se presenta el riesgo, las mismas no constituyen la causa principal o base para que se presente el riesgo.
	-Carlos Ivan Rueda Blanco</t>
        </r>
      </text>
    </comment>
    <comment ref="F7" authorId="0" shapeId="0">
      <text>
        <r>
          <rPr>
            <sz val="11"/>
            <color theme="1"/>
            <rFont val="Calibri"/>
            <scheme val="minor"/>
          </rPr>
          <t>======
ID#AAAA4_kdZ_I
    (2023-09-07 19:59:04)
Causa raíz: es la causa principal o básica, corresponden a las razones por la cuales se puede presentar el riesgo, son la base para la definición de controles en la etapa de valoración del riesgo. Se debe tener en cuenta que para un mismo riesgo pueden existir más de una causa o subcausas que pueden ser analizadas.
	-Carlos Ivan Rueda Blanco</t>
        </r>
      </text>
    </comment>
    <comment ref="Q7" authorId="0" shapeId="0">
      <text>
        <r>
          <rPr>
            <sz val="11"/>
            <color theme="1"/>
            <rFont val="Calibri"/>
            <scheme val="minor"/>
          </rPr>
          <t>======
ID#AAAA4_kdZ_o
    (2023-09-07 19:59:04)
* Responsable de ejecutar el control: identifica el cargo del servidor que ejecuta el control, en caso de que sean controles automáticos se identificará el sistema que realiza la actividad.
* Acción: se determina mediante verbos que indican la acción que deben realizar como parte del control.
* Complemento: corresponde a los detalles que permiten identificar claramente el objeto del control.
	-La Estructura para describir un control es la siguiente</t>
        </r>
      </text>
    </comment>
    <comment ref="R8" authorId="0" shapeId="0">
      <text>
        <r>
          <rPr>
            <sz val="11"/>
            <color theme="1"/>
            <rFont val="Calibri"/>
            <scheme val="minor"/>
          </rPr>
          <t>======
ID#AAAA4_kdZ_8
    (2023-09-07 19:59:04)
* Control preventivo: control accionado en la entrada del proceso y antes de que se realice la actividad originadora del riesgo, se busca establecer las condiciones que aseguren el resultado final esperado.
* Control detectivo: control accionado durante la ejecución del proceso. Estos controles detectan el riesgo, pero generan reprocesos.
* Control correctivo: control accionado en la salida del proceso y después de que se materializa el riesgo. Estos controles tienen costos implícitos.
	-Los tipos de controles son</t>
        </r>
      </text>
    </comment>
    <comment ref="T8" authorId="0" shapeId="0">
      <text>
        <r>
          <rPr>
            <sz val="11"/>
            <color theme="1"/>
            <rFont val="Calibri"/>
            <scheme val="minor"/>
          </rPr>
          <t>======
ID#AAAA4_kdZ-s
    (2023-09-07 19:59:04)
* Control manual: controles que son ejecutados por personas.
* Control automático: son ejecutados por un sistema.
	-Las maneras en que se ejecutan los controles son</t>
        </r>
      </text>
    </comment>
  </commentList>
  <extLst>
    <ext xmlns:r="http://schemas.openxmlformats.org/officeDocument/2006/relationships" uri="GoogleSheetsCustomDataVersion2">
      <go:sheetsCustomData xmlns:go="http://customooxmlschemas.google.com/" r:id="rId1" roundtripDataSignature="AMtx7miVJdITYYkxyY4VbJP2YSPIyY89Iw=="/>
    </ext>
  </extLst>
</comments>
</file>

<file path=xl/sharedStrings.xml><?xml version="1.0" encoding="utf-8"?>
<sst xmlns="http://schemas.openxmlformats.org/spreadsheetml/2006/main" count="682" uniqueCount="486">
  <si>
    <t>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</si>
  <si>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</si>
  <si>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</si>
  <si>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1 de 9</t>
    </r>
  </si>
  <si>
    <r>
      <rPr>
        <b/>
        <sz val="10"/>
        <color theme="1"/>
        <rFont val="Arial"/>
      </rPr>
      <t>Vigente desde:</t>
    </r>
    <r>
      <rPr>
        <sz val="10"/>
        <color theme="1"/>
        <rFont val="Arial"/>
      </rPr>
      <t xml:space="preserve"> 08/06/2022</t>
    </r>
  </si>
  <si>
    <t>Proceso (Seleccione):</t>
  </si>
  <si>
    <t>Reducción del Riesgo y Adaptación al Cambio Climático</t>
  </si>
  <si>
    <t>Alcance del Proceso:</t>
  </si>
  <si>
    <t>Objetivo del Proceso:</t>
  </si>
  <si>
    <t>Objetivo Estratégico Asociado al Proceso:</t>
  </si>
  <si>
    <t>Marque con una "X" los planes, programas o proyectos asociados al Proceso:</t>
  </si>
  <si>
    <t>x</t>
  </si>
  <si>
    <t>Proyecto de Inversión</t>
  </si>
  <si>
    <t>Plan Anual de Adquisiciones</t>
  </si>
  <si>
    <t>Plan Institucional de Archivo - PINAR</t>
  </si>
  <si>
    <t>Plan Anticorrupción y de Atención al Ciudadano</t>
  </si>
  <si>
    <t>Plan de Acción Anual por Proceso</t>
  </si>
  <si>
    <t>Plan Anual de Vacantes</t>
  </si>
  <si>
    <t>Plan Institucional de Capacitación</t>
  </si>
  <si>
    <t>Plan Estratégico de TIC - PETI</t>
  </si>
  <si>
    <t>Plan Estratégico Institucional - PEI</t>
  </si>
  <si>
    <t>Plan de Trabajo Anual en Seguridad y Salud en el Trabajo</t>
  </si>
  <si>
    <t>Plan de Incentivos Institucionales</t>
  </si>
  <si>
    <t>Plan de Tratamiento de Riesgos de Seguridad y Privacidad de la Información</t>
  </si>
  <si>
    <t>Plan de Acción Acuerdo 790 de 2020</t>
  </si>
  <si>
    <t>Plan de Previsión de Recursos Humanos</t>
  </si>
  <si>
    <t>Plan Estratégico de Talento Humano</t>
  </si>
  <si>
    <t>Plan de Seguridad y Privacidad de la Información</t>
  </si>
  <si>
    <t>Plan Estadístico Distrital</t>
  </si>
  <si>
    <t>Plan de Mejoramiento Institucional</t>
  </si>
  <si>
    <t>Plan de Mejoramiento de Entes de Control</t>
  </si>
  <si>
    <t>Plan de Participación Ciudadana</t>
  </si>
  <si>
    <t>Plan Anual de Auditoría</t>
  </si>
  <si>
    <t>Plan de Acción MIPG - SGC</t>
  </si>
  <si>
    <t>Plan Distrital de Gestión del Riesgo de Desastres y del Cambio Climático</t>
  </si>
  <si>
    <t>Plan de Emergencias de la Entidad</t>
  </si>
  <si>
    <t>Plan Estratégico de Seguridad Vial</t>
  </si>
  <si>
    <t>Plan de Gestión Integral de Residuos</t>
  </si>
  <si>
    <t>Otros:</t>
  </si>
  <si>
    <t xml:space="preserve">Otros: </t>
  </si>
  <si>
    <t>Factores Internos (Análisis DOFA)</t>
  </si>
  <si>
    <t>Debilidades</t>
  </si>
  <si>
    <t>Fortalezas</t>
  </si>
  <si>
    <t>1)Baja incidencia de la Subdirección frente a las amenazas externas</t>
  </si>
  <si>
    <t>1) Cualificado talento humano (planta y contratistas)</t>
  </si>
  <si>
    <t>2)Falencias en la gestión del conocimiento (co-creación, transferencia, almacenamiento, administración y aplicación del conocimiento) en los diferentes procesos de gestión del riesgo y cambio climático, pérdida de la memoria institucional</t>
  </si>
  <si>
    <t>2) Experticia técnica de las áreas funcionales basada en experiencia</t>
  </si>
  <si>
    <t>3)Falta de retención y permanencia de personal contratista en un período prolongado de tiempo</t>
  </si>
  <si>
    <t>3) Conocimiento territorial y su relación con la gestión del riesgo y el cambio climático</t>
  </si>
  <si>
    <t>4)Generación de reprocesos</t>
  </si>
  <si>
    <t>4) Sinergia y trabajo en equipo entre distintas áreas funcionales de la entidad (conocimientos con enfoque de innovación)</t>
  </si>
  <si>
    <t>5)Falta de planificación en la destinación de los recursos de contratos de suministros de materiales e insumos específicos</t>
  </si>
  <si>
    <t>5) Fácil acceso de la ciudadanía a los servicios que prestados</t>
  </si>
  <si>
    <t>6) Procedimientos y documentación actualizada</t>
  </si>
  <si>
    <t>7) Clima laboral adecuado en los equipos de trabajo</t>
  </si>
  <si>
    <t>8) Credibilidad ante la comunidad</t>
  </si>
  <si>
    <t>9) La innovación como aporte del área educación de la dependencia</t>
  </si>
  <si>
    <t>10) Sinergia interinstitucional en el marco del Sistema Distrital de Gestión de Riesgos y Cambio Climático</t>
  </si>
  <si>
    <t>11) Trabajo en equipo</t>
  </si>
  <si>
    <t>Factores Externos (Análisis DOFA)</t>
  </si>
  <si>
    <t>Amenazas</t>
  </si>
  <si>
    <t>Oportunidades</t>
  </si>
  <si>
    <t>1) Falta de recursos (destinados a los proyectos)</t>
  </si>
  <si>
    <t>1) Mejora del posicionamiento de la entidad frente a las otras entidades del distrito</t>
  </si>
  <si>
    <t>2) Falta de acciones vinculantes de los PLGR/CC (recursos, gestión sectorial)</t>
  </si>
  <si>
    <t>2) Desarrollo normativo y de política en relación al cambio climático a nivel distrital</t>
  </si>
  <si>
    <t>3) Cambios normativos que generen cambios en estructuras y procesos internos</t>
  </si>
  <si>
    <t>3) Fortalecimiento de un enfoque de cambio climático en la gestión de riesgos</t>
  </si>
  <si>
    <t>4) Nuevas amenazas y riesgos de tipo social y ambiental (pandemia)</t>
  </si>
  <si>
    <t>4) Articulación de la gestión territorial y sectorial, como fortalecimiento de los instrumentos de planeación de gestión de riesgos. </t>
  </si>
  <si>
    <t>5) Dificultades técnicas, tecnológicas y de comunicaciones (falta de insumos, herramientas adecuadas)</t>
  </si>
  <si>
    <t>5) Liderazgo de la Subdirección del riesgo frente al cambio climático en la entidad</t>
  </si>
  <si>
    <t>6) Insuficiencia y deterioro de espacios físicos, ventilación e iluminación natural inadecuadas en la oficina </t>
  </si>
  <si>
    <t>6) Disponibilidad de insumos y materiales orgánicos para procesos de restauración ecológica</t>
  </si>
  <si>
    <t>7) Falta de respuesta oportuna por parte de Subdirecciones u Oficinas de la entidad, frente a solicitudes realizadas desde la Subdirección de Reducción</t>
  </si>
  <si>
    <t>8) Vacíos normativos y falta de apoyo desde el área jurídica de la entidad</t>
  </si>
  <si>
    <t>Factores Externos (Análisis PESTEL)</t>
  </si>
  <si>
    <t>Factores Políticos</t>
  </si>
  <si>
    <t>Factores Económicos</t>
  </si>
  <si>
    <t>Cambios de perspectiva y lineamientos en nuevas administraciones y de Planes de Desarrrollo.</t>
  </si>
  <si>
    <t>Desfinanciación de las metas PDD o de los proyectos de inversión del IDIGER</t>
  </si>
  <si>
    <t>Alta rotaciòn de servidores pùblicos (contratistas)</t>
  </si>
  <si>
    <t>Aumento de la Inflación</t>
  </si>
  <si>
    <t>Dilación de un Estudio de cargas laborales y de las necesidades de profesionales en las áreas para cumplimiento de funciones del Instituto</t>
  </si>
  <si>
    <t>Devaluación del peso</t>
  </si>
  <si>
    <t xml:space="preserve">Corrupción </t>
  </si>
  <si>
    <t>Reducción del presupuesto del IDIGER</t>
  </si>
  <si>
    <t>Escacez de bienes</t>
  </si>
  <si>
    <t>Factores Sociales</t>
  </si>
  <si>
    <t>Factores Tecnológicos</t>
  </si>
  <si>
    <t>Epidemias y pandemias</t>
  </si>
  <si>
    <t>Caída de internet</t>
  </si>
  <si>
    <t>Cierre de vías por movilizaciones sociales</t>
  </si>
  <si>
    <t>Fallas en las redes tecnológicas</t>
  </si>
  <si>
    <t>La percepción de no riesgo con las comunidades con las que se trabaja, dificulta en ocasiones la intervención</t>
  </si>
  <si>
    <t>Robo/pérdida de información</t>
  </si>
  <si>
    <t xml:space="preserve">Considerar el nivel educativo de las comunidades a abordar exige ajustar el lenguaje a utilizar. </t>
  </si>
  <si>
    <t>Obsolescencia tecnológica (hardware y software)</t>
  </si>
  <si>
    <t xml:space="preserve">El rango de edad con la población abordada requiere un acompañamiento mas directivo u orientativo  según el caso. </t>
  </si>
  <si>
    <t>Insuficientes recursos tecnológicos para el desarrollo de actividades</t>
  </si>
  <si>
    <t>Condiciones sociales y de seguridad en las zonas de trabajo en la Ciudad 
7, Percepción negativa de las entidades públicas por parte de la comunidad</t>
  </si>
  <si>
    <t>Tecnologías disruptivas</t>
  </si>
  <si>
    <t>Factores Ecológicos</t>
  </si>
  <si>
    <t>Factores Legales</t>
  </si>
  <si>
    <t>Emergencias y desastres por fenómenos amenazantes de origen natural y socionatural</t>
  </si>
  <si>
    <t>Incumplimiento de normas</t>
  </si>
  <si>
    <t>Aumento de la temperatura en el planeta conforme a lo proyectado por el PICC ¿-EFECTOS CAMBIO CLIMÁTICO-?</t>
  </si>
  <si>
    <t>Antecedentes de hallazgos de entes de control</t>
  </si>
  <si>
    <t>Afecciones a la salud por contaminación ambiental</t>
  </si>
  <si>
    <t>Fallos Judiciales</t>
  </si>
  <si>
    <t>Vacíos legales en normativa</t>
  </si>
  <si>
    <t xml:space="preserve">Competencias POT Decreto 555 de 2021, Acuerdo 790, que no están cubiertas actualmente desde los procedimientos y procesos del IDIGER </t>
  </si>
  <si>
    <t>Falta de claridades y lineamientos ténicos en algunas temáticas de competencia del IDIGER, que dificultan el accionar de funciones del Instituto, como es el caso de la implemntación de huertas urbanas en predios IDIGER.
7, Expedición de Actos Administrativos sin claridad de asignación de competencias institucionales: Caso Acuerdo Distrital 835 de 2022
8, Adaptación de la normatividad de SST en la entidad ante los desafios que surgen para un mejor ambiente laboral (trabajo en red, remoto, en casa, el cambio demográfico en la población trabajadora, cambio climatico y su incidencia en riesgos asociados que ocasionan perdidas de puestos de trabajo)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</si>
  <si>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</si>
  <si>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</si>
  <si>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2 de 9</t>
    </r>
  </si>
  <si>
    <r>
      <rPr>
        <b/>
        <sz val="10"/>
        <color theme="1"/>
        <rFont val="Arial"/>
      </rPr>
      <t>Vigente desde:</t>
    </r>
    <r>
      <rPr>
        <sz val="10"/>
        <color theme="1"/>
        <rFont val="Arial"/>
      </rPr>
      <t xml:space="preserve"> 08/06/2022</t>
    </r>
  </si>
  <si>
    <t>Ítem</t>
  </si>
  <si>
    <t>Proceso</t>
  </si>
  <si>
    <t>Identificación del Riesgo</t>
  </si>
  <si>
    <t>Análisis del Riesgo Inherente</t>
  </si>
  <si>
    <t>Análisis Cuantitativo del Apetito, Tolerancia y Capacidad del Riesgo</t>
  </si>
  <si>
    <t>Punto de Riesgo</t>
  </si>
  <si>
    <t>Impacto
¿Qué?</t>
  </si>
  <si>
    <t>Causa Inmediata
¿Cómo?</t>
  </si>
  <si>
    <t>Causa Raíz
¿Por qué?</t>
  </si>
  <si>
    <t>Descripción del Riesgo</t>
  </si>
  <si>
    <t>Tipo de Riesgo</t>
  </si>
  <si>
    <t>Clasificación del Riesgo</t>
  </si>
  <si>
    <t>Frecuencia con la cual se realiza la actividad / Se presenta el evento (para riesgos de corrupción)</t>
  </si>
  <si>
    <t>Probabilidad Inherente</t>
  </si>
  <si>
    <t>%</t>
  </si>
  <si>
    <t>Criterios de Impacto
(No aplica para riesgos de corrupción, LA/FT y corrupción en Trámites, OPA's y CAIP)</t>
  </si>
  <si>
    <t>Impacto 
Inherente</t>
  </si>
  <si>
    <t>Zona de Riesgo Inherente</t>
  </si>
  <si>
    <t>Apetito del Riesgo
(Rango de Valores)</t>
  </si>
  <si>
    <t>Tolerancia del Riesgo
(Rango de Valores)</t>
  </si>
  <si>
    <t>Capacidad del Riesgo
(Rango de Valores)</t>
  </si>
  <si>
    <t>Unidad de Medida
del Apetito, Tolerancia y Capacidad del Riesgo</t>
  </si>
  <si>
    <t>Periodo de Tiempo de la Capacidad del Riesgo</t>
  </si>
  <si>
    <t>Justificación
(Explique los argumentos que justifican los valores establecidos de apetito, tolerancia y capacidad del riesgo)</t>
  </si>
  <si>
    <t>Programa de reasentamiento</t>
  </si>
  <si>
    <t>Afectación Reputacional</t>
  </si>
  <si>
    <t xml:space="preserve">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
</t>
  </si>
  <si>
    <t>Error en la ubicación espacial y en la entrega de la información referente a la condición de riesgo a la ciudadanía.</t>
  </si>
  <si>
    <t>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t>
  </si>
  <si>
    <t>Gestión</t>
  </si>
  <si>
    <t>Ejecución y Administración de procesos</t>
  </si>
  <si>
    <t>Baja: La actividad que conlleva el riesgo se ejecuta de 3 a 24 veces por año</t>
  </si>
  <si>
    <t>Reputacional: El riesgo afecta la imagen de alguna área de la organización</t>
  </si>
  <si>
    <t>10%</t>
  </si>
  <si>
    <t>20%</t>
  </si>
  <si>
    <t>30%</t>
  </si>
  <si>
    <t>Porcentaje que representa el N° predios mal identificados con respecto al N° total de predios identificados en zonas de alto riesgo no mitigable por el Documento Técnico.</t>
  </si>
  <si>
    <t>Los valores establecidos se dan en terminos de porcentajes que son los minimos y maximos aceptables para el cumplimiento de los objetivo de identificación y caracterización de las familias recomendadas al Programa de reasentamientos, por encontrarse habitando predios ubicados en zonas de alto riesgo no mitigable en el Distrito Capital. Aunque se reportan todas las inconsistencia presentadas en las ubicaciones de los predio identificados en riesgo los ajustes pueden demorarse, sin embargo con un porcentaje inferior al 30% de capacidad de riesgo es viable que se inicie el proceso de reasentamiento en la zona sin mayores retrasos a la espera de corregir las inconsistencias encontradas.</t>
  </si>
  <si>
    <t>Adquisición predial</t>
  </si>
  <si>
    <t>Afectación Económica o Presupuestal</t>
  </si>
  <si>
    <t xml:space="preserve">Retrasos en las actividades del procedimiento GR-PD-09 Reasentamiento a través de adquisición predial por parte de los beneficiarios del programa.
</t>
  </si>
  <si>
    <t>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t>
  </si>
  <si>
    <t>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t>
  </si>
  <si>
    <t>Media: La actividad que conlleva el riesgo se ejecuta de 24 a 500 veces por año</t>
  </si>
  <si>
    <t>Porcentaje que representa el N° de procesos con  retrasos (mas de 18 meses desde la notificación de oferta) con respecto al N° de procesos para lograr la meta de la vigencia</t>
  </si>
  <si>
    <t xml:space="preserve">Los valores establecidos se dan en terminos de porcentajes que son los minimos y maximos aceptables para el cumplimiento de los objetivo de coadyuvar al procedimiento de reasentamiento mediante la adquisición predial de las viviendas ubicadas en zonas de alto riesgo. Es necesario tener en cuenta que se tiene  activos al menos un 30% mas del número de procesos requeridos para lograr la meta con el fin de subsanar casos de procesos con retrasos fuera de lo esperado. </t>
  </si>
  <si>
    <t>Afectación Económica (o presupuestal) y Reputacional</t>
  </si>
  <si>
    <t>Fuga de Capital Intelectual</t>
  </si>
  <si>
    <t>Usuarios, productos y practicas, organizacionales</t>
  </si>
  <si>
    <t>Accesos no autorizados</t>
  </si>
  <si>
    <t>Debilidad en la solicitud oportuna para la actualizacion de los permisos de la carpetas compartidas.</t>
  </si>
  <si>
    <t>Seguridad de la Información (Pérdida de Confidencialidad)</t>
  </si>
  <si>
    <t>Instalación de software malicioso en los equipos de computo personales, cuando se realiza trabajo en casa o teletrabajo.</t>
  </si>
  <si>
    <t>Desconocimiento por parte de los procesos, de los riesgos de ciber seguridad.</t>
  </si>
  <si>
    <t>Seguridad de la Información (Pérdida de la Integridad)</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</si>
  <si>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</si>
  <si>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</si>
  <si>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3 de 9</t>
    </r>
  </si>
  <si>
    <r>
      <rPr>
        <b/>
        <sz val="10"/>
        <color theme="1"/>
        <rFont val="Arial"/>
      </rPr>
      <t>Vigente desde:</t>
    </r>
    <r>
      <rPr>
        <sz val="10"/>
        <color theme="1"/>
        <rFont val="Arial"/>
      </rPr>
      <t xml:space="preserve"> 08/06/2022</t>
    </r>
  </si>
  <si>
    <t>Criterios para Calificar el Riesgo de Corrupción</t>
  </si>
  <si>
    <t>Respuestas Positivas</t>
  </si>
  <si>
    <t>¿Afecta a los funcionarios del proceso?</t>
  </si>
  <si>
    <t>¿Afecta el cumplimiento de metas y objetivos de la dependencia?</t>
  </si>
  <si>
    <t>¿Afecta el cumplimiento de la misión de la Entidad?</t>
  </si>
  <si>
    <t>¿Afecta el cumplimiento de la misión del sector al que pertenece la Entidad?</t>
  </si>
  <si>
    <t>¿Genera perdida de confianza de la Entidad, afectando su reputación ?</t>
  </si>
  <si>
    <t>¿Genera perdida de recursos económicos?</t>
  </si>
  <si>
    <t>¿Afecta la prestación del servicio?</t>
  </si>
  <si>
    <t>¿Da lugar al detrimento de la calidad de vida de la comunidad?</t>
  </si>
  <si>
    <t>¿Genera perdida de la información de la Entidad?</t>
  </si>
  <si>
    <t>¿Genera intervención de los órganos de control, Fiscalía u otros?</t>
  </si>
  <si>
    <t>¿Da lugar a procesos sancionatorios?</t>
  </si>
  <si>
    <t>¿Da lugar a procesos disciplinarios?</t>
  </si>
  <si>
    <t>¿Da lugar a procesos fiscales?</t>
  </si>
  <si>
    <t>¿Da lugar a procesos penales?</t>
  </si>
  <si>
    <t>¿Genera perdida de credibilidad del sector?</t>
  </si>
  <si>
    <t>¿Ocasiona lesiones físicas o perdidas de vidas humanas?</t>
  </si>
  <si>
    <t>¿Afecta la imagen regional?</t>
  </si>
  <si>
    <t>¿Afecta la imagen nacional?</t>
  </si>
  <si>
    <t>¿Genera daño ambiental?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</si>
  <si>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</si>
  <si>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</si>
  <si>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4 de 9</t>
    </r>
  </si>
  <si>
    <r>
      <rPr>
        <b/>
        <sz val="10"/>
        <color theme="1"/>
        <rFont val="Arial"/>
      </rPr>
      <t>Vigente desde:</t>
    </r>
    <r>
      <rPr>
        <sz val="10"/>
        <color theme="1"/>
        <rFont val="Arial"/>
      </rPr>
      <t xml:space="preserve"> 08/06/2022</t>
    </r>
  </si>
  <si>
    <t>Caracteristicas del Riesgo de Seguridad de la Información</t>
  </si>
  <si>
    <t>Analisis del Riesgo Inherente</t>
  </si>
  <si>
    <t>Activo de Información</t>
  </si>
  <si>
    <t>Tipo de Activo de Información</t>
  </si>
  <si>
    <t>Explicación Tipo de Activo de Información</t>
  </si>
  <si>
    <t>Amenaza
(Situación)</t>
  </si>
  <si>
    <t>Vulnerabilidad
(Causa)</t>
  </si>
  <si>
    <t>Carpeta compartida del proceso que contiene información y los instrumentos de control para el desarrollo de las actividades del proceso.</t>
  </si>
  <si>
    <t>Información</t>
  </si>
  <si>
    <t>Información que reposa en los computadores personales de los colaboradores cuando realizan trabajo en casa y teletrabajo.</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</si>
  <si>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</si>
  <si>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</si>
  <si>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5 de 9</t>
    </r>
  </si>
  <si>
    <r>
      <rPr>
        <b/>
        <sz val="10"/>
        <color theme="1"/>
        <rFont val="Arial"/>
      </rPr>
      <t>Vigente desde:</t>
    </r>
    <r>
      <rPr>
        <sz val="10"/>
        <color theme="1"/>
        <rFont val="Arial"/>
      </rPr>
      <t xml:space="preserve"> 08/06/2022</t>
    </r>
  </si>
  <si>
    <t>Valoración de Controles</t>
  </si>
  <si>
    <t>Responsable de Ejecutar el Control</t>
  </si>
  <si>
    <t>Acción a Ejecutar</t>
  </si>
  <si>
    <t>Complemento</t>
  </si>
  <si>
    <t>Descripción del Control</t>
  </si>
  <si>
    <t>Atributos de Eficiencia</t>
  </si>
  <si>
    <t>Atributos Informativos / Cualitativos (No afectan la valoración)</t>
  </si>
  <si>
    <t>% Inicial de Valoración del Control</t>
  </si>
  <si>
    <t>Calculo de Probabilidad Residual (%)</t>
  </si>
  <si>
    <t>Calculo de Impacto Residual (%)</t>
  </si>
  <si>
    <t>Tipo de Control</t>
  </si>
  <si>
    <t>Afectación</t>
  </si>
  <si>
    <t>Tipo de Implementación del Control</t>
  </si>
  <si>
    <t>Documentación del Control</t>
  </si>
  <si>
    <t>Frecuencia de Aplicación del Control</t>
  </si>
  <si>
    <t>Evidencia del Control</t>
  </si>
  <si>
    <t>Ubicación de la(s) Evidencia(s) de la Ejecución del Control</t>
  </si>
  <si>
    <t>Fuente(s) de Información para la Ejecución del Control</t>
  </si>
  <si>
    <t>¿Cómo se investigan y resuelven las observaciones, desviaciones o diferencias identificadas como resultado de la ejecución del control?</t>
  </si>
  <si>
    <t>% de Probabilidad Inicial</t>
  </si>
  <si>
    <t>% de Impacto Inicial</t>
  </si>
  <si>
    <t>Se asigna un profesional catastral para el cotejo de información y el profesional social que realiza la notificación a cada familia</t>
  </si>
  <si>
    <t>Cotejar, validar y/o rectificar la información consignada en el documento técnico, que identifica zonas de alto riesgo no mitigable y recomienda al programa de reasentamiento a las familias residentes, contra bases oficiales - catastrales y/o de Secretaría Distrital de Planeación previo a la notificación en terreno. Posteriormente el suministro de piezas comunicativas con información general del programa de reasentamiento, normatividad vigente, datos de contacto de las entidades operadoras, entre otras, con el fin de ampliar y reforzar la  información sobre el programa.</t>
  </si>
  <si>
    <t xml:space="preserve">
Número de familias notificadas de la condición de riesgo / Número de conceptos con observaciones*100.  La periodicidad depende de la entrega de fichas técnicas emitidas por la Subdirección de Análisis del Riesgo y Efectos del Cambio Climático, que en el marco del procedimiento GR-PD-12 deben entregar através de comunicación interna, una vez se publiquen conceptos técnicos que incluyan predios en zona de alto riesgo no mitgable. La evidencia de la gestión de la acción es el acta de notificación de condicion de riesgo. </t>
  </si>
  <si>
    <t>Preventivo</t>
  </si>
  <si>
    <t>Manual</t>
  </si>
  <si>
    <t>Documentado</t>
  </si>
  <si>
    <t>Continua</t>
  </si>
  <si>
    <t>Con registro</t>
  </si>
  <si>
    <t>Carpeta fisica con la documentación correspondiente al Concepto Técnico notificado (luego se hace copia digital)</t>
  </si>
  <si>
    <t>Proviene  de bases oficiales - catastrales y/o de Secretaría Distrital de Planeación y de los datos de contacto de las entidades operadoras y la normatividad vigente.</t>
  </si>
  <si>
    <t xml:space="preserve">Al encontrar una desviación o diferencia se informa a la Subdirección de Análisis, que es quien emite el concepto, mediante comunicación interna. Si la familia manifiesta alguna duda o vacios de información se realiza el acompañamiento social respectivo al momento de la notificación y se deja registro del recibido de la información respecto a la condición de riesgo y generalidades del programa de reasentamiento. </t>
  </si>
  <si>
    <t>Los profesionales del equipo interdiciplinario de Reasentamientos (social, catastral, jurídico y apoyo)</t>
  </si>
  <si>
    <t>realizan seguimiento individual a la familia titular de derechos a cargo del IDIGER, a través del acompañamiento del equipo interdisciplinario por medio presencial, telefónico y/o virtual.</t>
  </si>
  <si>
    <t>Número de familias reportadas a meta/
Número de familias meta 2022*100
Mensualmente se reporta a meta PMR. La gestión del control se evidencia mediante el acta GR-FT-44 Formato acta de entrega del predio al IDIGER</t>
  </si>
  <si>
    <t>En expediente fisico, formato de Seguimiento a las Actividades de Gestión Social GR-FT-57</t>
  </si>
  <si>
    <t>Proviene de la experiencia en el desarrollo del proceso y la información suministrada por otras instituciones (servicios públicos, notarias, Superintendencia de Notariado y Registro)</t>
  </si>
  <si>
    <t>Se establecen relaciones de confianza con la familia, pudiendose identificar las desviaciones de manera oportuna y se deja evidencia del acompañamiento mediante el formato de Seguimiento a las Actividades de Gestión Social GR-FT-57</t>
  </si>
  <si>
    <t>Detectivo</t>
  </si>
  <si>
    <t>Sin Documentar</t>
  </si>
  <si>
    <t>Aleatoria</t>
  </si>
  <si>
    <t>Sin Control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</si>
  <si>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</si>
  <si>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</si>
  <si>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6 de 9</t>
    </r>
  </si>
  <si>
    <r>
      <rPr>
        <b/>
        <sz val="10"/>
        <color theme="1"/>
        <rFont val="Arial"/>
      </rPr>
      <t>Vigente desde:</t>
    </r>
    <r>
      <rPr>
        <sz val="10"/>
        <color theme="1"/>
        <rFont val="Arial"/>
      </rPr>
      <t xml:space="preserve"> 08/06/2022</t>
    </r>
  </si>
  <si>
    <t>Valoración de Controles de Corrupción                                                                                                                                                                                                                                          Valoración de Controles de Corrupción</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</si>
  <si>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</si>
  <si>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</si>
  <si>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</si>
  <si>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</si>
  <si>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</si>
  <si>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</si>
  <si>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</si>
  <si>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Rango de Calificación del Diseño del Control</t>
  </si>
  <si>
    <t>Calificación del Diseño del Control</t>
  </si>
  <si>
    <t>Acción a Realizar</t>
  </si>
  <si>
    <t>Rango de Calificación de la Ejecución del Control</t>
  </si>
  <si>
    <t>Solidez del Control</t>
  </si>
  <si>
    <t>Promedio de la Solidez del Conjunto de  Controles</t>
  </si>
  <si>
    <t>Solidez del Conjunto de  Controles</t>
  </si>
  <si>
    <t>Requiere Acciones para Fortalecer</t>
  </si>
  <si>
    <t>El Control Ayuda a:</t>
  </si>
  <si>
    <t># de Filas que se Desplaza la Probabilidad en el Mapa de Calor / Riesgo</t>
  </si>
  <si>
    <t>Probabilidad Residual</t>
  </si>
  <si>
    <t>Mapa de Riesgos Institucional                                                                                                                                                                                                                         Mapa de Riesgos Institucional</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</si>
  <si>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</si>
  <si>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</si>
  <si>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7 de 9</t>
    </r>
  </si>
  <si>
    <r>
      <rPr>
        <b/>
        <sz val="10"/>
        <color theme="1"/>
        <rFont val="Arial"/>
      </rPr>
      <t>Vigente desde:</t>
    </r>
    <r>
      <rPr>
        <sz val="10"/>
        <color theme="1"/>
        <rFont val="Arial"/>
      </rPr>
      <t xml:space="preserve"> 08/06/2022</t>
    </r>
  </si>
  <si>
    <t>Evaluación del Riesgo - Nivel del Riesgo Residual</t>
  </si>
  <si>
    <t>Plan de Acción</t>
  </si>
  <si>
    <t>Criterios de Impacto
(No aplica para riesgos de corrupción)</t>
  </si>
  <si>
    <t>Impacto Residual</t>
  </si>
  <si>
    <t>Zona de Riesgo Residual</t>
  </si>
  <si>
    <t>Estrategias para Combatir el Riesgo</t>
  </si>
  <si>
    <t>Explicación de la Estrategia para Combatir el Riesgo</t>
  </si>
  <si>
    <t>Acciones para mitigar el nivel de riesgo
(Indique al frente de la actividad, su peso porcentual) (Diligencie todas las acciones dentro de la misma celda)</t>
  </si>
  <si>
    <t>Fecha de Implementación
(El monitoreo y seguimiento será cuatrimestral)</t>
  </si>
  <si>
    <t>Fórmula del Indicador</t>
  </si>
  <si>
    <t>Dependencia(s) / Grupo(s) Responsable(s)</t>
  </si>
  <si>
    <t>Aceptar</t>
  </si>
  <si>
    <t>Reducir (Mitigar)</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</si>
  <si>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</si>
  <si>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</si>
  <si>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8 de 9</t>
    </r>
  </si>
  <si>
    <r>
      <rPr>
        <b/>
        <sz val="10"/>
        <color theme="1"/>
        <rFont val="Arial"/>
      </rPr>
      <t>Vigente desde:</t>
    </r>
    <r>
      <rPr>
        <sz val="10"/>
        <color theme="1"/>
        <rFont val="Arial"/>
      </rPr>
      <t xml:space="preserve"> 08/06/2022</t>
    </r>
  </si>
  <si>
    <t>PRIMER REPORTE 1 DE ENERO A 30 DE ABRIL DE 2023</t>
  </si>
  <si>
    <t>SEGUNDO REPORTE 1 DE MAYO A 31 DE AGOSTO DE 2023</t>
  </si>
  <si>
    <t>TERCER REPORTE 1 DE SEPTIEMBRE A 31 DE DICIEMBRE DE 2023</t>
  </si>
  <si>
    <t>Acciones para Mitigar el Nivel de Riesgo</t>
  </si>
  <si>
    <t>PRIMERA LINEA DE DEFENSA
 (DIRECTIVOS - RESPONSABLES DE LOS PROCESOS)</t>
  </si>
  <si>
    <t>SEGUNDA LÍNEA DE DEFENSA
(OFICINA ASESORA DE PLANEACIÓN)</t>
  </si>
  <si>
    <t>TERCERA LÍNEA DE DEFENSA
(OFICINA DE CONTROL INTERNO)</t>
  </si>
  <si>
    <t>% DE AVANCE</t>
  </si>
  <si>
    <t>REPORTE DE LOS AVANCES DE LAS ACCIONES EJECUTADAS</t>
  </si>
  <si>
    <t>EVIDENCIAS / PRODUCTOS ENTREGADOS</t>
  </si>
  <si>
    <t>DESCRIPCION DEL MONITOREO (ACOMPAÑAMIENTO)</t>
  </si>
  <si>
    <t>DESCRIPCION DEL SEGUIMIENTO</t>
  </si>
  <si>
    <t>EVIDENCIA DEL SEGUIMIENTO</t>
  </si>
  <si>
    <t>N/A</t>
  </si>
  <si>
    <t>SOPORTES:
Anexo 1. Planos para notificación
Anexo 2. Fichas Técnicas y Notificaciones
Anexo 3. Comunicaciones</t>
  </si>
  <si>
    <t>Considerando que esta actividad se lleva a cabo en cumplimiento del indicador "Número de familias notificadas de la condición de riesgo / Número de conceptos con observaciones*100", la SARECC emite conceptos con observaciones y los remite a la SRRACC para que esta última proceda a notificar a las familias en situación de riesgo conforme a lo que estipula el concepto de la SARECC. Durante el período en cuestión, no se recibieron documentos técnicos de riesgo que recomendaran el ingreso al programa de reasentamientos por parte de la SARECC. Por lo tanto, se cumplió con la acción en su totalidad, 100%.</t>
  </si>
  <si>
    <t>En el periodo enero a abril de 2023 se realizó el acompañamiento, desde los componentes social, catastral, jurídico, administrativo, a los procesos activos en pro del cumplimiento de la meta propuesta.
En el periodo se asignaron recursos por fuente FONDIGER a través de los CDP's 2939, 2940, 2941, 2942 de junio 22 de 2022 al momento se adelantan las solicitudes de visitas para avalúo comercial y la recolección de soportes para la elaboración de liquidaciones de reconocimientos economicos por los impactos generados por el proceso a fin de establecer los valores a ofertar y comprometer los recursos asignados.
Se realizó la gestión para la recepción de cinco (5) predios desocupados, que representan siete (7) familias, que corresponden a los siguientes expedientes:
ENERO Exp 282. (3 Familias reportadas). Quebrada Limas. Localidad Ciudad Bolivar. Fuente FONDIGER y Exp 501. (1 familia reportada). Quebrada Chiguaza. Fuente FONDIGER. Localidad de San Cristobal.
FEBRERO: Exp 453. (1 familia reportada) Localidad Rafael Uribe Uribe. Quebrada Chiguaza. Fuente FONDIGER y Exp 559 (1 familia reportada) Localidad Rafael Uribe Uribe. Quebrada Chiguaza. Fuente FONDIGER. 
ABRIL: Exp 555 (1 familia reportada).Localidad Ciudad Bolivar. Quebrada Trompeta. Fuente FONDIGER 
Teniendo en cuenta que la meta anual es 40 familias protegidas a través de la recepción de predios recibidos desocupados, en este periodo se realiza un avance anual del 18%:</t>
  </si>
  <si>
    <t>SOPORTES:
Formatos GR-FT-44. Actas de entrega de los predios Expedientes 282, 501, 453, 559, 555.</t>
  </si>
  <si>
    <t>SOPORTES: Anexos Familias en meta.zip</t>
  </si>
  <si>
    <r>
      <rPr>
        <b/>
        <sz val="10"/>
        <color theme="1"/>
        <rFont val="Arial"/>
      </rPr>
      <t>Código:</t>
    </r>
    <r>
      <rPr>
        <sz val="10"/>
        <color theme="1"/>
        <rFont val="Arial"/>
      </rPr>
      <t xml:space="preserve"> DE-FT-13</t>
    </r>
  </si>
  <si>
    <r>
      <rPr>
        <b/>
        <sz val="10"/>
        <color theme="1"/>
        <rFont val="Arial"/>
      </rPr>
      <t>Versión:</t>
    </r>
    <r>
      <rPr>
        <sz val="10"/>
        <color theme="1"/>
        <rFont val="Arial"/>
      </rPr>
      <t xml:space="preserve"> 14</t>
    </r>
  </si>
  <si>
    <r>
      <rPr>
        <b/>
        <sz val="10"/>
        <color theme="1"/>
        <rFont val="Arial"/>
      </rPr>
      <t>Página:</t>
    </r>
    <r>
      <rPr>
        <sz val="10"/>
        <color theme="1"/>
        <rFont val="Arial"/>
      </rPr>
      <t xml:space="preserve"> 9 de 9</t>
    </r>
  </si>
  <si>
    <r>
      <rPr>
        <b/>
        <sz val="10"/>
        <color theme="1"/>
        <rFont val="Arial"/>
      </rPr>
      <t>Vigente desde:</t>
    </r>
    <r>
      <rPr>
        <sz val="10"/>
        <color theme="1"/>
        <rFont val="Arial"/>
      </rPr>
      <t xml:space="preserve"> 08/06/2022</t>
    </r>
  </si>
  <si>
    <t>1er Cuatrimestre</t>
  </si>
  <si>
    <t>2do Cuatrimestre</t>
  </si>
  <si>
    <t>3er Cuatrimestre</t>
  </si>
  <si>
    <t>% de Avance del Proceso</t>
  </si>
  <si>
    <t>% de Avance OCI</t>
  </si>
  <si>
    <t>PROMEDIO CUMPLIMIENTO DEL PLAN  (EFICACIA)</t>
  </si>
  <si>
    <t>PORCENTAJE PROGRAMADO POR CUATRIMESTRE</t>
  </si>
  <si>
    <t xml:space="preserve">EFICIENCIA EN LA EJECUCION DEL PLAN </t>
  </si>
  <si>
    <t>Tipo de Impacto</t>
  </si>
  <si>
    <t>Probabilidad</t>
  </si>
  <si>
    <t>Descripción de Impacto</t>
  </si>
  <si>
    <t>Objetivo del Proceso</t>
  </si>
  <si>
    <t>Objetivo Estratégico</t>
  </si>
  <si>
    <t>Implementación</t>
  </si>
  <si>
    <t>Frecuencia</t>
  </si>
  <si>
    <t>Evidencia</t>
  </si>
  <si>
    <t>Opciones de Tratamiento</t>
  </si>
  <si>
    <t>SI / NO</t>
  </si>
  <si>
    <t>Tipo Activos de Información</t>
  </si>
  <si>
    <t>Corrupción</t>
  </si>
  <si>
    <t>Mensaje</t>
  </si>
  <si>
    <t>Responsable 1</t>
  </si>
  <si>
    <t>Segregación</t>
  </si>
  <si>
    <t>Periodicidad</t>
  </si>
  <si>
    <t>Proposito</t>
  </si>
  <si>
    <t>Como se realiza la Act</t>
  </si>
  <si>
    <t>Desviaciones</t>
  </si>
  <si>
    <t>Atributo</t>
  </si>
  <si>
    <t>Valor</t>
  </si>
  <si>
    <t>Rango Ejecución Control Corrupción</t>
  </si>
  <si>
    <t>Desplazamientos de Probabilidad e Impacto</t>
  </si>
  <si>
    <t>Para Bloqueo de Listas</t>
  </si>
  <si>
    <t>Daños Activos Físicos por Desastres Naturales o Eventos Externos</t>
  </si>
  <si>
    <r>
      <rPr>
        <b/>
        <sz val="11"/>
        <color theme="1"/>
        <rFont val="Calibri"/>
      </rPr>
      <t>Muy Baja:</t>
    </r>
    <r>
      <rPr>
        <sz val="11"/>
        <color theme="1"/>
        <rFont val="Calibri"/>
      </rPr>
      <t xml:space="preserve"> La actividad que conlleva el riesgo se ejecuta como máximo 2 veces por año</t>
    </r>
  </si>
  <si>
    <r>
      <rPr>
        <b/>
        <sz val="11"/>
        <color theme="1"/>
        <rFont val="Calibri"/>
      </rPr>
      <t>Económico:</t>
    </r>
    <r>
      <rPr>
        <sz val="11"/>
        <color theme="1"/>
        <rFont val="Calibri"/>
      </rPr>
      <t xml:space="preserve"> Afectación menor a 10 SMLMV</t>
    </r>
  </si>
  <si>
    <t>Direccionamiento Estratégico</t>
  </si>
  <si>
    <t>SI</t>
  </si>
  <si>
    <r>
      <rPr>
        <b/>
        <sz val="11"/>
        <color theme="1"/>
        <rFont val="Calibri"/>
      </rPr>
      <t>Casi seguro:</t>
    </r>
    <r>
      <rPr>
        <sz val="11"/>
        <color theme="1"/>
        <rFont val="Calibri"/>
      </rPr>
      <t xml:space="preserve"> Mas de una vez al año.</t>
    </r>
  </si>
  <si>
    <t>Diligencie la columna anterior.</t>
  </si>
  <si>
    <t>Asignado</t>
  </si>
  <si>
    <t>Adecuado</t>
  </si>
  <si>
    <t>Oportuna</t>
  </si>
  <si>
    <t>Prevenir</t>
  </si>
  <si>
    <t>Confiable</t>
  </si>
  <si>
    <t>Se investigan y resuelven oportunamente</t>
  </si>
  <si>
    <t>Completa</t>
  </si>
  <si>
    <r>
      <rPr>
        <b/>
        <sz val="11"/>
        <color theme="1"/>
        <rFont val="Calibri"/>
      </rPr>
      <t>Fuerte =</t>
    </r>
    <r>
      <rPr>
        <sz val="11"/>
        <color theme="1"/>
        <rFont val="Calibri"/>
      </rPr>
      <t xml:space="preserve"> El control se ejecuta de manera consistente por parte del responsable.</t>
    </r>
  </si>
  <si>
    <t>El control ayuda a disminuir directamente tanto la probabilidad como el impacto.</t>
  </si>
  <si>
    <t>Evitar</t>
  </si>
  <si>
    <r>
      <rPr>
        <b/>
        <sz val="11"/>
        <color theme="1"/>
        <rFont val="Calibri"/>
      </rPr>
      <t>Baja:</t>
    </r>
    <r>
      <rPr>
        <sz val="11"/>
        <color theme="1"/>
        <rFont val="Calibri"/>
      </rPr>
      <t xml:space="preserve"> La actividad que conlleva el riesgo se ejecuta de 3 a 24 veces por año</t>
    </r>
  </si>
  <si>
    <r>
      <rPr>
        <b/>
        <sz val="11"/>
        <color theme="1"/>
        <rFont val="Calibri"/>
      </rPr>
      <t>Económico:</t>
    </r>
    <r>
      <rPr>
        <sz val="11"/>
        <color theme="1"/>
        <rFont val="Calibri"/>
      </rPr>
      <t xml:space="preserve"> Entre 10 y 50 SMLMV</t>
    </r>
  </si>
  <si>
    <t>Tecnologías de la Información y las Comunicaciones</t>
  </si>
  <si>
    <t>Automático</t>
  </si>
  <si>
    <t>Sin registro</t>
  </si>
  <si>
    <t>NO</t>
  </si>
  <si>
    <t>Software</t>
  </si>
  <si>
    <r>
      <rPr>
        <b/>
        <sz val="11"/>
        <color theme="1"/>
        <rFont val="Calibri"/>
      </rPr>
      <t>Probable:</t>
    </r>
    <r>
      <rPr>
        <sz val="11"/>
        <color theme="1"/>
        <rFont val="Calibri"/>
      </rPr>
      <t xml:space="preserve"> Al menos una vez en el ultimo año.</t>
    </r>
  </si>
  <si>
    <t>Describa el control.</t>
  </si>
  <si>
    <t>No Asignado</t>
  </si>
  <si>
    <t>Inadecuado</t>
  </si>
  <si>
    <t>Inoportuna</t>
  </si>
  <si>
    <t>Detectar</t>
  </si>
  <si>
    <t>No Confiable</t>
  </si>
  <si>
    <t>No se investigan y resuelven oportunamente</t>
  </si>
  <si>
    <t>Incompleta</t>
  </si>
  <si>
    <r>
      <rPr>
        <b/>
        <sz val="11"/>
        <color theme="1"/>
        <rFont val="Calibri"/>
      </rPr>
      <t>Moderado =</t>
    </r>
    <r>
      <rPr>
        <sz val="11"/>
        <color theme="1"/>
        <rFont val="Calibri"/>
      </rPr>
      <t xml:space="preserve"> El control se ejecuta algunas veces por parte del responsable.</t>
    </r>
  </si>
  <si>
    <t>El control ayuda a disminuir directamente la probabilidad e indirectamente el impacto.</t>
  </si>
  <si>
    <t>Reducir</t>
  </si>
  <si>
    <t>Fallas Tecnológicas</t>
  </si>
  <si>
    <r>
      <rPr>
        <b/>
        <sz val="11"/>
        <color theme="1"/>
        <rFont val="Calibri"/>
      </rPr>
      <t>Media:</t>
    </r>
    <r>
      <rPr>
        <sz val="11"/>
        <color theme="1"/>
        <rFont val="Calibri"/>
      </rPr>
      <t xml:space="preserve"> La actividad que conlleva el riesgo se ejecuta de 24 a 500 veces por año</t>
    </r>
  </si>
  <si>
    <r>
      <rPr>
        <b/>
        <sz val="11"/>
        <color theme="1"/>
        <rFont val="Calibri"/>
      </rPr>
      <t>Económico:</t>
    </r>
    <r>
      <rPr>
        <sz val="11"/>
        <color theme="1"/>
        <rFont val="Calibri"/>
      </rPr>
      <t xml:space="preserve"> Entre 50 y 100 SMLMV</t>
    </r>
  </si>
  <si>
    <t>Conocimiento del Riesgo y Efectos del Cambio Climático</t>
  </si>
  <si>
    <t>Correctivo</t>
  </si>
  <si>
    <t>Reducir (Transferir)</t>
  </si>
  <si>
    <t>Hardware</t>
  </si>
  <si>
    <r>
      <rPr>
        <b/>
        <sz val="11"/>
        <color theme="1"/>
        <rFont val="Calibri"/>
      </rPr>
      <t>Posible:</t>
    </r>
    <r>
      <rPr>
        <sz val="11"/>
        <color theme="1"/>
        <rFont val="Calibri"/>
      </rPr>
      <t xml:space="preserve"> Al menos una vez en los últimos dos años.</t>
    </r>
  </si>
  <si>
    <t>No es un control</t>
  </si>
  <si>
    <t>No Existe</t>
  </si>
  <si>
    <r>
      <rPr>
        <b/>
        <sz val="11"/>
        <color theme="1"/>
        <rFont val="Calibri"/>
      </rPr>
      <t>Débil =</t>
    </r>
    <r>
      <rPr>
        <sz val="11"/>
        <color theme="1"/>
        <rFont val="Calibri"/>
      </rPr>
      <t xml:space="preserve"> El control no se ejecuta por parte del responsable.</t>
    </r>
  </si>
  <si>
    <t>El control ayuda a disminuir directamente la probabilidad y el impacto no disminuye.</t>
  </si>
  <si>
    <t>Compartir</t>
  </si>
  <si>
    <t>Seguridad de la Información (Pérdida de la Disponibilidad)</t>
  </si>
  <si>
    <t>Relaciones Laborales</t>
  </si>
  <si>
    <r>
      <rPr>
        <b/>
        <sz val="11"/>
        <color theme="1"/>
        <rFont val="Calibri"/>
      </rPr>
      <t>Alta:</t>
    </r>
    <r>
      <rPr>
        <sz val="11"/>
        <color theme="1"/>
        <rFont val="Calibri"/>
      </rPr>
      <t xml:space="preserve"> La actividad que conlleva el riesgo se ejecuta mínimo 500 veces al año y máximo 5000 veces por año</t>
    </r>
  </si>
  <si>
    <r>
      <rPr>
        <b/>
        <sz val="11"/>
        <color theme="1"/>
        <rFont val="Calibri"/>
      </rPr>
      <t>Económico:</t>
    </r>
    <r>
      <rPr>
        <sz val="11"/>
        <color theme="1"/>
        <rFont val="Calibri"/>
      </rPr>
      <t xml:space="preserve"> Entre 100 y 500 SMLMV</t>
    </r>
  </si>
  <si>
    <t>Servicios</t>
  </si>
  <si>
    <r>
      <rPr>
        <b/>
        <sz val="11"/>
        <color theme="1"/>
        <rFont val="Calibri"/>
      </rPr>
      <t>Improbable:</t>
    </r>
    <r>
      <rPr>
        <sz val="11"/>
        <color theme="1"/>
        <rFont val="Calibri"/>
      </rPr>
      <t xml:space="preserve"> Al menos una vez en los últimos 5 años.</t>
    </r>
  </si>
  <si>
    <t>El control no disminuye la probabilidad y el impacto disminuye directamente.</t>
  </si>
  <si>
    <t>Estratégico</t>
  </si>
  <si>
    <r>
      <rPr>
        <b/>
        <sz val="11"/>
        <color theme="1"/>
        <rFont val="Calibri"/>
      </rPr>
      <t>Muy Alta:</t>
    </r>
    <r>
      <rPr>
        <sz val="11"/>
        <color theme="1"/>
        <rFont val="Calibri"/>
      </rPr>
      <t xml:space="preserve"> La actividad que conlleva el riesgo se ejecuta más de 5000 veces por año</t>
    </r>
  </si>
  <si>
    <r>
      <rPr>
        <b/>
        <sz val="11"/>
        <color theme="1"/>
        <rFont val="Calibri"/>
      </rPr>
      <t>Económico:</t>
    </r>
    <r>
      <rPr>
        <sz val="11"/>
        <color theme="1"/>
        <rFont val="Calibri"/>
      </rPr>
      <t xml:space="preserve"> Mayor a 500 SMLMV</t>
    </r>
  </si>
  <si>
    <t>Manejo de Emergencias y Desastres</t>
  </si>
  <si>
    <t>Intangibles</t>
  </si>
  <si>
    <r>
      <rPr>
        <b/>
        <sz val="11"/>
        <color theme="1"/>
        <rFont val="Calibri"/>
      </rPr>
      <t>Rara vez:</t>
    </r>
    <r>
      <rPr>
        <sz val="11"/>
        <color theme="1"/>
        <rFont val="Calibri"/>
      </rPr>
      <t xml:space="preserve"> No se ha presentado en los últimos cinco años.</t>
    </r>
  </si>
  <si>
    <t>Trámites, OPAs y Consultas de Acceso a la Información Pública</t>
  </si>
  <si>
    <t>Fraude Interno</t>
  </si>
  <si>
    <r>
      <rPr>
        <b/>
        <sz val="11"/>
        <color theme="1"/>
        <rFont val="Calibri"/>
      </rPr>
      <t>Reputacional:</t>
    </r>
    <r>
      <rPr>
        <sz val="11"/>
        <color theme="1"/>
        <rFont val="Calibri"/>
      </rPr>
      <t xml:space="preserve"> El riesgo afecta la imagen de alguna área de la organización</t>
    </r>
  </si>
  <si>
    <t>Gestión del Talento Humano</t>
  </si>
  <si>
    <t>Componentes de Red</t>
  </si>
  <si>
    <t>Fraude Externo</t>
  </si>
  <si>
    <r>
      <rPr>
        <b/>
        <sz val="11"/>
        <color theme="1"/>
        <rFont val="Calibri"/>
      </rPr>
      <t>Reputacional:</t>
    </r>
    <r>
      <rPr>
        <sz val="11"/>
        <color theme="1"/>
        <rFont val="Calibri"/>
      </rPr>
      <t xml:space="preserve"> El riesgo afecta la imagen de la entidad internamente, de conocimiento general, nivel interno, de junta directiva y accionistas y/o de proveedores</t>
    </r>
  </si>
  <si>
    <t>Comunicaciones e Información Pública</t>
  </si>
  <si>
    <t>Personas</t>
  </si>
  <si>
    <t>Lavado de Activos</t>
  </si>
  <si>
    <r>
      <rPr>
        <b/>
        <sz val="11"/>
        <color theme="1"/>
        <rFont val="Calibri"/>
      </rPr>
      <t>Reputacional:</t>
    </r>
    <r>
      <rPr>
        <sz val="11"/>
        <color theme="1"/>
        <rFont val="Calibri"/>
      </rPr>
      <t xml:space="preserve"> El riesgo afecta la imagen de la entidad con algunos usuarios de relevancia frente al logro de los objetivos</t>
    </r>
  </si>
  <si>
    <t>Conocimiento e Innovación</t>
  </si>
  <si>
    <t>Instalaciones</t>
  </si>
  <si>
    <t>Financiación del Terrorismo</t>
  </si>
  <si>
    <r>
      <rPr>
        <b/>
        <sz val="11"/>
        <color theme="1"/>
        <rFont val="Calibri"/>
      </rPr>
      <t>Reputacional:</t>
    </r>
    <r>
      <rPr>
        <sz val="11"/>
        <color theme="1"/>
        <rFont val="Calibri"/>
      </rPr>
      <t xml:space="preserve"> El riesgo afecta la imagen de de la entidad con efecto publicitario sostenido a nivel de sector administrativo, nivel departamental o municipal</t>
    </r>
  </si>
  <si>
    <t>Gestión Administrativa</t>
  </si>
  <si>
    <r>
      <rPr>
        <b/>
        <sz val="11"/>
        <color theme="1"/>
        <rFont val="Calibri"/>
      </rPr>
      <t>Reputacional:</t>
    </r>
    <r>
      <rPr>
        <sz val="11"/>
        <color theme="1"/>
        <rFont val="Calibri"/>
      </rPr>
      <t xml:space="preserve"> El riesgo afecta la imagen de la entidad a nivel nacional, con efecto publicitarios sostenible a nivel país</t>
    </r>
  </si>
  <si>
    <t>Gestión Contractual</t>
  </si>
  <si>
    <t>Gestión Jurídica</t>
  </si>
  <si>
    <t>Gestión Financiera</t>
  </si>
  <si>
    <t>Gestión Documental</t>
  </si>
  <si>
    <t>Atención al Ciudadano</t>
  </si>
  <si>
    <t>Evaluación independiente</t>
  </si>
  <si>
    <t>Control Disciplinario Interno</t>
  </si>
  <si>
    <t>Procesos</t>
  </si>
  <si>
    <t>Alcance</t>
  </si>
  <si>
    <t>Objetivos  Estratégicos</t>
  </si>
  <si>
    <t>Establecer las políticas, lineamientos, directrices, planes, proyectos y recursos que orienten la gestión institucional y la coordinación del SDGR-CC, en cumplimiento de los objetivos, planes y proyectos institucionales en concordancia con la normatividad vigente.</t>
  </si>
  <si>
    <t>Inicia con la definición de políticas, lineamientos, actividades, recursos y herramientas para la planeación institucional, continua con la planeación de las actividades y recursos necesarios para la coordinación de Instancias del Sistema Distrital de Gestión de Riesgos y Cambio Climático, la selección de las acciones establecidas en el PDGRD-CC; hasta la formulación, seguimiento, provisión de planes, lineamientos y normas para la gestión de riesgos y cambio climático en el D.C., y la formulación y seguimiento de los lineamientos FONDIGER, finalizando con implementación de acciones para la mejora de la gestión institucional.</t>
  </si>
  <si>
    <t>No. 1: Coordinar a los actores del SDGRCC con lineamientos, mecanismos, instrumentos y espacios de participación, para fortalecer el conocimiento y la reducción del riesgo, el manejo de emergencias y desastres, así como las medidas de adaptación al cambio climático en el Distrito Capital.</t>
  </si>
  <si>
    <t>Proporcionar lineamientos y servicios tecnológicos en materia de gestión de la información, mediante la administración de la infraestructura, los sistemas de información, redes monitoreo y las comunicaciones en forma oportuna, eficiente y transparente que permita la interoperabilidad, el gobierno abierto, el fortalecimiento, integración e implementación de la innovación en TI, para garantizar la disponibilidad, integridad y confidencialidad de la información en la realización de las actividades y cumplimiento de los objetivos estratégicos del IDIGER, en la toma de decisiones y la movilización institucional y social.</t>
  </si>
  <si>
    <t>Inicia con la definición de estrategias, políticas y lineamientos para la Gestión de TI, continúa con la planeación de las actividades y recursos necesarios de TICS para la Gestión de Riesgos y Cambio Climático hasta la toma de decisiones para la realización de actividades que incluyen las relacionadas con la Ingeniería de Software; administración, seguridad, soporte y operación del Sistema de Información de Gestión del Riego - SIRE, su desarrollo e Interoperabilidad con los Sistemas de Información Distritales permitiendo el acceso público y el ejercicio del Gobierno Abierto; la Administración de la Red de Telecomunicaciones de Emergencias del SDGR-CC y Operación, ampliación y Mantenimiento de las Redes de Monitoreo.</t>
  </si>
  <si>
    <t>No. 2: Fortalecer y promover el conocimiento del riesgo de desastres y efectos del cambio climático para la toma de decisiones frente a las medidas de reducción, manejo y adaptación en el Distrito de Capital.</t>
  </si>
  <si>
    <t>Desarrollar acciones de la administración del talento humano, mediante la implementación y seguimiento de instrumentos para el cumplimiento de los objetivos institucionales relacionados.</t>
  </si>
  <si>
    <t>Inicia con la formulación e implementación de actividades orientadas a la Gestión del Talento Humano hasta la implementación de acciones de mejora.</t>
  </si>
  <si>
    <t>No. 7: Fortalecer los procesos estratégicos, de apoyo y evaluación mediante la implementación de lineamientos que soporten la gestión misional en cumplimiento de los objetivos institucionales en el marco de la mejora continua.</t>
  </si>
  <si>
    <t>Definir, coordinar y ejecutar acciones mediante la divulgación interna y externa de mensajes movilizadores que promuevan una cultura de gestión de riesgos y adaptación al cambio climático para el posicionamiento del IDIGER como coordinador del SDGR-CC.</t>
  </si>
  <si>
    <t>Inicia con la formulación del Plan Estratégico de Comunicaciones y finaliza con el desarrollo de campañas, estrategias, piezas y acciones comunicativas.</t>
  </si>
  <si>
    <t>No. 3: Modernizar el sistema de Información de Gestión de Riesgos y Cambio Climático con enfoque de escenarios.</t>
  </si>
  <si>
    <t>Gestionar  el conocimiento e innovación en el IDIGER mediante su identificación, almacenamiento, transformación y transferencia en la  formulación  y ejecución de los procesos para el mejoramiento organizacional y de  la prestación de los servicios de la entidad.</t>
  </si>
  <si>
    <t>Inicia con la identificación de fuentes de información y conocimiento clave y finaliza con la transferencia del conocimiento para contribuir a las buenas prácticas en función de la innovación institucional.</t>
  </si>
  <si>
    <t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t>
  </si>
  <si>
    <t>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t>
  </si>
  <si>
    <t>No. 4: Fortalecer la identificación y ejecución de acciones de reducción del riesgo al igual que las medidas de adaptación al cambio climático en Bogotá D.C.</t>
  </si>
  <si>
    <t>Generar conocimiento del Riesgo y los efectos de cambio climático mediante el análisis de información general y detallada para definir acciones de reducción de riesgo, adaptación al cambio climático y manejo de desastres en la
ciudad.</t>
  </si>
  <si>
    <t>Desde la identificación y caracterización de escenarios de riesgo, el análisis de riesgos de manera general y detallada, definición de medidas de reducción de riesgo, incluidas las acciones de monitoreo de riesgos en la ciudad.</t>
  </si>
  <si>
    <t>Realizar acciones de preparación y ejecución para una oportuna y adecuada respuesta a emergencias y desastres, encaminadas a disminuir el impacto en las personas, los bienes, la infraestructura, los medios de subsistencia, la prestación de servicios o los recursos ambientales, materiales, económicas o ambientales, facilitando la implementación de la recuperación temprana.</t>
  </si>
  <si>
    <t>Desde la preparación para la coordinación e implementación de las actividades necesarias para la prestación de servicios de respuesta y atención de emergencias, ejecutando las actividades de soporte o funciones para coordinar, organizar y administrar emergencias y la preparación para la recuperación posterior a la emergencia según normatividad vigente aplicable al proceso de manejo de emergencias.</t>
  </si>
  <si>
    <t>No. 5: Fortalecer el manejo de emergencias, calamidades y/o desastres en el marco del SDGR – CC en Bogotá D.C.</t>
  </si>
  <si>
    <t>Administrar los bienes y servicios de la entidad, mediante la correcta ejecución de los recursos para el efectivo funcionamiento de la infraestructura física y del parque automotor.</t>
  </si>
  <si>
    <t>Inicia con la formulación de los planes de la gestión administrativa y finaliza con las acciones de mejoramiento.</t>
  </si>
  <si>
    <t>Gestionar la adquisición de bienes y servicios para cumplir la misión y objetivos institucionales establecidos en los planes, programas y proyectos del IDIGER de acuerdo con la normatividad vigente.</t>
  </si>
  <si>
    <t>Inicia con la planeación de la contratación, continua con la selección, contratación, ejecución y finaliza con el cierre del expediente.</t>
  </si>
  <si>
    <t>Ejercer la defensa de los intereses de la Entidad a través de la adecuada asesoría jurídica y representación judicial y extrajudicial encaminada a la prevención el daño antijurídico.</t>
  </si>
  <si>
    <t>Este proceso abarca el análisis interno de los asuntos y problemas jurídicos relacionados con la actividad de la Entidad, el cual se realiza en los diferentes espacios intra e inter institucionales, hasta el ejercicio de la representación judicial y extrajudicial.</t>
  </si>
  <si>
    <t>Coordinar, administrar y controlar las operaciones presupuestales, de tesorería y contables del IDIGER y FONDIGER, mediante la aplicación de la normatividad legal vigente, para asegurar la calidad, confiabilidad, razonabilidad y oportunidad de la información financiera y presupuestal.</t>
  </si>
  <si>
    <t>Inicia con la ejecución de la operación financiera, continúa con el registro de la ejecución de los recursos, pago de obligaciones, identificación de ingresos, reconocimiento contable y presentación de los informes financieros hasta la implementación de las acciones de mejoramiento del IDIGER.</t>
  </si>
  <si>
    <t>Administrar la documentación que genera y recibe el IDIGER, mediante el cumplimiento de directrices emitidas por el Archivo de Bogotá, el Archivo General de la Nación y la normatividad vigente, para el manejo adecuado de la documentación, conservación, integridad y transparencia de las actividades de Gestión Documental.</t>
  </si>
  <si>
    <t>Inicia con la definición del diagnóstico, la elaboración y aplicación de instrumentos archivísticos y la estructuración de planes y programas de Gestión Documental y termina con la implementación de las acciones de mejora del proceso.</t>
  </si>
  <si>
    <t>Garantizar la atención a la ciudadanía mediante la generación e implementación de estrategias que permita orientar y dar respuesta de manera efectiva a los requerimientos de las partes interesadas.</t>
  </si>
  <si>
    <t>Inicia con la planeación de las actividades y recursos necesarios para la atención a la ciudadanía hasta el seguimiento de las mismas que incluyen las actividades relacionadas con la Administración, análisis de peticiones, quejas, reclamos, la defensoría de los derechos de la ciudadanía y la elaboración de seguimientos e informes.</t>
  </si>
  <si>
    <t>No. 6: Implementar la estrategia del servicio a la ciudadanía y a los grupos de interés del IDIGER, brindando soluciones integrales para el acceso a la información y mejora en la prestación de los servicios, procurando calidad, calidez y oportunidad en armonía con los principios de transparencia, prevención y lucha contra la corrupción</t>
  </si>
  <si>
    <t>Evaluar la eficacia y eficiencia del Sistema de Control Interno de la entidad, de manera independiente y objetiva, mediante la aplicación de los roles asignados a la Oficina de Control Interno (Liderazgo estratégico, enfoque hacia la prevención, evaluación de la gestión del riesgo, relación con entes externos de control y el de evaluación y seguimiento), en el marco de aseguramiento y consultoría, para generar valor agregado y aportar al cumplimiento de los objetivos institucionales.</t>
  </si>
  <si>
    <t>Inicia con la identificación de necesidades y planeación de las actividades de la vigencia para la ejecución de los roles de la Oficina de Control Interno como evaluador independiente del Sistema de Control Interno, continua con la elaboración y aprobación del Plan Anual de Auditorias para la vigencia y su ejecución; la comunicación de resultados de los informes,  seguimiento a los planes de mejoramiento de la entidad y finaliza con el seguimiento a las actividades del Plan Anual de Auditorías y su adecuación y mejora de las actividades que le competen cuando aplique.</t>
  </si>
  <si>
    <t>Se evidencia la ejecución de los controles que evitan la materialización del riesgo.</t>
  </si>
  <si>
    <t>Durante el periodo de Enero a Abril de 2023, se realizarón, 7 visitas que corresponden a 7 desarrollos, de las Localidades Usaquén, Usme, Rafael Uribe Uribe y Ciudad Bolivar, donde se realizaron 182 notificaciones, a partir de las 184 Fichas técnicas entregadas por la Subdirección de Analisis de Riesgos y Efectos del Cambio Climatico. Donde no se presentaron errores en la georeferenciación de los predios recomendados.
Nombre de la localdiad, nombre del desarrollo, numero de fichas técnicas, numero de notificaciones, observaciones
1. Usaquén 
- Desarrollo Delicias del Carmen, CT-8890, se recibieron 5 fichas técnicas y se realizaron 5 notificaciones, sin presentar ninguna novedad.
5. Usme: 
-Barrio Fiscala, Sector Centro Germinar, CT-8769, se recibieron 2 fichas técnicas y se realizarón 2 notificaciones, sin presentar ninguna novedad.
-Desarrollo Villa Juliana, CT-8913, se recibieron 66 fichas técnicas, se realizaron 66 notificaciones.
18. Rafael Uribe Uribe
-Desarrollo Marco Fidel Suarez cuarta parte media, CT-8961, se recibieron 1 ficha tecnica y se realizón 1 notificacion, sin presentar novedad.
19. Ciudad Bolivar
-Desarrollo Sotavento 3 y 4 sector, CT-8755, se recibieron 7 fichas técnicas y se realizarón 7 notificaciones, sin presentar novedad.
-Desarrollo Tesorito, CT-8774, se recibieron 1 ficha técnica, 1 notificación, sin presentar novedad.
-Desarrollo Tabor Altaloma. CT-8908, se recibieron 102 fichas técnicas y se realizaron 100 notificaciones, durante la actividad se evidencia que dos predios tienen ficha técnica, sin embargo, en campo se verifica que corresponden al mismo predio. Can base en lo anterior, se emite comunicación interna 2023IE2203, donde se informa de esta circustancia a la Subdirección de Analisis de Riesgos y Efectos del Cambio Climatico, para que definan si las mencionadas fichas técnicas deben ser anuladas.</t>
  </si>
  <si>
    <t>En el periodo mayo a agosto de 2023 se realizó el acompañamiento, desde los componentes social, catastral, jurídico, administrativo, a los procesos activos en pro del cumplimiento de la meta propuesta.
En el periodo se asignaron recursos por fuente FONDIGER a través de los CDP's 2939, 2940, 2941, 2942 de junio 22 de 2022 al momento se adelantan las solicitudes de visitas para avalúo comercial y la recolección de soportes para la elaboración de liquidaciones de reconocimientos economicos por los impactos generados por el proceso a fin de establecer los valores a ofertar y comprometer los recursos asignados.
Se realizó la gestión para la recepción de nueve (9) predios desocupados, que representan doce (12) familias, que corresponden a los siguientes expedientes:
MAYO Exp 564. (1 Familia reportada). Quebrada Chiguaza. Localidad San Cristobal. Fuente IDIGER y Exp 456. (1 familia reportada). Quebrada Limas. Fuente FONDIGER. Localidad de Ciudad Bolivar.
JUNIO: Exp 529. (1 familia reportada) Localidad San Cristobal. Quebrada Chiguaza. Fuente FONDIGER y Exp 784 (1 familia reportada) Localidad San Cristobal. Quebrada Chiguaza. Fuente IDIGER. Exp.. 417. (1 familia reportada) Quebrada Trompetica. Localidad de Ciudad Bolivar. Fuente FONDIGER.
JULIO: Exp 406 (3 familia reportada).Localidad San Cristobal. Quebrada Chiguaza. Fuente IDIGER
AGOSTO: Exp 77. (1 Familia reportada). Quebrada Verejones. Localidad San Cristobal. Fuente IDIGER y Exp 780. (1 familia reportada). Quebrada Chiguaza. Fuente IDIGER. Localidad de San Cristobal, Exp. 782 (2 familias reportadas). Quebrada Chiguaza, Localidad de San Cristobal. Fuente FONDIGER. 
Teniendo en cuenta que la meta anual es 40 familias protegidas a través de la recepción de predios recibidos desocupados, en este periodo se realiza un avance anual del 47,5%:</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</si>
</sst>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yy"/>
    <numFmt numFmtId="165" formatCode="0.0%"/>
    <numFmt numFmtId="166" formatCode="0.0"/>
  </numFmts>
  <fonts count="37">
    <font>
      <sz val="11"/>
      <color theme="1"/>
      <name val="Calibri"/>
      <scheme val="minor"/>
    </font>
    <font>
      <b/>
      <sz val="22"/>
      <color theme="0"/>
      <name val="Calibri"/>
    </font>
    <font>
      <sz val="11"/>
      <name val="Calibri"/>
    </font>
    <font>
      <b/>
      <sz val="10"/>
      <color theme="1"/>
      <name val="Arial"/>
    </font>
    <font>
      <sz val="10"/>
      <color theme="1"/>
      <name val="Arial"/>
    </font>
    <font>
      <sz val="11"/>
      <color theme="1"/>
      <name val="Arial Narrow"/>
    </font>
    <font>
      <sz val="11"/>
      <color theme="1"/>
      <name val="Calibri"/>
    </font>
    <font>
      <b/>
      <sz val="12"/>
      <color theme="0"/>
      <name val="Calibri"/>
    </font>
    <font>
      <sz val="16"/>
      <color theme="1"/>
      <name val="Calibri"/>
    </font>
    <font>
      <b/>
      <sz val="12"/>
      <color theme="1"/>
      <name val="Calibri"/>
    </font>
    <font>
      <sz val="10"/>
      <color theme="1"/>
      <name val="Calibri"/>
    </font>
    <font>
      <sz val="8"/>
      <color theme="1"/>
      <name val="Century Gothic"/>
    </font>
    <font>
      <b/>
      <sz val="11"/>
      <color theme="1"/>
      <name val="Century Gothic"/>
    </font>
    <font>
      <b/>
      <sz val="14"/>
      <color theme="1"/>
      <name val="Arial Narrow"/>
    </font>
    <font>
      <b/>
      <sz val="11"/>
      <color theme="1"/>
      <name val="Arial Narrow"/>
    </font>
    <font>
      <b/>
      <sz val="13"/>
      <color theme="1"/>
      <name val="Arial Narrow"/>
    </font>
    <font>
      <b/>
      <sz val="11"/>
      <color theme="0"/>
      <name val="Arial Narrow"/>
    </font>
    <font>
      <sz val="10"/>
      <color theme="1"/>
      <name val="Arial Narrow"/>
    </font>
    <font>
      <b/>
      <sz val="22"/>
      <color theme="1"/>
      <name val="Arial Narrow"/>
    </font>
    <font>
      <b/>
      <sz val="8"/>
      <color theme="0"/>
      <name val="Arial Narrow"/>
    </font>
    <font>
      <b/>
      <sz val="10"/>
      <color theme="0"/>
      <name val="Arial Narrow"/>
    </font>
    <font>
      <b/>
      <sz val="10"/>
      <color theme="0"/>
      <name val="Arial"/>
    </font>
    <font>
      <b/>
      <sz val="9"/>
      <color theme="1"/>
      <name val="Arial Narrow"/>
    </font>
    <font>
      <sz val="9"/>
      <color theme="0"/>
      <name val="Century Gothic"/>
    </font>
    <font>
      <sz val="9"/>
      <color theme="1"/>
      <name val="Century Gothic"/>
    </font>
    <font>
      <b/>
      <sz val="9"/>
      <color theme="0"/>
      <name val="Century Gothic"/>
    </font>
    <font>
      <sz val="9"/>
      <color theme="1"/>
      <name val="Arial Narrow"/>
    </font>
    <font>
      <u/>
      <sz val="11"/>
      <color theme="10"/>
      <name val="Calibri"/>
    </font>
    <font>
      <sz val="12"/>
      <color theme="1"/>
      <name val="Arial Narrow"/>
    </font>
    <font>
      <sz val="9"/>
      <color rgb="FF000000"/>
      <name val="Arial Narrow"/>
    </font>
    <font>
      <b/>
      <sz val="9"/>
      <color rgb="FF000000"/>
      <name val="Arial Narrow"/>
    </font>
    <font>
      <b/>
      <sz val="10"/>
      <color theme="1"/>
      <name val="Arial Narrow"/>
    </font>
    <font>
      <b/>
      <sz val="11"/>
      <color theme="1"/>
      <name val="Calibri"/>
    </font>
    <font>
      <b/>
      <sz val="9"/>
      <color theme="1"/>
      <name val="Century Gothic"/>
    </font>
    <font>
      <sz val="7"/>
      <color theme="1"/>
      <name val="Arial"/>
    </font>
    <font>
      <sz val="7"/>
      <color theme="1"/>
      <name val="Century Gothic"/>
    </font>
    <font>
      <sz val="11"/>
      <color theme="1"/>
      <name val="Calibri"/>
      <scheme val="minor"/>
    </font>
  </fonts>
  <fills count="7">
    <fill>
      <patternFill patternType="none"/>
    </fill>
    <fill>
      <patternFill patternType="gray125"/>
    </fill>
    <fill>
      <patternFill patternType="solid">
        <fgColor theme="0"/>
        <bgColor theme="0"/>
      </patternFill>
    </fill>
    <fill>
      <patternFill patternType="solid">
        <fgColor rgb="FF002060"/>
        <bgColor rgb="FF002060"/>
      </patternFill>
    </fill>
    <fill>
      <patternFill patternType="solid">
        <fgColor rgb="FFF2F2F2"/>
        <bgColor rgb="FFF2F2F2"/>
      </patternFill>
    </fill>
    <fill>
      <patternFill patternType="solid">
        <fgColor rgb="FF00B0F0"/>
        <bgColor rgb="FF00B0F0"/>
      </patternFill>
    </fill>
    <fill>
      <patternFill patternType="solid">
        <fgColor rgb="FF00B050"/>
        <bgColor rgb="FF00B050"/>
      </patternFill>
    </fill>
  </fills>
  <borders count="3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36" fillId="0" borderId="0" applyFont="0" applyFill="0" applyBorder="0" applyAlignment="0" applyProtection="0"/>
  </cellStyleXfs>
  <cellXfs count="172">
    <xf numFmtId="0" fontId="0" fillId="0" borderId="0" xfId="0" applyFont="1" applyAlignment="1"/>
    <xf numFmtId="0" fontId="4" fillId="0" borderId="4" xfId="0" applyFont="1" applyBorder="1" applyAlignment="1">
      <alignment horizontal="left" vertical="center"/>
    </xf>
    <xf numFmtId="0" fontId="5" fillId="0" borderId="0" xfId="0" applyFont="1"/>
    <xf numFmtId="0" fontId="5" fillId="2" borderId="5" xfId="0" applyFont="1" applyFill="1" applyBorder="1"/>
    <xf numFmtId="0" fontId="6" fillId="0" borderId="0" xfId="0" applyFont="1"/>
    <xf numFmtId="0" fontId="4" fillId="0" borderId="4" xfId="0" applyFont="1" applyBorder="1" applyAlignment="1">
      <alignment horizontal="left" vertical="center" wrapText="1"/>
    </xf>
    <xf numFmtId="164" fontId="4" fillId="0" borderId="4" xfId="0" applyNumberFormat="1" applyFont="1" applyBorder="1" applyAlignment="1">
      <alignment horizontal="left" vertical="center" wrapText="1"/>
    </xf>
    <xf numFmtId="0" fontId="5" fillId="0" borderId="0" xfId="0" applyFont="1" applyAlignment="1">
      <alignment horizontal="center" vertical="center"/>
    </xf>
    <xf numFmtId="0" fontId="5" fillId="0" borderId="0" xfId="0" applyFont="1" applyAlignment="1">
      <alignment horizontal="center"/>
    </xf>
    <xf numFmtId="0" fontId="9" fillId="0" borderId="4" xfId="0" applyFont="1" applyBorder="1" applyAlignment="1">
      <alignment horizontal="center" vertical="center"/>
    </xf>
    <xf numFmtId="0" fontId="9" fillId="0" borderId="13" xfId="0" applyFont="1" applyBorder="1" applyAlignment="1">
      <alignment horizontal="center" vertical="center"/>
    </xf>
    <xf numFmtId="0" fontId="5" fillId="4" borderId="4" xfId="0" applyFont="1" applyFill="1" applyBorder="1" applyAlignment="1">
      <alignment horizontal="center" vertical="center"/>
    </xf>
    <xf numFmtId="0" fontId="4" fillId="0" borderId="4" xfId="0" applyFont="1" applyBorder="1" applyAlignment="1">
      <alignment vertical="center"/>
    </xf>
    <xf numFmtId="0" fontId="11" fillId="0" borderId="0" xfId="0" applyFont="1" applyAlignment="1">
      <alignment horizontal="center"/>
    </xf>
    <xf numFmtId="0" fontId="12" fillId="0" borderId="0" xfId="0" applyFont="1" applyAlignment="1">
      <alignment horizontal="center" vertical="center" wrapText="1"/>
    </xf>
    <xf numFmtId="0" fontId="5" fillId="2" borderId="5" xfId="0" applyFont="1" applyFill="1" applyBorder="1" applyAlignment="1">
      <alignment horizontal="center" vertical="center"/>
    </xf>
    <xf numFmtId="0" fontId="14" fillId="2" borderId="5" xfId="0" applyFont="1" applyFill="1" applyBorder="1" applyAlignment="1">
      <alignment horizontal="center" vertical="center"/>
    </xf>
    <xf numFmtId="0" fontId="5" fillId="2" borderId="5" xfId="0" applyFont="1" applyFill="1" applyBorder="1" applyAlignment="1">
      <alignment vertical="center"/>
    </xf>
    <xf numFmtId="0" fontId="5" fillId="0" borderId="17" xfId="0" applyFont="1" applyBorder="1" applyAlignment="1">
      <alignment horizontal="left" vertical="center" wrapText="1"/>
    </xf>
    <xf numFmtId="0" fontId="5" fillId="2" borderId="5" xfId="0" applyFont="1" applyFill="1" applyBorder="1" applyAlignment="1">
      <alignment horizontal="left" vertical="center"/>
    </xf>
    <xf numFmtId="0" fontId="16" fillId="3" borderId="4"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7" fillId="0" borderId="4" xfId="0" applyFont="1" applyBorder="1" applyAlignment="1">
      <alignment horizontal="left" vertical="center" wrapText="1"/>
    </xf>
    <xf numFmtId="0" fontId="5" fillId="0" borderId="4" xfId="0" applyFont="1" applyBorder="1" applyAlignment="1">
      <alignment horizontal="center" vertical="center" wrapText="1"/>
    </xf>
    <xf numFmtId="9" fontId="5" fillId="0" borderId="4" xfId="0" applyNumberFormat="1" applyFont="1" applyBorder="1" applyAlignment="1">
      <alignment horizontal="center" vertical="center" wrapText="1"/>
    </xf>
    <xf numFmtId="165" fontId="5" fillId="0" borderId="4" xfId="0" applyNumberFormat="1" applyFont="1" applyBorder="1" applyAlignment="1">
      <alignment horizontal="center" vertical="center" wrapText="1"/>
    </xf>
    <xf numFmtId="0" fontId="17" fillId="0" borderId="17" xfId="0" applyFont="1" applyBorder="1" applyAlignment="1">
      <alignment vertical="center" wrapText="1"/>
    </xf>
    <xf numFmtId="0" fontId="17" fillId="0" borderId="4" xfId="0" applyFont="1" applyBorder="1" applyAlignment="1">
      <alignment horizontal="center" vertical="center" wrapText="1"/>
    </xf>
    <xf numFmtId="0" fontId="17" fillId="0" borderId="4" xfId="0" applyFont="1" applyBorder="1" applyAlignment="1">
      <alignment vertical="center" wrapText="1"/>
    </xf>
    <xf numFmtId="0" fontId="5" fillId="2" borderId="5" xfId="0" applyFont="1" applyFill="1" applyBorder="1" applyAlignment="1">
      <alignment horizontal="center"/>
    </xf>
    <xf numFmtId="0" fontId="5" fillId="0" borderId="4" xfId="0" applyFont="1" applyBorder="1" applyAlignment="1">
      <alignment horizontal="left" vertical="center" wrapText="1"/>
    </xf>
    <xf numFmtId="0" fontId="17" fillId="0" borderId="4" xfId="0" applyFont="1" applyBorder="1" applyAlignment="1">
      <alignment horizontal="left" vertical="center"/>
    </xf>
    <xf numFmtId="0" fontId="14" fillId="4" borderId="24" xfId="0" applyFont="1" applyFill="1" applyBorder="1" applyAlignment="1">
      <alignment horizontal="center" vertical="center" wrapText="1"/>
    </xf>
    <xf numFmtId="0" fontId="24" fillId="5" borderId="4"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5" fillId="6" borderId="4" xfId="0" applyFont="1" applyFill="1" applyBorder="1" applyAlignment="1">
      <alignment horizontal="center" vertical="center" wrapText="1"/>
    </xf>
    <xf numFmtId="0" fontId="14" fillId="0" borderId="0" xfId="0" applyFont="1" applyAlignment="1">
      <alignment horizontal="left" vertical="center"/>
    </xf>
    <xf numFmtId="9" fontId="13" fillId="6" borderId="27" xfId="0" applyNumberFormat="1" applyFont="1" applyFill="1" applyBorder="1" applyAlignment="1">
      <alignment horizontal="center" vertical="center"/>
    </xf>
    <xf numFmtId="9" fontId="32" fillId="4" borderId="4" xfId="0" applyNumberFormat="1" applyFont="1" applyFill="1" applyBorder="1" applyAlignment="1">
      <alignment horizontal="center" vertical="center"/>
    </xf>
    <xf numFmtId="10" fontId="32" fillId="4" borderId="4" xfId="0" applyNumberFormat="1" applyFont="1" applyFill="1" applyBorder="1" applyAlignment="1">
      <alignment horizontal="center" vertical="center"/>
    </xf>
    <xf numFmtId="0" fontId="32" fillId="4" borderId="4" xfId="0" applyFont="1" applyFill="1" applyBorder="1" applyAlignment="1">
      <alignment horizontal="center" vertical="center" wrapText="1"/>
    </xf>
    <xf numFmtId="0" fontId="32" fillId="4" borderId="4" xfId="0" applyFont="1" applyFill="1" applyBorder="1" applyAlignment="1">
      <alignment vertical="center" wrapText="1"/>
    </xf>
    <xf numFmtId="0" fontId="6" fillId="0" borderId="0" xfId="0" applyFont="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wrapText="1"/>
    </xf>
    <xf numFmtId="0" fontId="6" fillId="0" borderId="0" xfId="0" applyFont="1" applyAlignment="1">
      <alignment horizontal="center"/>
    </xf>
    <xf numFmtId="0" fontId="33" fillId="4" borderId="4" xfId="0" applyFont="1" applyFill="1" applyBorder="1" applyAlignment="1">
      <alignment horizontal="center" vertical="center" wrapText="1"/>
    </xf>
    <xf numFmtId="0" fontId="33" fillId="4" borderId="4" xfId="0" applyFont="1" applyFill="1" applyBorder="1" applyAlignment="1">
      <alignment horizontal="center" vertical="center"/>
    </xf>
    <xf numFmtId="0" fontId="34" fillId="0" borderId="0" xfId="0" applyFont="1"/>
    <xf numFmtId="0" fontId="35" fillId="4" borderId="4" xfId="0" applyFont="1" applyFill="1" applyBorder="1" applyAlignment="1">
      <alignment horizontal="left" vertical="center" wrapText="1"/>
    </xf>
    <xf numFmtId="0" fontId="35" fillId="0" borderId="4" xfId="0" applyFont="1" applyBorder="1" applyAlignment="1">
      <alignment horizontal="left" vertical="center" wrapText="1"/>
    </xf>
    <xf numFmtId="0" fontId="34" fillId="0" borderId="0" xfId="0" applyFont="1" applyAlignment="1">
      <alignment horizontal="left"/>
    </xf>
    <xf numFmtId="0" fontId="35" fillId="0" borderId="4" xfId="0" applyFont="1" applyBorder="1" applyAlignment="1">
      <alignment horizontal="left" vertical="center"/>
    </xf>
    <xf numFmtId="0" fontId="34" fillId="0" borderId="0" xfId="0" applyFont="1" applyAlignment="1">
      <alignment wrapText="1"/>
    </xf>
    <xf numFmtId="0" fontId="10" fillId="0" borderId="11" xfId="0" applyFont="1" applyBorder="1" applyAlignment="1">
      <alignment horizontal="center" vertical="center"/>
    </xf>
    <xf numFmtId="0" fontId="2" fillId="0" borderId="13" xfId="0" applyFont="1" applyBorder="1"/>
    <xf numFmtId="0" fontId="10" fillId="0" borderId="11" xfId="0" applyFont="1" applyBorder="1" applyAlignment="1">
      <alignment horizontal="left" vertical="center" wrapText="1"/>
    </xf>
    <xf numFmtId="0" fontId="7" fillId="3" borderId="11" xfId="0" applyFont="1" applyFill="1" applyBorder="1" applyAlignment="1">
      <alignment horizontal="center" vertical="center" wrapText="1"/>
    </xf>
    <xf numFmtId="0" fontId="2" fillId="0" borderId="12" xfId="0" applyFont="1" applyBorder="1"/>
    <xf numFmtId="0" fontId="7" fillId="3" borderId="14" xfId="0" applyFont="1" applyFill="1" applyBorder="1" applyAlignment="1">
      <alignment horizontal="center" vertical="center" wrapText="1"/>
    </xf>
    <xf numFmtId="0" fontId="2" fillId="0" borderId="15" xfId="0" applyFont="1" applyBorder="1"/>
    <xf numFmtId="0" fontId="2" fillId="0" borderId="16" xfId="0" applyFont="1" applyBorder="1"/>
    <xf numFmtId="0" fontId="1" fillId="0" borderId="1" xfId="0" applyFont="1" applyBorder="1" applyAlignment="1">
      <alignment horizontal="center" vertical="center"/>
    </xf>
    <xf numFmtId="0" fontId="2" fillId="0" borderId="2" xfId="0" applyFont="1" applyBorder="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0" borderId="1" xfId="0" applyFont="1" applyBorder="1" applyAlignment="1">
      <alignment horizontal="center" vertical="center"/>
    </xf>
    <xf numFmtId="0" fontId="2" fillId="0" borderId="3" xfId="0" applyFont="1" applyBorder="1"/>
    <xf numFmtId="0" fontId="0" fillId="0" borderId="0" xfId="0" applyFont="1" applyAlignment="1"/>
    <xf numFmtId="0" fontId="2" fillId="0" borderId="10" xfId="0" applyFont="1" applyBorder="1"/>
    <xf numFmtId="0" fontId="7" fillId="3" borderId="1" xfId="0" applyFont="1" applyFill="1" applyBorder="1" applyAlignment="1">
      <alignment horizontal="center" vertical="center" wrapText="1"/>
    </xf>
    <xf numFmtId="0" fontId="8" fillId="0" borderId="1" xfId="0" applyFont="1" applyBorder="1" applyAlignment="1">
      <alignment horizontal="center" vertical="center"/>
    </xf>
    <xf numFmtId="0" fontId="9" fillId="4" borderId="1" xfId="0" applyFont="1" applyFill="1" applyBorder="1" applyAlignment="1">
      <alignment horizontal="center" vertical="center"/>
    </xf>
    <xf numFmtId="0" fontId="10" fillId="0" borderId="1" xfId="0" applyFont="1" applyBorder="1" applyAlignment="1">
      <alignment horizontal="left" vertical="center" wrapText="1"/>
    </xf>
    <xf numFmtId="0" fontId="10" fillId="0" borderId="11" xfId="0" applyFont="1" applyBorder="1" applyAlignment="1">
      <alignment horizontal="center" vertical="center" wrapText="1"/>
    </xf>
    <xf numFmtId="0" fontId="9" fillId="4" borderId="1"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2" fillId="0" borderId="20" xfId="0" applyFont="1" applyBorder="1"/>
    <xf numFmtId="0" fontId="14" fillId="4" borderId="17" xfId="0" applyFont="1" applyFill="1" applyBorder="1" applyAlignment="1">
      <alignment horizontal="center" vertical="center" wrapText="1"/>
    </xf>
    <xf numFmtId="0" fontId="11" fillId="0" borderId="1" xfId="0" applyFont="1" applyBorder="1" applyAlignment="1">
      <alignment horizontal="center"/>
    </xf>
    <xf numFmtId="0" fontId="3" fillId="0" borderId="1" xfId="0" applyFont="1" applyBorder="1" applyAlignment="1">
      <alignment horizontal="center" vertical="center" wrapText="1"/>
    </xf>
    <xf numFmtId="0" fontId="13" fillId="4" borderId="17" xfId="0" applyFont="1" applyFill="1" applyBorder="1" applyAlignment="1">
      <alignment horizontal="center" vertical="center" textRotation="90"/>
    </xf>
    <xf numFmtId="0" fontId="2" fillId="0" borderId="18" xfId="0" applyFont="1" applyBorder="1"/>
    <xf numFmtId="0" fontId="14" fillId="4" borderId="17" xfId="0" applyFont="1" applyFill="1" applyBorder="1" applyAlignment="1">
      <alignment horizontal="center" vertical="center"/>
    </xf>
    <xf numFmtId="0" fontId="15" fillId="4" borderId="11"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7" xfId="0" applyFont="1" applyFill="1" applyBorder="1" applyAlignment="1">
      <alignment horizontal="center" vertical="center" wrapText="1"/>
    </xf>
    <xf numFmtId="0" fontId="5" fillId="4" borderId="17" xfId="0" applyFont="1" applyFill="1" applyBorder="1" applyAlignment="1">
      <alignment horizontal="center" vertical="center"/>
    </xf>
    <xf numFmtId="0" fontId="5" fillId="0" borderId="17" xfId="0" applyFont="1" applyBorder="1" applyAlignment="1">
      <alignment horizontal="center" vertical="center" wrapText="1"/>
    </xf>
    <xf numFmtId="49" fontId="5" fillId="0" borderId="17" xfId="0" applyNumberFormat="1" applyFont="1" applyBorder="1" applyAlignment="1">
      <alignment horizontal="center" vertical="center" wrapText="1"/>
    </xf>
    <xf numFmtId="9" fontId="5" fillId="0" borderId="17" xfId="0" applyNumberFormat="1" applyFont="1" applyBorder="1" applyAlignment="1">
      <alignment horizontal="center" vertical="center" wrapText="1"/>
    </xf>
    <xf numFmtId="0" fontId="14" fillId="0" borderId="17" xfId="0" applyFont="1" applyBorder="1" applyAlignment="1">
      <alignment horizontal="center" vertical="center"/>
    </xf>
    <xf numFmtId="0" fontId="14" fillId="0" borderId="17" xfId="0" applyFont="1" applyBorder="1" applyAlignment="1">
      <alignment horizontal="center" vertical="center" wrapText="1"/>
    </xf>
    <xf numFmtId="9" fontId="17" fillId="0" borderId="17" xfId="0" applyNumberFormat="1" applyFont="1" applyBorder="1" applyAlignment="1">
      <alignment horizontal="center" vertical="center" wrapText="1"/>
    </xf>
    <xf numFmtId="0" fontId="5" fillId="2" borderId="17" xfId="0" applyFont="1" applyFill="1" applyBorder="1" applyAlignment="1">
      <alignment horizontal="center" vertical="center" wrapText="1"/>
    </xf>
    <xf numFmtId="0" fontId="4" fillId="0" borderId="11" xfId="0" applyFont="1" applyBorder="1" applyAlignment="1">
      <alignment horizontal="left" vertical="center"/>
    </xf>
    <xf numFmtId="0" fontId="19" fillId="3" borderId="17" xfId="0" applyFont="1" applyFill="1" applyBorder="1" applyAlignment="1">
      <alignment horizontal="center" vertical="center" wrapText="1"/>
    </xf>
    <xf numFmtId="0" fontId="18" fillId="0" borderId="1" xfId="0" applyFont="1" applyBorder="1" applyAlignment="1">
      <alignment horizontal="center" vertical="center"/>
    </xf>
    <xf numFmtId="0" fontId="5" fillId="0" borderId="17" xfId="0" applyFont="1" applyBorder="1" applyAlignment="1">
      <alignment horizontal="left" vertical="center" wrapText="1"/>
    </xf>
    <xf numFmtId="0" fontId="14" fillId="4"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14" fillId="4" borderId="11"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7" fillId="0" borderId="17" xfId="0" applyFont="1" applyBorder="1" applyAlignment="1">
      <alignment horizontal="center" vertical="center" wrapText="1"/>
    </xf>
    <xf numFmtId="0" fontId="20" fillId="3" borderId="17" xfId="0" applyFont="1" applyFill="1" applyBorder="1" applyAlignment="1">
      <alignment horizontal="center" vertical="center" wrapText="1"/>
    </xf>
    <xf numFmtId="166" fontId="5" fillId="0" borderId="17" xfId="0" applyNumberFormat="1" applyFont="1" applyBorder="1" applyAlignment="1">
      <alignment horizontal="center" vertical="center" wrapText="1"/>
    </xf>
    <xf numFmtId="0" fontId="15" fillId="4" borderId="11" xfId="0" applyFont="1" applyFill="1" applyBorder="1" applyAlignment="1">
      <alignment horizontal="center" vertical="center" wrapText="1"/>
    </xf>
    <xf numFmtId="0" fontId="21" fillId="0" borderId="1" xfId="0" applyFont="1" applyBorder="1" applyAlignment="1">
      <alignment horizontal="center" vertical="center"/>
    </xf>
    <xf numFmtId="164" fontId="5" fillId="0" borderId="17" xfId="0" applyNumberFormat="1" applyFont="1" applyBorder="1" applyAlignment="1">
      <alignment horizontal="center" vertical="center" wrapText="1"/>
    </xf>
    <xf numFmtId="165" fontId="5" fillId="0" borderId="17" xfId="0" applyNumberFormat="1" applyFont="1" applyBorder="1" applyAlignment="1">
      <alignment horizontal="center" vertical="center" wrapText="1"/>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9" fontId="26" fillId="0" borderId="17"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0" fontId="17" fillId="0" borderId="17" xfId="0" applyFont="1" applyBorder="1" applyAlignment="1">
      <alignment horizontal="left" vertical="center" wrapText="1"/>
    </xf>
    <xf numFmtId="9" fontId="5" fillId="0" borderId="18" xfId="0" applyNumberFormat="1" applyFont="1" applyBorder="1" applyAlignment="1">
      <alignment horizontal="center" vertical="center" wrapText="1"/>
    </xf>
    <xf numFmtId="0" fontId="22" fillId="4" borderId="11" xfId="0" applyFont="1" applyFill="1" applyBorder="1" applyAlignment="1">
      <alignment horizontal="center" vertical="center" wrapText="1"/>
    </xf>
    <xf numFmtId="0" fontId="23" fillId="3" borderId="11"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14" fillId="4" borderId="17" xfId="0" applyFont="1" applyFill="1" applyBorder="1" applyAlignment="1">
      <alignment horizontal="center" vertical="center" textRotation="90"/>
    </xf>
    <xf numFmtId="0" fontId="14" fillId="4" borderId="25" xfId="0" applyFont="1" applyFill="1" applyBorder="1" applyAlignment="1">
      <alignment horizontal="center" vertical="center"/>
    </xf>
    <xf numFmtId="0" fontId="2" fillId="0" borderId="26" xfId="0" applyFont="1" applyBorder="1"/>
    <xf numFmtId="0" fontId="14" fillId="4" borderId="25" xfId="0" applyFont="1" applyFill="1" applyBorder="1" applyAlignment="1">
      <alignment horizontal="center" vertical="center" wrapText="1"/>
    </xf>
    <xf numFmtId="164" fontId="26" fillId="0" borderId="18" xfId="0" applyNumberFormat="1" applyFont="1" applyBorder="1" applyAlignment="1">
      <alignment horizontal="center" vertical="center" wrapText="1"/>
    </xf>
    <xf numFmtId="0" fontId="28" fillId="0" borderId="17" xfId="0" applyFont="1" applyBorder="1" applyAlignment="1">
      <alignment horizontal="center" vertical="center" wrapText="1"/>
    </xf>
    <xf numFmtId="0" fontId="31" fillId="4" borderId="11" xfId="0" applyFont="1" applyFill="1" applyBorder="1" applyAlignment="1">
      <alignment horizontal="center" vertical="center" wrapText="1"/>
    </xf>
    <xf numFmtId="0" fontId="31" fillId="4" borderId="17" xfId="0" applyFont="1" applyFill="1" applyBorder="1" applyAlignment="1">
      <alignment horizontal="center" vertical="center" wrapText="1"/>
    </xf>
    <xf numFmtId="0" fontId="32" fillId="4" borderId="11" xfId="0" applyFont="1" applyFill="1" applyBorder="1" applyAlignment="1">
      <alignment horizontal="center" vertical="center" wrapText="1"/>
    </xf>
    <xf numFmtId="0" fontId="2" fillId="0" borderId="3" xfId="0" applyFont="1" applyBorder="1" applyAlignment="1">
      <alignment wrapText="1"/>
    </xf>
    <xf numFmtId="0" fontId="2" fillId="0" borderId="2" xfId="0" applyFont="1" applyBorder="1" applyAlignment="1">
      <alignment wrapText="1"/>
    </xf>
    <xf numFmtId="0" fontId="2" fillId="0" borderId="8" xfId="0" applyFont="1" applyBorder="1" applyAlignment="1">
      <alignment wrapText="1"/>
    </xf>
    <xf numFmtId="0" fontId="2" fillId="0" borderId="10" xfId="0" applyFont="1" applyBorder="1" applyAlignment="1">
      <alignment wrapText="1"/>
    </xf>
    <xf numFmtId="0" fontId="2" fillId="0" borderId="9" xfId="0" applyFont="1" applyBorder="1" applyAlignment="1">
      <alignment wrapText="1"/>
    </xf>
    <xf numFmtId="0" fontId="17" fillId="0" borderId="25" xfId="0" applyFont="1" applyBorder="1" applyAlignment="1">
      <alignment horizontal="center" vertical="center" wrapText="1"/>
    </xf>
    <xf numFmtId="0" fontId="26" fillId="0" borderId="16" xfId="0" applyFont="1" applyBorder="1" applyAlignment="1">
      <alignment horizontal="center" vertical="center" wrapText="1"/>
    </xf>
    <xf numFmtId="9" fontId="26" fillId="0" borderId="28" xfId="0" applyNumberFormat="1" applyFont="1" applyBorder="1" applyAlignment="1">
      <alignment horizontal="center" vertical="center" wrapText="1"/>
    </xf>
    <xf numFmtId="0" fontId="26" fillId="0" borderId="28" xfId="0" applyFont="1" applyBorder="1" applyAlignment="1">
      <alignment vertical="center" wrapText="1"/>
    </xf>
    <xf numFmtId="0" fontId="26" fillId="0" borderId="28" xfId="0" applyFont="1" applyBorder="1" applyAlignment="1">
      <alignment horizontal="center" vertical="center" wrapText="1"/>
    </xf>
    <xf numFmtId="0" fontId="2" fillId="0" borderId="28" xfId="0" applyFont="1" applyBorder="1"/>
    <xf numFmtId="0" fontId="26" fillId="0" borderId="25" xfId="0" applyFont="1" applyBorder="1" applyAlignment="1">
      <alignment horizontal="center" vertical="center" wrapText="1"/>
    </xf>
    <xf numFmtId="0" fontId="26" fillId="0" borderId="7" xfId="0" applyFont="1" applyBorder="1" applyAlignment="1">
      <alignment horizontal="center" vertical="center" wrapText="1"/>
    </xf>
    <xf numFmtId="10" fontId="26" fillId="0" borderId="28" xfId="0" applyNumberFormat="1" applyFont="1" applyBorder="1" applyAlignment="1">
      <alignment horizontal="center" vertical="center" wrapText="1"/>
    </xf>
    <xf numFmtId="0" fontId="29" fillId="0" borderId="28" xfId="0" applyFont="1" applyBorder="1" applyAlignment="1">
      <alignment horizontal="center" vertical="center" wrapText="1"/>
    </xf>
    <xf numFmtId="0" fontId="2" fillId="0" borderId="28" xfId="0" applyFont="1" applyBorder="1" applyAlignment="1">
      <alignment horizontal="center"/>
    </xf>
    <xf numFmtId="0" fontId="17" fillId="0" borderId="25" xfId="0" applyFont="1" applyBorder="1" applyAlignment="1">
      <alignment horizontal="left" vertical="center" wrapText="1"/>
    </xf>
    <xf numFmtId="9" fontId="5" fillId="0" borderId="19" xfId="0" applyNumberFormat="1" applyFont="1" applyBorder="1" applyAlignment="1">
      <alignment horizontal="center" vertical="center" wrapText="1"/>
    </xf>
    <xf numFmtId="164" fontId="26" fillId="0" borderId="19" xfId="0" applyNumberFormat="1" applyFont="1" applyBorder="1" applyAlignment="1">
      <alignment horizontal="center" vertical="center" wrapText="1"/>
    </xf>
    <xf numFmtId="0" fontId="30" fillId="0" borderId="28" xfId="0" applyFont="1" applyBorder="1" applyAlignment="1">
      <alignment vertical="center" wrapText="1"/>
    </xf>
    <xf numFmtId="0" fontId="30" fillId="0" borderId="28" xfId="0" applyFont="1" applyBorder="1" applyAlignment="1">
      <alignment horizontal="center" vertical="center" wrapText="1"/>
    </xf>
    <xf numFmtId="9" fontId="5" fillId="0" borderId="28" xfId="0" applyNumberFormat="1" applyFont="1" applyBorder="1" applyAlignment="1">
      <alignment horizontal="center" vertical="center" wrapText="1"/>
    </xf>
    <xf numFmtId="164" fontId="26" fillId="0" borderId="28" xfId="0" applyNumberFormat="1" applyFont="1" applyBorder="1" applyAlignment="1">
      <alignment horizontal="center" vertical="center" wrapText="1"/>
    </xf>
    <xf numFmtId="0" fontId="2" fillId="0" borderId="29" xfId="0" applyFont="1" applyBorder="1"/>
    <xf numFmtId="0" fontId="23" fillId="3" borderId="17" xfId="0" applyFont="1" applyFill="1" applyBorder="1" applyAlignment="1">
      <alignment horizontal="center" vertical="center" wrapText="1"/>
    </xf>
    <xf numFmtId="0" fontId="24" fillId="5" borderId="17" xfId="0" applyFont="1" applyFill="1" applyBorder="1" applyAlignment="1">
      <alignment horizontal="center" vertical="center" wrapText="1"/>
    </xf>
    <xf numFmtId="0" fontId="25" fillId="6" borderId="17" xfId="0" applyFont="1" applyFill="1" applyBorder="1" applyAlignment="1">
      <alignment horizontal="center" vertical="center" wrapText="1"/>
    </xf>
    <xf numFmtId="0" fontId="26" fillId="0" borderId="30" xfId="0" applyFont="1" applyBorder="1" applyAlignment="1">
      <alignment horizontal="center" vertical="center" wrapText="1"/>
    </xf>
    <xf numFmtId="9" fontId="26" fillId="0" borderId="19" xfId="0" applyNumberFormat="1" applyFont="1" applyBorder="1" applyAlignment="1">
      <alignment horizontal="center" vertical="center" wrapText="1"/>
    </xf>
    <xf numFmtId="0" fontId="26" fillId="0" borderId="19" xfId="0" applyFont="1" applyBorder="1" applyAlignment="1">
      <alignment horizontal="center" vertical="center" wrapText="1"/>
    </xf>
    <xf numFmtId="0" fontId="26" fillId="0" borderId="6" xfId="0" applyFont="1" applyBorder="1" applyAlignment="1">
      <alignment horizontal="center" vertical="center" wrapText="1"/>
    </xf>
    <xf numFmtId="0" fontId="27" fillId="0" borderId="28" xfId="0" applyFont="1" applyBorder="1" applyAlignment="1">
      <alignment horizontal="center" vertical="center" wrapText="1"/>
    </xf>
    <xf numFmtId="9" fontId="26" fillId="0" borderId="28" xfId="1" applyFont="1" applyBorder="1" applyAlignment="1">
      <alignment horizontal="center" vertical="center" wrapText="1"/>
    </xf>
    <xf numFmtId="9" fontId="2" fillId="0" borderId="28" xfId="1" applyFont="1" applyBorder="1" applyAlignment="1">
      <alignment horizontal="center"/>
    </xf>
    <xf numFmtId="9" fontId="5" fillId="0" borderId="16" xfId="0" applyNumberFormat="1" applyFont="1" applyBorder="1" applyAlignment="1">
      <alignment horizontal="center" vertical="center" wrapText="1"/>
    </xf>
    <xf numFmtId="9" fontId="2" fillId="0" borderId="31" xfId="1" applyFont="1" applyBorder="1" applyAlignment="1">
      <alignment horizontal="center"/>
    </xf>
    <xf numFmtId="0" fontId="2" fillId="0" borderId="31" xfId="0" applyFont="1" applyBorder="1"/>
  </cellXfs>
  <cellStyles count="2">
    <cellStyle name="Normal" xfId="0" builtinId="0"/>
    <cellStyle name="Porcentaje" xfId="1" builtinId="5"/>
  </cellStyles>
  <dxfs count="335">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color theme="0"/>
      </font>
      <fill>
        <patternFill patternType="none"/>
      </fill>
    </dxf>
    <dxf>
      <font>
        <color theme="0"/>
      </font>
      <fill>
        <patternFill patternType="none"/>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ont>
        <b/>
        <color theme="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b/>
        <color theme="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ont>
        <color rgb="FFFF0000"/>
      </font>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FFFF00"/>
          <bgColor rgb="FFFFFF00"/>
        </patternFill>
      </fill>
    </dxf>
    <dxf>
      <fill>
        <patternFill patternType="solid">
          <fgColor rgb="FFFF6600"/>
          <bgColor rgb="FFFF6600"/>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1er Cuatrimestre</a:t>
            </a:r>
          </a:p>
        </c:rich>
      </c:tx>
      <c:overlay val="0"/>
    </c:title>
    <c:autoTitleDeleted val="0"/>
    <c:plotArea>
      <c:layout/>
      <c:barChart>
        <c:barDir val="col"/>
        <c:grouping val="percentStacked"/>
        <c:varyColors val="1"/>
        <c:ser>
          <c:idx val="0"/>
          <c:order val="0"/>
          <c:tx>
            <c:v>% de Avance del Proceso</c:v>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Consolidado'!$E$8:$E$68</c:f>
              <c:numCache>
                <c:formatCode>0%</c:formatCode>
                <c:ptCount val="61"/>
                <c:pt idx="1">
                  <c:v>1</c:v>
                </c:pt>
                <c:pt idx="4">
                  <c:v>0.17499999999999999</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Consolidado'!$F$7:$F$68</c:f>
              <c:numCache>
                <c:formatCode>General</c:formatCode>
                <c:ptCount val="62"/>
                <c:pt idx="0">
                  <c:v>0</c:v>
                </c:pt>
                <c:pt idx="2" formatCode="0%">
                  <c:v>0</c:v>
                </c:pt>
                <c:pt idx="5" formatCode="0%">
                  <c:v>0</c:v>
                </c:pt>
                <c:pt idx="8" formatCode="0%">
                  <c:v>0</c:v>
                </c:pt>
                <c:pt idx="11" formatCode="0%">
                  <c:v>0</c:v>
                </c:pt>
                <c:pt idx="14" formatCode="0%">
                  <c:v>0</c:v>
                </c:pt>
                <c:pt idx="17" formatCode="0%">
                  <c:v>0</c:v>
                </c:pt>
                <c:pt idx="20" formatCode="0%">
                  <c:v>0</c:v>
                </c:pt>
                <c:pt idx="23" formatCode="0%">
                  <c:v>0</c:v>
                </c:pt>
                <c:pt idx="26" formatCode="0%">
                  <c:v>0</c:v>
                </c:pt>
                <c:pt idx="29" formatCode="0%">
                  <c:v>0</c:v>
                </c:pt>
                <c:pt idx="32" formatCode="0%">
                  <c:v>0</c:v>
                </c:pt>
                <c:pt idx="35" formatCode="0%">
                  <c:v>0</c:v>
                </c:pt>
                <c:pt idx="38" formatCode="0%">
                  <c:v>0</c:v>
                </c:pt>
                <c:pt idx="41" formatCode="0%">
                  <c:v>0</c:v>
                </c:pt>
                <c:pt idx="44" formatCode="0%">
                  <c:v>0</c:v>
                </c:pt>
                <c:pt idx="47" formatCode="0%">
                  <c:v>0</c:v>
                </c:pt>
                <c:pt idx="50" formatCode="0%">
                  <c:v>0</c:v>
                </c:pt>
                <c:pt idx="53" formatCode="0%">
                  <c:v>0</c:v>
                </c:pt>
                <c:pt idx="56" formatCode="0%">
                  <c:v>0</c:v>
                </c:pt>
                <c:pt idx="59" formatCode="0%">
                  <c:v>0</c:v>
                </c:pt>
              </c:numCache>
            </c:numRef>
          </c:val>
        </c:ser>
        <c:dLbls>
          <c:showLegendKey val="0"/>
          <c:showVal val="0"/>
          <c:showCatName val="0"/>
          <c:showSerName val="0"/>
          <c:showPercent val="0"/>
          <c:showBubbleSize val="0"/>
        </c:dLbls>
        <c:gapWidth val="150"/>
        <c:overlap val="100"/>
        <c:axId val="1342617264"/>
        <c:axId val="1342610192"/>
      </c:barChart>
      <c:catAx>
        <c:axId val="134261726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342610192"/>
        <c:crosses val="autoZero"/>
        <c:auto val="1"/>
        <c:lblAlgn val="ctr"/>
        <c:lblOffset val="100"/>
        <c:noMultiLvlLbl val="1"/>
      </c:catAx>
      <c:valAx>
        <c:axId val="1342610192"/>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cross"/>
        <c:minorTickMark val="cross"/>
        <c:tickLblPos val="nextTo"/>
        <c:spPr>
          <a:ln/>
        </c:spPr>
        <c:txPr>
          <a:bodyPr/>
          <a:lstStyle/>
          <a:p>
            <a:pPr lvl="0">
              <a:defRPr b="0" i="0">
                <a:solidFill>
                  <a:srgbClr val="000000"/>
                </a:solidFill>
                <a:latin typeface="+mn-lt"/>
              </a:defRPr>
            </a:pPr>
            <a:endParaRPr lang="es-CO"/>
          </a:p>
        </c:txPr>
        <c:crossAx val="134261726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2do Cuatrimestre</a:t>
            </a:r>
          </a:p>
        </c:rich>
      </c:tx>
      <c:overlay val="0"/>
    </c:title>
    <c:autoTitleDeleted val="0"/>
    <c:plotArea>
      <c:layout/>
      <c:barChart>
        <c:barDir val="col"/>
        <c:grouping val="percentStacked"/>
        <c:varyColors val="1"/>
        <c:ser>
          <c:idx val="0"/>
          <c:order val="0"/>
          <c:tx>
            <c:strRef>
              <c:f>'9. Seguimiento Consolidado'!$G$7</c:f>
              <c:strCache>
                <c:ptCount val="1"/>
                <c:pt idx="0">
                  <c:v>% de Avance del Proceso</c:v>
                </c:pt>
              </c:strCache>
            </c:strRef>
          </c:tx>
          <c:spPr>
            <a:solidFill>
              <a:srgbClr val="5B9BD5"/>
            </a:solidFill>
            <a:ln cmpd="sng">
              <a:solidFill>
                <a:srgbClr val="000000"/>
              </a:solidFill>
            </a:ln>
          </c:spPr>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Consolidado'!$G$8:$G$68</c:f>
              <c:numCache>
                <c:formatCode>0%</c:formatCode>
                <c:ptCount val="61"/>
                <c:pt idx="1">
                  <c:v>1</c:v>
                </c:pt>
                <c:pt idx="4">
                  <c:v>0.47499999999999998</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Lst>
        </c:ser>
        <c:ser>
          <c:idx val="1"/>
          <c:order val="1"/>
          <c:tx>
            <c:strRef>
              <c:f>'9. Seguimiento Consolidado'!$H$7</c:f>
              <c:strCache>
                <c:ptCount val="1"/>
                <c:pt idx="0">
                  <c:v>% de Avance OCI</c:v>
                </c:pt>
              </c:strCache>
            </c:strRef>
          </c:tx>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Consolidado'!$H$8:$H$68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dLbls>
          <c:showLegendKey val="0"/>
          <c:showVal val="0"/>
          <c:showCatName val="0"/>
          <c:showSerName val="0"/>
          <c:showPercent val="0"/>
          <c:showBubbleSize val="0"/>
        </c:dLbls>
        <c:gapWidth val="150"/>
        <c:overlap val="100"/>
        <c:axId val="1342622160"/>
        <c:axId val="1342613456"/>
      </c:barChart>
      <c:catAx>
        <c:axId val="1342622160"/>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342613456"/>
        <c:crosses val="autoZero"/>
        <c:auto val="1"/>
        <c:lblAlgn val="ctr"/>
        <c:lblOffset val="100"/>
        <c:noMultiLvlLbl val="1"/>
      </c:catAx>
      <c:valAx>
        <c:axId val="1342613456"/>
        <c:scaling>
          <c:orientation val="minMax"/>
        </c:scaling>
        <c:delete val="0"/>
        <c:axPos val="l"/>
        <c:title>
          <c:tx>
            <c:rich>
              <a:bodyPr/>
              <a:lstStyle/>
              <a:p>
                <a:pPr lvl="0">
                  <a:defRPr b="0">
                    <a:solidFill>
                      <a:srgbClr val="000000"/>
                    </a:solidFill>
                    <a:latin typeface="+mn-lt"/>
                  </a:defRPr>
                </a:pPr>
                <a:endParaRPr/>
              </a:p>
            </c:rich>
          </c:tx>
          <c:overlay val="0"/>
        </c:title>
        <c:numFmt formatCode="0%" sourceLinked="1"/>
        <c:majorTickMark val="none"/>
        <c:minorTickMark val="none"/>
        <c:tickLblPos val="nextTo"/>
        <c:spPr>
          <a:ln/>
        </c:spPr>
        <c:txPr>
          <a:bodyPr/>
          <a:lstStyle/>
          <a:p>
            <a:pPr lvl="0">
              <a:defRPr b="0" i="0">
                <a:solidFill>
                  <a:srgbClr val="000000"/>
                </a:solidFill>
                <a:latin typeface="+mn-lt"/>
              </a:defRPr>
            </a:pPr>
            <a:endParaRPr lang="es-CO"/>
          </a:p>
        </c:txPr>
        <c:crossAx val="1342622160"/>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sz="1600" b="1" i="0">
                <a:solidFill>
                  <a:schemeClr val="lt1"/>
                </a:solidFill>
                <a:latin typeface="+mn-lt"/>
              </a:defRPr>
            </a:pPr>
            <a:r>
              <a:rPr sz="1600" b="1" i="0">
                <a:solidFill>
                  <a:schemeClr val="lt1"/>
                </a:solidFill>
                <a:latin typeface="+mn-lt"/>
              </a:rPr>
              <a:t>% de Avance 3er Cuatrimestre</a:t>
            </a:r>
          </a:p>
        </c:rich>
      </c:tx>
      <c:overlay val="0"/>
    </c:title>
    <c:autoTitleDeleted val="0"/>
    <c:plotArea>
      <c:layout/>
      <c:barChart>
        <c:barDir val="col"/>
        <c:grouping val="percentStacked"/>
        <c:varyColors val="1"/>
        <c:ser>
          <c:idx val="0"/>
          <c:order val="0"/>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Consolidado'!$I$8:$I$68</c:f>
              <c:numCache>
                <c:formatCode>0%</c:formatCode>
                <c:ptCount val="61"/>
                <c:pt idx="1">
                  <c:v>0</c:v>
                </c:pt>
                <c:pt idx="4">
                  <c:v>0</c:v>
                </c:pt>
                <c:pt idx="7">
                  <c:v>0</c:v>
                </c:pt>
                <c:pt idx="10">
                  <c:v>0</c:v>
                </c:pt>
                <c:pt idx="13">
                  <c:v>0</c:v>
                </c:pt>
                <c:pt idx="16">
                  <c:v>0</c:v>
                </c:pt>
                <c:pt idx="19">
                  <c:v>0</c:v>
                </c:pt>
                <c:pt idx="22">
                  <c:v>0</c:v>
                </c:pt>
                <c:pt idx="25">
                  <c:v>0</c:v>
                </c:pt>
                <c:pt idx="28">
                  <c:v>0</c:v>
                </c:pt>
                <c:pt idx="31">
                  <c:v>0</c:v>
                </c:pt>
                <c:pt idx="34">
                  <c:v>0</c:v>
                </c:pt>
                <c:pt idx="37">
                  <c:v>0</c:v>
                </c:pt>
                <c:pt idx="40">
                  <c:v>0</c:v>
                </c:pt>
                <c:pt idx="43">
                  <c:v>0</c:v>
                </c:pt>
                <c:pt idx="46">
                  <c:v>0</c:v>
                </c:pt>
                <c:pt idx="49">
                  <c:v>0</c:v>
                </c:pt>
                <c:pt idx="52">
                  <c:v>0</c:v>
                </c:pt>
                <c:pt idx="55">
                  <c:v>0</c:v>
                </c:pt>
                <c:pt idx="58">
                  <c:v>0</c:v>
                </c:pt>
              </c:numCache>
            </c:numRef>
          </c:val>
        </c:ser>
        <c:ser>
          <c:idx val="1"/>
          <c:order val="1"/>
          <c:invertIfNegative val="1"/>
          <c:cat>
            <c:numRef>
              <c:f>'9. Seguimiento Consolidado'!$A$9:$A$68</c:f>
              <c:numCache>
                <c:formatCode>General</c:formatCode>
                <c:ptCount val="60"/>
                <c:pt idx="0">
                  <c:v>1</c:v>
                </c:pt>
                <c:pt idx="3">
                  <c:v>2</c:v>
                </c:pt>
                <c:pt idx="6">
                  <c:v>3</c:v>
                </c:pt>
                <c:pt idx="9">
                  <c:v>4</c:v>
                </c:pt>
                <c:pt idx="12">
                  <c:v>5</c:v>
                </c:pt>
                <c:pt idx="15">
                  <c:v>6</c:v>
                </c:pt>
                <c:pt idx="18">
                  <c:v>7</c:v>
                </c:pt>
                <c:pt idx="21">
                  <c:v>8</c:v>
                </c:pt>
                <c:pt idx="24">
                  <c:v>9</c:v>
                </c:pt>
                <c:pt idx="27">
                  <c:v>10</c:v>
                </c:pt>
                <c:pt idx="30">
                  <c:v>11</c:v>
                </c:pt>
                <c:pt idx="33">
                  <c:v>12</c:v>
                </c:pt>
                <c:pt idx="36">
                  <c:v>13</c:v>
                </c:pt>
                <c:pt idx="39">
                  <c:v>14</c:v>
                </c:pt>
                <c:pt idx="42">
                  <c:v>15</c:v>
                </c:pt>
                <c:pt idx="45">
                  <c:v>16</c:v>
                </c:pt>
                <c:pt idx="48">
                  <c:v>17</c:v>
                </c:pt>
                <c:pt idx="51">
                  <c:v>18</c:v>
                </c:pt>
                <c:pt idx="54">
                  <c:v>19</c:v>
                </c:pt>
                <c:pt idx="57">
                  <c:v>20</c:v>
                </c:pt>
              </c:numCache>
            </c:numRef>
          </c:cat>
          <c:val>
            <c:numRef>
              <c:f>'9. Seguimiento Consolidado'!$J$7:$J$68</c:f>
              <c:numCache>
                <c:formatCode>General</c:formatCode>
                <c:ptCount val="62"/>
                <c:pt idx="0">
                  <c:v>0</c:v>
                </c:pt>
                <c:pt idx="2" formatCode="0%">
                  <c:v>0</c:v>
                </c:pt>
                <c:pt idx="5" formatCode="0%">
                  <c:v>0</c:v>
                </c:pt>
                <c:pt idx="8" formatCode="0%">
                  <c:v>0</c:v>
                </c:pt>
                <c:pt idx="11" formatCode="0%">
                  <c:v>0</c:v>
                </c:pt>
                <c:pt idx="14" formatCode="0%">
                  <c:v>0</c:v>
                </c:pt>
                <c:pt idx="17" formatCode="0%">
                  <c:v>0</c:v>
                </c:pt>
                <c:pt idx="20" formatCode="0%">
                  <c:v>0</c:v>
                </c:pt>
                <c:pt idx="23" formatCode="0%">
                  <c:v>0</c:v>
                </c:pt>
                <c:pt idx="26" formatCode="0%">
                  <c:v>0</c:v>
                </c:pt>
                <c:pt idx="29" formatCode="0%">
                  <c:v>0</c:v>
                </c:pt>
                <c:pt idx="32" formatCode="0%">
                  <c:v>0</c:v>
                </c:pt>
                <c:pt idx="35" formatCode="0%">
                  <c:v>0</c:v>
                </c:pt>
                <c:pt idx="38" formatCode="0%">
                  <c:v>0</c:v>
                </c:pt>
                <c:pt idx="41" formatCode="0%">
                  <c:v>0</c:v>
                </c:pt>
                <c:pt idx="44" formatCode="0%">
                  <c:v>0</c:v>
                </c:pt>
                <c:pt idx="47" formatCode="0%">
                  <c:v>0</c:v>
                </c:pt>
                <c:pt idx="50" formatCode="0%">
                  <c:v>0</c:v>
                </c:pt>
                <c:pt idx="53" formatCode="0%">
                  <c:v>0</c:v>
                </c:pt>
                <c:pt idx="56" formatCode="0%">
                  <c:v>0</c:v>
                </c:pt>
                <c:pt idx="59" formatCode="0%">
                  <c:v>0</c:v>
                </c:pt>
              </c:numCache>
            </c:numRef>
          </c:val>
        </c:ser>
        <c:dLbls>
          <c:showLegendKey val="0"/>
          <c:showVal val="0"/>
          <c:showCatName val="0"/>
          <c:showSerName val="0"/>
          <c:showPercent val="0"/>
          <c:showBubbleSize val="0"/>
        </c:dLbls>
        <c:gapWidth val="150"/>
        <c:overlap val="100"/>
        <c:axId val="1342614544"/>
        <c:axId val="1342618352"/>
      </c:barChart>
      <c:catAx>
        <c:axId val="1342614544"/>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sz="900" b="0" i="0">
                <a:solidFill>
                  <a:schemeClr val="lt1"/>
                </a:solidFill>
                <a:latin typeface="+mn-lt"/>
              </a:defRPr>
            </a:pPr>
            <a:endParaRPr lang="es-CO"/>
          </a:p>
        </c:txPr>
        <c:crossAx val="1342618352"/>
        <c:crosses val="autoZero"/>
        <c:auto val="1"/>
        <c:lblAlgn val="ctr"/>
        <c:lblOffset val="100"/>
        <c:noMultiLvlLbl val="1"/>
      </c:catAx>
      <c:valAx>
        <c:axId val="1342618352"/>
        <c:scaling>
          <c:orientation val="minMax"/>
        </c:scaling>
        <c:delete val="0"/>
        <c:axPos val="l"/>
        <c:numFmt formatCode="0%" sourceLinked="1"/>
        <c:majorTickMark val="cross"/>
        <c:minorTickMark val="cross"/>
        <c:tickLblPos val="nextTo"/>
        <c:spPr>
          <a:ln>
            <a:noFill/>
          </a:ln>
        </c:spPr>
        <c:crossAx val="1342614544"/>
        <c:crosses val="autoZero"/>
        <c:crossBetween val="between"/>
      </c:valAx>
    </c:plotArea>
    <c:legend>
      <c:legendPos val="b"/>
      <c:overlay val="0"/>
      <c:txPr>
        <a:bodyPr/>
        <a:lstStyle/>
        <a:p>
          <a:pPr lvl="0">
            <a:defRPr sz="900" b="0" i="0">
              <a:solidFill>
                <a:schemeClr val="lt1"/>
              </a:solidFill>
              <a:latin typeface="+mn-lt"/>
            </a:defRPr>
          </a:pPr>
          <a:endParaRPr lang="es-CO"/>
        </a:p>
      </c:txPr>
    </c:legend>
    <c:plotVisOnly val="1"/>
    <c:dispBlanksAs val="zero"/>
    <c:showDLblsOverMax val="1"/>
  </c:chart>
  <c:spPr>
    <a:solidFill>
      <a:schemeClr val="dk1"/>
    </a:solidFill>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304800</xdr:colOff>
      <xdr:row>0</xdr:row>
      <xdr:rowOff>57150</xdr:rowOff>
    </xdr:from>
    <xdr:ext cx="590550" cy="7048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209550</xdr:colOff>
      <xdr:row>0</xdr:row>
      <xdr:rowOff>95250</xdr:rowOff>
    </xdr:from>
    <xdr:ext cx="504825" cy="628650"/>
    <xdr:pic>
      <xdr:nvPicPr>
        <xdr:cNvPr id="2" name="image2.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57150</xdr:rowOff>
    </xdr:from>
    <xdr:ext cx="723900" cy="8667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104775</xdr:colOff>
      <xdr:row>0</xdr:row>
      <xdr:rowOff>28575</xdr:rowOff>
    </xdr:from>
    <xdr:ext cx="647700" cy="79057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152400</xdr:colOff>
      <xdr:row>0</xdr:row>
      <xdr:rowOff>95250</xdr:rowOff>
    </xdr:from>
    <xdr:ext cx="466725" cy="600075"/>
    <xdr:pic>
      <xdr:nvPicPr>
        <xdr:cNvPr id="2" name="image1.jpg"/>
        <xdr:cNvPicPr preferRelativeResize="0"/>
      </xdr:nvPicPr>
      <xdr:blipFill>
        <a:blip xmlns:r="http://schemas.openxmlformats.org/officeDocument/2006/relationships" r:embed="rId1" cstate="print"/>
        <a:stretch>
          <a:fillRect/>
        </a:stretch>
      </xdr:blipFill>
      <xdr:spPr>
        <a:xfrm>
          <a:off x="419100" y="95250"/>
          <a:ext cx="466725" cy="600075"/>
        </a:xfrm>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104775</xdr:colOff>
      <xdr:row>0</xdr:row>
      <xdr:rowOff>47625</xdr:rowOff>
    </xdr:from>
    <xdr:ext cx="647700"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552450</xdr:colOff>
      <xdr:row>0</xdr:row>
      <xdr:rowOff>47625</xdr:rowOff>
    </xdr:from>
    <xdr:ext cx="657225" cy="771525"/>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161925</xdr:colOff>
      <xdr:row>0</xdr:row>
      <xdr:rowOff>47625</xdr:rowOff>
    </xdr:from>
    <xdr:ext cx="600075" cy="742950"/>
    <xdr:pic>
      <xdr:nvPicPr>
        <xdr:cNvPr id="2" name="image1.jp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10</xdr:col>
      <xdr:colOff>57150</xdr:colOff>
      <xdr:row>8</xdr:row>
      <xdr:rowOff>66675</xdr:rowOff>
    </xdr:from>
    <xdr:ext cx="5724525" cy="2609850"/>
    <xdr:graphicFrame macro="">
      <xdr:nvGraphicFramePr>
        <xdr:cNvPr id="114451790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10</xdr:col>
      <xdr:colOff>66675</xdr:colOff>
      <xdr:row>21</xdr:row>
      <xdr:rowOff>66675</xdr:rowOff>
    </xdr:from>
    <xdr:ext cx="5724525" cy="2600325"/>
    <xdr:graphicFrame macro="">
      <xdr:nvGraphicFramePr>
        <xdr:cNvPr id="407440441"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10</xdr:col>
      <xdr:colOff>66675</xdr:colOff>
      <xdr:row>34</xdr:row>
      <xdr:rowOff>76200</xdr:rowOff>
    </xdr:from>
    <xdr:ext cx="5724525" cy="2600325"/>
    <xdr:graphicFrame macro="">
      <xdr:nvGraphicFramePr>
        <xdr:cNvPr id="1924099210"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1</xdr:col>
      <xdr:colOff>161925</xdr:colOff>
      <xdr:row>0</xdr:row>
      <xdr:rowOff>47625</xdr:rowOff>
    </xdr:from>
    <xdr:ext cx="600075" cy="733425"/>
    <xdr:pic>
      <xdr:nvPicPr>
        <xdr:cNvPr id="2" name="image1.jpg"/>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abSelected="1" workbookViewId="0">
      <selection activeCell="C8" sqref="C8:H11"/>
    </sheetView>
  </sheetViews>
  <sheetFormatPr baseColWidth="10" defaultColWidth="14.42578125" defaultRowHeight="15" customHeight="1"/>
  <cols>
    <col min="1" max="1" width="4.5703125" customWidth="1"/>
    <col min="2" max="2" width="24.5703125" customWidth="1"/>
    <col min="3" max="3" width="19.5703125" customWidth="1"/>
    <col min="4" max="4" width="4.85546875" customWidth="1"/>
    <col min="5" max="5" width="35.42578125" customWidth="1"/>
    <col min="6" max="6" width="22.140625" customWidth="1"/>
    <col min="7" max="7" width="5" customWidth="1"/>
    <col min="8" max="8" width="20.7109375" customWidth="1"/>
    <col min="9" max="9" width="27" customWidth="1"/>
    <col min="10" max="10" width="4.5703125" customWidth="1"/>
    <col min="11" max="11" width="28.5703125" customWidth="1"/>
    <col min="12" max="12" width="29.7109375" customWidth="1"/>
    <col min="13" max="13" width="8.85546875" customWidth="1"/>
    <col min="14" max="14" width="11.42578125" hidden="1" customWidth="1"/>
    <col min="15" max="26" width="10.7109375" customWidth="1"/>
  </cols>
  <sheetData>
    <row r="1" spans="1:26" ht="15.75" customHeight="1">
      <c r="A1" s="66"/>
      <c r="B1" s="67"/>
      <c r="C1" s="72" t="s">
        <v>0</v>
      </c>
      <c r="D1" s="73"/>
      <c r="E1" s="73"/>
      <c r="F1" s="73"/>
      <c r="G1" s="73"/>
      <c r="H1" s="73"/>
      <c r="I1" s="73"/>
      <c r="J1" s="73"/>
      <c r="K1" s="67"/>
      <c r="L1" s="1" t="s">
        <v>1</v>
      </c>
      <c r="M1" s="2"/>
      <c r="N1" s="3"/>
      <c r="O1" s="4"/>
      <c r="P1" s="4"/>
      <c r="Q1" s="4"/>
      <c r="R1" s="4"/>
      <c r="S1" s="4"/>
      <c r="T1" s="4"/>
      <c r="U1" s="4"/>
      <c r="V1" s="4"/>
      <c r="W1" s="4"/>
      <c r="X1" s="4"/>
      <c r="Y1" s="4"/>
      <c r="Z1" s="4"/>
    </row>
    <row r="2" spans="1:26" ht="15.75" customHeight="1">
      <c r="A2" s="68"/>
      <c r="B2" s="69"/>
      <c r="C2" s="68"/>
      <c r="D2" s="74"/>
      <c r="E2" s="74"/>
      <c r="F2" s="74"/>
      <c r="G2" s="74"/>
      <c r="H2" s="74"/>
      <c r="I2" s="74"/>
      <c r="J2" s="74"/>
      <c r="K2" s="69"/>
      <c r="L2" s="1" t="s">
        <v>2</v>
      </c>
      <c r="M2" s="2"/>
      <c r="N2" s="3"/>
      <c r="O2" s="4"/>
      <c r="P2" s="4"/>
      <c r="Q2" s="4"/>
      <c r="R2" s="4"/>
      <c r="S2" s="4"/>
      <c r="T2" s="4"/>
      <c r="U2" s="4"/>
      <c r="V2" s="4"/>
      <c r="W2" s="4"/>
      <c r="X2" s="4"/>
      <c r="Y2" s="4"/>
      <c r="Z2" s="4"/>
    </row>
    <row r="3" spans="1:26" ht="15.75" customHeight="1">
      <c r="A3" s="68"/>
      <c r="B3" s="69"/>
      <c r="C3" s="68"/>
      <c r="D3" s="74"/>
      <c r="E3" s="74"/>
      <c r="F3" s="74"/>
      <c r="G3" s="74"/>
      <c r="H3" s="74"/>
      <c r="I3" s="74"/>
      <c r="J3" s="74"/>
      <c r="K3" s="69"/>
      <c r="L3" s="5" t="s">
        <v>3</v>
      </c>
      <c r="M3" s="4"/>
      <c r="N3" s="2"/>
      <c r="O3" s="4"/>
      <c r="P3" s="4"/>
      <c r="Q3" s="4"/>
      <c r="R3" s="4"/>
      <c r="S3" s="4"/>
      <c r="T3" s="4"/>
      <c r="U3" s="4"/>
      <c r="V3" s="4"/>
      <c r="W3" s="4"/>
      <c r="X3" s="4"/>
      <c r="Y3" s="4"/>
      <c r="Z3" s="4"/>
    </row>
    <row r="4" spans="1:26" ht="15.75" customHeight="1">
      <c r="A4" s="70"/>
      <c r="B4" s="71"/>
      <c r="C4" s="70"/>
      <c r="D4" s="75"/>
      <c r="E4" s="75"/>
      <c r="F4" s="75"/>
      <c r="G4" s="75"/>
      <c r="H4" s="75"/>
      <c r="I4" s="75"/>
      <c r="J4" s="75"/>
      <c r="K4" s="71"/>
      <c r="L4" s="6" t="s">
        <v>4</v>
      </c>
      <c r="M4" s="4"/>
      <c r="N4" s="2"/>
      <c r="O4" s="4"/>
      <c r="P4" s="4"/>
      <c r="Q4" s="4"/>
      <c r="R4" s="4"/>
      <c r="S4" s="4"/>
      <c r="T4" s="4"/>
      <c r="U4" s="4"/>
      <c r="V4" s="4"/>
      <c r="W4" s="4"/>
      <c r="X4" s="4"/>
      <c r="Y4" s="4"/>
      <c r="Z4" s="4"/>
    </row>
    <row r="5" spans="1:26" ht="16.5" customHeight="1">
      <c r="A5" s="7"/>
      <c r="B5" s="7"/>
      <c r="C5" s="7"/>
      <c r="D5" s="7"/>
      <c r="E5" s="2"/>
      <c r="F5" s="8"/>
      <c r="G5" s="2"/>
      <c r="H5" s="2"/>
      <c r="I5" s="2"/>
      <c r="J5" s="2"/>
      <c r="K5" s="2"/>
      <c r="L5" s="2"/>
      <c r="M5" s="2"/>
      <c r="N5" s="2"/>
      <c r="O5" s="4"/>
      <c r="P5" s="4"/>
      <c r="Q5" s="4"/>
      <c r="R5" s="4"/>
      <c r="S5" s="4"/>
      <c r="T5" s="4"/>
      <c r="U5" s="4"/>
      <c r="V5" s="4"/>
      <c r="W5" s="4"/>
      <c r="X5" s="4"/>
      <c r="Y5" s="4"/>
      <c r="Z5" s="4"/>
    </row>
    <row r="6" spans="1:26" ht="12.75" customHeight="1">
      <c r="A6" s="76" t="s">
        <v>5</v>
      </c>
      <c r="B6" s="67"/>
      <c r="C6" s="77" t="s">
        <v>6</v>
      </c>
      <c r="D6" s="73"/>
      <c r="E6" s="73"/>
      <c r="F6" s="73"/>
      <c r="G6" s="73"/>
      <c r="H6" s="67"/>
      <c r="I6" s="78" t="s">
        <v>7</v>
      </c>
      <c r="J6" s="73"/>
      <c r="K6" s="73"/>
      <c r="L6" s="67"/>
      <c r="M6" s="2"/>
      <c r="N6" s="2"/>
      <c r="O6" s="4"/>
      <c r="P6" s="4"/>
      <c r="Q6" s="4"/>
      <c r="R6" s="4"/>
      <c r="S6" s="4"/>
      <c r="T6" s="4"/>
      <c r="U6" s="4"/>
      <c r="V6" s="4"/>
      <c r="W6" s="4"/>
      <c r="X6" s="4"/>
      <c r="Y6" s="4"/>
      <c r="Z6" s="4"/>
    </row>
    <row r="7" spans="1:26" ht="12.75" customHeight="1">
      <c r="A7" s="70"/>
      <c r="B7" s="71"/>
      <c r="C7" s="70"/>
      <c r="D7" s="75"/>
      <c r="E7" s="75"/>
      <c r="F7" s="75"/>
      <c r="G7" s="75"/>
      <c r="H7" s="71"/>
      <c r="I7" s="70"/>
      <c r="J7" s="75"/>
      <c r="K7" s="75"/>
      <c r="L7" s="71"/>
      <c r="M7" s="2"/>
      <c r="N7" s="2"/>
      <c r="O7" s="4"/>
      <c r="P7" s="4"/>
      <c r="Q7" s="4"/>
      <c r="R7" s="4"/>
      <c r="S7" s="4"/>
      <c r="T7" s="4"/>
      <c r="U7" s="4"/>
      <c r="V7" s="4"/>
      <c r="W7" s="4"/>
      <c r="X7" s="4"/>
      <c r="Y7" s="4"/>
      <c r="Z7" s="4"/>
    </row>
    <row r="8" spans="1:26" ht="28.5" customHeight="1">
      <c r="A8" s="81" t="s">
        <v>8</v>
      </c>
      <c r="B8" s="67"/>
      <c r="C8" s="79" t="str">
        <f>IFERROR(VLOOKUP(C6,'Datos Hoja 1'!$A$1:$D$17,2,FALSE),"")</f>
        <v xml:space="preserve">Planear, coordinar y ejecutar acciones que propendan por la mitigación del riesgo, la prevención del riesgo y la adaptación al cambio climático a través de intervenciones correctivas, prospectivas y de protección financiera para la reducción del riesgo y la adaptación al cambio climático de acuerdo a la Ley 1523 del 2012 y a la Ley 1931 del 2018, contribuyendo al desarrollo sostenible de la ciudad, la protección y el  mejoramiento de la calidad de vida de los ciudadanos. </v>
      </c>
      <c r="D8" s="135"/>
      <c r="E8" s="135"/>
      <c r="F8" s="135"/>
      <c r="G8" s="135"/>
      <c r="H8" s="136"/>
      <c r="I8" s="79" t="str">
        <f>IFERROR(VLOOKUP(C6,'Datos Hoja 1'!$A$1:$D$17,3,FALSE),"")</f>
        <v>Inicia con la recopilación de información de línea base y la planeación de actividades que serán insumo de las actividades a ejecutar. Este proceso se desarrolla en el marco de la reducción de los escenarios del riesgo identificados, a través de intervenciones: a) prospectivas: Educación, Iniciativas de Participación Ciudadana, Gestión Local y Planificación sectorial; b)correctivas: obras de mitigación del riesgo y adaptación al cambio climático, Reasentamientos, adecuación de predios reasentados y Sistemas de Drenaje Pluvial Sostenible; c) de Protección Financiera; d) y de Adaptación al Cambio climático y Gestión de riesgos hidroclimáticos. Por último, se realiza la verificación, ajuste y retroalimentación de las actividades ejecutadas.</v>
      </c>
      <c r="J8" s="73"/>
      <c r="K8" s="73"/>
      <c r="L8" s="67"/>
      <c r="M8" s="2"/>
      <c r="N8" s="2"/>
      <c r="O8" s="4"/>
      <c r="P8" s="4"/>
      <c r="Q8" s="4"/>
      <c r="R8" s="4"/>
      <c r="S8" s="4"/>
      <c r="T8" s="4"/>
      <c r="U8" s="4"/>
      <c r="V8" s="4"/>
      <c r="W8" s="4"/>
      <c r="X8" s="4"/>
      <c r="Y8" s="4"/>
      <c r="Z8" s="4"/>
    </row>
    <row r="9" spans="1:26" ht="24" customHeight="1">
      <c r="A9" s="70"/>
      <c r="B9" s="71"/>
      <c r="C9" s="137"/>
      <c r="D9" s="138"/>
      <c r="E9" s="138"/>
      <c r="F9" s="138"/>
      <c r="G9" s="138"/>
      <c r="H9" s="139"/>
      <c r="I9" s="68"/>
      <c r="J9" s="74"/>
      <c r="K9" s="74"/>
      <c r="L9" s="69"/>
      <c r="M9" s="2"/>
      <c r="N9" s="2"/>
      <c r="O9" s="4"/>
      <c r="P9" s="4"/>
      <c r="Q9" s="4"/>
      <c r="R9" s="4"/>
      <c r="S9" s="4"/>
      <c r="T9" s="4"/>
      <c r="U9" s="4"/>
      <c r="V9" s="4"/>
      <c r="W9" s="4"/>
      <c r="X9" s="4"/>
      <c r="Y9" s="4"/>
      <c r="Z9" s="4"/>
    </row>
    <row r="10" spans="1:26" ht="27.75" customHeight="1">
      <c r="A10" s="81" t="s">
        <v>9</v>
      </c>
      <c r="B10" s="67"/>
      <c r="C10" s="79" t="str">
        <f>IFERROR(VLOOKUP(C6,'Datos Hoja 1'!$A$1:$D$17,4,FALSE),"")</f>
        <v>No. 4: Fortalecer la identificación y ejecución de acciones de reducción del riesgo al igual que las medidas de adaptación al cambio climático en Bogotá D.C.</v>
      </c>
      <c r="D10" s="135"/>
      <c r="E10" s="135"/>
      <c r="F10" s="135"/>
      <c r="G10" s="135"/>
      <c r="H10" s="136"/>
      <c r="I10" s="68"/>
      <c r="J10" s="74"/>
      <c r="K10" s="74"/>
      <c r="L10" s="69"/>
      <c r="M10" s="2"/>
      <c r="N10" s="2"/>
      <c r="O10" s="4"/>
      <c r="P10" s="4"/>
      <c r="Q10" s="4"/>
      <c r="R10" s="4"/>
      <c r="S10" s="4"/>
      <c r="T10" s="4"/>
      <c r="U10" s="4"/>
      <c r="V10" s="4"/>
      <c r="W10" s="4"/>
      <c r="X10" s="4"/>
      <c r="Y10" s="4"/>
      <c r="Z10" s="4"/>
    </row>
    <row r="11" spans="1:26" ht="27.75" customHeight="1">
      <c r="A11" s="68"/>
      <c r="B11" s="69"/>
      <c r="C11" s="137"/>
      <c r="D11" s="138"/>
      <c r="E11" s="138"/>
      <c r="F11" s="138"/>
      <c r="G11" s="138"/>
      <c r="H11" s="139"/>
      <c r="I11" s="70"/>
      <c r="J11" s="75"/>
      <c r="K11" s="75"/>
      <c r="L11" s="71"/>
      <c r="M11" s="2"/>
      <c r="N11" s="2"/>
      <c r="O11" s="4"/>
      <c r="P11" s="4"/>
      <c r="Q11" s="4"/>
      <c r="R11" s="4"/>
      <c r="S11" s="4"/>
      <c r="T11" s="4"/>
      <c r="U11" s="4"/>
      <c r="V11" s="4"/>
      <c r="W11" s="4"/>
      <c r="X11" s="4"/>
      <c r="Y11" s="4"/>
      <c r="Z11" s="4"/>
    </row>
    <row r="12" spans="1:26" ht="21" customHeight="1">
      <c r="A12" s="61" t="s">
        <v>10</v>
      </c>
      <c r="B12" s="62"/>
      <c r="C12" s="62"/>
      <c r="D12" s="62"/>
      <c r="E12" s="62"/>
      <c r="F12" s="62"/>
      <c r="G12" s="62"/>
      <c r="H12" s="62"/>
      <c r="I12" s="62"/>
      <c r="J12" s="62"/>
      <c r="K12" s="62"/>
      <c r="L12" s="59"/>
      <c r="M12" s="2"/>
      <c r="N12" s="2"/>
      <c r="O12" s="4"/>
      <c r="P12" s="4"/>
      <c r="Q12" s="4"/>
      <c r="R12" s="4"/>
      <c r="S12" s="4"/>
      <c r="T12" s="4"/>
      <c r="U12" s="4"/>
      <c r="V12" s="4"/>
      <c r="W12" s="4"/>
      <c r="X12" s="4"/>
      <c r="Y12" s="4"/>
      <c r="Z12" s="4"/>
    </row>
    <row r="13" spans="1:26" ht="16.5" customHeight="1">
      <c r="A13" s="9" t="s">
        <v>11</v>
      </c>
      <c r="B13" s="58" t="s">
        <v>12</v>
      </c>
      <c r="C13" s="59"/>
      <c r="D13" s="10"/>
      <c r="E13" s="58" t="s">
        <v>13</v>
      </c>
      <c r="F13" s="59"/>
      <c r="G13" s="9"/>
      <c r="H13" s="58" t="s">
        <v>14</v>
      </c>
      <c r="I13" s="59"/>
      <c r="J13" s="10" t="s">
        <v>11</v>
      </c>
      <c r="K13" s="58" t="s">
        <v>15</v>
      </c>
      <c r="L13" s="59"/>
      <c r="M13" s="2"/>
      <c r="N13" s="2"/>
      <c r="O13" s="4"/>
      <c r="P13" s="4"/>
      <c r="Q13" s="4"/>
      <c r="R13" s="4"/>
      <c r="S13" s="4"/>
      <c r="T13" s="4"/>
      <c r="U13" s="4"/>
      <c r="V13" s="4"/>
      <c r="W13" s="4"/>
      <c r="X13" s="4"/>
      <c r="Y13" s="4"/>
      <c r="Z13" s="4"/>
    </row>
    <row r="14" spans="1:26" ht="16.5" customHeight="1">
      <c r="A14" s="9"/>
      <c r="B14" s="58" t="s">
        <v>16</v>
      </c>
      <c r="C14" s="59"/>
      <c r="D14" s="10"/>
      <c r="E14" s="58" t="s">
        <v>17</v>
      </c>
      <c r="F14" s="59"/>
      <c r="G14" s="9"/>
      <c r="H14" s="58" t="s">
        <v>18</v>
      </c>
      <c r="I14" s="59"/>
      <c r="J14" s="10"/>
      <c r="K14" s="58" t="s">
        <v>19</v>
      </c>
      <c r="L14" s="59"/>
      <c r="M14" s="2"/>
      <c r="N14" s="2"/>
      <c r="O14" s="4"/>
      <c r="P14" s="4"/>
      <c r="Q14" s="4"/>
      <c r="R14" s="4"/>
      <c r="S14" s="4"/>
      <c r="T14" s="4"/>
      <c r="U14" s="4"/>
      <c r="V14" s="4"/>
      <c r="W14" s="4"/>
      <c r="X14" s="4"/>
      <c r="Y14" s="4"/>
      <c r="Z14" s="4"/>
    </row>
    <row r="15" spans="1:26" ht="25.5" customHeight="1">
      <c r="A15" s="9" t="s">
        <v>11</v>
      </c>
      <c r="B15" s="58" t="s">
        <v>20</v>
      </c>
      <c r="C15" s="59"/>
      <c r="D15" s="10"/>
      <c r="E15" s="80" t="s">
        <v>21</v>
      </c>
      <c r="F15" s="59"/>
      <c r="G15" s="9"/>
      <c r="H15" s="58" t="s">
        <v>22</v>
      </c>
      <c r="I15" s="59"/>
      <c r="J15" s="10"/>
      <c r="K15" s="80" t="s">
        <v>23</v>
      </c>
      <c r="L15" s="59"/>
      <c r="M15" s="2"/>
      <c r="N15" s="2"/>
      <c r="O15" s="4"/>
      <c r="P15" s="4"/>
      <c r="Q15" s="4"/>
      <c r="R15" s="4"/>
      <c r="S15" s="4"/>
      <c r="T15" s="4"/>
      <c r="U15" s="4"/>
      <c r="V15" s="4"/>
      <c r="W15" s="4"/>
      <c r="X15" s="4"/>
      <c r="Y15" s="4"/>
      <c r="Z15" s="4"/>
    </row>
    <row r="16" spans="1:26" ht="16.5" customHeight="1">
      <c r="A16" s="9"/>
      <c r="B16" s="58" t="s">
        <v>24</v>
      </c>
      <c r="C16" s="59"/>
      <c r="D16" s="10"/>
      <c r="E16" s="58" t="s">
        <v>25</v>
      </c>
      <c r="F16" s="59"/>
      <c r="G16" s="9"/>
      <c r="H16" s="58" t="s">
        <v>26</v>
      </c>
      <c r="I16" s="59"/>
      <c r="J16" s="10"/>
      <c r="K16" s="58" t="s">
        <v>27</v>
      </c>
      <c r="L16" s="59"/>
      <c r="M16" s="2"/>
      <c r="N16" s="2"/>
      <c r="O16" s="4"/>
      <c r="P16" s="4"/>
      <c r="Q16" s="4"/>
      <c r="R16" s="4"/>
      <c r="S16" s="4"/>
      <c r="T16" s="4"/>
      <c r="U16" s="4"/>
      <c r="V16" s="4"/>
      <c r="W16" s="4"/>
      <c r="X16" s="4"/>
      <c r="Y16" s="4"/>
      <c r="Z16" s="4"/>
    </row>
    <row r="17" spans="1:26" ht="16.5" customHeight="1">
      <c r="A17" s="9"/>
      <c r="B17" s="58" t="s">
        <v>28</v>
      </c>
      <c r="C17" s="59"/>
      <c r="D17" s="10"/>
      <c r="E17" s="58" t="s">
        <v>29</v>
      </c>
      <c r="F17" s="59"/>
      <c r="G17" s="9"/>
      <c r="H17" s="58" t="s">
        <v>30</v>
      </c>
      <c r="I17" s="59"/>
      <c r="J17" s="10" t="s">
        <v>11</v>
      </c>
      <c r="K17" s="58" t="s">
        <v>31</v>
      </c>
      <c r="L17" s="59"/>
      <c r="M17" s="2"/>
      <c r="N17" s="2"/>
      <c r="O17" s="4"/>
      <c r="P17" s="4"/>
      <c r="Q17" s="4"/>
      <c r="R17" s="4"/>
      <c r="S17" s="4"/>
      <c r="T17" s="4"/>
      <c r="U17" s="4"/>
      <c r="V17" s="4"/>
      <c r="W17" s="4"/>
      <c r="X17" s="4"/>
      <c r="Y17" s="4"/>
      <c r="Z17" s="4"/>
    </row>
    <row r="18" spans="1:26" ht="25.5" customHeight="1">
      <c r="A18" s="9"/>
      <c r="B18" s="58" t="s">
        <v>32</v>
      </c>
      <c r="C18" s="59"/>
      <c r="D18" s="10" t="s">
        <v>11</v>
      </c>
      <c r="E18" s="80" t="s">
        <v>33</v>
      </c>
      <c r="F18" s="59"/>
      <c r="G18" s="9"/>
      <c r="H18" s="80" t="s">
        <v>34</v>
      </c>
      <c r="I18" s="59"/>
      <c r="J18" s="10"/>
      <c r="K18" s="58" t="s">
        <v>35</v>
      </c>
      <c r="L18" s="59"/>
      <c r="M18" s="2"/>
      <c r="N18" s="2"/>
      <c r="O18" s="4"/>
      <c r="P18" s="4"/>
      <c r="Q18" s="4"/>
      <c r="R18" s="4"/>
      <c r="S18" s="4"/>
      <c r="T18" s="4"/>
      <c r="U18" s="4"/>
      <c r="V18" s="4"/>
      <c r="W18" s="4"/>
      <c r="X18" s="4"/>
      <c r="Y18" s="4"/>
      <c r="Z18" s="4"/>
    </row>
    <row r="19" spans="1:26" ht="16.5" customHeight="1">
      <c r="A19" s="9"/>
      <c r="B19" s="58" t="s">
        <v>36</v>
      </c>
      <c r="C19" s="59"/>
      <c r="D19" s="10"/>
      <c r="E19" s="80" t="s">
        <v>37</v>
      </c>
      <c r="F19" s="59"/>
      <c r="G19" s="9"/>
      <c r="H19" s="60" t="s">
        <v>38</v>
      </c>
      <c r="I19" s="59"/>
      <c r="J19" s="10"/>
      <c r="K19" s="60" t="s">
        <v>38</v>
      </c>
      <c r="L19" s="59"/>
      <c r="M19" s="2"/>
      <c r="N19" s="2"/>
      <c r="O19" s="4"/>
      <c r="P19" s="4"/>
      <c r="Q19" s="4"/>
      <c r="R19" s="4"/>
      <c r="S19" s="4"/>
      <c r="T19" s="4"/>
      <c r="U19" s="4"/>
      <c r="V19" s="4"/>
      <c r="W19" s="4"/>
      <c r="X19" s="4"/>
      <c r="Y19" s="4"/>
      <c r="Z19" s="4"/>
    </row>
    <row r="20" spans="1:26" ht="16.5" customHeight="1">
      <c r="A20" s="9"/>
      <c r="B20" s="60" t="s">
        <v>38</v>
      </c>
      <c r="C20" s="59"/>
      <c r="D20" s="10"/>
      <c r="E20" s="60" t="s">
        <v>38</v>
      </c>
      <c r="F20" s="59"/>
      <c r="G20" s="9"/>
      <c r="H20" s="60" t="s">
        <v>38</v>
      </c>
      <c r="I20" s="59"/>
      <c r="J20" s="10"/>
      <c r="K20" s="60" t="s">
        <v>39</v>
      </c>
      <c r="L20" s="59"/>
      <c r="M20" s="2"/>
      <c r="N20" s="2"/>
      <c r="O20" s="4"/>
      <c r="P20" s="4"/>
      <c r="Q20" s="4"/>
      <c r="R20" s="4"/>
      <c r="S20" s="4"/>
      <c r="T20" s="4"/>
      <c r="U20" s="4"/>
      <c r="V20" s="4"/>
      <c r="W20" s="4"/>
      <c r="X20" s="4"/>
      <c r="Y20" s="4"/>
      <c r="Z20" s="4"/>
    </row>
    <row r="21" spans="1:26" ht="21" customHeight="1">
      <c r="A21" s="61" t="s">
        <v>40</v>
      </c>
      <c r="B21" s="62"/>
      <c r="C21" s="62"/>
      <c r="D21" s="62"/>
      <c r="E21" s="62"/>
      <c r="F21" s="62"/>
      <c r="G21" s="62"/>
      <c r="H21" s="62"/>
      <c r="I21" s="62"/>
      <c r="J21" s="62"/>
      <c r="K21" s="62"/>
      <c r="L21" s="59"/>
      <c r="M21" s="2"/>
      <c r="N21" s="2"/>
      <c r="O21" s="4"/>
      <c r="P21" s="4"/>
      <c r="Q21" s="4"/>
      <c r="R21" s="4"/>
      <c r="S21" s="4"/>
      <c r="T21" s="4"/>
      <c r="U21" s="4"/>
      <c r="V21" s="4"/>
      <c r="W21" s="4"/>
      <c r="X21" s="4"/>
      <c r="Y21" s="4"/>
      <c r="Z21" s="4"/>
    </row>
    <row r="22" spans="1:26" ht="21" customHeight="1">
      <c r="A22" s="63" t="s">
        <v>41</v>
      </c>
      <c r="B22" s="64"/>
      <c r="C22" s="64"/>
      <c r="D22" s="64"/>
      <c r="E22" s="64"/>
      <c r="F22" s="65"/>
      <c r="G22" s="61" t="s">
        <v>42</v>
      </c>
      <c r="H22" s="62"/>
      <c r="I22" s="62"/>
      <c r="J22" s="62"/>
      <c r="K22" s="62"/>
      <c r="L22" s="59"/>
      <c r="M22" s="2"/>
      <c r="N22" s="2"/>
      <c r="O22" s="4"/>
      <c r="P22" s="4"/>
      <c r="Q22" s="4"/>
      <c r="R22" s="4"/>
      <c r="S22" s="4"/>
      <c r="T22" s="4"/>
      <c r="U22" s="4"/>
      <c r="V22" s="4"/>
      <c r="W22" s="4"/>
      <c r="X22" s="4"/>
      <c r="Y22" s="4"/>
      <c r="Z22" s="4"/>
    </row>
    <row r="23" spans="1:26" ht="16.5" customHeight="1">
      <c r="A23" s="11">
        <v>1</v>
      </c>
      <c r="B23" s="60" t="s">
        <v>43</v>
      </c>
      <c r="C23" s="62"/>
      <c r="D23" s="62"/>
      <c r="E23" s="62"/>
      <c r="F23" s="59"/>
      <c r="G23" s="11">
        <v>1</v>
      </c>
      <c r="H23" s="60" t="s">
        <v>44</v>
      </c>
      <c r="I23" s="62"/>
      <c r="J23" s="62"/>
      <c r="K23" s="62"/>
      <c r="L23" s="59"/>
      <c r="M23" s="2"/>
      <c r="N23" s="2"/>
      <c r="O23" s="4"/>
      <c r="P23" s="4"/>
      <c r="Q23" s="4"/>
      <c r="R23" s="4"/>
      <c r="S23" s="4"/>
      <c r="T23" s="4"/>
      <c r="U23" s="4"/>
      <c r="V23" s="4"/>
      <c r="W23" s="4"/>
      <c r="X23" s="4"/>
      <c r="Y23" s="4"/>
      <c r="Z23" s="4"/>
    </row>
    <row r="24" spans="1:26" ht="16.5" customHeight="1">
      <c r="A24" s="11">
        <v>2</v>
      </c>
      <c r="B24" s="60" t="s">
        <v>45</v>
      </c>
      <c r="C24" s="62"/>
      <c r="D24" s="62"/>
      <c r="E24" s="62"/>
      <c r="F24" s="59"/>
      <c r="G24" s="11">
        <v>2</v>
      </c>
      <c r="H24" s="60" t="s">
        <v>46</v>
      </c>
      <c r="I24" s="62"/>
      <c r="J24" s="62"/>
      <c r="K24" s="62"/>
      <c r="L24" s="59"/>
      <c r="M24" s="2"/>
      <c r="N24" s="2"/>
      <c r="O24" s="4"/>
      <c r="P24" s="4"/>
      <c r="Q24" s="4"/>
      <c r="R24" s="4"/>
      <c r="S24" s="4"/>
      <c r="T24" s="4"/>
      <c r="U24" s="4"/>
      <c r="V24" s="4"/>
      <c r="W24" s="4"/>
      <c r="X24" s="4"/>
      <c r="Y24" s="4"/>
      <c r="Z24" s="4"/>
    </row>
    <row r="25" spans="1:26" ht="16.5" customHeight="1">
      <c r="A25" s="11">
        <v>3</v>
      </c>
      <c r="B25" s="60" t="s">
        <v>47</v>
      </c>
      <c r="C25" s="62"/>
      <c r="D25" s="62"/>
      <c r="E25" s="62"/>
      <c r="F25" s="59"/>
      <c r="G25" s="11">
        <v>3</v>
      </c>
      <c r="H25" s="60" t="s">
        <v>48</v>
      </c>
      <c r="I25" s="62"/>
      <c r="J25" s="62"/>
      <c r="K25" s="62"/>
      <c r="L25" s="59"/>
      <c r="M25" s="2"/>
      <c r="N25" s="2"/>
      <c r="O25" s="4"/>
      <c r="P25" s="4"/>
      <c r="Q25" s="4"/>
      <c r="R25" s="4"/>
      <c r="S25" s="4"/>
      <c r="T25" s="4"/>
      <c r="U25" s="4"/>
      <c r="V25" s="4"/>
      <c r="W25" s="4"/>
      <c r="X25" s="4"/>
      <c r="Y25" s="4"/>
      <c r="Z25" s="4"/>
    </row>
    <row r="26" spans="1:26" ht="16.5" customHeight="1">
      <c r="A26" s="11">
        <v>4</v>
      </c>
      <c r="B26" s="60" t="s">
        <v>49</v>
      </c>
      <c r="C26" s="62"/>
      <c r="D26" s="62"/>
      <c r="E26" s="62"/>
      <c r="F26" s="59"/>
      <c r="G26" s="11">
        <v>4</v>
      </c>
      <c r="H26" s="60" t="s">
        <v>50</v>
      </c>
      <c r="I26" s="62"/>
      <c r="J26" s="62"/>
      <c r="K26" s="62"/>
      <c r="L26" s="59"/>
      <c r="M26" s="2"/>
      <c r="N26" s="2"/>
      <c r="O26" s="4"/>
      <c r="P26" s="4"/>
      <c r="Q26" s="4"/>
      <c r="R26" s="4"/>
      <c r="S26" s="4"/>
      <c r="T26" s="4"/>
      <c r="U26" s="4"/>
      <c r="V26" s="4"/>
      <c r="W26" s="4"/>
      <c r="X26" s="4"/>
      <c r="Y26" s="4"/>
      <c r="Z26" s="4"/>
    </row>
    <row r="27" spans="1:26" ht="16.5" customHeight="1">
      <c r="A27" s="11">
        <v>5</v>
      </c>
      <c r="B27" s="60" t="s">
        <v>51</v>
      </c>
      <c r="C27" s="62"/>
      <c r="D27" s="62"/>
      <c r="E27" s="62"/>
      <c r="F27" s="59"/>
      <c r="G27" s="11">
        <v>5</v>
      </c>
      <c r="H27" s="60" t="s">
        <v>52</v>
      </c>
      <c r="I27" s="62"/>
      <c r="J27" s="62"/>
      <c r="K27" s="62"/>
      <c r="L27" s="59"/>
      <c r="M27" s="2"/>
      <c r="N27" s="2"/>
      <c r="O27" s="4"/>
      <c r="P27" s="4"/>
      <c r="Q27" s="4"/>
      <c r="R27" s="4"/>
      <c r="S27" s="4"/>
      <c r="T27" s="4"/>
      <c r="U27" s="4"/>
      <c r="V27" s="4"/>
      <c r="W27" s="4"/>
      <c r="X27" s="4"/>
      <c r="Y27" s="4"/>
      <c r="Z27" s="4"/>
    </row>
    <row r="28" spans="1:26" ht="16.5" customHeight="1">
      <c r="A28" s="11">
        <v>6</v>
      </c>
      <c r="B28" s="60"/>
      <c r="C28" s="62"/>
      <c r="D28" s="62"/>
      <c r="E28" s="62"/>
      <c r="F28" s="59"/>
      <c r="G28" s="11">
        <v>6</v>
      </c>
      <c r="H28" s="60" t="s">
        <v>53</v>
      </c>
      <c r="I28" s="62"/>
      <c r="J28" s="62"/>
      <c r="K28" s="62"/>
      <c r="L28" s="59"/>
      <c r="M28" s="2"/>
      <c r="N28" s="2"/>
      <c r="O28" s="4"/>
      <c r="P28" s="4"/>
      <c r="Q28" s="4"/>
      <c r="R28" s="4"/>
      <c r="S28" s="4"/>
      <c r="T28" s="4"/>
      <c r="U28" s="4"/>
      <c r="V28" s="4"/>
      <c r="W28" s="4"/>
      <c r="X28" s="4"/>
      <c r="Y28" s="4"/>
      <c r="Z28" s="4"/>
    </row>
    <row r="29" spans="1:26" ht="16.5" customHeight="1">
      <c r="A29" s="11">
        <v>7</v>
      </c>
      <c r="B29" s="60"/>
      <c r="C29" s="62"/>
      <c r="D29" s="62"/>
      <c r="E29" s="62"/>
      <c r="F29" s="59"/>
      <c r="G29" s="11">
        <v>7</v>
      </c>
      <c r="H29" s="60" t="s">
        <v>54</v>
      </c>
      <c r="I29" s="62"/>
      <c r="J29" s="62"/>
      <c r="K29" s="62"/>
      <c r="L29" s="59"/>
      <c r="M29" s="2"/>
      <c r="N29" s="2"/>
      <c r="O29" s="4"/>
      <c r="P29" s="4"/>
      <c r="Q29" s="4"/>
      <c r="R29" s="4"/>
      <c r="S29" s="4"/>
      <c r="T29" s="4"/>
      <c r="U29" s="4"/>
      <c r="V29" s="4"/>
      <c r="W29" s="4"/>
      <c r="X29" s="4"/>
      <c r="Y29" s="4"/>
      <c r="Z29" s="4"/>
    </row>
    <row r="30" spans="1:26" ht="16.5" customHeight="1">
      <c r="A30" s="11">
        <v>8</v>
      </c>
      <c r="B30" s="60"/>
      <c r="C30" s="62"/>
      <c r="D30" s="62"/>
      <c r="E30" s="62"/>
      <c r="F30" s="59"/>
      <c r="G30" s="11">
        <v>8</v>
      </c>
      <c r="H30" s="60" t="s">
        <v>55</v>
      </c>
      <c r="I30" s="62"/>
      <c r="J30" s="62"/>
      <c r="K30" s="62"/>
      <c r="L30" s="59"/>
      <c r="M30" s="2"/>
      <c r="N30" s="2"/>
      <c r="O30" s="4"/>
      <c r="P30" s="4"/>
      <c r="Q30" s="4"/>
      <c r="R30" s="4"/>
      <c r="S30" s="4"/>
      <c r="T30" s="4"/>
      <c r="U30" s="4"/>
      <c r="V30" s="4"/>
      <c r="W30" s="4"/>
      <c r="X30" s="4"/>
      <c r="Y30" s="4"/>
      <c r="Z30" s="4"/>
    </row>
    <row r="31" spans="1:26" ht="16.5" customHeight="1">
      <c r="A31" s="11">
        <v>9</v>
      </c>
      <c r="B31" s="60"/>
      <c r="C31" s="62"/>
      <c r="D31" s="62"/>
      <c r="E31" s="62"/>
      <c r="F31" s="59"/>
      <c r="G31" s="11">
        <v>9</v>
      </c>
      <c r="H31" s="60" t="s">
        <v>56</v>
      </c>
      <c r="I31" s="62"/>
      <c r="J31" s="62"/>
      <c r="K31" s="62"/>
      <c r="L31" s="59"/>
      <c r="M31" s="2"/>
      <c r="N31" s="2"/>
      <c r="O31" s="4"/>
      <c r="P31" s="4"/>
      <c r="Q31" s="4"/>
      <c r="R31" s="4"/>
      <c r="S31" s="4"/>
      <c r="T31" s="4"/>
      <c r="U31" s="4"/>
      <c r="V31" s="4"/>
      <c r="W31" s="4"/>
      <c r="X31" s="4"/>
      <c r="Y31" s="4"/>
      <c r="Z31" s="4"/>
    </row>
    <row r="32" spans="1:26" ht="16.5" customHeight="1">
      <c r="A32" s="11">
        <v>10</v>
      </c>
      <c r="B32" s="60"/>
      <c r="C32" s="62"/>
      <c r="D32" s="62"/>
      <c r="E32" s="62"/>
      <c r="F32" s="59"/>
      <c r="G32" s="11">
        <v>10</v>
      </c>
      <c r="H32" s="60" t="s">
        <v>57</v>
      </c>
      <c r="I32" s="62"/>
      <c r="J32" s="62"/>
      <c r="K32" s="62"/>
      <c r="L32" s="59"/>
      <c r="M32" s="2"/>
      <c r="N32" s="2"/>
      <c r="O32" s="4"/>
      <c r="P32" s="4"/>
      <c r="Q32" s="4"/>
      <c r="R32" s="4"/>
      <c r="S32" s="4"/>
      <c r="T32" s="4"/>
      <c r="U32" s="4"/>
      <c r="V32" s="4"/>
      <c r="W32" s="4"/>
      <c r="X32" s="4"/>
      <c r="Y32" s="4"/>
      <c r="Z32" s="4"/>
    </row>
    <row r="33" spans="1:26" ht="16.5" customHeight="1">
      <c r="A33" s="11">
        <v>11</v>
      </c>
      <c r="B33" s="60"/>
      <c r="C33" s="62"/>
      <c r="D33" s="62"/>
      <c r="E33" s="62"/>
      <c r="F33" s="59"/>
      <c r="G33" s="11">
        <v>11</v>
      </c>
      <c r="H33" s="60" t="s">
        <v>58</v>
      </c>
      <c r="I33" s="62"/>
      <c r="J33" s="62"/>
      <c r="K33" s="62"/>
      <c r="L33" s="59"/>
      <c r="M33" s="2"/>
      <c r="N33" s="2"/>
      <c r="O33" s="4"/>
      <c r="P33" s="4"/>
      <c r="Q33" s="4"/>
      <c r="R33" s="4"/>
      <c r="S33" s="4"/>
      <c r="T33" s="4"/>
      <c r="U33" s="4"/>
      <c r="V33" s="4"/>
      <c r="W33" s="4"/>
      <c r="X33" s="4"/>
      <c r="Y33" s="4"/>
      <c r="Z33" s="4"/>
    </row>
    <row r="34" spans="1:26" ht="16.5" customHeight="1">
      <c r="A34" s="11">
        <v>12</v>
      </c>
      <c r="B34" s="60"/>
      <c r="C34" s="62"/>
      <c r="D34" s="62"/>
      <c r="E34" s="62"/>
      <c r="F34" s="59"/>
      <c r="G34" s="11">
        <v>12</v>
      </c>
      <c r="H34" s="60"/>
      <c r="I34" s="62"/>
      <c r="J34" s="62"/>
      <c r="K34" s="62"/>
      <c r="L34" s="59"/>
      <c r="M34" s="2"/>
      <c r="N34" s="2"/>
      <c r="O34" s="4"/>
      <c r="P34" s="4"/>
      <c r="Q34" s="4"/>
      <c r="R34" s="4"/>
      <c r="S34" s="4"/>
      <c r="T34" s="4"/>
      <c r="U34" s="4"/>
      <c r="V34" s="4"/>
      <c r="W34" s="4"/>
      <c r="X34" s="4"/>
      <c r="Y34" s="4"/>
      <c r="Z34" s="4"/>
    </row>
    <row r="35" spans="1:26" ht="16.5" customHeight="1">
      <c r="A35" s="11">
        <v>13</v>
      </c>
      <c r="B35" s="60"/>
      <c r="C35" s="62"/>
      <c r="D35" s="62"/>
      <c r="E35" s="62"/>
      <c r="F35" s="59"/>
      <c r="G35" s="11">
        <v>13</v>
      </c>
      <c r="H35" s="60"/>
      <c r="I35" s="62"/>
      <c r="J35" s="62"/>
      <c r="K35" s="62"/>
      <c r="L35" s="59"/>
      <c r="M35" s="2"/>
      <c r="N35" s="2"/>
      <c r="O35" s="4"/>
      <c r="P35" s="4"/>
      <c r="Q35" s="4"/>
      <c r="R35" s="4"/>
      <c r="S35" s="4"/>
      <c r="T35" s="4"/>
      <c r="U35" s="4"/>
      <c r="V35" s="4"/>
      <c r="W35" s="4"/>
      <c r="X35" s="4"/>
      <c r="Y35" s="4"/>
      <c r="Z35" s="4"/>
    </row>
    <row r="36" spans="1:26" ht="16.5" customHeight="1">
      <c r="A36" s="11">
        <v>14</v>
      </c>
      <c r="B36" s="60"/>
      <c r="C36" s="62"/>
      <c r="D36" s="62"/>
      <c r="E36" s="62"/>
      <c r="F36" s="59"/>
      <c r="G36" s="11">
        <v>14</v>
      </c>
      <c r="H36" s="60"/>
      <c r="I36" s="62"/>
      <c r="J36" s="62"/>
      <c r="K36" s="62"/>
      <c r="L36" s="59"/>
      <c r="M36" s="2"/>
      <c r="N36" s="2"/>
      <c r="O36" s="4"/>
      <c r="P36" s="4"/>
      <c r="Q36" s="4"/>
      <c r="R36" s="4"/>
      <c r="S36" s="4"/>
      <c r="T36" s="4"/>
      <c r="U36" s="4"/>
      <c r="V36" s="4"/>
      <c r="W36" s="4"/>
      <c r="X36" s="4"/>
      <c r="Y36" s="4"/>
      <c r="Z36" s="4"/>
    </row>
    <row r="37" spans="1:26" ht="16.5" customHeight="1">
      <c r="A37" s="11">
        <v>15</v>
      </c>
      <c r="B37" s="60"/>
      <c r="C37" s="62"/>
      <c r="D37" s="62"/>
      <c r="E37" s="62"/>
      <c r="F37" s="59"/>
      <c r="G37" s="11">
        <v>15</v>
      </c>
      <c r="H37" s="60"/>
      <c r="I37" s="62"/>
      <c r="J37" s="62"/>
      <c r="K37" s="62"/>
      <c r="L37" s="59"/>
      <c r="M37" s="2"/>
      <c r="N37" s="2"/>
      <c r="O37" s="4"/>
      <c r="P37" s="4"/>
      <c r="Q37" s="4"/>
      <c r="R37" s="4"/>
      <c r="S37" s="4"/>
      <c r="T37" s="4"/>
      <c r="U37" s="4"/>
      <c r="V37" s="4"/>
      <c r="W37" s="4"/>
      <c r="X37" s="4"/>
      <c r="Y37" s="4"/>
      <c r="Z37" s="4"/>
    </row>
    <row r="38" spans="1:26" ht="16.5" customHeight="1">
      <c r="A38" s="61" t="s">
        <v>59</v>
      </c>
      <c r="B38" s="62"/>
      <c r="C38" s="62"/>
      <c r="D38" s="62"/>
      <c r="E38" s="62"/>
      <c r="F38" s="62"/>
      <c r="G38" s="62"/>
      <c r="H38" s="62"/>
      <c r="I38" s="62"/>
      <c r="J38" s="62"/>
      <c r="K38" s="62"/>
      <c r="L38" s="59"/>
      <c r="M38" s="2"/>
      <c r="N38" s="2"/>
      <c r="O38" s="4"/>
      <c r="P38" s="4"/>
      <c r="Q38" s="4"/>
      <c r="R38" s="4"/>
      <c r="S38" s="4"/>
      <c r="T38" s="4"/>
      <c r="U38" s="4"/>
      <c r="V38" s="4"/>
      <c r="W38" s="4"/>
      <c r="X38" s="4"/>
      <c r="Y38" s="4"/>
      <c r="Z38" s="4"/>
    </row>
    <row r="39" spans="1:26" ht="21" customHeight="1">
      <c r="A39" s="63" t="s">
        <v>60</v>
      </c>
      <c r="B39" s="64"/>
      <c r="C39" s="64"/>
      <c r="D39" s="64"/>
      <c r="E39" s="64"/>
      <c r="F39" s="65"/>
      <c r="G39" s="61" t="s">
        <v>61</v>
      </c>
      <c r="H39" s="62"/>
      <c r="I39" s="62"/>
      <c r="J39" s="62"/>
      <c r="K39" s="62"/>
      <c r="L39" s="59"/>
      <c r="M39" s="2"/>
      <c r="N39" s="2"/>
      <c r="O39" s="4"/>
      <c r="P39" s="4"/>
      <c r="Q39" s="4"/>
      <c r="R39" s="4"/>
      <c r="S39" s="4"/>
      <c r="T39" s="4"/>
      <c r="U39" s="4"/>
      <c r="V39" s="4"/>
      <c r="W39" s="4"/>
      <c r="X39" s="4"/>
      <c r="Y39" s="4"/>
      <c r="Z39" s="4"/>
    </row>
    <row r="40" spans="1:26" ht="16.5" customHeight="1">
      <c r="A40" s="11">
        <v>1</v>
      </c>
      <c r="B40" s="60" t="s">
        <v>62</v>
      </c>
      <c r="C40" s="62"/>
      <c r="D40" s="62"/>
      <c r="E40" s="62"/>
      <c r="F40" s="59"/>
      <c r="G40" s="11">
        <v>1</v>
      </c>
      <c r="H40" s="60" t="s">
        <v>63</v>
      </c>
      <c r="I40" s="62"/>
      <c r="J40" s="62"/>
      <c r="K40" s="62"/>
      <c r="L40" s="59"/>
      <c r="M40" s="2"/>
      <c r="N40" s="2"/>
      <c r="O40" s="4"/>
      <c r="P40" s="4"/>
      <c r="Q40" s="4"/>
      <c r="R40" s="4"/>
      <c r="S40" s="4"/>
      <c r="T40" s="4"/>
      <c r="U40" s="4"/>
      <c r="V40" s="4"/>
      <c r="W40" s="4"/>
      <c r="X40" s="4"/>
      <c r="Y40" s="4"/>
      <c r="Z40" s="4"/>
    </row>
    <row r="41" spans="1:26" ht="16.5" customHeight="1">
      <c r="A41" s="11">
        <v>2</v>
      </c>
      <c r="B41" s="60" t="s">
        <v>64</v>
      </c>
      <c r="C41" s="62"/>
      <c r="D41" s="62"/>
      <c r="E41" s="62"/>
      <c r="F41" s="59"/>
      <c r="G41" s="11">
        <v>2</v>
      </c>
      <c r="H41" s="60" t="s">
        <v>65</v>
      </c>
      <c r="I41" s="62"/>
      <c r="J41" s="62"/>
      <c r="K41" s="62"/>
      <c r="L41" s="59"/>
      <c r="M41" s="2"/>
      <c r="N41" s="2"/>
      <c r="O41" s="4"/>
      <c r="P41" s="4"/>
      <c r="Q41" s="4"/>
      <c r="R41" s="4"/>
      <c r="S41" s="4"/>
      <c r="T41" s="4"/>
      <c r="U41" s="4"/>
      <c r="V41" s="4"/>
      <c r="W41" s="4"/>
      <c r="X41" s="4"/>
      <c r="Y41" s="4"/>
      <c r="Z41" s="4"/>
    </row>
    <row r="42" spans="1:26" ht="16.5" customHeight="1">
      <c r="A42" s="11">
        <v>3</v>
      </c>
      <c r="B42" s="60" t="s">
        <v>66</v>
      </c>
      <c r="C42" s="62"/>
      <c r="D42" s="62"/>
      <c r="E42" s="62"/>
      <c r="F42" s="59"/>
      <c r="G42" s="11">
        <v>3</v>
      </c>
      <c r="H42" s="60" t="s">
        <v>67</v>
      </c>
      <c r="I42" s="62"/>
      <c r="J42" s="62"/>
      <c r="K42" s="62"/>
      <c r="L42" s="59"/>
      <c r="M42" s="2"/>
      <c r="N42" s="2"/>
      <c r="O42" s="4"/>
      <c r="P42" s="4"/>
      <c r="Q42" s="4"/>
      <c r="R42" s="4"/>
      <c r="S42" s="4"/>
      <c r="T42" s="4"/>
      <c r="U42" s="4"/>
      <c r="V42" s="4"/>
      <c r="W42" s="4"/>
      <c r="X42" s="4"/>
      <c r="Y42" s="4"/>
      <c r="Z42" s="4"/>
    </row>
    <row r="43" spans="1:26" ht="16.5" customHeight="1">
      <c r="A43" s="11">
        <v>4</v>
      </c>
      <c r="B43" s="60" t="s">
        <v>68</v>
      </c>
      <c r="C43" s="62"/>
      <c r="D43" s="62"/>
      <c r="E43" s="62"/>
      <c r="F43" s="59"/>
      <c r="G43" s="11">
        <v>4</v>
      </c>
      <c r="H43" s="60" t="s">
        <v>69</v>
      </c>
      <c r="I43" s="62"/>
      <c r="J43" s="62"/>
      <c r="K43" s="62"/>
      <c r="L43" s="59"/>
      <c r="M43" s="2"/>
      <c r="N43" s="2"/>
      <c r="O43" s="4"/>
      <c r="P43" s="4"/>
      <c r="Q43" s="4"/>
      <c r="R43" s="4"/>
      <c r="S43" s="4"/>
      <c r="T43" s="4"/>
      <c r="U43" s="4"/>
      <c r="V43" s="4"/>
      <c r="W43" s="4"/>
      <c r="X43" s="4"/>
      <c r="Y43" s="4"/>
      <c r="Z43" s="4"/>
    </row>
    <row r="44" spans="1:26" ht="16.5" customHeight="1">
      <c r="A44" s="11">
        <v>5</v>
      </c>
      <c r="B44" s="60" t="s">
        <v>70</v>
      </c>
      <c r="C44" s="62"/>
      <c r="D44" s="62"/>
      <c r="E44" s="62"/>
      <c r="F44" s="59"/>
      <c r="G44" s="11">
        <v>5</v>
      </c>
      <c r="H44" s="60" t="s">
        <v>71</v>
      </c>
      <c r="I44" s="62"/>
      <c r="J44" s="62"/>
      <c r="K44" s="62"/>
      <c r="L44" s="59"/>
      <c r="M44" s="2"/>
      <c r="N44" s="2"/>
      <c r="O44" s="4"/>
      <c r="P44" s="4"/>
      <c r="Q44" s="4"/>
      <c r="R44" s="4"/>
      <c r="S44" s="4"/>
      <c r="T44" s="4"/>
      <c r="U44" s="4"/>
      <c r="V44" s="4"/>
      <c r="W44" s="4"/>
      <c r="X44" s="4"/>
      <c r="Y44" s="4"/>
      <c r="Z44" s="4"/>
    </row>
    <row r="45" spans="1:26" ht="16.5" customHeight="1">
      <c r="A45" s="11">
        <v>6</v>
      </c>
      <c r="B45" s="60" t="s">
        <v>72</v>
      </c>
      <c r="C45" s="62"/>
      <c r="D45" s="62"/>
      <c r="E45" s="62"/>
      <c r="F45" s="59"/>
      <c r="G45" s="11">
        <v>6</v>
      </c>
      <c r="H45" s="60" t="s">
        <v>73</v>
      </c>
      <c r="I45" s="62"/>
      <c r="J45" s="62"/>
      <c r="K45" s="62"/>
      <c r="L45" s="59"/>
      <c r="M45" s="2"/>
      <c r="N45" s="2"/>
      <c r="O45" s="4"/>
      <c r="P45" s="4"/>
      <c r="Q45" s="4"/>
      <c r="R45" s="4"/>
      <c r="S45" s="4"/>
      <c r="T45" s="4"/>
      <c r="U45" s="4"/>
      <c r="V45" s="4"/>
      <c r="W45" s="4"/>
      <c r="X45" s="4"/>
      <c r="Y45" s="4"/>
      <c r="Z45" s="4"/>
    </row>
    <row r="46" spans="1:26" ht="16.5" customHeight="1">
      <c r="A46" s="11">
        <v>7</v>
      </c>
      <c r="B46" s="60" t="s">
        <v>74</v>
      </c>
      <c r="C46" s="62"/>
      <c r="D46" s="62"/>
      <c r="E46" s="62"/>
      <c r="F46" s="59"/>
      <c r="G46" s="11">
        <v>7</v>
      </c>
      <c r="H46" s="60"/>
      <c r="I46" s="62"/>
      <c r="J46" s="62"/>
      <c r="K46" s="62"/>
      <c r="L46" s="59"/>
      <c r="M46" s="2"/>
      <c r="N46" s="2"/>
      <c r="O46" s="4"/>
      <c r="P46" s="4"/>
      <c r="Q46" s="4"/>
      <c r="R46" s="4"/>
      <c r="S46" s="4"/>
      <c r="T46" s="4"/>
      <c r="U46" s="4"/>
      <c r="V46" s="4"/>
      <c r="W46" s="4"/>
      <c r="X46" s="4"/>
      <c r="Y46" s="4"/>
      <c r="Z46" s="4"/>
    </row>
    <row r="47" spans="1:26" ht="16.5" customHeight="1">
      <c r="A47" s="11">
        <v>8</v>
      </c>
      <c r="B47" s="60" t="s">
        <v>75</v>
      </c>
      <c r="C47" s="62"/>
      <c r="D47" s="62"/>
      <c r="E47" s="62"/>
      <c r="F47" s="59"/>
      <c r="G47" s="11">
        <v>8</v>
      </c>
      <c r="H47" s="60"/>
      <c r="I47" s="62"/>
      <c r="J47" s="62"/>
      <c r="K47" s="62"/>
      <c r="L47" s="59"/>
      <c r="M47" s="2"/>
      <c r="N47" s="2"/>
      <c r="O47" s="4"/>
      <c r="P47" s="4"/>
      <c r="Q47" s="4"/>
      <c r="R47" s="4"/>
      <c r="S47" s="4"/>
      <c r="T47" s="4"/>
      <c r="U47" s="4"/>
      <c r="V47" s="4"/>
      <c r="W47" s="4"/>
      <c r="X47" s="4"/>
      <c r="Y47" s="4"/>
      <c r="Z47" s="4"/>
    </row>
    <row r="48" spans="1:26" ht="16.5" customHeight="1">
      <c r="A48" s="11">
        <v>9</v>
      </c>
      <c r="B48" s="60"/>
      <c r="C48" s="62"/>
      <c r="D48" s="62"/>
      <c r="E48" s="62"/>
      <c r="F48" s="59"/>
      <c r="G48" s="11">
        <v>9</v>
      </c>
      <c r="H48" s="60"/>
      <c r="I48" s="62"/>
      <c r="J48" s="62"/>
      <c r="K48" s="62"/>
      <c r="L48" s="59"/>
      <c r="M48" s="2"/>
      <c r="N48" s="2"/>
      <c r="O48" s="4"/>
      <c r="P48" s="4"/>
      <c r="Q48" s="4"/>
      <c r="R48" s="4"/>
      <c r="S48" s="4"/>
      <c r="T48" s="4"/>
      <c r="U48" s="4"/>
      <c r="V48" s="4"/>
      <c r="W48" s="4"/>
      <c r="X48" s="4"/>
      <c r="Y48" s="4"/>
      <c r="Z48" s="4"/>
    </row>
    <row r="49" spans="1:26" ht="16.5" customHeight="1">
      <c r="A49" s="11">
        <v>10</v>
      </c>
      <c r="B49" s="60"/>
      <c r="C49" s="62"/>
      <c r="D49" s="62"/>
      <c r="E49" s="62"/>
      <c r="F49" s="59"/>
      <c r="G49" s="11">
        <v>10</v>
      </c>
      <c r="H49" s="60"/>
      <c r="I49" s="62"/>
      <c r="J49" s="62"/>
      <c r="K49" s="62"/>
      <c r="L49" s="59"/>
      <c r="M49" s="2"/>
      <c r="N49" s="2"/>
      <c r="O49" s="4"/>
      <c r="P49" s="4"/>
      <c r="Q49" s="4"/>
      <c r="R49" s="4"/>
      <c r="S49" s="4"/>
      <c r="T49" s="4"/>
      <c r="U49" s="4"/>
      <c r="V49" s="4"/>
      <c r="W49" s="4"/>
      <c r="X49" s="4"/>
      <c r="Y49" s="4"/>
      <c r="Z49" s="4"/>
    </row>
    <row r="50" spans="1:26" ht="16.5" customHeight="1">
      <c r="A50" s="11">
        <v>11</v>
      </c>
      <c r="B50" s="60"/>
      <c r="C50" s="62"/>
      <c r="D50" s="62"/>
      <c r="E50" s="62"/>
      <c r="F50" s="59"/>
      <c r="G50" s="11">
        <v>11</v>
      </c>
      <c r="H50" s="60"/>
      <c r="I50" s="62"/>
      <c r="J50" s="62"/>
      <c r="K50" s="62"/>
      <c r="L50" s="59"/>
      <c r="M50" s="2"/>
      <c r="N50" s="2"/>
      <c r="O50" s="4"/>
      <c r="P50" s="4"/>
      <c r="Q50" s="4"/>
      <c r="R50" s="4"/>
      <c r="S50" s="4"/>
      <c r="T50" s="4"/>
      <c r="U50" s="4"/>
      <c r="V50" s="4"/>
      <c r="W50" s="4"/>
      <c r="X50" s="4"/>
      <c r="Y50" s="4"/>
      <c r="Z50" s="4"/>
    </row>
    <row r="51" spans="1:26" ht="16.5" customHeight="1">
      <c r="A51" s="11">
        <v>12</v>
      </c>
      <c r="B51" s="60"/>
      <c r="C51" s="62"/>
      <c r="D51" s="62"/>
      <c r="E51" s="62"/>
      <c r="F51" s="59"/>
      <c r="G51" s="11">
        <v>12</v>
      </c>
      <c r="H51" s="60"/>
      <c r="I51" s="62"/>
      <c r="J51" s="62"/>
      <c r="K51" s="62"/>
      <c r="L51" s="59"/>
      <c r="M51" s="2"/>
      <c r="N51" s="2"/>
      <c r="O51" s="4"/>
      <c r="P51" s="4"/>
      <c r="Q51" s="4"/>
      <c r="R51" s="4"/>
      <c r="S51" s="4"/>
      <c r="T51" s="4"/>
      <c r="U51" s="4"/>
      <c r="V51" s="4"/>
      <c r="W51" s="4"/>
      <c r="X51" s="4"/>
      <c r="Y51" s="4"/>
      <c r="Z51" s="4"/>
    </row>
    <row r="52" spans="1:26" ht="16.5" customHeight="1">
      <c r="A52" s="11">
        <v>13</v>
      </c>
      <c r="B52" s="60"/>
      <c r="C52" s="62"/>
      <c r="D52" s="62"/>
      <c r="E52" s="62"/>
      <c r="F52" s="59"/>
      <c r="G52" s="11">
        <v>13</v>
      </c>
      <c r="H52" s="60"/>
      <c r="I52" s="62"/>
      <c r="J52" s="62"/>
      <c r="K52" s="62"/>
      <c r="L52" s="59"/>
      <c r="M52" s="2"/>
      <c r="N52" s="2"/>
      <c r="O52" s="4"/>
      <c r="P52" s="4"/>
      <c r="Q52" s="4"/>
      <c r="R52" s="4"/>
      <c r="S52" s="4"/>
      <c r="T52" s="4"/>
      <c r="U52" s="4"/>
      <c r="V52" s="4"/>
      <c r="W52" s="4"/>
      <c r="X52" s="4"/>
      <c r="Y52" s="4"/>
      <c r="Z52" s="4"/>
    </row>
    <row r="53" spans="1:26" ht="16.5" customHeight="1">
      <c r="A53" s="11">
        <v>14</v>
      </c>
      <c r="B53" s="60"/>
      <c r="C53" s="62"/>
      <c r="D53" s="62"/>
      <c r="E53" s="62"/>
      <c r="F53" s="59"/>
      <c r="G53" s="11">
        <v>14</v>
      </c>
      <c r="H53" s="60"/>
      <c r="I53" s="62"/>
      <c r="J53" s="62"/>
      <c r="K53" s="62"/>
      <c r="L53" s="59"/>
      <c r="M53" s="2"/>
      <c r="N53" s="2"/>
      <c r="O53" s="4"/>
      <c r="P53" s="4"/>
      <c r="Q53" s="4"/>
      <c r="R53" s="4"/>
      <c r="S53" s="4"/>
      <c r="T53" s="4"/>
      <c r="U53" s="4"/>
      <c r="V53" s="4"/>
      <c r="W53" s="4"/>
      <c r="X53" s="4"/>
      <c r="Y53" s="4"/>
      <c r="Z53" s="4"/>
    </row>
    <row r="54" spans="1:26" ht="16.5" customHeight="1">
      <c r="A54" s="11">
        <v>15</v>
      </c>
      <c r="B54" s="60"/>
      <c r="C54" s="62"/>
      <c r="D54" s="62"/>
      <c r="E54" s="62"/>
      <c r="F54" s="59"/>
      <c r="G54" s="11">
        <v>15</v>
      </c>
      <c r="H54" s="60"/>
      <c r="I54" s="62"/>
      <c r="J54" s="62"/>
      <c r="K54" s="62"/>
      <c r="L54" s="59"/>
      <c r="M54" s="2"/>
      <c r="N54" s="2"/>
      <c r="O54" s="4"/>
      <c r="P54" s="4"/>
      <c r="Q54" s="4"/>
      <c r="R54" s="4"/>
      <c r="S54" s="4"/>
      <c r="T54" s="4"/>
      <c r="U54" s="4"/>
      <c r="V54" s="4"/>
      <c r="W54" s="4"/>
      <c r="X54" s="4"/>
      <c r="Y54" s="4"/>
      <c r="Z54" s="4"/>
    </row>
    <row r="55" spans="1:26" ht="16.5" customHeight="1">
      <c r="A55" s="61" t="s">
        <v>76</v>
      </c>
      <c r="B55" s="62"/>
      <c r="C55" s="62"/>
      <c r="D55" s="62"/>
      <c r="E55" s="62"/>
      <c r="F55" s="62"/>
      <c r="G55" s="62"/>
      <c r="H55" s="62"/>
      <c r="I55" s="62"/>
      <c r="J55" s="62"/>
      <c r="K55" s="62"/>
      <c r="L55" s="59"/>
      <c r="M55" s="2"/>
      <c r="N55" s="2"/>
      <c r="O55" s="4"/>
      <c r="P55" s="4"/>
      <c r="Q55" s="4"/>
      <c r="R55" s="4"/>
      <c r="S55" s="4"/>
      <c r="T55" s="4"/>
      <c r="U55" s="4"/>
      <c r="V55" s="4"/>
      <c r="W55" s="4"/>
      <c r="X55" s="4"/>
      <c r="Y55" s="4"/>
      <c r="Z55" s="4"/>
    </row>
    <row r="56" spans="1:26" ht="21" customHeight="1">
      <c r="A56" s="63" t="s">
        <v>77</v>
      </c>
      <c r="B56" s="64"/>
      <c r="C56" s="64"/>
      <c r="D56" s="64"/>
      <c r="E56" s="64"/>
      <c r="F56" s="65"/>
      <c r="G56" s="61" t="s">
        <v>78</v>
      </c>
      <c r="H56" s="62"/>
      <c r="I56" s="62"/>
      <c r="J56" s="62"/>
      <c r="K56" s="62"/>
      <c r="L56" s="59"/>
      <c r="M56" s="2"/>
      <c r="N56" s="2"/>
      <c r="O56" s="4"/>
      <c r="P56" s="4"/>
      <c r="Q56" s="4"/>
      <c r="R56" s="4"/>
      <c r="S56" s="4"/>
      <c r="T56" s="4"/>
      <c r="U56" s="4"/>
      <c r="V56" s="4"/>
      <c r="W56" s="4"/>
      <c r="X56" s="4"/>
      <c r="Y56" s="4"/>
      <c r="Z56" s="4"/>
    </row>
    <row r="57" spans="1:26" ht="16.5" customHeight="1">
      <c r="A57" s="11">
        <v>1</v>
      </c>
      <c r="B57" s="60" t="s">
        <v>79</v>
      </c>
      <c r="C57" s="62"/>
      <c r="D57" s="62"/>
      <c r="E57" s="62"/>
      <c r="F57" s="59"/>
      <c r="G57" s="11">
        <v>1</v>
      </c>
      <c r="H57" s="60" t="s">
        <v>80</v>
      </c>
      <c r="I57" s="62"/>
      <c r="J57" s="62"/>
      <c r="K57" s="62"/>
      <c r="L57" s="59"/>
      <c r="M57" s="2"/>
      <c r="N57" s="2"/>
      <c r="O57" s="4"/>
      <c r="P57" s="4"/>
      <c r="Q57" s="4"/>
      <c r="R57" s="4"/>
      <c r="S57" s="4"/>
      <c r="T57" s="4"/>
      <c r="U57" s="4"/>
      <c r="V57" s="4"/>
      <c r="W57" s="4"/>
      <c r="X57" s="4"/>
      <c r="Y57" s="4"/>
      <c r="Z57" s="4"/>
    </row>
    <row r="58" spans="1:26" ht="16.5" customHeight="1">
      <c r="A58" s="11">
        <v>2</v>
      </c>
      <c r="B58" s="60" t="s">
        <v>81</v>
      </c>
      <c r="C58" s="62"/>
      <c r="D58" s="62"/>
      <c r="E58" s="62"/>
      <c r="F58" s="59"/>
      <c r="G58" s="11">
        <v>2</v>
      </c>
      <c r="H58" s="60" t="s">
        <v>82</v>
      </c>
      <c r="I58" s="62"/>
      <c r="J58" s="62"/>
      <c r="K58" s="62"/>
      <c r="L58" s="59"/>
      <c r="M58" s="2"/>
      <c r="N58" s="2"/>
      <c r="O58" s="4"/>
      <c r="P58" s="4"/>
      <c r="Q58" s="4"/>
      <c r="R58" s="4"/>
      <c r="S58" s="4"/>
      <c r="T58" s="4"/>
      <c r="U58" s="4"/>
      <c r="V58" s="4"/>
      <c r="W58" s="4"/>
      <c r="X58" s="4"/>
      <c r="Y58" s="4"/>
      <c r="Z58" s="4"/>
    </row>
    <row r="59" spans="1:26" ht="16.5" customHeight="1">
      <c r="A59" s="11">
        <v>3</v>
      </c>
      <c r="B59" s="60" t="s">
        <v>83</v>
      </c>
      <c r="C59" s="62"/>
      <c r="D59" s="62"/>
      <c r="E59" s="62"/>
      <c r="F59" s="59"/>
      <c r="G59" s="11">
        <v>3</v>
      </c>
      <c r="H59" s="60" t="s">
        <v>84</v>
      </c>
      <c r="I59" s="62"/>
      <c r="J59" s="62"/>
      <c r="K59" s="62"/>
      <c r="L59" s="59"/>
      <c r="M59" s="2"/>
      <c r="N59" s="2"/>
      <c r="O59" s="4"/>
      <c r="P59" s="4"/>
      <c r="Q59" s="4"/>
      <c r="R59" s="4"/>
      <c r="S59" s="4"/>
      <c r="T59" s="4"/>
      <c r="U59" s="4"/>
      <c r="V59" s="4"/>
      <c r="W59" s="4"/>
      <c r="X59" s="4"/>
      <c r="Y59" s="4"/>
      <c r="Z59" s="4"/>
    </row>
    <row r="60" spans="1:26" ht="16.5" customHeight="1">
      <c r="A60" s="11">
        <v>4</v>
      </c>
      <c r="B60" s="60" t="s">
        <v>85</v>
      </c>
      <c r="C60" s="62"/>
      <c r="D60" s="62"/>
      <c r="E60" s="62"/>
      <c r="F60" s="59"/>
      <c r="G60" s="11">
        <v>4</v>
      </c>
      <c r="H60" s="60" t="s">
        <v>86</v>
      </c>
      <c r="I60" s="62"/>
      <c r="J60" s="62"/>
      <c r="K60" s="62"/>
      <c r="L60" s="59"/>
      <c r="M60" s="2"/>
      <c r="N60" s="2"/>
      <c r="O60" s="4"/>
      <c r="P60" s="4"/>
      <c r="Q60" s="4"/>
      <c r="R60" s="4"/>
      <c r="S60" s="4"/>
      <c r="T60" s="4"/>
      <c r="U60" s="4"/>
      <c r="V60" s="4"/>
      <c r="W60" s="4"/>
      <c r="X60" s="4"/>
      <c r="Y60" s="4"/>
      <c r="Z60" s="4"/>
    </row>
    <row r="61" spans="1:26" ht="16.5" customHeight="1">
      <c r="A61" s="11">
        <v>5</v>
      </c>
      <c r="B61" s="60"/>
      <c r="C61" s="62"/>
      <c r="D61" s="62"/>
      <c r="E61" s="62"/>
      <c r="F61" s="59"/>
      <c r="G61" s="11">
        <v>5</v>
      </c>
      <c r="H61" s="60" t="s">
        <v>87</v>
      </c>
      <c r="I61" s="62"/>
      <c r="J61" s="62"/>
      <c r="K61" s="62"/>
      <c r="L61" s="59"/>
      <c r="M61" s="2"/>
      <c r="N61" s="2"/>
      <c r="O61" s="4"/>
      <c r="P61" s="4"/>
      <c r="Q61" s="4"/>
      <c r="R61" s="4"/>
      <c r="S61" s="4"/>
      <c r="T61" s="4"/>
      <c r="U61" s="4"/>
      <c r="V61" s="4"/>
      <c r="W61" s="4"/>
      <c r="X61" s="4"/>
      <c r="Y61" s="4"/>
      <c r="Z61" s="4"/>
    </row>
    <row r="62" spans="1:26" ht="16.5" customHeight="1">
      <c r="A62" s="11">
        <v>6</v>
      </c>
      <c r="B62" s="60"/>
      <c r="C62" s="62"/>
      <c r="D62" s="62"/>
      <c r="E62" s="62"/>
      <c r="F62" s="59"/>
      <c r="G62" s="11">
        <v>6</v>
      </c>
      <c r="H62" s="60"/>
      <c r="I62" s="62"/>
      <c r="J62" s="62"/>
      <c r="K62" s="62"/>
      <c r="L62" s="59"/>
      <c r="M62" s="2"/>
      <c r="N62" s="2"/>
      <c r="O62" s="4"/>
      <c r="P62" s="4"/>
      <c r="Q62" s="4"/>
      <c r="R62" s="4"/>
      <c r="S62" s="4"/>
      <c r="T62" s="4"/>
      <c r="U62" s="4"/>
      <c r="V62" s="4"/>
      <c r="W62" s="4"/>
      <c r="X62" s="4"/>
      <c r="Y62" s="4"/>
      <c r="Z62" s="4"/>
    </row>
    <row r="63" spans="1:26" ht="21" customHeight="1">
      <c r="A63" s="63" t="s">
        <v>88</v>
      </c>
      <c r="B63" s="64"/>
      <c r="C63" s="64"/>
      <c r="D63" s="64"/>
      <c r="E63" s="64"/>
      <c r="F63" s="65"/>
      <c r="G63" s="61" t="s">
        <v>89</v>
      </c>
      <c r="H63" s="62"/>
      <c r="I63" s="62"/>
      <c r="J63" s="62"/>
      <c r="K63" s="62"/>
      <c r="L63" s="59"/>
      <c r="M63" s="2"/>
      <c r="N63" s="2"/>
      <c r="O63" s="4"/>
      <c r="P63" s="4"/>
      <c r="Q63" s="4"/>
      <c r="R63" s="4"/>
      <c r="S63" s="4"/>
      <c r="T63" s="4"/>
      <c r="U63" s="4"/>
      <c r="V63" s="4"/>
      <c r="W63" s="4"/>
      <c r="X63" s="4"/>
      <c r="Y63" s="4"/>
      <c r="Z63" s="4"/>
    </row>
    <row r="64" spans="1:26" ht="16.5" customHeight="1">
      <c r="A64" s="11">
        <v>1</v>
      </c>
      <c r="B64" s="60" t="s">
        <v>90</v>
      </c>
      <c r="C64" s="62"/>
      <c r="D64" s="62"/>
      <c r="E64" s="62"/>
      <c r="F64" s="59"/>
      <c r="G64" s="11">
        <v>1</v>
      </c>
      <c r="H64" s="60" t="s">
        <v>91</v>
      </c>
      <c r="I64" s="62"/>
      <c r="J64" s="62"/>
      <c r="K64" s="62"/>
      <c r="L64" s="59"/>
      <c r="M64" s="2"/>
      <c r="N64" s="2"/>
      <c r="O64" s="4"/>
      <c r="P64" s="4"/>
      <c r="Q64" s="4"/>
      <c r="R64" s="4"/>
      <c r="S64" s="4"/>
      <c r="T64" s="4"/>
      <c r="U64" s="4"/>
      <c r="V64" s="4"/>
      <c r="W64" s="4"/>
      <c r="X64" s="4"/>
      <c r="Y64" s="4"/>
      <c r="Z64" s="4"/>
    </row>
    <row r="65" spans="1:26" ht="16.5" customHeight="1">
      <c r="A65" s="11">
        <v>2</v>
      </c>
      <c r="B65" s="60" t="s">
        <v>92</v>
      </c>
      <c r="C65" s="62"/>
      <c r="D65" s="62"/>
      <c r="E65" s="62"/>
      <c r="F65" s="59"/>
      <c r="G65" s="11">
        <v>2</v>
      </c>
      <c r="H65" s="60" t="s">
        <v>93</v>
      </c>
      <c r="I65" s="62"/>
      <c r="J65" s="62"/>
      <c r="K65" s="62"/>
      <c r="L65" s="59"/>
      <c r="M65" s="2"/>
      <c r="N65" s="2"/>
      <c r="O65" s="4"/>
      <c r="P65" s="4"/>
      <c r="Q65" s="4"/>
      <c r="R65" s="4"/>
      <c r="S65" s="4"/>
      <c r="T65" s="4"/>
      <c r="U65" s="4"/>
      <c r="V65" s="4"/>
      <c r="W65" s="4"/>
      <c r="X65" s="4"/>
      <c r="Y65" s="4"/>
      <c r="Z65" s="4"/>
    </row>
    <row r="66" spans="1:26" ht="16.5" customHeight="1">
      <c r="A66" s="11">
        <v>3</v>
      </c>
      <c r="B66" s="60" t="s">
        <v>94</v>
      </c>
      <c r="C66" s="62"/>
      <c r="D66" s="62"/>
      <c r="E66" s="62"/>
      <c r="F66" s="59"/>
      <c r="G66" s="11">
        <v>3</v>
      </c>
      <c r="H66" s="60" t="s">
        <v>95</v>
      </c>
      <c r="I66" s="62"/>
      <c r="J66" s="62"/>
      <c r="K66" s="62"/>
      <c r="L66" s="59"/>
      <c r="M66" s="2"/>
      <c r="N66" s="2"/>
      <c r="O66" s="4"/>
      <c r="P66" s="4"/>
      <c r="Q66" s="4"/>
      <c r="R66" s="4"/>
      <c r="S66" s="4"/>
      <c r="T66" s="4"/>
      <c r="U66" s="4"/>
      <c r="V66" s="4"/>
      <c r="W66" s="4"/>
      <c r="X66" s="4"/>
      <c r="Y66" s="4"/>
      <c r="Z66" s="4"/>
    </row>
    <row r="67" spans="1:26" ht="16.5" customHeight="1">
      <c r="A67" s="11">
        <v>4</v>
      </c>
      <c r="B67" s="60" t="s">
        <v>96</v>
      </c>
      <c r="C67" s="62"/>
      <c r="D67" s="62"/>
      <c r="E67" s="62"/>
      <c r="F67" s="59"/>
      <c r="G67" s="11">
        <v>4</v>
      </c>
      <c r="H67" s="60" t="s">
        <v>97</v>
      </c>
      <c r="I67" s="62"/>
      <c r="J67" s="62"/>
      <c r="K67" s="62"/>
      <c r="L67" s="59"/>
      <c r="M67" s="2"/>
      <c r="N67" s="2"/>
      <c r="O67" s="4"/>
      <c r="P67" s="4"/>
      <c r="Q67" s="4"/>
      <c r="R67" s="4"/>
      <c r="S67" s="4"/>
      <c r="T67" s="4"/>
      <c r="U67" s="4"/>
      <c r="V67" s="4"/>
      <c r="W67" s="4"/>
      <c r="X67" s="4"/>
      <c r="Y67" s="4"/>
      <c r="Z67" s="4"/>
    </row>
    <row r="68" spans="1:26" ht="16.5" customHeight="1">
      <c r="A68" s="11">
        <v>5</v>
      </c>
      <c r="B68" s="60" t="s">
        <v>98</v>
      </c>
      <c r="C68" s="62"/>
      <c r="D68" s="62"/>
      <c r="E68" s="62"/>
      <c r="F68" s="59"/>
      <c r="G68" s="11">
        <v>5</v>
      </c>
      <c r="H68" s="60" t="s">
        <v>99</v>
      </c>
      <c r="I68" s="62"/>
      <c r="J68" s="62"/>
      <c r="K68" s="62"/>
      <c r="L68" s="59"/>
      <c r="M68" s="2"/>
      <c r="N68" s="2"/>
      <c r="O68" s="4"/>
      <c r="P68" s="4"/>
      <c r="Q68" s="4"/>
      <c r="R68" s="4"/>
      <c r="S68" s="4"/>
      <c r="T68" s="4"/>
      <c r="U68" s="4"/>
      <c r="V68" s="4"/>
      <c r="W68" s="4"/>
      <c r="X68" s="4"/>
      <c r="Y68" s="4"/>
      <c r="Z68" s="4"/>
    </row>
    <row r="69" spans="1:26" ht="32.25" customHeight="1">
      <c r="A69" s="11">
        <v>6</v>
      </c>
      <c r="B69" s="60" t="s">
        <v>100</v>
      </c>
      <c r="C69" s="62"/>
      <c r="D69" s="62"/>
      <c r="E69" s="62"/>
      <c r="F69" s="59"/>
      <c r="G69" s="11">
        <v>6</v>
      </c>
      <c r="H69" s="60" t="s">
        <v>101</v>
      </c>
      <c r="I69" s="62"/>
      <c r="J69" s="62"/>
      <c r="K69" s="62"/>
      <c r="L69" s="59"/>
      <c r="M69" s="2"/>
      <c r="N69" s="2"/>
      <c r="O69" s="4"/>
      <c r="P69" s="4"/>
      <c r="Q69" s="4"/>
      <c r="R69" s="4"/>
      <c r="S69" s="4"/>
      <c r="T69" s="4"/>
      <c r="U69" s="4"/>
      <c r="V69" s="4"/>
      <c r="W69" s="4"/>
      <c r="X69" s="4"/>
      <c r="Y69" s="4"/>
      <c r="Z69" s="4"/>
    </row>
    <row r="70" spans="1:26" ht="21" customHeight="1">
      <c r="A70" s="63" t="s">
        <v>102</v>
      </c>
      <c r="B70" s="64"/>
      <c r="C70" s="64"/>
      <c r="D70" s="64"/>
      <c r="E70" s="64"/>
      <c r="F70" s="65"/>
      <c r="G70" s="61" t="s">
        <v>103</v>
      </c>
      <c r="H70" s="62"/>
      <c r="I70" s="62"/>
      <c r="J70" s="62"/>
      <c r="K70" s="62"/>
      <c r="L70" s="59"/>
      <c r="M70" s="2"/>
      <c r="N70" s="2"/>
      <c r="O70" s="4"/>
      <c r="P70" s="4"/>
      <c r="Q70" s="4"/>
      <c r="R70" s="4"/>
      <c r="S70" s="4"/>
      <c r="T70" s="4"/>
      <c r="U70" s="4"/>
      <c r="V70" s="4"/>
      <c r="W70" s="4"/>
      <c r="X70" s="4"/>
      <c r="Y70" s="4"/>
      <c r="Z70" s="4"/>
    </row>
    <row r="71" spans="1:26" ht="16.5" customHeight="1">
      <c r="A71" s="11">
        <v>1</v>
      </c>
      <c r="B71" s="60" t="s">
        <v>104</v>
      </c>
      <c r="C71" s="62"/>
      <c r="D71" s="62"/>
      <c r="E71" s="62"/>
      <c r="F71" s="59"/>
      <c r="G71" s="11">
        <v>1</v>
      </c>
      <c r="H71" s="60" t="s">
        <v>105</v>
      </c>
      <c r="I71" s="62"/>
      <c r="J71" s="62"/>
      <c r="K71" s="62"/>
      <c r="L71" s="59"/>
      <c r="M71" s="2"/>
      <c r="N71" s="2"/>
      <c r="O71" s="4"/>
      <c r="P71" s="4"/>
      <c r="Q71" s="4"/>
      <c r="R71" s="4"/>
      <c r="S71" s="4"/>
      <c r="T71" s="4"/>
      <c r="U71" s="4"/>
      <c r="V71" s="4"/>
      <c r="W71" s="4"/>
      <c r="X71" s="4"/>
      <c r="Y71" s="4"/>
      <c r="Z71" s="4"/>
    </row>
    <row r="72" spans="1:26" ht="16.5" customHeight="1">
      <c r="A72" s="11">
        <v>2</v>
      </c>
      <c r="B72" s="60" t="s">
        <v>106</v>
      </c>
      <c r="C72" s="62"/>
      <c r="D72" s="62"/>
      <c r="E72" s="62"/>
      <c r="F72" s="59"/>
      <c r="G72" s="11">
        <v>2</v>
      </c>
      <c r="H72" s="60" t="s">
        <v>107</v>
      </c>
      <c r="I72" s="62"/>
      <c r="J72" s="62"/>
      <c r="K72" s="62"/>
      <c r="L72" s="59"/>
      <c r="M72" s="2"/>
      <c r="N72" s="2"/>
      <c r="O72" s="4"/>
      <c r="P72" s="4"/>
      <c r="Q72" s="4"/>
      <c r="R72" s="4"/>
      <c r="S72" s="4"/>
      <c r="T72" s="4"/>
      <c r="U72" s="4"/>
      <c r="V72" s="4"/>
      <c r="W72" s="4"/>
      <c r="X72" s="4"/>
      <c r="Y72" s="4"/>
      <c r="Z72" s="4"/>
    </row>
    <row r="73" spans="1:26" ht="16.5" customHeight="1">
      <c r="A73" s="11">
        <v>3</v>
      </c>
      <c r="B73" s="60" t="s">
        <v>108</v>
      </c>
      <c r="C73" s="62"/>
      <c r="D73" s="62"/>
      <c r="E73" s="62"/>
      <c r="F73" s="59"/>
      <c r="G73" s="11">
        <v>3</v>
      </c>
      <c r="H73" s="60" t="s">
        <v>109</v>
      </c>
      <c r="I73" s="62"/>
      <c r="J73" s="62"/>
      <c r="K73" s="62"/>
      <c r="L73" s="59"/>
      <c r="M73" s="2"/>
      <c r="N73" s="2"/>
      <c r="O73" s="4"/>
      <c r="P73" s="4"/>
      <c r="Q73" s="4"/>
      <c r="R73" s="4"/>
      <c r="S73" s="4"/>
      <c r="T73" s="4"/>
      <c r="U73" s="4"/>
      <c r="V73" s="4"/>
      <c r="W73" s="4"/>
      <c r="X73" s="4"/>
      <c r="Y73" s="4"/>
      <c r="Z73" s="4"/>
    </row>
    <row r="74" spans="1:26" ht="16.5" customHeight="1">
      <c r="A74" s="11">
        <v>4</v>
      </c>
      <c r="B74" s="60"/>
      <c r="C74" s="62"/>
      <c r="D74" s="62"/>
      <c r="E74" s="62"/>
      <c r="F74" s="59"/>
      <c r="G74" s="11">
        <v>4</v>
      </c>
      <c r="H74" s="60" t="s">
        <v>110</v>
      </c>
      <c r="I74" s="62"/>
      <c r="J74" s="62"/>
      <c r="K74" s="62"/>
      <c r="L74" s="59"/>
      <c r="M74" s="2"/>
      <c r="N74" s="2"/>
      <c r="O74" s="4"/>
      <c r="P74" s="4"/>
      <c r="Q74" s="4"/>
      <c r="R74" s="4"/>
      <c r="S74" s="4"/>
      <c r="T74" s="4"/>
      <c r="U74" s="4"/>
      <c r="V74" s="4"/>
      <c r="W74" s="4"/>
      <c r="X74" s="4"/>
      <c r="Y74" s="4"/>
      <c r="Z74" s="4"/>
    </row>
    <row r="75" spans="1:26" ht="31.5" customHeight="1">
      <c r="A75" s="11">
        <v>5</v>
      </c>
      <c r="B75" s="60"/>
      <c r="C75" s="62"/>
      <c r="D75" s="62"/>
      <c r="E75" s="62"/>
      <c r="F75" s="59"/>
      <c r="G75" s="11">
        <v>5</v>
      </c>
      <c r="H75" s="60" t="s">
        <v>111</v>
      </c>
      <c r="I75" s="62"/>
      <c r="J75" s="62"/>
      <c r="K75" s="62"/>
      <c r="L75" s="59"/>
      <c r="M75" s="2"/>
      <c r="N75" s="2"/>
      <c r="O75" s="4"/>
      <c r="P75" s="4"/>
      <c r="Q75" s="4"/>
      <c r="R75" s="4"/>
      <c r="S75" s="4"/>
      <c r="T75" s="4"/>
      <c r="U75" s="4"/>
      <c r="V75" s="4"/>
      <c r="W75" s="4"/>
      <c r="X75" s="4"/>
      <c r="Y75" s="4"/>
      <c r="Z75" s="4"/>
    </row>
    <row r="76" spans="1:26" ht="103.5" customHeight="1">
      <c r="A76" s="11">
        <v>6</v>
      </c>
      <c r="B76" s="60"/>
      <c r="C76" s="62"/>
      <c r="D76" s="62"/>
      <c r="E76" s="62"/>
      <c r="F76" s="59"/>
      <c r="G76" s="11">
        <v>6</v>
      </c>
      <c r="H76" s="60" t="s">
        <v>112</v>
      </c>
      <c r="I76" s="62"/>
      <c r="J76" s="62"/>
      <c r="K76" s="62"/>
      <c r="L76" s="59"/>
      <c r="M76" s="2"/>
      <c r="N76" s="2"/>
      <c r="O76" s="4"/>
      <c r="P76" s="4"/>
      <c r="Q76" s="4"/>
      <c r="R76" s="4"/>
      <c r="S76" s="4"/>
      <c r="T76" s="4"/>
      <c r="U76" s="4"/>
      <c r="V76" s="4"/>
      <c r="W76" s="4"/>
      <c r="X76" s="4"/>
      <c r="Y76" s="4"/>
      <c r="Z76" s="4"/>
    </row>
    <row r="77" spans="1:26" ht="16.5" customHeight="1">
      <c r="A77" s="7"/>
      <c r="B77" s="7"/>
      <c r="C77" s="7"/>
      <c r="D77" s="7"/>
      <c r="E77" s="2"/>
      <c r="F77" s="8"/>
      <c r="G77" s="2"/>
      <c r="H77" s="2"/>
      <c r="I77" s="2"/>
      <c r="J77" s="2"/>
      <c r="K77" s="2"/>
      <c r="L77" s="2"/>
      <c r="M77" s="2"/>
      <c r="N77" s="2"/>
      <c r="O77" s="4"/>
      <c r="P77" s="4"/>
      <c r="Q77" s="4"/>
      <c r="R77" s="4"/>
      <c r="S77" s="4"/>
      <c r="T77" s="4"/>
      <c r="U77" s="4"/>
      <c r="V77" s="4"/>
      <c r="W77" s="4"/>
      <c r="X77" s="4"/>
      <c r="Y77" s="4"/>
      <c r="Z77" s="4"/>
    </row>
    <row r="78" spans="1:26" ht="16.5" customHeight="1">
      <c r="A78" s="7"/>
      <c r="B78" s="7"/>
      <c r="C78" s="7"/>
      <c r="D78" s="7"/>
      <c r="E78" s="2"/>
      <c r="F78" s="8"/>
      <c r="G78" s="2"/>
      <c r="H78" s="2"/>
      <c r="I78" s="2"/>
      <c r="J78" s="2"/>
      <c r="K78" s="2"/>
      <c r="L78" s="2"/>
      <c r="M78" s="2"/>
      <c r="N78" s="2"/>
      <c r="O78" s="4"/>
      <c r="P78" s="4"/>
      <c r="Q78" s="4"/>
      <c r="R78" s="4"/>
      <c r="S78" s="4"/>
      <c r="T78" s="4"/>
      <c r="U78" s="4"/>
      <c r="V78" s="4"/>
      <c r="W78" s="4"/>
      <c r="X78" s="4"/>
      <c r="Y78" s="4"/>
      <c r="Z78" s="4"/>
    </row>
    <row r="79" spans="1:26" ht="16.5" customHeight="1">
      <c r="A79" s="7"/>
      <c r="B79" s="7"/>
      <c r="C79" s="7"/>
      <c r="D79" s="7"/>
      <c r="E79" s="2"/>
      <c r="F79" s="8"/>
      <c r="G79" s="2"/>
      <c r="H79" s="2"/>
      <c r="I79" s="2"/>
      <c r="J79" s="2"/>
      <c r="K79" s="2"/>
      <c r="L79" s="2"/>
      <c r="M79" s="2"/>
      <c r="N79" s="2"/>
      <c r="O79" s="4"/>
      <c r="P79" s="4"/>
      <c r="Q79" s="4"/>
      <c r="R79" s="4"/>
      <c r="S79" s="4"/>
      <c r="T79" s="4"/>
      <c r="U79" s="4"/>
      <c r="V79" s="4"/>
      <c r="W79" s="4"/>
      <c r="X79" s="4"/>
      <c r="Y79" s="4"/>
      <c r="Z79" s="4"/>
    </row>
    <row r="80" spans="1:26" ht="16.5" customHeight="1">
      <c r="A80" s="7"/>
      <c r="B80" s="7"/>
      <c r="C80" s="7"/>
      <c r="D80" s="7"/>
      <c r="E80" s="2"/>
      <c r="F80" s="8"/>
      <c r="G80" s="2"/>
      <c r="H80" s="2"/>
      <c r="I80" s="2"/>
      <c r="J80" s="2"/>
      <c r="K80" s="2"/>
      <c r="L80" s="2"/>
      <c r="M80" s="2"/>
      <c r="N80" s="2"/>
      <c r="O80" s="4"/>
      <c r="P80" s="4"/>
      <c r="Q80" s="4"/>
      <c r="R80" s="4"/>
      <c r="S80" s="4"/>
      <c r="T80" s="4"/>
      <c r="U80" s="4"/>
      <c r="V80" s="4"/>
      <c r="W80" s="4"/>
      <c r="X80" s="4"/>
      <c r="Y80" s="4"/>
      <c r="Z80" s="4"/>
    </row>
    <row r="81" spans="1:26" ht="16.5" customHeight="1">
      <c r="A81" s="7"/>
      <c r="B81" s="7"/>
      <c r="C81" s="7"/>
      <c r="D81" s="7"/>
      <c r="E81" s="2"/>
      <c r="F81" s="8"/>
      <c r="G81" s="2"/>
      <c r="H81" s="2"/>
      <c r="I81" s="2"/>
      <c r="J81" s="2"/>
      <c r="K81" s="2"/>
      <c r="L81" s="2"/>
      <c r="M81" s="2"/>
      <c r="N81" s="2"/>
      <c r="O81" s="4"/>
      <c r="P81" s="4"/>
      <c r="Q81" s="4"/>
      <c r="R81" s="4"/>
      <c r="S81" s="4"/>
      <c r="T81" s="4"/>
      <c r="U81" s="4"/>
      <c r="V81" s="4"/>
      <c r="W81" s="4"/>
      <c r="X81" s="4"/>
      <c r="Y81" s="4"/>
      <c r="Z81" s="4"/>
    </row>
    <row r="82" spans="1:26" ht="16.5" customHeight="1">
      <c r="A82" s="7"/>
      <c r="B82" s="7"/>
      <c r="C82" s="7"/>
      <c r="D82" s="7"/>
      <c r="E82" s="2"/>
      <c r="F82" s="8"/>
      <c r="G82" s="2"/>
      <c r="H82" s="2"/>
      <c r="I82" s="2"/>
      <c r="J82" s="2"/>
      <c r="K82" s="2"/>
      <c r="L82" s="2"/>
      <c r="M82" s="2"/>
      <c r="N82" s="2"/>
      <c r="O82" s="4"/>
      <c r="P82" s="4"/>
      <c r="Q82" s="4"/>
      <c r="R82" s="4"/>
      <c r="S82" s="4"/>
      <c r="T82" s="4"/>
      <c r="U82" s="4"/>
      <c r="V82" s="4"/>
      <c r="W82" s="4"/>
      <c r="X82" s="4"/>
      <c r="Y82" s="4"/>
      <c r="Z82" s="4"/>
    </row>
    <row r="83" spans="1:26" ht="16.5" customHeight="1">
      <c r="A83" s="7"/>
      <c r="B83" s="7"/>
      <c r="C83" s="7"/>
      <c r="D83" s="7"/>
      <c r="E83" s="2"/>
      <c r="F83" s="8"/>
      <c r="G83" s="2"/>
      <c r="H83" s="2"/>
      <c r="I83" s="2"/>
      <c r="J83" s="2"/>
      <c r="K83" s="2"/>
      <c r="L83" s="2"/>
      <c r="M83" s="2"/>
      <c r="N83" s="2"/>
      <c r="O83" s="4"/>
      <c r="P83" s="4"/>
      <c r="Q83" s="4"/>
      <c r="R83" s="4"/>
      <c r="S83" s="4"/>
      <c r="T83" s="4"/>
      <c r="U83" s="4"/>
      <c r="V83" s="4"/>
      <c r="W83" s="4"/>
      <c r="X83" s="4"/>
      <c r="Y83" s="4"/>
      <c r="Z83" s="4"/>
    </row>
    <row r="84" spans="1:26" ht="16.5" customHeight="1">
      <c r="A84" s="7"/>
      <c r="B84" s="7"/>
      <c r="C84" s="7"/>
      <c r="D84" s="7"/>
      <c r="E84" s="2"/>
      <c r="F84" s="8"/>
      <c r="G84" s="2"/>
      <c r="H84" s="2"/>
      <c r="I84" s="2"/>
      <c r="J84" s="2"/>
      <c r="K84" s="2"/>
      <c r="L84" s="2"/>
      <c r="M84" s="2"/>
      <c r="N84" s="2"/>
      <c r="O84" s="4"/>
      <c r="P84" s="4"/>
      <c r="Q84" s="4"/>
      <c r="R84" s="4"/>
      <c r="S84" s="4"/>
      <c r="T84" s="4"/>
      <c r="U84" s="4"/>
      <c r="V84" s="4"/>
      <c r="W84" s="4"/>
      <c r="X84" s="4"/>
      <c r="Y84" s="4"/>
      <c r="Z84" s="4"/>
    </row>
    <row r="85" spans="1:26" ht="16.5" customHeight="1">
      <c r="A85" s="7"/>
      <c r="B85" s="7"/>
      <c r="C85" s="7"/>
      <c r="D85" s="7"/>
      <c r="E85" s="2"/>
      <c r="F85" s="8"/>
      <c r="G85" s="2"/>
      <c r="H85" s="2"/>
      <c r="I85" s="2"/>
      <c r="J85" s="2"/>
      <c r="K85" s="2"/>
      <c r="L85" s="2"/>
      <c r="M85" s="2"/>
      <c r="N85" s="2"/>
      <c r="O85" s="4"/>
      <c r="P85" s="4"/>
      <c r="Q85" s="4"/>
      <c r="R85" s="4"/>
      <c r="S85" s="4"/>
      <c r="T85" s="4"/>
      <c r="U85" s="4"/>
      <c r="V85" s="4"/>
      <c r="W85" s="4"/>
      <c r="X85" s="4"/>
      <c r="Y85" s="4"/>
      <c r="Z85" s="4"/>
    </row>
    <row r="86" spans="1:26" ht="16.5" customHeight="1">
      <c r="A86" s="7"/>
      <c r="B86" s="7"/>
      <c r="C86" s="7"/>
      <c r="D86" s="7"/>
      <c r="E86" s="2"/>
      <c r="F86" s="8"/>
      <c r="G86" s="2"/>
      <c r="H86" s="2"/>
      <c r="I86" s="2"/>
      <c r="J86" s="2"/>
      <c r="K86" s="2"/>
      <c r="L86" s="2"/>
      <c r="M86" s="2"/>
      <c r="N86" s="2"/>
      <c r="O86" s="4"/>
      <c r="P86" s="4"/>
      <c r="Q86" s="4"/>
      <c r="R86" s="4"/>
      <c r="S86" s="4"/>
      <c r="T86" s="4"/>
      <c r="U86" s="4"/>
      <c r="V86" s="4"/>
      <c r="W86" s="4"/>
      <c r="X86" s="4"/>
      <c r="Y86" s="4"/>
      <c r="Z86" s="4"/>
    </row>
    <row r="87" spans="1:26" ht="16.5" customHeight="1">
      <c r="A87" s="7"/>
      <c r="B87" s="7"/>
      <c r="C87" s="7"/>
      <c r="D87" s="7"/>
      <c r="E87" s="2"/>
      <c r="F87" s="8"/>
      <c r="G87" s="2"/>
      <c r="H87" s="2"/>
      <c r="I87" s="2"/>
      <c r="J87" s="2"/>
      <c r="K87" s="2"/>
      <c r="L87" s="2"/>
      <c r="M87" s="2"/>
      <c r="N87" s="2"/>
      <c r="O87" s="4"/>
      <c r="P87" s="4"/>
      <c r="Q87" s="4"/>
      <c r="R87" s="4"/>
      <c r="S87" s="4"/>
      <c r="T87" s="4"/>
      <c r="U87" s="4"/>
      <c r="V87" s="4"/>
      <c r="W87" s="4"/>
      <c r="X87" s="4"/>
      <c r="Y87" s="4"/>
      <c r="Z87" s="4"/>
    </row>
    <row r="88" spans="1:26" ht="16.5" customHeight="1">
      <c r="A88" s="7"/>
      <c r="B88" s="7"/>
      <c r="C88" s="7"/>
      <c r="D88" s="7"/>
      <c r="E88" s="2"/>
      <c r="F88" s="8"/>
      <c r="G88" s="2"/>
      <c r="H88" s="2"/>
      <c r="I88" s="2"/>
      <c r="J88" s="2"/>
      <c r="K88" s="2"/>
      <c r="L88" s="2"/>
      <c r="M88" s="2"/>
      <c r="N88" s="2"/>
      <c r="O88" s="4"/>
      <c r="P88" s="4"/>
      <c r="Q88" s="4"/>
      <c r="R88" s="4"/>
      <c r="S88" s="4"/>
      <c r="T88" s="4"/>
      <c r="U88" s="4"/>
      <c r="V88" s="4"/>
      <c r="W88" s="4"/>
      <c r="X88" s="4"/>
      <c r="Y88" s="4"/>
      <c r="Z88" s="4"/>
    </row>
    <row r="89" spans="1:26" ht="16.5" customHeight="1">
      <c r="A89" s="7"/>
      <c r="B89" s="7"/>
      <c r="C89" s="7"/>
      <c r="D89" s="7"/>
      <c r="E89" s="2"/>
      <c r="F89" s="8"/>
      <c r="G89" s="2"/>
      <c r="H89" s="2"/>
      <c r="I89" s="2"/>
      <c r="J89" s="2"/>
      <c r="K89" s="2"/>
      <c r="L89" s="2"/>
      <c r="M89" s="2"/>
      <c r="N89" s="2"/>
      <c r="O89" s="4"/>
      <c r="P89" s="4"/>
      <c r="Q89" s="4"/>
      <c r="R89" s="4"/>
      <c r="S89" s="4"/>
      <c r="T89" s="4"/>
      <c r="U89" s="4"/>
      <c r="V89" s="4"/>
      <c r="W89" s="4"/>
      <c r="X89" s="4"/>
      <c r="Y89" s="4"/>
      <c r="Z89" s="4"/>
    </row>
    <row r="90" spans="1:26" ht="16.5" customHeight="1">
      <c r="A90" s="7"/>
      <c r="B90" s="7"/>
      <c r="C90" s="7"/>
      <c r="D90" s="7"/>
      <c r="E90" s="2"/>
      <c r="F90" s="8"/>
      <c r="G90" s="2"/>
      <c r="H90" s="2"/>
      <c r="I90" s="2"/>
      <c r="J90" s="2"/>
      <c r="K90" s="2"/>
      <c r="L90" s="2"/>
      <c r="M90" s="2"/>
      <c r="N90" s="2"/>
      <c r="O90" s="4"/>
      <c r="P90" s="4"/>
      <c r="Q90" s="4"/>
      <c r="R90" s="4"/>
      <c r="S90" s="4"/>
      <c r="T90" s="4"/>
      <c r="U90" s="4"/>
      <c r="V90" s="4"/>
      <c r="W90" s="4"/>
      <c r="X90" s="4"/>
      <c r="Y90" s="4"/>
      <c r="Z90" s="4"/>
    </row>
    <row r="91" spans="1:26" ht="16.5" customHeight="1">
      <c r="A91" s="7"/>
      <c r="B91" s="7"/>
      <c r="C91" s="7"/>
      <c r="D91" s="7"/>
      <c r="E91" s="2"/>
      <c r="F91" s="8"/>
      <c r="G91" s="2"/>
      <c r="H91" s="2"/>
      <c r="I91" s="2"/>
      <c r="J91" s="2"/>
      <c r="K91" s="2"/>
      <c r="L91" s="2"/>
      <c r="M91" s="2"/>
      <c r="N91" s="2"/>
      <c r="O91" s="4"/>
      <c r="P91" s="4"/>
      <c r="Q91" s="4"/>
      <c r="R91" s="4"/>
      <c r="S91" s="4"/>
      <c r="T91" s="4"/>
      <c r="U91" s="4"/>
      <c r="V91" s="4"/>
      <c r="W91" s="4"/>
      <c r="X91" s="4"/>
      <c r="Y91" s="4"/>
      <c r="Z91" s="4"/>
    </row>
    <row r="92" spans="1:26" ht="16.5" customHeight="1">
      <c r="A92" s="7"/>
      <c r="B92" s="7"/>
      <c r="C92" s="7"/>
      <c r="D92" s="7"/>
      <c r="E92" s="2"/>
      <c r="F92" s="8"/>
      <c r="G92" s="2"/>
      <c r="H92" s="2"/>
      <c r="I92" s="2"/>
      <c r="J92" s="2"/>
      <c r="K92" s="2"/>
      <c r="L92" s="2"/>
      <c r="M92" s="2"/>
      <c r="N92" s="2"/>
      <c r="O92" s="4"/>
      <c r="P92" s="4"/>
      <c r="Q92" s="4"/>
      <c r="R92" s="4"/>
      <c r="S92" s="4"/>
      <c r="T92" s="4"/>
      <c r="U92" s="4"/>
      <c r="V92" s="4"/>
      <c r="W92" s="4"/>
      <c r="X92" s="4"/>
      <c r="Y92" s="4"/>
      <c r="Z92" s="4"/>
    </row>
    <row r="93" spans="1:26" ht="16.5" customHeight="1">
      <c r="A93" s="7"/>
      <c r="B93" s="7"/>
      <c r="C93" s="7"/>
      <c r="D93" s="7"/>
      <c r="E93" s="2"/>
      <c r="F93" s="8"/>
      <c r="G93" s="2"/>
      <c r="H93" s="2"/>
      <c r="I93" s="2"/>
      <c r="J93" s="2"/>
      <c r="K93" s="2"/>
      <c r="L93" s="2"/>
      <c r="M93" s="2"/>
      <c r="N93" s="2"/>
      <c r="O93" s="4"/>
      <c r="P93" s="4"/>
      <c r="Q93" s="4"/>
      <c r="R93" s="4"/>
      <c r="S93" s="4"/>
      <c r="T93" s="4"/>
      <c r="U93" s="4"/>
      <c r="V93" s="4"/>
      <c r="W93" s="4"/>
      <c r="X93" s="4"/>
      <c r="Y93" s="4"/>
      <c r="Z93" s="4"/>
    </row>
    <row r="94" spans="1:26" ht="16.5" customHeight="1">
      <c r="A94" s="7"/>
      <c r="B94" s="7"/>
      <c r="C94" s="7"/>
      <c r="D94" s="7"/>
      <c r="E94" s="2"/>
      <c r="F94" s="8"/>
      <c r="G94" s="2"/>
      <c r="H94" s="2"/>
      <c r="I94" s="2"/>
      <c r="J94" s="2"/>
      <c r="K94" s="2"/>
      <c r="L94" s="2"/>
      <c r="M94" s="2"/>
      <c r="N94" s="2"/>
      <c r="O94" s="4"/>
      <c r="P94" s="4"/>
      <c r="Q94" s="4"/>
      <c r="R94" s="4"/>
      <c r="S94" s="4"/>
      <c r="T94" s="4"/>
      <c r="U94" s="4"/>
      <c r="V94" s="4"/>
      <c r="W94" s="4"/>
      <c r="X94" s="4"/>
      <c r="Y94" s="4"/>
      <c r="Z94" s="4"/>
    </row>
    <row r="95" spans="1:26" ht="16.5" customHeight="1">
      <c r="A95" s="7"/>
      <c r="B95" s="7"/>
      <c r="C95" s="7"/>
      <c r="D95" s="7"/>
      <c r="E95" s="2"/>
      <c r="F95" s="8"/>
      <c r="G95" s="2"/>
      <c r="H95" s="2"/>
      <c r="I95" s="2"/>
      <c r="J95" s="2"/>
      <c r="K95" s="2"/>
      <c r="L95" s="2"/>
      <c r="M95" s="2"/>
      <c r="N95" s="2"/>
      <c r="O95" s="4"/>
      <c r="P95" s="4"/>
      <c r="Q95" s="4"/>
      <c r="R95" s="4"/>
      <c r="S95" s="4"/>
      <c r="T95" s="4"/>
      <c r="U95" s="4"/>
      <c r="V95" s="4"/>
      <c r="W95" s="4"/>
      <c r="X95" s="4"/>
      <c r="Y95" s="4"/>
      <c r="Z95" s="4"/>
    </row>
    <row r="96" spans="1:26" ht="16.5" customHeight="1">
      <c r="A96" s="7"/>
      <c r="B96" s="7"/>
      <c r="C96" s="7"/>
      <c r="D96" s="7"/>
      <c r="E96" s="2"/>
      <c r="F96" s="8"/>
      <c r="G96" s="2"/>
      <c r="H96" s="2"/>
      <c r="I96" s="2"/>
      <c r="J96" s="2"/>
      <c r="K96" s="2"/>
      <c r="L96" s="2"/>
      <c r="M96" s="2"/>
      <c r="N96" s="2"/>
      <c r="O96" s="4"/>
      <c r="P96" s="4"/>
      <c r="Q96" s="4"/>
      <c r="R96" s="4"/>
      <c r="S96" s="4"/>
      <c r="T96" s="4"/>
      <c r="U96" s="4"/>
      <c r="V96" s="4"/>
      <c r="W96" s="4"/>
      <c r="X96" s="4"/>
      <c r="Y96" s="4"/>
      <c r="Z96" s="4"/>
    </row>
    <row r="97" spans="1:26" ht="16.5" customHeight="1">
      <c r="A97" s="7"/>
      <c r="B97" s="7"/>
      <c r="C97" s="7"/>
      <c r="D97" s="7"/>
      <c r="E97" s="2"/>
      <c r="F97" s="8"/>
      <c r="G97" s="2"/>
      <c r="H97" s="2"/>
      <c r="I97" s="2"/>
      <c r="J97" s="2"/>
      <c r="K97" s="2"/>
      <c r="L97" s="2"/>
      <c r="M97" s="2"/>
      <c r="N97" s="2"/>
      <c r="O97" s="4"/>
      <c r="P97" s="4"/>
      <c r="Q97" s="4"/>
      <c r="R97" s="4"/>
      <c r="S97" s="4"/>
      <c r="T97" s="4"/>
      <c r="U97" s="4"/>
      <c r="V97" s="4"/>
      <c r="W97" s="4"/>
      <c r="X97" s="4"/>
      <c r="Y97" s="4"/>
      <c r="Z97" s="4"/>
    </row>
    <row r="98" spans="1:26" ht="16.5" customHeight="1">
      <c r="A98" s="7"/>
      <c r="B98" s="7"/>
      <c r="C98" s="7"/>
      <c r="D98" s="7"/>
      <c r="E98" s="2"/>
      <c r="F98" s="8"/>
      <c r="G98" s="2"/>
      <c r="H98" s="2"/>
      <c r="I98" s="2"/>
      <c r="J98" s="2"/>
      <c r="K98" s="2"/>
      <c r="L98" s="2"/>
      <c r="M98" s="2"/>
      <c r="N98" s="2"/>
      <c r="O98" s="4"/>
      <c r="P98" s="4"/>
      <c r="Q98" s="4"/>
      <c r="R98" s="4"/>
      <c r="S98" s="4"/>
      <c r="T98" s="4"/>
      <c r="U98" s="4"/>
      <c r="V98" s="4"/>
      <c r="W98" s="4"/>
      <c r="X98" s="4"/>
      <c r="Y98" s="4"/>
      <c r="Z98" s="4"/>
    </row>
    <row r="99" spans="1:26" ht="16.5" customHeight="1">
      <c r="A99" s="7"/>
      <c r="B99" s="7"/>
      <c r="C99" s="7"/>
      <c r="D99" s="7"/>
      <c r="E99" s="2"/>
      <c r="F99" s="8"/>
      <c r="G99" s="2"/>
      <c r="H99" s="2"/>
      <c r="I99" s="2"/>
      <c r="J99" s="2"/>
      <c r="K99" s="2"/>
      <c r="L99" s="2"/>
      <c r="M99" s="2"/>
      <c r="N99" s="2"/>
      <c r="O99" s="4"/>
      <c r="P99" s="4"/>
      <c r="Q99" s="4"/>
      <c r="R99" s="4"/>
      <c r="S99" s="4"/>
      <c r="T99" s="4"/>
      <c r="U99" s="4"/>
      <c r="V99" s="4"/>
      <c r="W99" s="4"/>
      <c r="X99" s="4"/>
      <c r="Y99" s="4"/>
      <c r="Z99" s="4"/>
    </row>
    <row r="100" spans="1:26" ht="16.5" customHeight="1">
      <c r="A100" s="7"/>
      <c r="B100" s="7"/>
      <c r="C100" s="7"/>
      <c r="D100" s="7"/>
      <c r="E100" s="2"/>
      <c r="F100" s="8"/>
      <c r="G100" s="2"/>
      <c r="H100" s="2"/>
      <c r="I100" s="2"/>
      <c r="J100" s="2"/>
      <c r="K100" s="2"/>
      <c r="L100" s="2"/>
      <c r="M100" s="2"/>
      <c r="N100" s="2"/>
      <c r="O100" s="4"/>
      <c r="P100" s="4"/>
      <c r="Q100" s="4"/>
      <c r="R100" s="4"/>
      <c r="S100" s="4"/>
      <c r="T100" s="4"/>
      <c r="U100" s="4"/>
      <c r="V100" s="4"/>
      <c r="W100" s="4"/>
      <c r="X100" s="4"/>
      <c r="Y100" s="4"/>
      <c r="Z100" s="4"/>
    </row>
    <row r="101" spans="1:26" ht="16.5" customHeight="1">
      <c r="A101" s="7"/>
      <c r="B101" s="7"/>
      <c r="C101" s="7"/>
      <c r="D101" s="7"/>
      <c r="E101" s="2"/>
      <c r="F101" s="8"/>
      <c r="G101" s="2"/>
      <c r="H101" s="2"/>
      <c r="I101" s="2"/>
      <c r="J101" s="2"/>
      <c r="K101" s="2"/>
      <c r="L101" s="2"/>
      <c r="M101" s="2"/>
      <c r="N101" s="2"/>
      <c r="O101" s="4"/>
      <c r="P101" s="4"/>
      <c r="Q101" s="4"/>
      <c r="R101" s="4"/>
      <c r="S101" s="4"/>
      <c r="T101" s="4"/>
      <c r="U101" s="4"/>
      <c r="V101" s="4"/>
      <c r="W101" s="4"/>
      <c r="X101" s="4"/>
      <c r="Y101" s="4"/>
      <c r="Z101" s="4"/>
    </row>
    <row r="102" spans="1:26" ht="16.5" customHeight="1">
      <c r="A102" s="7"/>
      <c r="B102" s="7"/>
      <c r="C102" s="7"/>
      <c r="D102" s="7"/>
      <c r="E102" s="2"/>
      <c r="F102" s="8"/>
      <c r="G102" s="2"/>
      <c r="H102" s="2"/>
      <c r="I102" s="2"/>
      <c r="J102" s="2"/>
      <c r="K102" s="2"/>
      <c r="L102" s="2"/>
      <c r="M102" s="2"/>
      <c r="N102" s="2"/>
      <c r="O102" s="4"/>
      <c r="P102" s="4"/>
      <c r="Q102" s="4"/>
      <c r="R102" s="4"/>
      <c r="S102" s="4"/>
      <c r="T102" s="4"/>
      <c r="U102" s="4"/>
      <c r="V102" s="4"/>
      <c r="W102" s="4"/>
      <c r="X102" s="4"/>
      <c r="Y102" s="4"/>
      <c r="Z102" s="4"/>
    </row>
    <row r="103" spans="1:26" ht="16.5" customHeight="1">
      <c r="A103" s="7"/>
      <c r="B103" s="7"/>
      <c r="C103" s="7"/>
      <c r="D103" s="7"/>
      <c r="E103" s="2"/>
      <c r="F103" s="8"/>
      <c r="G103" s="2"/>
      <c r="H103" s="2"/>
      <c r="I103" s="2"/>
      <c r="J103" s="2"/>
      <c r="K103" s="2"/>
      <c r="L103" s="2"/>
      <c r="M103" s="2"/>
      <c r="N103" s="2"/>
      <c r="O103" s="4"/>
      <c r="P103" s="4"/>
      <c r="Q103" s="4"/>
      <c r="R103" s="4"/>
      <c r="S103" s="4"/>
      <c r="T103" s="4"/>
      <c r="U103" s="4"/>
      <c r="V103" s="4"/>
      <c r="W103" s="4"/>
      <c r="X103" s="4"/>
      <c r="Y103" s="4"/>
      <c r="Z103" s="4"/>
    </row>
    <row r="104" spans="1:26" ht="16.5" customHeight="1">
      <c r="A104" s="7"/>
      <c r="B104" s="7"/>
      <c r="C104" s="7"/>
      <c r="D104" s="7"/>
      <c r="E104" s="2"/>
      <c r="F104" s="8"/>
      <c r="G104" s="2"/>
      <c r="H104" s="2"/>
      <c r="I104" s="2"/>
      <c r="J104" s="2"/>
      <c r="K104" s="2"/>
      <c r="L104" s="2"/>
      <c r="M104" s="2"/>
      <c r="N104" s="2"/>
      <c r="O104" s="4"/>
      <c r="P104" s="4"/>
      <c r="Q104" s="4"/>
      <c r="R104" s="4"/>
      <c r="S104" s="4"/>
      <c r="T104" s="4"/>
      <c r="U104" s="4"/>
      <c r="V104" s="4"/>
      <c r="W104" s="4"/>
      <c r="X104" s="4"/>
      <c r="Y104" s="4"/>
      <c r="Z104" s="4"/>
    </row>
    <row r="105" spans="1:26" ht="16.5" customHeight="1">
      <c r="A105" s="7"/>
      <c r="B105" s="7"/>
      <c r="C105" s="7"/>
      <c r="D105" s="7"/>
      <c r="E105" s="2"/>
      <c r="F105" s="8"/>
      <c r="G105" s="2"/>
      <c r="H105" s="2"/>
      <c r="I105" s="2"/>
      <c r="J105" s="2"/>
      <c r="K105" s="2"/>
      <c r="L105" s="2"/>
      <c r="M105" s="2"/>
      <c r="N105" s="2"/>
      <c r="O105" s="4"/>
      <c r="P105" s="4"/>
      <c r="Q105" s="4"/>
      <c r="R105" s="4"/>
      <c r="S105" s="4"/>
      <c r="T105" s="4"/>
      <c r="U105" s="4"/>
      <c r="V105" s="4"/>
      <c r="W105" s="4"/>
      <c r="X105" s="4"/>
      <c r="Y105" s="4"/>
      <c r="Z105" s="4"/>
    </row>
    <row r="106" spans="1:26" ht="16.5" customHeight="1">
      <c r="A106" s="7"/>
      <c r="B106" s="7"/>
      <c r="C106" s="7"/>
      <c r="D106" s="7"/>
      <c r="E106" s="2"/>
      <c r="F106" s="8"/>
      <c r="G106" s="2"/>
      <c r="H106" s="2"/>
      <c r="I106" s="2"/>
      <c r="J106" s="2"/>
      <c r="K106" s="2"/>
      <c r="L106" s="2"/>
      <c r="M106" s="2"/>
      <c r="N106" s="2"/>
      <c r="O106" s="4"/>
      <c r="P106" s="4"/>
      <c r="Q106" s="4"/>
      <c r="R106" s="4"/>
      <c r="S106" s="4"/>
      <c r="T106" s="4"/>
      <c r="U106" s="4"/>
      <c r="V106" s="4"/>
      <c r="W106" s="4"/>
      <c r="X106" s="4"/>
      <c r="Y106" s="4"/>
      <c r="Z106" s="4"/>
    </row>
    <row r="107" spans="1:26" ht="16.5" customHeight="1">
      <c r="A107" s="7"/>
      <c r="B107" s="7"/>
      <c r="C107" s="7"/>
      <c r="D107" s="7"/>
      <c r="E107" s="2"/>
      <c r="F107" s="8"/>
      <c r="G107" s="2"/>
      <c r="H107" s="2"/>
      <c r="I107" s="2"/>
      <c r="J107" s="2"/>
      <c r="K107" s="2"/>
      <c r="L107" s="2"/>
      <c r="M107" s="2"/>
      <c r="N107" s="2"/>
      <c r="O107" s="4"/>
      <c r="P107" s="4"/>
      <c r="Q107" s="4"/>
      <c r="R107" s="4"/>
      <c r="S107" s="4"/>
      <c r="T107" s="4"/>
      <c r="U107" s="4"/>
      <c r="V107" s="4"/>
      <c r="W107" s="4"/>
      <c r="X107" s="4"/>
      <c r="Y107" s="4"/>
      <c r="Z107" s="4"/>
    </row>
    <row r="108" spans="1:26" ht="16.5" customHeight="1">
      <c r="A108" s="7"/>
      <c r="B108" s="7"/>
      <c r="C108" s="7"/>
      <c r="D108" s="7"/>
      <c r="E108" s="2"/>
      <c r="F108" s="8"/>
      <c r="G108" s="2"/>
      <c r="H108" s="2"/>
      <c r="I108" s="2"/>
      <c r="J108" s="2"/>
      <c r="K108" s="2"/>
      <c r="L108" s="2"/>
      <c r="M108" s="2"/>
      <c r="N108" s="2"/>
      <c r="O108" s="4"/>
      <c r="P108" s="4"/>
      <c r="Q108" s="4"/>
      <c r="R108" s="4"/>
      <c r="S108" s="4"/>
      <c r="T108" s="4"/>
      <c r="U108" s="4"/>
      <c r="V108" s="4"/>
      <c r="W108" s="4"/>
      <c r="X108" s="4"/>
      <c r="Y108" s="4"/>
      <c r="Z108" s="4"/>
    </row>
    <row r="109" spans="1:26" ht="16.5" customHeight="1">
      <c r="A109" s="7"/>
      <c r="B109" s="7"/>
      <c r="C109" s="7"/>
      <c r="D109" s="7"/>
      <c r="E109" s="2"/>
      <c r="F109" s="8"/>
      <c r="G109" s="2"/>
      <c r="H109" s="2"/>
      <c r="I109" s="2"/>
      <c r="J109" s="2"/>
      <c r="K109" s="2"/>
      <c r="L109" s="2"/>
      <c r="M109" s="2"/>
      <c r="N109" s="2"/>
      <c r="O109" s="4"/>
      <c r="P109" s="4"/>
      <c r="Q109" s="4"/>
      <c r="R109" s="4"/>
      <c r="S109" s="4"/>
      <c r="T109" s="4"/>
      <c r="U109" s="4"/>
      <c r="V109" s="4"/>
      <c r="W109" s="4"/>
      <c r="X109" s="4"/>
      <c r="Y109" s="4"/>
      <c r="Z109" s="4"/>
    </row>
    <row r="110" spans="1:26" ht="16.5" customHeight="1">
      <c r="A110" s="7"/>
      <c r="B110" s="7"/>
      <c r="C110" s="7"/>
      <c r="D110" s="7"/>
      <c r="E110" s="2"/>
      <c r="F110" s="8"/>
      <c r="G110" s="2"/>
      <c r="H110" s="2"/>
      <c r="I110" s="2"/>
      <c r="J110" s="2"/>
      <c r="K110" s="2"/>
      <c r="L110" s="2"/>
      <c r="M110" s="2"/>
      <c r="N110" s="2"/>
      <c r="O110" s="4"/>
      <c r="P110" s="4"/>
      <c r="Q110" s="4"/>
      <c r="R110" s="4"/>
      <c r="S110" s="4"/>
      <c r="T110" s="4"/>
      <c r="U110" s="4"/>
      <c r="V110" s="4"/>
      <c r="W110" s="4"/>
      <c r="X110" s="4"/>
      <c r="Y110" s="4"/>
      <c r="Z110" s="4"/>
    </row>
    <row r="111" spans="1:26" ht="16.5" customHeight="1">
      <c r="A111" s="7"/>
      <c r="B111" s="7"/>
      <c r="C111" s="7"/>
      <c r="D111" s="7"/>
      <c r="E111" s="2"/>
      <c r="F111" s="8"/>
      <c r="G111" s="2"/>
      <c r="H111" s="2"/>
      <c r="I111" s="2"/>
      <c r="J111" s="2"/>
      <c r="K111" s="2"/>
      <c r="L111" s="2"/>
      <c r="M111" s="2"/>
      <c r="N111" s="2"/>
      <c r="O111" s="4"/>
      <c r="P111" s="4"/>
      <c r="Q111" s="4"/>
      <c r="R111" s="4"/>
      <c r="S111" s="4"/>
      <c r="T111" s="4"/>
      <c r="U111" s="4"/>
      <c r="V111" s="4"/>
      <c r="W111" s="4"/>
      <c r="X111" s="4"/>
      <c r="Y111" s="4"/>
      <c r="Z111" s="4"/>
    </row>
    <row r="112" spans="1:26" ht="16.5" customHeight="1">
      <c r="A112" s="7"/>
      <c r="B112" s="7"/>
      <c r="C112" s="7"/>
      <c r="D112" s="7"/>
      <c r="E112" s="2"/>
      <c r="F112" s="8"/>
      <c r="G112" s="2"/>
      <c r="H112" s="2"/>
      <c r="I112" s="2"/>
      <c r="J112" s="2"/>
      <c r="K112" s="2"/>
      <c r="L112" s="2"/>
      <c r="M112" s="2"/>
      <c r="N112" s="2"/>
      <c r="O112" s="4"/>
      <c r="P112" s="4"/>
      <c r="Q112" s="4"/>
      <c r="R112" s="4"/>
      <c r="S112" s="4"/>
      <c r="T112" s="4"/>
      <c r="U112" s="4"/>
      <c r="V112" s="4"/>
      <c r="W112" s="4"/>
      <c r="X112" s="4"/>
      <c r="Y112" s="4"/>
      <c r="Z112" s="4"/>
    </row>
    <row r="113" spans="1:26" ht="16.5" customHeight="1">
      <c r="A113" s="7"/>
      <c r="B113" s="7"/>
      <c r="C113" s="7"/>
      <c r="D113" s="7"/>
      <c r="E113" s="2"/>
      <c r="F113" s="8"/>
      <c r="G113" s="2"/>
      <c r="H113" s="2"/>
      <c r="I113" s="2"/>
      <c r="J113" s="2"/>
      <c r="K113" s="2"/>
      <c r="L113" s="2"/>
      <c r="M113" s="2"/>
      <c r="N113" s="2"/>
      <c r="O113" s="4"/>
      <c r="P113" s="4"/>
      <c r="Q113" s="4"/>
      <c r="R113" s="4"/>
      <c r="S113" s="4"/>
      <c r="T113" s="4"/>
      <c r="U113" s="4"/>
      <c r="V113" s="4"/>
      <c r="W113" s="4"/>
      <c r="X113" s="4"/>
      <c r="Y113" s="4"/>
      <c r="Z113" s="4"/>
    </row>
    <row r="114" spans="1:26" ht="16.5" customHeight="1">
      <c r="A114" s="7"/>
      <c r="B114" s="7"/>
      <c r="C114" s="7"/>
      <c r="D114" s="7"/>
      <c r="E114" s="2"/>
      <c r="F114" s="8"/>
      <c r="G114" s="2"/>
      <c r="H114" s="2"/>
      <c r="I114" s="2"/>
      <c r="J114" s="2"/>
      <c r="K114" s="2"/>
      <c r="L114" s="2"/>
      <c r="M114" s="2"/>
      <c r="N114" s="2"/>
      <c r="O114" s="4"/>
      <c r="P114" s="4"/>
      <c r="Q114" s="4"/>
      <c r="R114" s="4"/>
      <c r="S114" s="4"/>
      <c r="T114" s="4"/>
      <c r="U114" s="4"/>
      <c r="V114" s="4"/>
      <c r="W114" s="4"/>
      <c r="X114" s="4"/>
      <c r="Y114" s="4"/>
      <c r="Z114" s="4"/>
    </row>
    <row r="115" spans="1:26" ht="16.5" customHeight="1">
      <c r="A115" s="7"/>
      <c r="B115" s="7"/>
      <c r="C115" s="7"/>
      <c r="D115" s="7"/>
      <c r="E115" s="2"/>
      <c r="F115" s="8"/>
      <c r="G115" s="2"/>
      <c r="H115" s="2"/>
      <c r="I115" s="2"/>
      <c r="J115" s="2"/>
      <c r="K115" s="2"/>
      <c r="L115" s="2"/>
      <c r="M115" s="2"/>
      <c r="N115" s="2"/>
      <c r="O115" s="4"/>
      <c r="P115" s="4"/>
      <c r="Q115" s="4"/>
      <c r="R115" s="4"/>
      <c r="S115" s="4"/>
      <c r="T115" s="4"/>
      <c r="U115" s="4"/>
      <c r="V115" s="4"/>
      <c r="W115" s="4"/>
      <c r="X115" s="4"/>
      <c r="Y115" s="4"/>
      <c r="Z115" s="4"/>
    </row>
    <row r="116" spans="1:26" ht="16.5" customHeight="1">
      <c r="A116" s="7"/>
      <c r="B116" s="7"/>
      <c r="C116" s="7"/>
      <c r="D116" s="7"/>
      <c r="E116" s="2"/>
      <c r="F116" s="8"/>
      <c r="G116" s="2"/>
      <c r="H116" s="2"/>
      <c r="I116" s="2"/>
      <c r="J116" s="2"/>
      <c r="K116" s="2"/>
      <c r="L116" s="2"/>
      <c r="M116" s="2"/>
      <c r="N116" s="2"/>
      <c r="O116" s="4"/>
      <c r="P116" s="4"/>
      <c r="Q116" s="4"/>
      <c r="R116" s="4"/>
      <c r="S116" s="4"/>
      <c r="T116" s="4"/>
      <c r="U116" s="4"/>
      <c r="V116" s="4"/>
      <c r="W116" s="4"/>
      <c r="X116" s="4"/>
      <c r="Y116" s="4"/>
      <c r="Z116" s="4"/>
    </row>
    <row r="117" spans="1:26" ht="16.5" customHeight="1">
      <c r="A117" s="7"/>
      <c r="B117" s="7"/>
      <c r="C117" s="7"/>
      <c r="D117" s="7"/>
      <c r="E117" s="2"/>
      <c r="F117" s="8"/>
      <c r="G117" s="2"/>
      <c r="H117" s="2"/>
      <c r="I117" s="2"/>
      <c r="J117" s="2"/>
      <c r="K117" s="2"/>
      <c r="L117" s="2"/>
      <c r="M117" s="2"/>
      <c r="N117" s="2"/>
      <c r="O117" s="4"/>
      <c r="P117" s="4"/>
      <c r="Q117" s="4"/>
      <c r="R117" s="4"/>
      <c r="S117" s="4"/>
      <c r="T117" s="4"/>
      <c r="U117" s="4"/>
      <c r="V117" s="4"/>
      <c r="W117" s="4"/>
      <c r="X117" s="4"/>
      <c r="Y117" s="4"/>
      <c r="Z117" s="4"/>
    </row>
    <row r="118" spans="1:26" ht="16.5" customHeight="1">
      <c r="A118" s="7"/>
      <c r="B118" s="7"/>
      <c r="C118" s="7"/>
      <c r="D118" s="7"/>
      <c r="E118" s="2"/>
      <c r="F118" s="8"/>
      <c r="G118" s="2"/>
      <c r="H118" s="2"/>
      <c r="I118" s="2"/>
      <c r="J118" s="2"/>
      <c r="K118" s="2"/>
      <c r="L118" s="2"/>
      <c r="M118" s="2"/>
      <c r="N118" s="2"/>
      <c r="O118" s="4"/>
      <c r="P118" s="4"/>
      <c r="Q118" s="4"/>
      <c r="R118" s="4"/>
      <c r="S118" s="4"/>
      <c r="T118" s="4"/>
      <c r="U118" s="4"/>
      <c r="V118" s="4"/>
      <c r="W118" s="4"/>
      <c r="X118" s="4"/>
      <c r="Y118" s="4"/>
      <c r="Z118" s="4"/>
    </row>
    <row r="119" spans="1:26" ht="16.5" customHeight="1">
      <c r="A119" s="7"/>
      <c r="B119" s="7"/>
      <c r="C119" s="7"/>
      <c r="D119" s="7"/>
      <c r="E119" s="2"/>
      <c r="F119" s="8"/>
      <c r="G119" s="2"/>
      <c r="H119" s="2"/>
      <c r="I119" s="2"/>
      <c r="J119" s="2"/>
      <c r="K119" s="2"/>
      <c r="L119" s="2"/>
      <c r="M119" s="2"/>
      <c r="N119" s="2"/>
      <c r="O119" s="4"/>
      <c r="P119" s="4"/>
      <c r="Q119" s="4"/>
      <c r="R119" s="4"/>
      <c r="S119" s="4"/>
      <c r="T119" s="4"/>
      <c r="U119" s="4"/>
      <c r="V119" s="4"/>
      <c r="W119" s="4"/>
      <c r="X119" s="4"/>
      <c r="Y119" s="4"/>
      <c r="Z119" s="4"/>
    </row>
    <row r="120" spans="1:26" ht="16.5" customHeight="1">
      <c r="A120" s="7"/>
      <c r="B120" s="7"/>
      <c r="C120" s="7"/>
      <c r="D120" s="7"/>
      <c r="E120" s="2"/>
      <c r="F120" s="8"/>
      <c r="G120" s="2"/>
      <c r="H120" s="2"/>
      <c r="I120" s="2"/>
      <c r="J120" s="2"/>
      <c r="K120" s="2"/>
      <c r="L120" s="2"/>
      <c r="M120" s="2"/>
      <c r="N120" s="2"/>
      <c r="O120" s="4"/>
      <c r="P120" s="4"/>
      <c r="Q120" s="4"/>
      <c r="R120" s="4"/>
      <c r="S120" s="4"/>
      <c r="T120" s="4"/>
      <c r="U120" s="4"/>
      <c r="V120" s="4"/>
      <c r="W120" s="4"/>
      <c r="X120" s="4"/>
      <c r="Y120" s="4"/>
      <c r="Z120" s="4"/>
    </row>
    <row r="121" spans="1:26" ht="16.5" customHeight="1">
      <c r="A121" s="7"/>
      <c r="B121" s="7"/>
      <c r="C121" s="7"/>
      <c r="D121" s="7"/>
      <c r="E121" s="2"/>
      <c r="F121" s="8"/>
      <c r="G121" s="2"/>
      <c r="H121" s="2"/>
      <c r="I121" s="2"/>
      <c r="J121" s="2"/>
      <c r="K121" s="2"/>
      <c r="L121" s="2"/>
      <c r="M121" s="2"/>
      <c r="N121" s="2"/>
      <c r="O121" s="4"/>
      <c r="P121" s="4"/>
      <c r="Q121" s="4"/>
      <c r="R121" s="4"/>
      <c r="S121" s="4"/>
      <c r="T121" s="4"/>
      <c r="U121" s="4"/>
      <c r="V121" s="4"/>
      <c r="W121" s="4"/>
      <c r="X121" s="4"/>
      <c r="Y121" s="4"/>
      <c r="Z121" s="4"/>
    </row>
    <row r="122" spans="1:26" ht="16.5" customHeight="1">
      <c r="A122" s="7"/>
      <c r="B122" s="7"/>
      <c r="C122" s="7"/>
      <c r="D122" s="7"/>
      <c r="E122" s="2"/>
      <c r="F122" s="8"/>
      <c r="G122" s="2"/>
      <c r="H122" s="2"/>
      <c r="I122" s="2"/>
      <c r="J122" s="2"/>
      <c r="K122" s="2"/>
      <c r="L122" s="2"/>
      <c r="M122" s="2"/>
      <c r="N122" s="2"/>
      <c r="O122" s="4"/>
      <c r="P122" s="4"/>
      <c r="Q122" s="4"/>
      <c r="R122" s="4"/>
      <c r="S122" s="4"/>
      <c r="T122" s="4"/>
      <c r="U122" s="4"/>
      <c r="V122" s="4"/>
      <c r="W122" s="4"/>
      <c r="X122" s="4"/>
      <c r="Y122" s="4"/>
      <c r="Z122" s="4"/>
    </row>
    <row r="123" spans="1:26" ht="16.5" customHeight="1">
      <c r="A123" s="7"/>
      <c r="B123" s="7"/>
      <c r="C123" s="7"/>
      <c r="D123" s="7"/>
      <c r="E123" s="2"/>
      <c r="F123" s="8"/>
      <c r="G123" s="2"/>
      <c r="H123" s="2"/>
      <c r="I123" s="2"/>
      <c r="J123" s="2"/>
      <c r="K123" s="2"/>
      <c r="L123" s="2"/>
      <c r="M123" s="2"/>
      <c r="N123" s="2"/>
      <c r="O123" s="4"/>
      <c r="P123" s="4"/>
      <c r="Q123" s="4"/>
      <c r="R123" s="4"/>
      <c r="S123" s="4"/>
      <c r="T123" s="4"/>
      <c r="U123" s="4"/>
      <c r="V123" s="4"/>
      <c r="W123" s="4"/>
      <c r="X123" s="4"/>
      <c r="Y123" s="4"/>
      <c r="Z123" s="4"/>
    </row>
    <row r="124" spans="1:26" ht="16.5" customHeight="1">
      <c r="A124" s="7"/>
      <c r="B124" s="7"/>
      <c r="C124" s="7"/>
      <c r="D124" s="7"/>
      <c r="E124" s="2"/>
      <c r="F124" s="8"/>
      <c r="G124" s="2"/>
      <c r="H124" s="2"/>
      <c r="I124" s="2"/>
      <c r="J124" s="2"/>
      <c r="K124" s="2"/>
      <c r="L124" s="2"/>
      <c r="M124" s="2"/>
      <c r="N124" s="2"/>
      <c r="O124" s="4"/>
      <c r="P124" s="4"/>
      <c r="Q124" s="4"/>
      <c r="R124" s="4"/>
      <c r="S124" s="4"/>
      <c r="T124" s="4"/>
      <c r="U124" s="4"/>
      <c r="V124" s="4"/>
      <c r="W124" s="4"/>
      <c r="X124" s="4"/>
      <c r="Y124" s="4"/>
      <c r="Z124" s="4"/>
    </row>
    <row r="125" spans="1:26" ht="16.5" customHeight="1">
      <c r="A125" s="7"/>
      <c r="B125" s="7"/>
      <c r="C125" s="7"/>
      <c r="D125" s="7"/>
      <c r="E125" s="2"/>
      <c r="F125" s="8"/>
      <c r="G125" s="2"/>
      <c r="H125" s="2"/>
      <c r="I125" s="2"/>
      <c r="J125" s="2"/>
      <c r="K125" s="2"/>
      <c r="L125" s="2"/>
      <c r="M125" s="2"/>
      <c r="N125" s="2"/>
      <c r="O125" s="4"/>
      <c r="P125" s="4"/>
      <c r="Q125" s="4"/>
      <c r="R125" s="4"/>
      <c r="S125" s="4"/>
      <c r="T125" s="4"/>
      <c r="U125" s="4"/>
      <c r="V125" s="4"/>
      <c r="W125" s="4"/>
      <c r="X125" s="4"/>
      <c r="Y125" s="4"/>
      <c r="Z125" s="4"/>
    </row>
    <row r="126" spans="1:26" ht="16.5" customHeight="1">
      <c r="A126" s="7"/>
      <c r="B126" s="7"/>
      <c r="C126" s="7"/>
      <c r="D126" s="7"/>
      <c r="E126" s="2"/>
      <c r="F126" s="8"/>
      <c r="G126" s="2"/>
      <c r="H126" s="2"/>
      <c r="I126" s="2"/>
      <c r="J126" s="2"/>
      <c r="K126" s="2"/>
      <c r="L126" s="2"/>
      <c r="M126" s="2"/>
      <c r="N126" s="2"/>
      <c r="O126" s="4"/>
      <c r="P126" s="4"/>
      <c r="Q126" s="4"/>
      <c r="R126" s="4"/>
      <c r="S126" s="4"/>
      <c r="T126" s="4"/>
      <c r="U126" s="4"/>
      <c r="V126" s="4"/>
      <c r="W126" s="4"/>
      <c r="X126" s="4"/>
      <c r="Y126" s="4"/>
      <c r="Z126" s="4"/>
    </row>
    <row r="127" spans="1:26" ht="16.5" customHeight="1">
      <c r="A127" s="7"/>
      <c r="B127" s="7"/>
      <c r="C127" s="7"/>
      <c r="D127" s="7"/>
      <c r="E127" s="2"/>
      <c r="F127" s="8"/>
      <c r="G127" s="2"/>
      <c r="H127" s="2"/>
      <c r="I127" s="2"/>
      <c r="J127" s="2"/>
      <c r="K127" s="2"/>
      <c r="L127" s="2"/>
      <c r="M127" s="2"/>
      <c r="N127" s="2"/>
      <c r="O127" s="4"/>
      <c r="P127" s="4"/>
      <c r="Q127" s="4"/>
      <c r="R127" s="4"/>
      <c r="S127" s="4"/>
      <c r="T127" s="4"/>
      <c r="U127" s="4"/>
      <c r="V127" s="4"/>
      <c r="W127" s="4"/>
      <c r="X127" s="4"/>
      <c r="Y127" s="4"/>
      <c r="Z127" s="4"/>
    </row>
    <row r="128" spans="1:26" ht="16.5" customHeight="1">
      <c r="A128" s="7"/>
      <c r="B128" s="7"/>
      <c r="C128" s="7"/>
      <c r="D128" s="7"/>
      <c r="E128" s="2"/>
      <c r="F128" s="8"/>
      <c r="G128" s="2"/>
      <c r="H128" s="2"/>
      <c r="I128" s="2"/>
      <c r="J128" s="2"/>
      <c r="K128" s="2"/>
      <c r="L128" s="2"/>
      <c r="M128" s="2"/>
      <c r="N128" s="2"/>
      <c r="O128" s="4"/>
      <c r="P128" s="4"/>
      <c r="Q128" s="4"/>
      <c r="R128" s="4"/>
      <c r="S128" s="4"/>
      <c r="T128" s="4"/>
      <c r="U128" s="4"/>
      <c r="V128" s="4"/>
      <c r="W128" s="4"/>
      <c r="X128" s="4"/>
      <c r="Y128" s="4"/>
      <c r="Z128" s="4"/>
    </row>
    <row r="129" spans="1:26" ht="16.5" customHeight="1">
      <c r="A129" s="7"/>
      <c r="B129" s="7"/>
      <c r="C129" s="7"/>
      <c r="D129" s="7"/>
      <c r="E129" s="2"/>
      <c r="F129" s="8"/>
      <c r="G129" s="2"/>
      <c r="H129" s="2"/>
      <c r="I129" s="2"/>
      <c r="J129" s="2"/>
      <c r="K129" s="2"/>
      <c r="L129" s="2"/>
      <c r="M129" s="2"/>
      <c r="N129" s="2"/>
      <c r="O129" s="4"/>
      <c r="P129" s="4"/>
      <c r="Q129" s="4"/>
      <c r="R129" s="4"/>
      <c r="S129" s="4"/>
      <c r="T129" s="4"/>
      <c r="U129" s="4"/>
      <c r="V129" s="4"/>
      <c r="W129" s="4"/>
      <c r="X129" s="4"/>
      <c r="Y129" s="4"/>
      <c r="Z129" s="4"/>
    </row>
    <row r="130" spans="1:26" ht="16.5" customHeight="1">
      <c r="A130" s="7"/>
      <c r="B130" s="7"/>
      <c r="C130" s="7"/>
      <c r="D130" s="7"/>
      <c r="E130" s="2"/>
      <c r="F130" s="8"/>
      <c r="G130" s="2"/>
      <c r="H130" s="2"/>
      <c r="I130" s="2"/>
      <c r="J130" s="2"/>
      <c r="K130" s="2"/>
      <c r="L130" s="2"/>
      <c r="M130" s="2"/>
      <c r="N130" s="2"/>
      <c r="O130" s="4"/>
      <c r="P130" s="4"/>
      <c r="Q130" s="4"/>
      <c r="R130" s="4"/>
      <c r="S130" s="4"/>
      <c r="T130" s="4"/>
      <c r="U130" s="4"/>
      <c r="V130" s="4"/>
      <c r="W130" s="4"/>
      <c r="X130" s="4"/>
      <c r="Y130" s="4"/>
      <c r="Z130" s="4"/>
    </row>
    <row r="131" spans="1:26" ht="16.5" customHeight="1">
      <c r="A131" s="7"/>
      <c r="B131" s="7"/>
      <c r="C131" s="7"/>
      <c r="D131" s="7"/>
      <c r="E131" s="2"/>
      <c r="F131" s="8"/>
      <c r="G131" s="2"/>
      <c r="H131" s="2"/>
      <c r="I131" s="2"/>
      <c r="J131" s="2"/>
      <c r="K131" s="2"/>
      <c r="L131" s="2"/>
      <c r="M131" s="2"/>
      <c r="N131" s="2"/>
      <c r="O131" s="4"/>
      <c r="P131" s="4"/>
      <c r="Q131" s="4"/>
      <c r="R131" s="4"/>
      <c r="S131" s="4"/>
      <c r="T131" s="4"/>
      <c r="U131" s="4"/>
      <c r="V131" s="4"/>
      <c r="W131" s="4"/>
      <c r="X131" s="4"/>
      <c r="Y131" s="4"/>
      <c r="Z131" s="4"/>
    </row>
    <row r="132" spans="1:26" ht="16.5" customHeight="1">
      <c r="A132" s="7"/>
      <c r="B132" s="7"/>
      <c r="C132" s="7"/>
      <c r="D132" s="7"/>
      <c r="E132" s="2"/>
      <c r="F132" s="8"/>
      <c r="G132" s="2"/>
      <c r="H132" s="2"/>
      <c r="I132" s="2"/>
      <c r="J132" s="2"/>
      <c r="K132" s="2"/>
      <c r="L132" s="2"/>
      <c r="M132" s="2"/>
      <c r="N132" s="2"/>
      <c r="O132" s="4"/>
      <c r="P132" s="4"/>
      <c r="Q132" s="4"/>
      <c r="R132" s="4"/>
      <c r="S132" s="4"/>
      <c r="T132" s="4"/>
      <c r="U132" s="4"/>
      <c r="V132" s="4"/>
      <c r="W132" s="4"/>
      <c r="X132" s="4"/>
      <c r="Y132" s="4"/>
      <c r="Z132" s="4"/>
    </row>
    <row r="133" spans="1:26" ht="16.5" customHeight="1">
      <c r="A133" s="7"/>
      <c r="B133" s="7"/>
      <c r="C133" s="7"/>
      <c r="D133" s="7"/>
      <c r="E133" s="2"/>
      <c r="F133" s="8"/>
      <c r="G133" s="2"/>
      <c r="H133" s="2"/>
      <c r="I133" s="2"/>
      <c r="J133" s="2"/>
      <c r="K133" s="2"/>
      <c r="L133" s="2"/>
      <c r="M133" s="2"/>
      <c r="N133" s="2"/>
      <c r="O133" s="4"/>
      <c r="P133" s="4"/>
      <c r="Q133" s="4"/>
      <c r="R133" s="4"/>
      <c r="S133" s="4"/>
      <c r="T133" s="4"/>
      <c r="U133" s="4"/>
      <c r="V133" s="4"/>
      <c r="W133" s="4"/>
      <c r="X133" s="4"/>
      <c r="Y133" s="4"/>
      <c r="Z133" s="4"/>
    </row>
    <row r="134" spans="1:26" ht="16.5" customHeight="1">
      <c r="A134" s="7"/>
      <c r="B134" s="7"/>
      <c r="C134" s="7"/>
      <c r="D134" s="7"/>
      <c r="E134" s="2"/>
      <c r="F134" s="8"/>
      <c r="G134" s="2"/>
      <c r="H134" s="2"/>
      <c r="I134" s="2"/>
      <c r="J134" s="2"/>
      <c r="K134" s="2"/>
      <c r="L134" s="2"/>
      <c r="M134" s="2"/>
      <c r="N134" s="2"/>
      <c r="O134" s="4"/>
      <c r="P134" s="4"/>
      <c r="Q134" s="4"/>
      <c r="R134" s="4"/>
      <c r="S134" s="4"/>
      <c r="T134" s="4"/>
      <c r="U134" s="4"/>
      <c r="V134" s="4"/>
      <c r="W134" s="4"/>
      <c r="X134" s="4"/>
      <c r="Y134" s="4"/>
      <c r="Z134" s="4"/>
    </row>
    <row r="135" spans="1:26" ht="16.5" customHeight="1">
      <c r="A135" s="7"/>
      <c r="B135" s="7"/>
      <c r="C135" s="7"/>
      <c r="D135" s="7"/>
      <c r="E135" s="2"/>
      <c r="F135" s="8"/>
      <c r="G135" s="2"/>
      <c r="H135" s="2"/>
      <c r="I135" s="2"/>
      <c r="J135" s="2"/>
      <c r="K135" s="2"/>
      <c r="L135" s="2"/>
      <c r="M135" s="2"/>
      <c r="N135" s="2"/>
      <c r="O135" s="4"/>
      <c r="P135" s="4"/>
      <c r="Q135" s="4"/>
      <c r="R135" s="4"/>
      <c r="S135" s="4"/>
      <c r="T135" s="4"/>
      <c r="U135" s="4"/>
      <c r="V135" s="4"/>
      <c r="W135" s="4"/>
      <c r="X135" s="4"/>
      <c r="Y135" s="4"/>
      <c r="Z135" s="4"/>
    </row>
    <row r="136" spans="1:26" ht="16.5" customHeight="1">
      <c r="A136" s="7"/>
      <c r="B136" s="7"/>
      <c r="C136" s="7"/>
      <c r="D136" s="7"/>
      <c r="E136" s="2"/>
      <c r="F136" s="8"/>
      <c r="G136" s="2"/>
      <c r="H136" s="2"/>
      <c r="I136" s="2"/>
      <c r="J136" s="2"/>
      <c r="K136" s="2"/>
      <c r="L136" s="2"/>
      <c r="M136" s="2"/>
      <c r="N136" s="2"/>
      <c r="O136" s="4"/>
      <c r="P136" s="4"/>
      <c r="Q136" s="4"/>
      <c r="R136" s="4"/>
      <c r="S136" s="4"/>
      <c r="T136" s="4"/>
      <c r="U136" s="4"/>
      <c r="V136" s="4"/>
      <c r="W136" s="4"/>
      <c r="X136" s="4"/>
      <c r="Y136" s="4"/>
      <c r="Z136" s="4"/>
    </row>
    <row r="137" spans="1:26" ht="16.5" customHeight="1">
      <c r="A137" s="7"/>
      <c r="B137" s="7"/>
      <c r="C137" s="7"/>
      <c r="D137" s="7"/>
      <c r="E137" s="2"/>
      <c r="F137" s="8"/>
      <c r="G137" s="2"/>
      <c r="H137" s="2"/>
      <c r="I137" s="2"/>
      <c r="J137" s="2"/>
      <c r="K137" s="2"/>
      <c r="L137" s="2"/>
      <c r="M137" s="2"/>
      <c r="N137" s="2"/>
      <c r="O137" s="4"/>
      <c r="P137" s="4"/>
      <c r="Q137" s="4"/>
      <c r="R137" s="4"/>
      <c r="S137" s="4"/>
      <c r="T137" s="4"/>
      <c r="U137" s="4"/>
      <c r="V137" s="4"/>
      <c r="W137" s="4"/>
      <c r="X137" s="4"/>
      <c r="Y137" s="4"/>
      <c r="Z137" s="4"/>
    </row>
    <row r="138" spans="1:26" ht="16.5" customHeight="1">
      <c r="A138" s="7"/>
      <c r="B138" s="7"/>
      <c r="C138" s="7"/>
      <c r="D138" s="7"/>
      <c r="E138" s="2"/>
      <c r="F138" s="8"/>
      <c r="G138" s="2"/>
      <c r="H138" s="2"/>
      <c r="I138" s="2"/>
      <c r="J138" s="2"/>
      <c r="K138" s="2"/>
      <c r="L138" s="2"/>
      <c r="M138" s="2"/>
      <c r="N138" s="2"/>
      <c r="O138" s="4"/>
      <c r="P138" s="4"/>
      <c r="Q138" s="4"/>
      <c r="R138" s="4"/>
      <c r="S138" s="4"/>
      <c r="T138" s="4"/>
      <c r="U138" s="4"/>
      <c r="V138" s="4"/>
      <c r="W138" s="4"/>
      <c r="X138" s="4"/>
      <c r="Y138" s="4"/>
      <c r="Z138" s="4"/>
    </row>
    <row r="139" spans="1:26" ht="16.5" customHeight="1">
      <c r="A139" s="7"/>
      <c r="B139" s="7"/>
      <c r="C139" s="7"/>
      <c r="D139" s="7"/>
      <c r="E139" s="2"/>
      <c r="F139" s="8"/>
      <c r="G139" s="2"/>
      <c r="H139" s="2"/>
      <c r="I139" s="2"/>
      <c r="J139" s="2"/>
      <c r="K139" s="2"/>
      <c r="L139" s="2"/>
      <c r="M139" s="2"/>
      <c r="N139" s="2"/>
      <c r="O139" s="4"/>
      <c r="P139" s="4"/>
      <c r="Q139" s="4"/>
      <c r="R139" s="4"/>
      <c r="S139" s="4"/>
      <c r="T139" s="4"/>
      <c r="U139" s="4"/>
      <c r="V139" s="4"/>
      <c r="W139" s="4"/>
      <c r="X139" s="4"/>
      <c r="Y139" s="4"/>
      <c r="Z139" s="4"/>
    </row>
    <row r="140" spans="1:26" ht="16.5" customHeight="1">
      <c r="A140" s="7"/>
      <c r="B140" s="7"/>
      <c r="C140" s="7"/>
      <c r="D140" s="7"/>
      <c r="E140" s="2"/>
      <c r="F140" s="8"/>
      <c r="G140" s="2"/>
      <c r="H140" s="2"/>
      <c r="I140" s="2"/>
      <c r="J140" s="2"/>
      <c r="K140" s="2"/>
      <c r="L140" s="2"/>
      <c r="M140" s="2"/>
      <c r="N140" s="2"/>
      <c r="O140" s="4"/>
      <c r="P140" s="4"/>
      <c r="Q140" s="4"/>
      <c r="R140" s="4"/>
      <c r="S140" s="4"/>
      <c r="T140" s="4"/>
      <c r="U140" s="4"/>
      <c r="V140" s="4"/>
      <c r="W140" s="4"/>
      <c r="X140" s="4"/>
      <c r="Y140" s="4"/>
      <c r="Z140" s="4"/>
    </row>
    <row r="141" spans="1:26" ht="16.5" customHeight="1">
      <c r="A141" s="7"/>
      <c r="B141" s="7"/>
      <c r="C141" s="7"/>
      <c r="D141" s="7"/>
      <c r="E141" s="2"/>
      <c r="F141" s="8"/>
      <c r="G141" s="2"/>
      <c r="H141" s="2"/>
      <c r="I141" s="2"/>
      <c r="J141" s="2"/>
      <c r="K141" s="2"/>
      <c r="L141" s="2"/>
      <c r="M141" s="2"/>
      <c r="N141" s="2"/>
      <c r="O141" s="4"/>
      <c r="P141" s="4"/>
      <c r="Q141" s="4"/>
      <c r="R141" s="4"/>
      <c r="S141" s="4"/>
      <c r="T141" s="4"/>
      <c r="U141" s="4"/>
      <c r="V141" s="4"/>
      <c r="W141" s="4"/>
      <c r="X141" s="4"/>
      <c r="Y141" s="4"/>
      <c r="Z141" s="4"/>
    </row>
    <row r="142" spans="1:26" ht="16.5" customHeight="1">
      <c r="A142" s="7"/>
      <c r="B142" s="7"/>
      <c r="C142" s="7"/>
      <c r="D142" s="7"/>
      <c r="E142" s="2"/>
      <c r="F142" s="8"/>
      <c r="G142" s="2"/>
      <c r="H142" s="2"/>
      <c r="I142" s="2"/>
      <c r="J142" s="2"/>
      <c r="K142" s="2"/>
      <c r="L142" s="2"/>
      <c r="M142" s="2"/>
      <c r="N142" s="2"/>
      <c r="O142" s="4"/>
      <c r="P142" s="4"/>
      <c r="Q142" s="4"/>
      <c r="R142" s="4"/>
      <c r="S142" s="4"/>
      <c r="T142" s="4"/>
      <c r="U142" s="4"/>
      <c r="V142" s="4"/>
      <c r="W142" s="4"/>
      <c r="X142" s="4"/>
      <c r="Y142" s="4"/>
      <c r="Z142" s="4"/>
    </row>
    <row r="143" spans="1:26" ht="16.5" customHeight="1">
      <c r="A143" s="7"/>
      <c r="B143" s="7"/>
      <c r="C143" s="7"/>
      <c r="D143" s="7"/>
      <c r="E143" s="2"/>
      <c r="F143" s="8"/>
      <c r="G143" s="2"/>
      <c r="H143" s="2"/>
      <c r="I143" s="2"/>
      <c r="J143" s="2"/>
      <c r="K143" s="2"/>
      <c r="L143" s="2"/>
      <c r="M143" s="2"/>
      <c r="N143" s="2"/>
      <c r="O143" s="4"/>
      <c r="P143" s="4"/>
      <c r="Q143" s="4"/>
      <c r="R143" s="4"/>
      <c r="S143" s="4"/>
      <c r="T143" s="4"/>
      <c r="U143" s="4"/>
      <c r="V143" s="4"/>
      <c r="W143" s="4"/>
      <c r="X143" s="4"/>
      <c r="Y143" s="4"/>
      <c r="Z143" s="4"/>
    </row>
    <row r="144" spans="1:26" ht="16.5" customHeight="1">
      <c r="A144" s="7"/>
      <c r="B144" s="7"/>
      <c r="C144" s="7"/>
      <c r="D144" s="7"/>
      <c r="E144" s="2"/>
      <c r="F144" s="8"/>
      <c r="G144" s="2"/>
      <c r="H144" s="2"/>
      <c r="I144" s="2"/>
      <c r="J144" s="2"/>
      <c r="K144" s="2"/>
      <c r="L144" s="2"/>
      <c r="M144" s="2"/>
      <c r="N144" s="2"/>
      <c r="O144" s="4"/>
      <c r="P144" s="4"/>
      <c r="Q144" s="4"/>
      <c r="R144" s="4"/>
      <c r="S144" s="4"/>
      <c r="T144" s="4"/>
      <c r="U144" s="4"/>
      <c r="V144" s="4"/>
      <c r="W144" s="4"/>
      <c r="X144" s="4"/>
      <c r="Y144" s="4"/>
      <c r="Z144" s="4"/>
    </row>
    <row r="145" spans="1:26" ht="16.5" customHeight="1">
      <c r="A145" s="7"/>
      <c r="B145" s="7"/>
      <c r="C145" s="7"/>
      <c r="D145" s="7"/>
      <c r="E145" s="2"/>
      <c r="F145" s="8"/>
      <c r="G145" s="2"/>
      <c r="H145" s="2"/>
      <c r="I145" s="2"/>
      <c r="J145" s="2"/>
      <c r="K145" s="2"/>
      <c r="L145" s="2"/>
      <c r="M145" s="2"/>
      <c r="N145" s="2"/>
      <c r="O145" s="4"/>
      <c r="P145" s="4"/>
      <c r="Q145" s="4"/>
      <c r="R145" s="4"/>
      <c r="S145" s="4"/>
      <c r="T145" s="4"/>
      <c r="U145" s="4"/>
      <c r="V145" s="4"/>
      <c r="W145" s="4"/>
      <c r="X145" s="4"/>
      <c r="Y145" s="4"/>
      <c r="Z145" s="4"/>
    </row>
    <row r="146" spans="1:26" ht="16.5" customHeight="1">
      <c r="A146" s="7"/>
      <c r="B146" s="7"/>
      <c r="C146" s="7"/>
      <c r="D146" s="7"/>
      <c r="E146" s="2"/>
      <c r="F146" s="8"/>
      <c r="G146" s="2"/>
      <c r="H146" s="2"/>
      <c r="I146" s="2"/>
      <c r="J146" s="2"/>
      <c r="K146" s="2"/>
      <c r="L146" s="2"/>
      <c r="M146" s="2"/>
      <c r="N146" s="2"/>
      <c r="O146" s="4"/>
      <c r="P146" s="4"/>
      <c r="Q146" s="4"/>
      <c r="R146" s="4"/>
      <c r="S146" s="4"/>
      <c r="T146" s="4"/>
      <c r="U146" s="4"/>
      <c r="V146" s="4"/>
      <c r="W146" s="4"/>
      <c r="X146" s="4"/>
      <c r="Y146" s="4"/>
      <c r="Z146" s="4"/>
    </row>
    <row r="147" spans="1:26" ht="16.5" customHeight="1">
      <c r="A147" s="7"/>
      <c r="B147" s="7"/>
      <c r="C147" s="7"/>
      <c r="D147" s="7"/>
      <c r="E147" s="2"/>
      <c r="F147" s="8"/>
      <c r="G147" s="2"/>
      <c r="H147" s="2"/>
      <c r="I147" s="2"/>
      <c r="J147" s="2"/>
      <c r="K147" s="2"/>
      <c r="L147" s="2"/>
      <c r="M147" s="2"/>
      <c r="N147" s="2"/>
      <c r="O147" s="4"/>
      <c r="P147" s="4"/>
      <c r="Q147" s="4"/>
      <c r="R147" s="4"/>
      <c r="S147" s="4"/>
      <c r="T147" s="4"/>
      <c r="U147" s="4"/>
      <c r="V147" s="4"/>
      <c r="W147" s="4"/>
      <c r="X147" s="4"/>
      <c r="Y147" s="4"/>
      <c r="Z147" s="4"/>
    </row>
    <row r="148" spans="1:26" ht="16.5" customHeight="1">
      <c r="A148" s="7"/>
      <c r="B148" s="7"/>
      <c r="C148" s="7"/>
      <c r="D148" s="7"/>
      <c r="E148" s="2"/>
      <c r="F148" s="8"/>
      <c r="G148" s="2"/>
      <c r="H148" s="2"/>
      <c r="I148" s="2"/>
      <c r="J148" s="2"/>
      <c r="K148" s="2"/>
      <c r="L148" s="2"/>
      <c r="M148" s="2"/>
      <c r="N148" s="2"/>
      <c r="O148" s="4"/>
      <c r="P148" s="4"/>
      <c r="Q148" s="4"/>
      <c r="R148" s="4"/>
      <c r="S148" s="4"/>
      <c r="T148" s="4"/>
      <c r="U148" s="4"/>
      <c r="V148" s="4"/>
      <c r="W148" s="4"/>
      <c r="X148" s="4"/>
      <c r="Y148" s="4"/>
      <c r="Z148" s="4"/>
    </row>
    <row r="149" spans="1:26" ht="16.5" customHeight="1">
      <c r="A149" s="7"/>
      <c r="B149" s="7"/>
      <c r="C149" s="7"/>
      <c r="D149" s="7"/>
      <c r="E149" s="2"/>
      <c r="F149" s="8"/>
      <c r="G149" s="2"/>
      <c r="H149" s="2"/>
      <c r="I149" s="2"/>
      <c r="J149" s="2"/>
      <c r="K149" s="2"/>
      <c r="L149" s="2"/>
      <c r="M149" s="2"/>
      <c r="N149" s="2"/>
      <c r="O149" s="4"/>
      <c r="P149" s="4"/>
      <c r="Q149" s="4"/>
      <c r="R149" s="4"/>
      <c r="S149" s="4"/>
      <c r="T149" s="4"/>
      <c r="U149" s="4"/>
      <c r="V149" s="4"/>
      <c r="W149" s="4"/>
      <c r="X149" s="4"/>
      <c r="Y149" s="4"/>
      <c r="Z149" s="4"/>
    </row>
    <row r="150" spans="1:26" ht="16.5" customHeight="1">
      <c r="A150" s="7"/>
      <c r="B150" s="7"/>
      <c r="C150" s="7"/>
      <c r="D150" s="7"/>
      <c r="E150" s="2"/>
      <c r="F150" s="8"/>
      <c r="G150" s="2"/>
      <c r="H150" s="2"/>
      <c r="I150" s="2"/>
      <c r="J150" s="2"/>
      <c r="K150" s="2"/>
      <c r="L150" s="2"/>
      <c r="M150" s="2"/>
      <c r="N150" s="2"/>
      <c r="O150" s="4"/>
      <c r="P150" s="4"/>
      <c r="Q150" s="4"/>
      <c r="R150" s="4"/>
      <c r="S150" s="4"/>
      <c r="T150" s="4"/>
      <c r="U150" s="4"/>
      <c r="V150" s="4"/>
      <c r="W150" s="4"/>
      <c r="X150" s="4"/>
      <c r="Y150" s="4"/>
      <c r="Z150" s="4"/>
    </row>
    <row r="151" spans="1:26" ht="16.5" customHeight="1">
      <c r="A151" s="7"/>
      <c r="B151" s="7"/>
      <c r="C151" s="7"/>
      <c r="D151" s="7"/>
      <c r="E151" s="2"/>
      <c r="F151" s="8"/>
      <c r="G151" s="2"/>
      <c r="H151" s="2"/>
      <c r="I151" s="2"/>
      <c r="J151" s="2"/>
      <c r="K151" s="2"/>
      <c r="L151" s="2"/>
      <c r="M151" s="2"/>
      <c r="N151" s="2"/>
      <c r="O151" s="4"/>
      <c r="P151" s="4"/>
      <c r="Q151" s="4"/>
      <c r="R151" s="4"/>
      <c r="S151" s="4"/>
      <c r="T151" s="4"/>
      <c r="U151" s="4"/>
      <c r="V151" s="4"/>
      <c r="W151" s="4"/>
      <c r="X151" s="4"/>
      <c r="Y151" s="4"/>
      <c r="Z151" s="4"/>
    </row>
    <row r="152" spans="1:26" ht="16.5" customHeight="1">
      <c r="A152" s="7"/>
      <c r="B152" s="7"/>
      <c r="C152" s="7"/>
      <c r="D152" s="7"/>
      <c r="E152" s="2"/>
      <c r="F152" s="8"/>
      <c r="G152" s="2"/>
      <c r="H152" s="2"/>
      <c r="I152" s="2"/>
      <c r="J152" s="2"/>
      <c r="K152" s="2"/>
      <c r="L152" s="2"/>
      <c r="M152" s="2"/>
      <c r="N152" s="2"/>
      <c r="O152" s="4"/>
      <c r="P152" s="4"/>
      <c r="Q152" s="4"/>
      <c r="R152" s="4"/>
      <c r="S152" s="4"/>
      <c r="T152" s="4"/>
      <c r="U152" s="4"/>
      <c r="V152" s="4"/>
      <c r="W152" s="4"/>
      <c r="X152" s="4"/>
      <c r="Y152" s="4"/>
      <c r="Z152" s="4"/>
    </row>
    <row r="153" spans="1:26" ht="16.5" customHeight="1">
      <c r="A153" s="7"/>
      <c r="B153" s="7"/>
      <c r="C153" s="7"/>
      <c r="D153" s="7"/>
      <c r="E153" s="2"/>
      <c r="F153" s="8"/>
      <c r="G153" s="2"/>
      <c r="H153" s="2"/>
      <c r="I153" s="2"/>
      <c r="J153" s="2"/>
      <c r="K153" s="2"/>
      <c r="L153" s="2"/>
      <c r="M153" s="2"/>
      <c r="N153" s="2"/>
      <c r="O153" s="4"/>
      <c r="P153" s="4"/>
      <c r="Q153" s="4"/>
      <c r="R153" s="4"/>
      <c r="S153" s="4"/>
      <c r="T153" s="4"/>
      <c r="U153" s="4"/>
      <c r="V153" s="4"/>
      <c r="W153" s="4"/>
      <c r="X153" s="4"/>
      <c r="Y153" s="4"/>
      <c r="Z153" s="4"/>
    </row>
    <row r="154" spans="1:26" ht="16.5" customHeight="1">
      <c r="A154" s="7"/>
      <c r="B154" s="7"/>
      <c r="C154" s="7"/>
      <c r="D154" s="7"/>
      <c r="E154" s="2"/>
      <c r="F154" s="8"/>
      <c r="G154" s="2"/>
      <c r="H154" s="2"/>
      <c r="I154" s="2"/>
      <c r="J154" s="2"/>
      <c r="K154" s="2"/>
      <c r="L154" s="2"/>
      <c r="M154" s="2"/>
      <c r="N154" s="2"/>
      <c r="O154" s="4"/>
      <c r="P154" s="4"/>
      <c r="Q154" s="4"/>
      <c r="R154" s="4"/>
      <c r="S154" s="4"/>
      <c r="T154" s="4"/>
      <c r="U154" s="4"/>
      <c r="V154" s="4"/>
      <c r="W154" s="4"/>
      <c r="X154" s="4"/>
      <c r="Y154" s="4"/>
      <c r="Z154" s="4"/>
    </row>
    <row r="155" spans="1:26" ht="16.5" customHeight="1">
      <c r="A155" s="7"/>
      <c r="B155" s="7"/>
      <c r="C155" s="7"/>
      <c r="D155" s="7"/>
      <c r="E155" s="2"/>
      <c r="F155" s="8"/>
      <c r="G155" s="2"/>
      <c r="H155" s="2"/>
      <c r="I155" s="2"/>
      <c r="J155" s="2"/>
      <c r="K155" s="2"/>
      <c r="L155" s="2"/>
      <c r="M155" s="2"/>
      <c r="N155" s="2"/>
      <c r="O155" s="4"/>
      <c r="P155" s="4"/>
      <c r="Q155" s="4"/>
      <c r="R155" s="4"/>
      <c r="S155" s="4"/>
      <c r="T155" s="4"/>
      <c r="U155" s="4"/>
      <c r="V155" s="4"/>
      <c r="W155" s="4"/>
      <c r="X155" s="4"/>
      <c r="Y155" s="4"/>
      <c r="Z155" s="4"/>
    </row>
    <row r="156" spans="1:26" ht="16.5" customHeight="1">
      <c r="A156" s="7"/>
      <c r="B156" s="7"/>
      <c r="C156" s="7"/>
      <c r="D156" s="7"/>
      <c r="E156" s="2"/>
      <c r="F156" s="8"/>
      <c r="G156" s="2"/>
      <c r="H156" s="2"/>
      <c r="I156" s="2"/>
      <c r="J156" s="2"/>
      <c r="K156" s="2"/>
      <c r="L156" s="2"/>
      <c r="M156" s="2"/>
      <c r="N156" s="2"/>
      <c r="O156" s="4"/>
      <c r="P156" s="4"/>
      <c r="Q156" s="4"/>
      <c r="R156" s="4"/>
      <c r="S156" s="4"/>
      <c r="T156" s="4"/>
      <c r="U156" s="4"/>
      <c r="V156" s="4"/>
      <c r="W156" s="4"/>
      <c r="X156" s="4"/>
      <c r="Y156" s="4"/>
      <c r="Z156" s="4"/>
    </row>
    <row r="157" spans="1:26" ht="16.5" customHeight="1">
      <c r="A157" s="7"/>
      <c r="B157" s="7"/>
      <c r="C157" s="7"/>
      <c r="D157" s="7"/>
      <c r="E157" s="2"/>
      <c r="F157" s="8"/>
      <c r="G157" s="2"/>
      <c r="H157" s="2"/>
      <c r="I157" s="2"/>
      <c r="J157" s="2"/>
      <c r="K157" s="2"/>
      <c r="L157" s="2"/>
      <c r="M157" s="2"/>
      <c r="N157" s="2"/>
      <c r="O157" s="4"/>
      <c r="P157" s="4"/>
      <c r="Q157" s="4"/>
      <c r="R157" s="4"/>
      <c r="S157" s="4"/>
      <c r="T157" s="4"/>
      <c r="U157" s="4"/>
      <c r="V157" s="4"/>
      <c r="W157" s="4"/>
      <c r="X157" s="4"/>
      <c r="Y157" s="4"/>
      <c r="Z157" s="4"/>
    </row>
    <row r="158" spans="1:26" ht="16.5" customHeight="1">
      <c r="A158" s="7"/>
      <c r="B158" s="7"/>
      <c r="C158" s="7"/>
      <c r="D158" s="7"/>
      <c r="E158" s="2"/>
      <c r="F158" s="8"/>
      <c r="G158" s="2"/>
      <c r="H158" s="2"/>
      <c r="I158" s="2"/>
      <c r="J158" s="2"/>
      <c r="K158" s="2"/>
      <c r="L158" s="2"/>
      <c r="M158" s="2"/>
      <c r="N158" s="2"/>
      <c r="O158" s="4"/>
      <c r="P158" s="4"/>
      <c r="Q158" s="4"/>
      <c r="R158" s="4"/>
      <c r="S158" s="4"/>
      <c r="T158" s="4"/>
      <c r="U158" s="4"/>
      <c r="V158" s="4"/>
      <c r="W158" s="4"/>
      <c r="X158" s="4"/>
      <c r="Y158" s="4"/>
      <c r="Z158" s="4"/>
    </row>
    <row r="159" spans="1:26" ht="16.5" customHeight="1">
      <c r="A159" s="7"/>
      <c r="B159" s="7"/>
      <c r="C159" s="7"/>
      <c r="D159" s="7"/>
      <c r="E159" s="2"/>
      <c r="F159" s="8"/>
      <c r="G159" s="2"/>
      <c r="H159" s="2"/>
      <c r="I159" s="2"/>
      <c r="J159" s="2"/>
      <c r="K159" s="2"/>
      <c r="L159" s="2"/>
      <c r="M159" s="2"/>
      <c r="N159" s="2"/>
      <c r="O159" s="4"/>
      <c r="P159" s="4"/>
      <c r="Q159" s="4"/>
      <c r="R159" s="4"/>
      <c r="S159" s="4"/>
      <c r="T159" s="4"/>
      <c r="U159" s="4"/>
      <c r="V159" s="4"/>
      <c r="W159" s="4"/>
      <c r="X159" s="4"/>
      <c r="Y159" s="4"/>
      <c r="Z159" s="4"/>
    </row>
    <row r="160" spans="1:26" ht="16.5" customHeight="1">
      <c r="A160" s="7"/>
      <c r="B160" s="7"/>
      <c r="C160" s="7"/>
      <c r="D160" s="7"/>
      <c r="E160" s="2"/>
      <c r="F160" s="8"/>
      <c r="G160" s="2"/>
      <c r="H160" s="2"/>
      <c r="I160" s="2"/>
      <c r="J160" s="2"/>
      <c r="K160" s="2"/>
      <c r="L160" s="2"/>
      <c r="M160" s="2"/>
      <c r="N160" s="2"/>
      <c r="O160" s="4"/>
      <c r="P160" s="4"/>
      <c r="Q160" s="4"/>
      <c r="R160" s="4"/>
      <c r="S160" s="4"/>
      <c r="T160" s="4"/>
      <c r="U160" s="4"/>
      <c r="V160" s="4"/>
      <c r="W160" s="4"/>
      <c r="X160" s="4"/>
      <c r="Y160" s="4"/>
      <c r="Z160" s="4"/>
    </row>
    <row r="161" spans="1:26" ht="16.5" customHeight="1">
      <c r="A161" s="7"/>
      <c r="B161" s="7"/>
      <c r="C161" s="7"/>
      <c r="D161" s="7"/>
      <c r="E161" s="2"/>
      <c r="F161" s="8"/>
      <c r="G161" s="2"/>
      <c r="H161" s="2"/>
      <c r="I161" s="2"/>
      <c r="J161" s="2"/>
      <c r="K161" s="2"/>
      <c r="L161" s="2"/>
      <c r="M161" s="2"/>
      <c r="N161" s="2"/>
      <c r="O161" s="4"/>
      <c r="P161" s="4"/>
      <c r="Q161" s="4"/>
      <c r="R161" s="4"/>
      <c r="S161" s="4"/>
      <c r="T161" s="4"/>
      <c r="U161" s="4"/>
      <c r="V161" s="4"/>
      <c r="W161" s="4"/>
      <c r="X161" s="4"/>
      <c r="Y161" s="4"/>
      <c r="Z161" s="4"/>
    </row>
    <row r="162" spans="1:26" ht="16.5" customHeight="1">
      <c r="A162" s="7"/>
      <c r="B162" s="7"/>
      <c r="C162" s="7"/>
      <c r="D162" s="7"/>
      <c r="E162" s="2"/>
      <c r="F162" s="8"/>
      <c r="G162" s="2"/>
      <c r="H162" s="2"/>
      <c r="I162" s="2"/>
      <c r="J162" s="2"/>
      <c r="K162" s="2"/>
      <c r="L162" s="2"/>
      <c r="M162" s="2"/>
      <c r="N162" s="2"/>
      <c r="O162" s="4"/>
      <c r="P162" s="4"/>
      <c r="Q162" s="4"/>
      <c r="R162" s="4"/>
      <c r="S162" s="4"/>
      <c r="T162" s="4"/>
      <c r="U162" s="4"/>
      <c r="V162" s="4"/>
      <c r="W162" s="4"/>
      <c r="X162" s="4"/>
      <c r="Y162" s="4"/>
      <c r="Z162" s="4"/>
    </row>
    <row r="163" spans="1:26" ht="16.5" customHeight="1">
      <c r="A163" s="7"/>
      <c r="B163" s="7"/>
      <c r="C163" s="7"/>
      <c r="D163" s="7"/>
      <c r="E163" s="2"/>
      <c r="F163" s="8"/>
      <c r="G163" s="2"/>
      <c r="H163" s="2"/>
      <c r="I163" s="2"/>
      <c r="J163" s="2"/>
      <c r="K163" s="2"/>
      <c r="L163" s="2"/>
      <c r="M163" s="2"/>
      <c r="N163" s="2"/>
      <c r="O163" s="4"/>
      <c r="P163" s="4"/>
      <c r="Q163" s="4"/>
      <c r="R163" s="4"/>
      <c r="S163" s="4"/>
      <c r="T163" s="4"/>
      <c r="U163" s="4"/>
      <c r="V163" s="4"/>
      <c r="W163" s="4"/>
      <c r="X163" s="4"/>
      <c r="Y163" s="4"/>
      <c r="Z163" s="4"/>
    </row>
    <row r="164" spans="1:26" ht="16.5" customHeight="1">
      <c r="A164" s="7"/>
      <c r="B164" s="7"/>
      <c r="C164" s="7"/>
      <c r="D164" s="7"/>
      <c r="E164" s="2"/>
      <c r="F164" s="8"/>
      <c r="G164" s="2"/>
      <c r="H164" s="2"/>
      <c r="I164" s="2"/>
      <c r="J164" s="2"/>
      <c r="K164" s="2"/>
      <c r="L164" s="2"/>
      <c r="M164" s="2"/>
      <c r="N164" s="2"/>
      <c r="O164" s="4"/>
      <c r="P164" s="4"/>
      <c r="Q164" s="4"/>
      <c r="R164" s="4"/>
      <c r="S164" s="4"/>
      <c r="T164" s="4"/>
      <c r="U164" s="4"/>
      <c r="V164" s="4"/>
      <c r="W164" s="4"/>
      <c r="X164" s="4"/>
      <c r="Y164" s="4"/>
      <c r="Z164" s="4"/>
    </row>
    <row r="165" spans="1:26" ht="16.5" customHeight="1">
      <c r="A165" s="7"/>
      <c r="B165" s="7"/>
      <c r="C165" s="7"/>
      <c r="D165" s="7"/>
      <c r="E165" s="2"/>
      <c r="F165" s="8"/>
      <c r="G165" s="2"/>
      <c r="H165" s="2"/>
      <c r="I165" s="2"/>
      <c r="J165" s="2"/>
      <c r="K165" s="2"/>
      <c r="L165" s="2"/>
      <c r="M165" s="2"/>
      <c r="N165" s="2"/>
      <c r="O165" s="4"/>
      <c r="P165" s="4"/>
      <c r="Q165" s="4"/>
      <c r="R165" s="4"/>
      <c r="S165" s="4"/>
      <c r="T165" s="4"/>
      <c r="U165" s="4"/>
      <c r="V165" s="4"/>
      <c r="W165" s="4"/>
      <c r="X165" s="4"/>
      <c r="Y165" s="4"/>
      <c r="Z165" s="4"/>
    </row>
    <row r="166" spans="1:26" ht="16.5" customHeight="1">
      <c r="A166" s="7"/>
      <c r="B166" s="7"/>
      <c r="C166" s="7"/>
      <c r="D166" s="7"/>
      <c r="E166" s="2"/>
      <c r="F166" s="8"/>
      <c r="G166" s="2"/>
      <c r="H166" s="2"/>
      <c r="I166" s="2"/>
      <c r="J166" s="2"/>
      <c r="K166" s="2"/>
      <c r="L166" s="2"/>
      <c r="M166" s="2"/>
      <c r="N166" s="2"/>
      <c r="O166" s="4"/>
      <c r="P166" s="4"/>
      <c r="Q166" s="4"/>
      <c r="R166" s="4"/>
      <c r="S166" s="4"/>
      <c r="T166" s="4"/>
      <c r="U166" s="4"/>
      <c r="V166" s="4"/>
      <c r="W166" s="4"/>
      <c r="X166" s="4"/>
      <c r="Y166" s="4"/>
      <c r="Z166" s="4"/>
    </row>
    <row r="167" spans="1:26" ht="16.5" customHeight="1">
      <c r="A167" s="7"/>
      <c r="B167" s="7"/>
      <c r="C167" s="7"/>
      <c r="D167" s="7"/>
      <c r="E167" s="2"/>
      <c r="F167" s="8"/>
      <c r="G167" s="2"/>
      <c r="H167" s="2"/>
      <c r="I167" s="2"/>
      <c r="J167" s="2"/>
      <c r="K167" s="2"/>
      <c r="L167" s="2"/>
      <c r="M167" s="2"/>
      <c r="N167" s="2"/>
      <c r="O167" s="4"/>
      <c r="P167" s="4"/>
      <c r="Q167" s="4"/>
      <c r="R167" s="4"/>
      <c r="S167" s="4"/>
      <c r="T167" s="4"/>
      <c r="U167" s="4"/>
      <c r="V167" s="4"/>
      <c r="W167" s="4"/>
      <c r="X167" s="4"/>
      <c r="Y167" s="4"/>
      <c r="Z167" s="4"/>
    </row>
    <row r="168" spans="1:26" ht="16.5" customHeight="1">
      <c r="A168" s="7"/>
      <c r="B168" s="7"/>
      <c r="C168" s="7"/>
      <c r="D168" s="7"/>
      <c r="E168" s="2"/>
      <c r="F168" s="8"/>
      <c r="G168" s="2"/>
      <c r="H168" s="2"/>
      <c r="I168" s="2"/>
      <c r="J168" s="2"/>
      <c r="K168" s="2"/>
      <c r="L168" s="2"/>
      <c r="M168" s="2"/>
      <c r="N168" s="2"/>
      <c r="O168" s="4"/>
      <c r="P168" s="4"/>
      <c r="Q168" s="4"/>
      <c r="R168" s="4"/>
      <c r="S168" s="4"/>
      <c r="T168" s="4"/>
      <c r="U168" s="4"/>
      <c r="V168" s="4"/>
      <c r="W168" s="4"/>
      <c r="X168" s="4"/>
      <c r="Y168" s="4"/>
      <c r="Z168" s="4"/>
    </row>
    <row r="169" spans="1:26" ht="16.5" customHeight="1">
      <c r="A169" s="7"/>
      <c r="B169" s="7"/>
      <c r="C169" s="7"/>
      <c r="D169" s="7"/>
      <c r="E169" s="2"/>
      <c r="F169" s="8"/>
      <c r="G169" s="2"/>
      <c r="H169" s="2"/>
      <c r="I169" s="2"/>
      <c r="J169" s="2"/>
      <c r="K169" s="2"/>
      <c r="L169" s="2"/>
      <c r="M169" s="2"/>
      <c r="N169" s="2"/>
      <c r="O169" s="4"/>
      <c r="P169" s="4"/>
      <c r="Q169" s="4"/>
      <c r="R169" s="4"/>
      <c r="S169" s="4"/>
      <c r="T169" s="4"/>
      <c r="U169" s="4"/>
      <c r="V169" s="4"/>
      <c r="W169" s="4"/>
      <c r="X169" s="4"/>
      <c r="Y169" s="4"/>
      <c r="Z169" s="4"/>
    </row>
    <row r="170" spans="1:26" ht="16.5" customHeight="1">
      <c r="A170" s="7"/>
      <c r="B170" s="7"/>
      <c r="C170" s="7"/>
      <c r="D170" s="7"/>
      <c r="E170" s="2"/>
      <c r="F170" s="8"/>
      <c r="G170" s="2"/>
      <c r="H170" s="2"/>
      <c r="I170" s="2"/>
      <c r="J170" s="2"/>
      <c r="K170" s="2"/>
      <c r="L170" s="2"/>
      <c r="M170" s="2"/>
      <c r="N170" s="2"/>
      <c r="O170" s="4"/>
      <c r="P170" s="4"/>
      <c r="Q170" s="4"/>
      <c r="R170" s="4"/>
      <c r="S170" s="4"/>
      <c r="T170" s="4"/>
      <c r="U170" s="4"/>
      <c r="V170" s="4"/>
      <c r="W170" s="4"/>
      <c r="X170" s="4"/>
      <c r="Y170" s="4"/>
      <c r="Z170" s="4"/>
    </row>
    <row r="171" spans="1:26" ht="16.5" customHeight="1">
      <c r="A171" s="7"/>
      <c r="B171" s="7"/>
      <c r="C171" s="7"/>
      <c r="D171" s="7"/>
      <c r="E171" s="2"/>
      <c r="F171" s="8"/>
      <c r="G171" s="2"/>
      <c r="H171" s="2"/>
      <c r="I171" s="2"/>
      <c r="J171" s="2"/>
      <c r="K171" s="2"/>
      <c r="L171" s="2"/>
      <c r="M171" s="2"/>
      <c r="N171" s="2"/>
      <c r="O171" s="4"/>
      <c r="P171" s="4"/>
      <c r="Q171" s="4"/>
      <c r="R171" s="4"/>
      <c r="S171" s="4"/>
      <c r="T171" s="4"/>
      <c r="U171" s="4"/>
      <c r="V171" s="4"/>
      <c r="W171" s="4"/>
      <c r="X171" s="4"/>
      <c r="Y171" s="4"/>
      <c r="Z171" s="4"/>
    </row>
    <row r="172" spans="1:26" ht="16.5" customHeight="1">
      <c r="A172" s="7"/>
      <c r="B172" s="7"/>
      <c r="C172" s="7"/>
      <c r="D172" s="7"/>
      <c r="E172" s="2"/>
      <c r="F172" s="8"/>
      <c r="G172" s="2"/>
      <c r="H172" s="2"/>
      <c r="I172" s="2"/>
      <c r="J172" s="2"/>
      <c r="K172" s="2"/>
      <c r="L172" s="2"/>
      <c r="M172" s="2"/>
      <c r="N172" s="2"/>
      <c r="O172" s="4"/>
      <c r="P172" s="4"/>
      <c r="Q172" s="4"/>
      <c r="R172" s="4"/>
      <c r="S172" s="4"/>
      <c r="T172" s="4"/>
      <c r="U172" s="4"/>
      <c r="V172" s="4"/>
      <c r="W172" s="4"/>
      <c r="X172" s="4"/>
      <c r="Y172" s="4"/>
      <c r="Z172" s="4"/>
    </row>
    <row r="173" spans="1:26" ht="16.5" customHeight="1">
      <c r="A173" s="7"/>
      <c r="B173" s="7"/>
      <c r="C173" s="7"/>
      <c r="D173" s="7"/>
      <c r="E173" s="2"/>
      <c r="F173" s="8"/>
      <c r="G173" s="2"/>
      <c r="H173" s="2"/>
      <c r="I173" s="2"/>
      <c r="J173" s="2"/>
      <c r="K173" s="2"/>
      <c r="L173" s="2"/>
      <c r="M173" s="2"/>
      <c r="N173" s="2"/>
      <c r="O173" s="4"/>
      <c r="P173" s="4"/>
      <c r="Q173" s="4"/>
      <c r="R173" s="4"/>
      <c r="S173" s="4"/>
      <c r="T173" s="4"/>
      <c r="U173" s="4"/>
      <c r="V173" s="4"/>
      <c r="W173" s="4"/>
      <c r="X173" s="4"/>
      <c r="Y173" s="4"/>
      <c r="Z173" s="4"/>
    </row>
    <row r="174" spans="1:26" ht="16.5" customHeight="1">
      <c r="A174" s="7"/>
      <c r="B174" s="7"/>
      <c r="C174" s="7"/>
      <c r="D174" s="7"/>
      <c r="E174" s="2"/>
      <c r="F174" s="8"/>
      <c r="G174" s="2"/>
      <c r="H174" s="2"/>
      <c r="I174" s="2"/>
      <c r="J174" s="2"/>
      <c r="K174" s="2"/>
      <c r="L174" s="2"/>
      <c r="M174" s="2"/>
      <c r="N174" s="2"/>
      <c r="O174" s="4"/>
      <c r="P174" s="4"/>
      <c r="Q174" s="4"/>
      <c r="R174" s="4"/>
      <c r="S174" s="4"/>
      <c r="T174" s="4"/>
      <c r="U174" s="4"/>
      <c r="V174" s="4"/>
      <c r="W174" s="4"/>
      <c r="X174" s="4"/>
      <c r="Y174" s="4"/>
      <c r="Z174" s="4"/>
    </row>
    <row r="175" spans="1:26" ht="16.5" customHeight="1">
      <c r="A175" s="7"/>
      <c r="B175" s="7"/>
      <c r="C175" s="7"/>
      <c r="D175" s="7"/>
      <c r="E175" s="2"/>
      <c r="F175" s="8"/>
      <c r="G175" s="2"/>
      <c r="H175" s="2"/>
      <c r="I175" s="2"/>
      <c r="J175" s="2"/>
      <c r="K175" s="2"/>
      <c r="L175" s="2"/>
      <c r="M175" s="2"/>
      <c r="N175" s="2"/>
      <c r="O175" s="4"/>
      <c r="P175" s="4"/>
      <c r="Q175" s="4"/>
      <c r="R175" s="4"/>
      <c r="S175" s="4"/>
      <c r="T175" s="4"/>
      <c r="U175" s="4"/>
      <c r="V175" s="4"/>
      <c r="W175" s="4"/>
      <c r="X175" s="4"/>
      <c r="Y175" s="4"/>
      <c r="Z175" s="4"/>
    </row>
    <row r="176" spans="1:26" ht="16.5" customHeight="1">
      <c r="A176" s="7"/>
      <c r="B176" s="7"/>
      <c r="C176" s="7"/>
      <c r="D176" s="7"/>
      <c r="E176" s="2"/>
      <c r="F176" s="8"/>
      <c r="G176" s="2"/>
      <c r="H176" s="2"/>
      <c r="I176" s="2"/>
      <c r="J176" s="2"/>
      <c r="K176" s="2"/>
      <c r="L176" s="2"/>
      <c r="M176" s="2"/>
      <c r="N176" s="2"/>
      <c r="O176" s="4"/>
      <c r="P176" s="4"/>
      <c r="Q176" s="4"/>
      <c r="R176" s="4"/>
      <c r="S176" s="4"/>
      <c r="T176" s="4"/>
      <c r="U176" s="4"/>
      <c r="V176" s="4"/>
      <c r="W176" s="4"/>
      <c r="X176" s="4"/>
      <c r="Y176" s="4"/>
      <c r="Z176" s="4"/>
    </row>
    <row r="177" spans="1:26" ht="16.5" customHeight="1">
      <c r="A177" s="7"/>
      <c r="B177" s="7"/>
      <c r="C177" s="7"/>
      <c r="D177" s="7"/>
      <c r="E177" s="2"/>
      <c r="F177" s="8"/>
      <c r="G177" s="2"/>
      <c r="H177" s="2"/>
      <c r="I177" s="2"/>
      <c r="J177" s="2"/>
      <c r="K177" s="2"/>
      <c r="L177" s="2"/>
      <c r="M177" s="2"/>
      <c r="N177" s="2"/>
      <c r="O177" s="4"/>
      <c r="P177" s="4"/>
      <c r="Q177" s="4"/>
      <c r="R177" s="4"/>
      <c r="S177" s="4"/>
      <c r="T177" s="4"/>
      <c r="U177" s="4"/>
      <c r="V177" s="4"/>
      <c r="W177" s="4"/>
      <c r="X177" s="4"/>
      <c r="Y177" s="4"/>
      <c r="Z177" s="4"/>
    </row>
    <row r="178" spans="1:26" ht="16.5" customHeight="1">
      <c r="A178" s="7"/>
      <c r="B178" s="7"/>
      <c r="C178" s="7"/>
      <c r="D178" s="7"/>
      <c r="E178" s="2"/>
      <c r="F178" s="8"/>
      <c r="G178" s="2"/>
      <c r="H178" s="2"/>
      <c r="I178" s="2"/>
      <c r="J178" s="2"/>
      <c r="K178" s="2"/>
      <c r="L178" s="2"/>
      <c r="M178" s="2"/>
      <c r="N178" s="2"/>
      <c r="O178" s="4"/>
      <c r="P178" s="4"/>
      <c r="Q178" s="4"/>
      <c r="R178" s="4"/>
      <c r="S178" s="4"/>
      <c r="T178" s="4"/>
      <c r="U178" s="4"/>
      <c r="V178" s="4"/>
      <c r="W178" s="4"/>
      <c r="X178" s="4"/>
      <c r="Y178" s="4"/>
      <c r="Z178" s="4"/>
    </row>
    <row r="179" spans="1:26" ht="16.5" customHeight="1">
      <c r="A179" s="7"/>
      <c r="B179" s="7"/>
      <c r="C179" s="7"/>
      <c r="D179" s="7"/>
      <c r="E179" s="2"/>
      <c r="F179" s="8"/>
      <c r="G179" s="2"/>
      <c r="H179" s="2"/>
      <c r="I179" s="2"/>
      <c r="J179" s="2"/>
      <c r="K179" s="2"/>
      <c r="L179" s="2"/>
      <c r="M179" s="2"/>
      <c r="N179" s="2"/>
      <c r="O179" s="4"/>
      <c r="P179" s="4"/>
      <c r="Q179" s="4"/>
      <c r="R179" s="4"/>
      <c r="S179" s="4"/>
      <c r="T179" s="4"/>
      <c r="U179" s="4"/>
      <c r="V179" s="4"/>
      <c r="W179" s="4"/>
      <c r="X179" s="4"/>
      <c r="Y179" s="4"/>
      <c r="Z179" s="4"/>
    </row>
    <row r="180" spans="1:26" ht="16.5" customHeight="1">
      <c r="A180" s="7"/>
      <c r="B180" s="7"/>
      <c r="C180" s="7"/>
      <c r="D180" s="7"/>
      <c r="E180" s="2"/>
      <c r="F180" s="8"/>
      <c r="G180" s="2"/>
      <c r="H180" s="2"/>
      <c r="I180" s="2"/>
      <c r="J180" s="2"/>
      <c r="K180" s="2"/>
      <c r="L180" s="2"/>
      <c r="M180" s="2"/>
      <c r="N180" s="2"/>
      <c r="O180" s="4"/>
      <c r="P180" s="4"/>
      <c r="Q180" s="4"/>
      <c r="R180" s="4"/>
      <c r="S180" s="4"/>
      <c r="T180" s="4"/>
      <c r="U180" s="4"/>
      <c r="V180" s="4"/>
      <c r="W180" s="4"/>
      <c r="X180" s="4"/>
      <c r="Y180" s="4"/>
      <c r="Z180" s="4"/>
    </row>
    <row r="181" spans="1:26" ht="16.5" customHeight="1">
      <c r="A181" s="7"/>
      <c r="B181" s="7"/>
      <c r="C181" s="7"/>
      <c r="D181" s="7"/>
      <c r="E181" s="2"/>
      <c r="F181" s="8"/>
      <c r="G181" s="2"/>
      <c r="H181" s="2"/>
      <c r="I181" s="2"/>
      <c r="J181" s="2"/>
      <c r="K181" s="2"/>
      <c r="L181" s="2"/>
      <c r="M181" s="2"/>
      <c r="N181" s="2"/>
      <c r="O181" s="4"/>
      <c r="P181" s="4"/>
      <c r="Q181" s="4"/>
      <c r="R181" s="4"/>
      <c r="S181" s="4"/>
      <c r="T181" s="4"/>
      <c r="U181" s="4"/>
      <c r="V181" s="4"/>
      <c r="W181" s="4"/>
      <c r="X181" s="4"/>
      <c r="Y181" s="4"/>
      <c r="Z181" s="4"/>
    </row>
    <row r="182" spans="1:26" ht="16.5" customHeight="1">
      <c r="A182" s="7"/>
      <c r="B182" s="7"/>
      <c r="C182" s="7"/>
      <c r="D182" s="7"/>
      <c r="E182" s="2"/>
      <c r="F182" s="8"/>
      <c r="G182" s="2"/>
      <c r="H182" s="2"/>
      <c r="I182" s="2"/>
      <c r="J182" s="2"/>
      <c r="K182" s="2"/>
      <c r="L182" s="2"/>
      <c r="M182" s="2"/>
      <c r="N182" s="2"/>
      <c r="O182" s="4"/>
      <c r="P182" s="4"/>
      <c r="Q182" s="4"/>
      <c r="R182" s="4"/>
      <c r="S182" s="4"/>
      <c r="T182" s="4"/>
      <c r="U182" s="4"/>
      <c r="V182" s="4"/>
      <c r="W182" s="4"/>
      <c r="X182" s="4"/>
      <c r="Y182" s="4"/>
      <c r="Z182" s="4"/>
    </row>
    <row r="183" spans="1:26" ht="16.5" customHeight="1">
      <c r="A183" s="7"/>
      <c r="B183" s="7"/>
      <c r="C183" s="7"/>
      <c r="D183" s="7"/>
      <c r="E183" s="2"/>
      <c r="F183" s="8"/>
      <c r="G183" s="2"/>
      <c r="H183" s="2"/>
      <c r="I183" s="2"/>
      <c r="J183" s="2"/>
      <c r="K183" s="2"/>
      <c r="L183" s="2"/>
      <c r="M183" s="2"/>
      <c r="N183" s="2"/>
      <c r="O183" s="4"/>
      <c r="P183" s="4"/>
      <c r="Q183" s="4"/>
      <c r="R183" s="4"/>
      <c r="S183" s="4"/>
      <c r="T183" s="4"/>
      <c r="U183" s="4"/>
      <c r="V183" s="4"/>
      <c r="W183" s="4"/>
      <c r="X183" s="4"/>
      <c r="Y183" s="4"/>
      <c r="Z183" s="4"/>
    </row>
    <row r="184" spans="1:26" ht="16.5" customHeight="1">
      <c r="A184" s="7"/>
      <c r="B184" s="7"/>
      <c r="C184" s="7"/>
      <c r="D184" s="7"/>
      <c r="E184" s="2"/>
      <c r="F184" s="8"/>
      <c r="G184" s="2"/>
      <c r="H184" s="2"/>
      <c r="I184" s="2"/>
      <c r="J184" s="2"/>
      <c r="K184" s="2"/>
      <c r="L184" s="2"/>
      <c r="M184" s="2"/>
      <c r="N184" s="2"/>
      <c r="O184" s="4"/>
      <c r="P184" s="4"/>
      <c r="Q184" s="4"/>
      <c r="R184" s="4"/>
      <c r="S184" s="4"/>
      <c r="T184" s="4"/>
      <c r="U184" s="4"/>
      <c r="V184" s="4"/>
      <c r="W184" s="4"/>
      <c r="X184" s="4"/>
      <c r="Y184" s="4"/>
      <c r="Z184" s="4"/>
    </row>
    <row r="185" spans="1:26" ht="16.5" customHeight="1">
      <c r="A185" s="7"/>
      <c r="B185" s="7"/>
      <c r="C185" s="7"/>
      <c r="D185" s="7"/>
      <c r="E185" s="2"/>
      <c r="F185" s="8"/>
      <c r="G185" s="2"/>
      <c r="H185" s="2"/>
      <c r="I185" s="2"/>
      <c r="J185" s="2"/>
      <c r="K185" s="2"/>
      <c r="L185" s="2"/>
      <c r="M185" s="2"/>
      <c r="N185" s="2"/>
      <c r="O185" s="4"/>
      <c r="P185" s="4"/>
      <c r="Q185" s="4"/>
      <c r="R185" s="4"/>
      <c r="S185" s="4"/>
      <c r="T185" s="4"/>
      <c r="U185" s="4"/>
      <c r="V185" s="4"/>
      <c r="W185" s="4"/>
      <c r="X185" s="4"/>
      <c r="Y185" s="4"/>
      <c r="Z185" s="4"/>
    </row>
    <row r="186" spans="1:26" ht="16.5" customHeight="1">
      <c r="A186" s="7"/>
      <c r="B186" s="7"/>
      <c r="C186" s="7"/>
      <c r="D186" s="7"/>
      <c r="E186" s="2"/>
      <c r="F186" s="8"/>
      <c r="G186" s="2"/>
      <c r="H186" s="2"/>
      <c r="I186" s="2"/>
      <c r="J186" s="2"/>
      <c r="K186" s="2"/>
      <c r="L186" s="2"/>
      <c r="M186" s="2"/>
      <c r="N186" s="2"/>
      <c r="O186" s="4"/>
      <c r="P186" s="4"/>
      <c r="Q186" s="4"/>
      <c r="R186" s="4"/>
      <c r="S186" s="4"/>
      <c r="T186" s="4"/>
      <c r="U186" s="4"/>
      <c r="V186" s="4"/>
      <c r="W186" s="4"/>
      <c r="X186" s="4"/>
      <c r="Y186" s="4"/>
      <c r="Z186" s="4"/>
    </row>
    <row r="187" spans="1:26" ht="16.5" customHeight="1">
      <c r="A187" s="7"/>
      <c r="B187" s="7"/>
      <c r="C187" s="7"/>
      <c r="D187" s="7"/>
      <c r="E187" s="2"/>
      <c r="F187" s="8"/>
      <c r="G187" s="2"/>
      <c r="H187" s="2"/>
      <c r="I187" s="2"/>
      <c r="J187" s="2"/>
      <c r="K187" s="2"/>
      <c r="L187" s="2"/>
      <c r="M187" s="2"/>
      <c r="N187" s="2"/>
      <c r="O187" s="4"/>
      <c r="P187" s="4"/>
      <c r="Q187" s="4"/>
      <c r="R187" s="4"/>
      <c r="S187" s="4"/>
      <c r="T187" s="4"/>
      <c r="U187" s="4"/>
      <c r="V187" s="4"/>
      <c r="W187" s="4"/>
      <c r="X187" s="4"/>
      <c r="Y187" s="4"/>
      <c r="Z187" s="4"/>
    </row>
    <row r="188" spans="1:26" ht="16.5" customHeight="1">
      <c r="A188" s="7"/>
      <c r="B188" s="7"/>
      <c r="C188" s="7"/>
      <c r="D188" s="7"/>
      <c r="E188" s="2"/>
      <c r="F188" s="8"/>
      <c r="G188" s="2"/>
      <c r="H188" s="2"/>
      <c r="I188" s="2"/>
      <c r="J188" s="2"/>
      <c r="K188" s="2"/>
      <c r="L188" s="2"/>
      <c r="M188" s="2"/>
      <c r="N188" s="2"/>
      <c r="O188" s="4"/>
      <c r="P188" s="4"/>
      <c r="Q188" s="4"/>
      <c r="R188" s="4"/>
      <c r="S188" s="4"/>
      <c r="T188" s="4"/>
      <c r="U188" s="4"/>
      <c r="V188" s="4"/>
      <c r="W188" s="4"/>
      <c r="X188" s="4"/>
      <c r="Y188" s="4"/>
      <c r="Z188" s="4"/>
    </row>
    <row r="189" spans="1:26" ht="16.5" customHeight="1">
      <c r="A189" s="7"/>
      <c r="B189" s="7"/>
      <c r="C189" s="7"/>
      <c r="D189" s="7"/>
      <c r="E189" s="2"/>
      <c r="F189" s="8"/>
      <c r="G189" s="2"/>
      <c r="H189" s="2"/>
      <c r="I189" s="2"/>
      <c r="J189" s="2"/>
      <c r="K189" s="2"/>
      <c r="L189" s="2"/>
      <c r="M189" s="2"/>
      <c r="N189" s="2"/>
      <c r="O189" s="4"/>
      <c r="P189" s="4"/>
      <c r="Q189" s="4"/>
      <c r="R189" s="4"/>
      <c r="S189" s="4"/>
      <c r="T189" s="4"/>
      <c r="U189" s="4"/>
      <c r="V189" s="4"/>
      <c r="W189" s="4"/>
      <c r="X189" s="4"/>
      <c r="Y189" s="4"/>
      <c r="Z189" s="4"/>
    </row>
    <row r="190" spans="1:26" ht="16.5" customHeight="1">
      <c r="A190" s="7"/>
      <c r="B190" s="7"/>
      <c r="C190" s="7"/>
      <c r="D190" s="7"/>
      <c r="E190" s="2"/>
      <c r="F190" s="8"/>
      <c r="G190" s="2"/>
      <c r="H190" s="2"/>
      <c r="I190" s="2"/>
      <c r="J190" s="2"/>
      <c r="K190" s="2"/>
      <c r="L190" s="2"/>
      <c r="M190" s="2"/>
      <c r="N190" s="2"/>
      <c r="O190" s="4"/>
      <c r="P190" s="4"/>
      <c r="Q190" s="4"/>
      <c r="R190" s="4"/>
      <c r="S190" s="4"/>
      <c r="T190" s="4"/>
      <c r="U190" s="4"/>
      <c r="V190" s="4"/>
      <c r="W190" s="4"/>
      <c r="X190" s="4"/>
      <c r="Y190" s="4"/>
      <c r="Z190" s="4"/>
    </row>
    <row r="191" spans="1:26" ht="16.5" customHeight="1">
      <c r="A191" s="7"/>
      <c r="B191" s="7"/>
      <c r="C191" s="7"/>
      <c r="D191" s="7"/>
      <c r="E191" s="2"/>
      <c r="F191" s="8"/>
      <c r="G191" s="2"/>
      <c r="H191" s="2"/>
      <c r="I191" s="2"/>
      <c r="J191" s="2"/>
      <c r="K191" s="2"/>
      <c r="L191" s="2"/>
      <c r="M191" s="2"/>
      <c r="N191" s="2"/>
      <c r="O191" s="4"/>
      <c r="P191" s="4"/>
      <c r="Q191" s="4"/>
      <c r="R191" s="4"/>
      <c r="S191" s="4"/>
      <c r="T191" s="4"/>
      <c r="U191" s="4"/>
      <c r="V191" s="4"/>
      <c r="W191" s="4"/>
      <c r="X191" s="4"/>
      <c r="Y191" s="4"/>
      <c r="Z191" s="4"/>
    </row>
    <row r="192" spans="1:26" ht="16.5" customHeight="1">
      <c r="A192" s="7"/>
      <c r="B192" s="7"/>
      <c r="C192" s="7"/>
      <c r="D192" s="7"/>
      <c r="E192" s="2"/>
      <c r="F192" s="8"/>
      <c r="G192" s="2"/>
      <c r="H192" s="2"/>
      <c r="I192" s="2"/>
      <c r="J192" s="2"/>
      <c r="K192" s="2"/>
      <c r="L192" s="2"/>
      <c r="M192" s="2"/>
      <c r="N192" s="2"/>
      <c r="O192" s="4"/>
      <c r="P192" s="4"/>
      <c r="Q192" s="4"/>
      <c r="R192" s="4"/>
      <c r="S192" s="4"/>
      <c r="T192" s="4"/>
      <c r="U192" s="4"/>
      <c r="V192" s="4"/>
      <c r="W192" s="4"/>
      <c r="X192" s="4"/>
      <c r="Y192" s="4"/>
      <c r="Z192" s="4"/>
    </row>
    <row r="193" spans="1:26" ht="16.5" customHeight="1">
      <c r="A193" s="7"/>
      <c r="B193" s="7"/>
      <c r="C193" s="7"/>
      <c r="D193" s="7"/>
      <c r="E193" s="2"/>
      <c r="F193" s="8"/>
      <c r="G193" s="2"/>
      <c r="H193" s="2"/>
      <c r="I193" s="2"/>
      <c r="J193" s="2"/>
      <c r="K193" s="2"/>
      <c r="L193" s="2"/>
      <c r="M193" s="2"/>
      <c r="N193" s="2"/>
      <c r="O193" s="4"/>
      <c r="P193" s="4"/>
      <c r="Q193" s="4"/>
      <c r="R193" s="4"/>
      <c r="S193" s="4"/>
      <c r="T193" s="4"/>
      <c r="U193" s="4"/>
      <c r="V193" s="4"/>
      <c r="W193" s="4"/>
      <c r="X193" s="4"/>
      <c r="Y193" s="4"/>
      <c r="Z193" s="4"/>
    </row>
    <row r="194" spans="1:26" ht="16.5" customHeight="1">
      <c r="A194" s="7"/>
      <c r="B194" s="7"/>
      <c r="C194" s="7"/>
      <c r="D194" s="7"/>
      <c r="E194" s="2"/>
      <c r="F194" s="8"/>
      <c r="G194" s="2"/>
      <c r="H194" s="2"/>
      <c r="I194" s="2"/>
      <c r="J194" s="2"/>
      <c r="K194" s="2"/>
      <c r="L194" s="2"/>
      <c r="M194" s="2"/>
      <c r="N194" s="2"/>
      <c r="O194" s="4"/>
      <c r="P194" s="4"/>
      <c r="Q194" s="4"/>
      <c r="R194" s="4"/>
      <c r="S194" s="4"/>
      <c r="T194" s="4"/>
      <c r="U194" s="4"/>
      <c r="V194" s="4"/>
      <c r="W194" s="4"/>
      <c r="X194" s="4"/>
      <c r="Y194" s="4"/>
      <c r="Z194" s="4"/>
    </row>
    <row r="195" spans="1:26" ht="16.5" customHeight="1">
      <c r="A195" s="7"/>
      <c r="B195" s="7"/>
      <c r="C195" s="7"/>
      <c r="D195" s="7"/>
      <c r="E195" s="2"/>
      <c r="F195" s="8"/>
      <c r="G195" s="2"/>
      <c r="H195" s="2"/>
      <c r="I195" s="2"/>
      <c r="J195" s="2"/>
      <c r="K195" s="2"/>
      <c r="L195" s="2"/>
      <c r="M195" s="2"/>
      <c r="N195" s="2"/>
      <c r="O195" s="4"/>
      <c r="P195" s="4"/>
      <c r="Q195" s="4"/>
      <c r="R195" s="4"/>
      <c r="S195" s="4"/>
      <c r="T195" s="4"/>
      <c r="U195" s="4"/>
      <c r="V195" s="4"/>
      <c r="W195" s="4"/>
      <c r="X195" s="4"/>
      <c r="Y195" s="4"/>
      <c r="Z195" s="4"/>
    </row>
    <row r="196" spans="1:26" ht="16.5" customHeight="1">
      <c r="A196" s="7"/>
      <c r="B196" s="7"/>
      <c r="C196" s="7"/>
      <c r="D196" s="7"/>
      <c r="E196" s="2"/>
      <c r="F196" s="8"/>
      <c r="G196" s="2"/>
      <c r="H196" s="2"/>
      <c r="I196" s="2"/>
      <c r="J196" s="2"/>
      <c r="K196" s="2"/>
      <c r="L196" s="2"/>
      <c r="M196" s="2"/>
      <c r="N196" s="2"/>
      <c r="O196" s="4"/>
      <c r="P196" s="4"/>
      <c r="Q196" s="4"/>
      <c r="R196" s="4"/>
      <c r="S196" s="4"/>
      <c r="T196" s="4"/>
      <c r="U196" s="4"/>
      <c r="V196" s="4"/>
      <c r="W196" s="4"/>
      <c r="X196" s="4"/>
      <c r="Y196" s="4"/>
      <c r="Z196" s="4"/>
    </row>
    <row r="197" spans="1:26" ht="16.5" customHeight="1">
      <c r="A197" s="7"/>
      <c r="B197" s="7"/>
      <c r="C197" s="7"/>
      <c r="D197" s="7"/>
      <c r="E197" s="2"/>
      <c r="F197" s="8"/>
      <c r="G197" s="2"/>
      <c r="H197" s="2"/>
      <c r="I197" s="2"/>
      <c r="J197" s="2"/>
      <c r="K197" s="2"/>
      <c r="L197" s="2"/>
      <c r="M197" s="2"/>
      <c r="N197" s="2"/>
      <c r="O197" s="4"/>
      <c r="P197" s="4"/>
      <c r="Q197" s="4"/>
      <c r="R197" s="4"/>
      <c r="S197" s="4"/>
      <c r="T197" s="4"/>
      <c r="U197" s="4"/>
      <c r="V197" s="4"/>
      <c r="W197" s="4"/>
      <c r="X197" s="4"/>
      <c r="Y197" s="4"/>
      <c r="Z197" s="4"/>
    </row>
    <row r="198" spans="1:26" ht="16.5" customHeight="1">
      <c r="A198" s="7"/>
      <c r="B198" s="7"/>
      <c r="C198" s="7"/>
      <c r="D198" s="7"/>
      <c r="E198" s="2"/>
      <c r="F198" s="8"/>
      <c r="G198" s="2"/>
      <c r="H198" s="2"/>
      <c r="I198" s="2"/>
      <c r="J198" s="2"/>
      <c r="K198" s="2"/>
      <c r="L198" s="2"/>
      <c r="M198" s="2"/>
      <c r="N198" s="2"/>
      <c r="O198" s="4"/>
      <c r="P198" s="4"/>
      <c r="Q198" s="4"/>
      <c r="R198" s="4"/>
      <c r="S198" s="4"/>
      <c r="T198" s="4"/>
      <c r="U198" s="4"/>
      <c r="V198" s="4"/>
      <c r="W198" s="4"/>
      <c r="X198" s="4"/>
      <c r="Y198" s="4"/>
      <c r="Z198" s="4"/>
    </row>
    <row r="199" spans="1:26" ht="16.5" customHeight="1">
      <c r="A199" s="7"/>
      <c r="B199" s="7"/>
      <c r="C199" s="7"/>
      <c r="D199" s="7"/>
      <c r="E199" s="2"/>
      <c r="F199" s="8"/>
      <c r="G199" s="2"/>
      <c r="H199" s="2"/>
      <c r="I199" s="2"/>
      <c r="J199" s="2"/>
      <c r="K199" s="2"/>
      <c r="L199" s="2"/>
      <c r="M199" s="2"/>
      <c r="N199" s="2"/>
      <c r="O199" s="4"/>
      <c r="P199" s="4"/>
      <c r="Q199" s="4"/>
      <c r="R199" s="4"/>
      <c r="S199" s="4"/>
      <c r="T199" s="4"/>
      <c r="U199" s="4"/>
      <c r="V199" s="4"/>
      <c r="W199" s="4"/>
      <c r="X199" s="4"/>
      <c r="Y199" s="4"/>
      <c r="Z199" s="4"/>
    </row>
    <row r="200" spans="1:26" ht="16.5" customHeight="1">
      <c r="A200" s="7"/>
      <c r="B200" s="7"/>
      <c r="C200" s="7"/>
      <c r="D200" s="7"/>
      <c r="E200" s="2"/>
      <c r="F200" s="8"/>
      <c r="G200" s="2"/>
      <c r="H200" s="2"/>
      <c r="I200" s="2"/>
      <c r="J200" s="2"/>
      <c r="K200" s="2"/>
      <c r="L200" s="2"/>
      <c r="M200" s="2"/>
      <c r="N200" s="2"/>
      <c r="O200" s="4"/>
      <c r="P200" s="4"/>
      <c r="Q200" s="4"/>
      <c r="R200" s="4"/>
      <c r="S200" s="4"/>
      <c r="T200" s="4"/>
      <c r="U200" s="4"/>
      <c r="V200" s="4"/>
      <c r="W200" s="4"/>
      <c r="X200" s="4"/>
      <c r="Y200" s="4"/>
      <c r="Z200" s="4"/>
    </row>
    <row r="201" spans="1:26" ht="16.5" customHeight="1">
      <c r="A201" s="7"/>
      <c r="B201" s="7"/>
      <c r="C201" s="7"/>
      <c r="D201" s="7"/>
      <c r="E201" s="2"/>
      <c r="F201" s="8"/>
      <c r="G201" s="2"/>
      <c r="H201" s="2"/>
      <c r="I201" s="2"/>
      <c r="J201" s="2"/>
      <c r="K201" s="2"/>
      <c r="L201" s="2"/>
      <c r="M201" s="2"/>
      <c r="N201" s="2"/>
      <c r="O201" s="4"/>
      <c r="P201" s="4"/>
      <c r="Q201" s="4"/>
      <c r="R201" s="4"/>
      <c r="S201" s="4"/>
      <c r="T201" s="4"/>
      <c r="U201" s="4"/>
      <c r="V201" s="4"/>
      <c r="W201" s="4"/>
      <c r="X201" s="4"/>
      <c r="Y201" s="4"/>
      <c r="Z201" s="4"/>
    </row>
    <row r="202" spans="1:26" ht="16.5" customHeight="1">
      <c r="A202" s="7"/>
      <c r="B202" s="7"/>
      <c r="C202" s="7"/>
      <c r="D202" s="7"/>
      <c r="E202" s="2"/>
      <c r="F202" s="8"/>
      <c r="G202" s="2"/>
      <c r="H202" s="2"/>
      <c r="I202" s="2"/>
      <c r="J202" s="2"/>
      <c r="K202" s="2"/>
      <c r="L202" s="2"/>
      <c r="M202" s="2"/>
      <c r="N202" s="2"/>
      <c r="O202" s="4"/>
      <c r="P202" s="4"/>
      <c r="Q202" s="4"/>
      <c r="R202" s="4"/>
      <c r="S202" s="4"/>
      <c r="T202" s="4"/>
      <c r="U202" s="4"/>
      <c r="V202" s="4"/>
      <c r="W202" s="4"/>
      <c r="X202" s="4"/>
      <c r="Y202" s="4"/>
      <c r="Z202" s="4"/>
    </row>
    <row r="203" spans="1:26" ht="16.5" customHeight="1">
      <c r="A203" s="7"/>
      <c r="B203" s="7"/>
      <c r="C203" s="7"/>
      <c r="D203" s="7"/>
      <c r="E203" s="2"/>
      <c r="F203" s="8"/>
      <c r="G203" s="2"/>
      <c r="H203" s="2"/>
      <c r="I203" s="2"/>
      <c r="J203" s="2"/>
      <c r="K203" s="2"/>
      <c r="L203" s="2"/>
      <c r="M203" s="2"/>
      <c r="N203" s="2"/>
      <c r="O203" s="4"/>
      <c r="P203" s="4"/>
      <c r="Q203" s="4"/>
      <c r="R203" s="4"/>
      <c r="S203" s="4"/>
      <c r="T203" s="4"/>
      <c r="U203" s="4"/>
      <c r="V203" s="4"/>
      <c r="W203" s="4"/>
      <c r="X203" s="4"/>
      <c r="Y203" s="4"/>
      <c r="Z203" s="4"/>
    </row>
    <row r="204" spans="1:26" ht="16.5" customHeight="1">
      <c r="A204" s="7"/>
      <c r="B204" s="7"/>
      <c r="C204" s="7"/>
      <c r="D204" s="7"/>
      <c r="E204" s="2"/>
      <c r="F204" s="8"/>
      <c r="G204" s="2"/>
      <c r="H204" s="2"/>
      <c r="I204" s="2"/>
      <c r="J204" s="2"/>
      <c r="K204" s="2"/>
      <c r="L204" s="2"/>
      <c r="M204" s="2"/>
      <c r="N204" s="2"/>
      <c r="O204" s="4"/>
      <c r="P204" s="4"/>
      <c r="Q204" s="4"/>
      <c r="R204" s="4"/>
      <c r="S204" s="4"/>
      <c r="T204" s="4"/>
      <c r="U204" s="4"/>
      <c r="V204" s="4"/>
      <c r="W204" s="4"/>
      <c r="X204" s="4"/>
      <c r="Y204" s="4"/>
      <c r="Z204" s="4"/>
    </row>
    <row r="205" spans="1:26" ht="16.5" customHeight="1">
      <c r="A205" s="7"/>
      <c r="B205" s="7"/>
      <c r="C205" s="7"/>
      <c r="D205" s="7"/>
      <c r="E205" s="2"/>
      <c r="F205" s="8"/>
      <c r="G205" s="2"/>
      <c r="H205" s="2"/>
      <c r="I205" s="2"/>
      <c r="J205" s="2"/>
      <c r="K205" s="2"/>
      <c r="L205" s="2"/>
      <c r="M205" s="2"/>
      <c r="N205" s="2"/>
      <c r="O205" s="4"/>
      <c r="P205" s="4"/>
      <c r="Q205" s="4"/>
      <c r="R205" s="4"/>
      <c r="S205" s="4"/>
      <c r="T205" s="4"/>
      <c r="U205" s="4"/>
      <c r="V205" s="4"/>
      <c r="W205" s="4"/>
      <c r="X205" s="4"/>
      <c r="Y205" s="4"/>
      <c r="Z205" s="4"/>
    </row>
    <row r="206" spans="1:26" ht="16.5" customHeight="1">
      <c r="A206" s="7"/>
      <c r="B206" s="7"/>
      <c r="C206" s="7"/>
      <c r="D206" s="7"/>
      <c r="E206" s="2"/>
      <c r="F206" s="8"/>
      <c r="G206" s="2"/>
      <c r="H206" s="2"/>
      <c r="I206" s="2"/>
      <c r="J206" s="2"/>
      <c r="K206" s="2"/>
      <c r="L206" s="2"/>
      <c r="M206" s="2"/>
      <c r="N206" s="2"/>
      <c r="O206" s="4"/>
      <c r="P206" s="4"/>
      <c r="Q206" s="4"/>
      <c r="R206" s="4"/>
      <c r="S206" s="4"/>
      <c r="T206" s="4"/>
      <c r="U206" s="4"/>
      <c r="V206" s="4"/>
      <c r="W206" s="4"/>
      <c r="X206" s="4"/>
      <c r="Y206" s="4"/>
      <c r="Z206" s="4"/>
    </row>
    <row r="207" spans="1:26" ht="16.5" customHeight="1">
      <c r="A207" s="7"/>
      <c r="B207" s="7"/>
      <c r="C207" s="7"/>
      <c r="D207" s="7"/>
      <c r="E207" s="2"/>
      <c r="F207" s="8"/>
      <c r="G207" s="2"/>
      <c r="H207" s="2"/>
      <c r="I207" s="2"/>
      <c r="J207" s="2"/>
      <c r="K207" s="2"/>
      <c r="L207" s="2"/>
      <c r="M207" s="2"/>
      <c r="N207" s="2"/>
      <c r="O207" s="4"/>
      <c r="P207" s="4"/>
      <c r="Q207" s="4"/>
      <c r="R207" s="4"/>
      <c r="S207" s="4"/>
      <c r="T207" s="4"/>
      <c r="U207" s="4"/>
      <c r="V207" s="4"/>
      <c r="W207" s="4"/>
      <c r="X207" s="4"/>
      <c r="Y207" s="4"/>
      <c r="Z207" s="4"/>
    </row>
    <row r="208" spans="1:26" ht="16.5" customHeight="1">
      <c r="A208" s="7"/>
      <c r="B208" s="7"/>
      <c r="C208" s="7"/>
      <c r="D208" s="7"/>
      <c r="E208" s="2"/>
      <c r="F208" s="8"/>
      <c r="G208" s="2"/>
      <c r="H208" s="2"/>
      <c r="I208" s="2"/>
      <c r="J208" s="2"/>
      <c r="K208" s="2"/>
      <c r="L208" s="2"/>
      <c r="M208" s="2"/>
      <c r="N208" s="2"/>
      <c r="O208" s="4"/>
      <c r="P208" s="4"/>
      <c r="Q208" s="4"/>
      <c r="R208" s="4"/>
      <c r="S208" s="4"/>
      <c r="T208" s="4"/>
      <c r="U208" s="4"/>
      <c r="V208" s="4"/>
      <c r="W208" s="4"/>
      <c r="X208" s="4"/>
      <c r="Y208" s="4"/>
      <c r="Z208" s="4"/>
    </row>
    <row r="209" spans="1:26" ht="16.5" customHeight="1">
      <c r="A209" s="7"/>
      <c r="B209" s="7"/>
      <c r="C209" s="7"/>
      <c r="D209" s="7"/>
      <c r="E209" s="2"/>
      <c r="F209" s="8"/>
      <c r="G209" s="2"/>
      <c r="H209" s="2"/>
      <c r="I209" s="2"/>
      <c r="J209" s="2"/>
      <c r="K209" s="2"/>
      <c r="L209" s="2"/>
      <c r="M209" s="2"/>
      <c r="N209" s="2"/>
      <c r="O209" s="4"/>
      <c r="P209" s="4"/>
      <c r="Q209" s="4"/>
      <c r="R209" s="4"/>
      <c r="S209" s="4"/>
      <c r="T209" s="4"/>
      <c r="U209" s="4"/>
      <c r="V209" s="4"/>
      <c r="W209" s="4"/>
      <c r="X209" s="4"/>
      <c r="Y209" s="4"/>
      <c r="Z209" s="4"/>
    </row>
    <row r="210" spans="1:26" ht="16.5" customHeight="1">
      <c r="A210" s="7"/>
      <c r="B210" s="7"/>
      <c r="C210" s="7"/>
      <c r="D210" s="7"/>
      <c r="E210" s="2"/>
      <c r="F210" s="8"/>
      <c r="G210" s="2"/>
      <c r="H210" s="2"/>
      <c r="I210" s="2"/>
      <c r="J210" s="2"/>
      <c r="K210" s="2"/>
      <c r="L210" s="2"/>
      <c r="M210" s="2"/>
      <c r="N210" s="2"/>
      <c r="O210" s="4"/>
      <c r="P210" s="4"/>
      <c r="Q210" s="4"/>
      <c r="R210" s="4"/>
      <c r="S210" s="4"/>
      <c r="T210" s="4"/>
      <c r="U210" s="4"/>
      <c r="V210" s="4"/>
      <c r="W210" s="4"/>
      <c r="X210" s="4"/>
      <c r="Y210" s="4"/>
      <c r="Z210" s="4"/>
    </row>
    <row r="211" spans="1:26" ht="16.5" customHeight="1">
      <c r="A211" s="7"/>
      <c r="B211" s="7"/>
      <c r="C211" s="7"/>
      <c r="D211" s="7"/>
      <c r="E211" s="2"/>
      <c r="F211" s="8"/>
      <c r="G211" s="2"/>
      <c r="H211" s="2"/>
      <c r="I211" s="2"/>
      <c r="J211" s="2"/>
      <c r="K211" s="2"/>
      <c r="L211" s="2"/>
      <c r="M211" s="2"/>
      <c r="N211" s="2"/>
      <c r="O211" s="4"/>
      <c r="P211" s="4"/>
      <c r="Q211" s="4"/>
      <c r="R211" s="4"/>
      <c r="S211" s="4"/>
      <c r="T211" s="4"/>
      <c r="U211" s="4"/>
      <c r="V211" s="4"/>
      <c r="W211" s="4"/>
      <c r="X211" s="4"/>
      <c r="Y211" s="4"/>
      <c r="Z211" s="4"/>
    </row>
    <row r="212" spans="1:26" ht="16.5" customHeight="1">
      <c r="A212" s="7"/>
      <c r="B212" s="7"/>
      <c r="C212" s="7"/>
      <c r="D212" s="7"/>
      <c r="E212" s="2"/>
      <c r="F212" s="8"/>
      <c r="G212" s="2"/>
      <c r="H212" s="2"/>
      <c r="I212" s="2"/>
      <c r="J212" s="2"/>
      <c r="K212" s="2"/>
      <c r="L212" s="2"/>
      <c r="M212" s="2"/>
      <c r="N212" s="2"/>
      <c r="O212" s="4"/>
      <c r="P212" s="4"/>
      <c r="Q212" s="4"/>
      <c r="R212" s="4"/>
      <c r="S212" s="4"/>
      <c r="T212" s="4"/>
      <c r="U212" s="4"/>
      <c r="V212" s="4"/>
      <c r="W212" s="4"/>
      <c r="X212" s="4"/>
      <c r="Y212" s="4"/>
      <c r="Z212" s="4"/>
    </row>
    <row r="213" spans="1:26" ht="16.5" customHeight="1">
      <c r="A213" s="7"/>
      <c r="B213" s="7"/>
      <c r="C213" s="7"/>
      <c r="D213" s="7"/>
      <c r="E213" s="2"/>
      <c r="F213" s="8"/>
      <c r="G213" s="2"/>
      <c r="H213" s="2"/>
      <c r="I213" s="2"/>
      <c r="J213" s="2"/>
      <c r="K213" s="2"/>
      <c r="L213" s="2"/>
      <c r="M213" s="2"/>
      <c r="N213" s="2"/>
      <c r="O213" s="4"/>
      <c r="P213" s="4"/>
      <c r="Q213" s="4"/>
      <c r="R213" s="4"/>
      <c r="S213" s="4"/>
      <c r="T213" s="4"/>
      <c r="U213" s="4"/>
      <c r="V213" s="4"/>
      <c r="W213" s="4"/>
      <c r="X213" s="4"/>
      <c r="Y213" s="4"/>
      <c r="Z213" s="4"/>
    </row>
    <row r="214" spans="1:26" ht="16.5" customHeight="1">
      <c r="A214" s="7"/>
      <c r="B214" s="7"/>
      <c r="C214" s="7"/>
      <c r="D214" s="7"/>
      <c r="E214" s="2"/>
      <c r="F214" s="8"/>
      <c r="G214" s="2"/>
      <c r="H214" s="2"/>
      <c r="I214" s="2"/>
      <c r="J214" s="2"/>
      <c r="K214" s="2"/>
      <c r="L214" s="2"/>
      <c r="M214" s="2"/>
      <c r="N214" s="2"/>
      <c r="O214" s="4"/>
      <c r="P214" s="4"/>
      <c r="Q214" s="4"/>
      <c r="R214" s="4"/>
      <c r="S214" s="4"/>
      <c r="T214" s="4"/>
      <c r="U214" s="4"/>
      <c r="V214" s="4"/>
      <c r="W214" s="4"/>
      <c r="X214" s="4"/>
      <c r="Y214" s="4"/>
      <c r="Z214" s="4"/>
    </row>
    <row r="215" spans="1:26" ht="16.5" customHeight="1">
      <c r="A215" s="7"/>
      <c r="B215" s="7"/>
      <c r="C215" s="7"/>
      <c r="D215" s="7"/>
      <c r="E215" s="2"/>
      <c r="F215" s="8"/>
      <c r="G215" s="2"/>
      <c r="H215" s="2"/>
      <c r="I215" s="2"/>
      <c r="J215" s="2"/>
      <c r="K215" s="2"/>
      <c r="L215" s="2"/>
      <c r="M215" s="2"/>
      <c r="N215" s="2"/>
      <c r="O215" s="4"/>
      <c r="P215" s="4"/>
      <c r="Q215" s="4"/>
      <c r="R215" s="4"/>
      <c r="S215" s="4"/>
      <c r="T215" s="4"/>
      <c r="U215" s="4"/>
      <c r="V215" s="4"/>
      <c r="W215" s="4"/>
      <c r="X215" s="4"/>
      <c r="Y215" s="4"/>
      <c r="Z215" s="4"/>
    </row>
    <row r="216" spans="1:26" ht="16.5" customHeight="1">
      <c r="A216" s="7"/>
      <c r="B216" s="7"/>
      <c r="C216" s="7"/>
      <c r="D216" s="7"/>
      <c r="E216" s="2"/>
      <c r="F216" s="8"/>
      <c r="G216" s="2"/>
      <c r="H216" s="2"/>
      <c r="I216" s="2"/>
      <c r="J216" s="2"/>
      <c r="K216" s="2"/>
      <c r="L216" s="2"/>
      <c r="M216" s="2"/>
      <c r="N216" s="2"/>
      <c r="O216" s="4"/>
      <c r="P216" s="4"/>
      <c r="Q216" s="4"/>
      <c r="R216" s="4"/>
      <c r="S216" s="4"/>
      <c r="T216" s="4"/>
      <c r="U216" s="4"/>
      <c r="V216" s="4"/>
      <c r="W216" s="4"/>
      <c r="X216" s="4"/>
      <c r="Y216" s="4"/>
      <c r="Z216" s="4"/>
    </row>
    <row r="217" spans="1:26" ht="16.5" customHeight="1">
      <c r="A217" s="7"/>
      <c r="B217" s="7"/>
      <c r="C217" s="7"/>
      <c r="D217" s="7"/>
      <c r="E217" s="2"/>
      <c r="F217" s="8"/>
      <c r="G217" s="2"/>
      <c r="H217" s="2"/>
      <c r="I217" s="2"/>
      <c r="J217" s="2"/>
      <c r="K217" s="2"/>
      <c r="L217" s="2"/>
      <c r="M217" s="2"/>
      <c r="N217" s="2"/>
      <c r="O217" s="4"/>
      <c r="P217" s="4"/>
      <c r="Q217" s="4"/>
      <c r="R217" s="4"/>
      <c r="S217" s="4"/>
      <c r="T217" s="4"/>
      <c r="U217" s="4"/>
      <c r="V217" s="4"/>
      <c r="W217" s="4"/>
      <c r="X217" s="4"/>
      <c r="Y217" s="4"/>
      <c r="Z217" s="4"/>
    </row>
    <row r="218" spans="1:26" ht="16.5" customHeight="1">
      <c r="A218" s="7"/>
      <c r="B218" s="7"/>
      <c r="C218" s="7"/>
      <c r="D218" s="7"/>
      <c r="E218" s="2"/>
      <c r="F218" s="8"/>
      <c r="G218" s="2"/>
      <c r="H218" s="2"/>
      <c r="I218" s="2"/>
      <c r="J218" s="2"/>
      <c r="K218" s="2"/>
      <c r="L218" s="2"/>
      <c r="M218" s="2"/>
      <c r="N218" s="2"/>
      <c r="O218" s="4"/>
      <c r="P218" s="4"/>
      <c r="Q218" s="4"/>
      <c r="R218" s="4"/>
      <c r="S218" s="4"/>
      <c r="T218" s="4"/>
      <c r="U218" s="4"/>
      <c r="V218" s="4"/>
      <c r="W218" s="4"/>
      <c r="X218" s="4"/>
      <c r="Y218" s="4"/>
      <c r="Z218" s="4"/>
    </row>
    <row r="219" spans="1:26" ht="16.5" customHeight="1">
      <c r="A219" s="7"/>
      <c r="B219" s="7"/>
      <c r="C219" s="7"/>
      <c r="D219" s="7"/>
      <c r="E219" s="2"/>
      <c r="F219" s="8"/>
      <c r="G219" s="2"/>
      <c r="H219" s="2"/>
      <c r="I219" s="2"/>
      <c r="J219" s="2"/>
      <c r="K219" s="2"/>
      <c r="L219" s="2"/>
      <c r="M219" s="2"/>
      <c r="N219" s="2"/>
      <c r="O219" s="4"/>
      <c r="P219" s="4"/>
      <c r="Q219" s="4"/>
      <c r="R219" s="4"/>
      <c r="S219" s="4"/>
      <c r="T219" s="4"/>
      <c r="U219" s="4"/>
      <c r="V219" s="4"/>
      <c r="W219" s="4"/>
      <c r="X219" s="4"/>
      <c r="Y219" s="4"/>
      <c r="Z219" s="4"/>
    </row>
    <row r="220" spans="1:26" ht="16.5" customHeight="1">
      <c r="A220" s="7"/>
      <c r="B220" s="7"/>
      <c r="C220" s="7"/>
      <c r="D220" s="7"/>
      <c r="E220" s="2"/>
      <c r="F220" s="8"/>
      <c r="G220" s="2"/>
      <c r="H220" s="2"/>
      <c r="I220" s="2"/>
      <c r="J220" s="2"/>
      <c r="K220" s="2"/>
      <c r="L220" s="2"/>
      <c r="M220" s="2"/>
      <c r="N220" s="2"/>
      <c r="O220" s="4"/>
      <c r="P220" s="4"/>
      <c r="Q220" s="4"/>
      <c r="R220" s="4"/>
      <c r="S220" s="4"/>
      <c r="T220" s="4"/>
      <c r="U220" s="4"/>
      <c r="V220" s="4"/>
      <c r="W220" s="4"/>
      <c r="X220" s="4"/>
      <c r="Y220" s="4"/>
      <c r="Z220" s="4"/>
    </row>
    <row r="221" spans="1:26" ht="16.5" customHeight="1">
      <c r="A221" s="7"/>
      <c r="B221" s="7"/>
      <c r="C221" s="7"/>
      <c r="D221" s="7"/>
      <c r="E221" s="2"/>
      <c r="F221" s="8"/>
      <c r="G221" s="2"/>
      <c r="H221" s="2"/>
      <c r="I221" s="2"/>
      <c r="J221" s="2"/>
      <c r="K221" s="2"/>
      <c r="L221" s="2"/>
      <c r="M221" s="2"/>
      <c r="N221" s="2"/>
      <c r="O221" s="4"/>
      <c r="P221" s="4"/>
      <c r="Q221" s="4"/>
      <c r="R221" s="4"/>
      <c r="S221" s="4"/>
      <c r="T221" s="4"/>
      <c r="U221" s="4"/>
      <c r="V221" s="4"/>
      <c r="W221" s="4"/>
      <c r="X221" s="4"/>
      <c r="Y221" s="4"/>
      <c r="Z221" s="4"/>
    </row>
    <row r="222" spans="1:26" ht="16.5" customHeight="1">
      <c r="A222" s="7"/>
      <c r="B222" s="7"/>
      <c r="C222" s="7"/>
      <c r="D222" s="7"/>
      <c r="E222" s="2"/>
      <c r="F222" s="8"/>
      <c r="G222" s="2"/>
      <c r="H222" s="2"/>
      <c r="I222" s="2"/>
      <c r="J222" s="2"/>
      <c r="K222" s="2"/>
      <c r="L222" s="2"/>
      <c r="M222" s="2"/>
      <c r="N222" s="2"/>
      <c r="O222" s="4"/>
      <c r="P222" s="4"/>
      <c r="Q222" s="4"/>
      <c r="R222" s="4"/>
      <c r="S222" s="4"/>
      <c r="T222" s="4"/>
      <c r="U222" s="4"/>
      <c r="V222" s="4"/>
      <c r="W222" s="4"/>
      <c r="X222" s="4"/>
      <c r="Y222" s="4"/>
      <c r="Z222" s="4"/>
    </row>
    <row r="223" spans="1:26" ht="16.5" customHeight="1">
      <c r="A223" s="7"/>
      <c r="B223" s="7"/>
      <c r="C223" s="7"/>
      <c r="D223" s="7"/>
      <c r="E223" s="2"/>
      <c r="F223" s="8"/>
      <c r="G223" s="2"/>
      <c r="H223" s="2"/>
      <c r="I223" s="2"/>
      <c r="J223" s="2"/>
      <c r="K223" s="2"/>
      <c r="L223" s="2"/>
      <c r="M223" s="2"/>
      <c r="N223" s="2"/>
      <c r="O223" s="4"/>
      <c r="P223" s="4"/>
      <c r="Q223" s="4"/>
      <c r="R223" s="4"/>
      <c r="S223" s="4"/>
      <c r="T223" s="4"/>
      <c r="U223" s="4"/>
      <c r="V223" s="4"/>
      <c r="W223" s="4"/>
      <c r="X223" s="4"/>
      <c r="Y223" s="4"/>
      <c r="Z223" s="4"/>
    </row>
    <row r="224" spans="1:26" ht="16.5" customHeight="1">
      <c r="A224" s="7"/>
      <c r="B224" s="7"/>
      <c r="C224" s="7"/>
      <c r="D224" s="7"/>
      <c r="E224" s="2"/>
      <c r="F224" s="8"/>
      <c r="G224" s="2"/>
      <c r="H224" s="2"/>
      <c r="I224" s="2"/>
      <c r="J224" s="2"/>
      <c r="K224" s="2"/>
      <c r="L224" s="2"/>
      <c r="M224" s="2"/>
      <c r="N224" s="2"/>
      <c r="O224" s="4"/>
      <c r="P224" s="4"/>
      <c r="Q224" s="4"/>
      <c r="R224" s="4"/>
      <c r="S224" s="4"/>
      <c r="T224" s="4"/>
      <c r="U224" s="4"/>
      <c r="V224" s="4"/>
      <c r="W224" s="4"/>
      <c r="X224" s="4"/>
      <c r="Y224" s="4"/>
      <c r="Z224" s="4"/>
    </row>
    <row r="225" spans="1:26" ht="16.5" customHeight="1">
      <c r="A225" s="7"/>
      <c r="B225" s="7"/>
      <c r="C225" s="7"/>
      <c r="D225" s="7"/>
      <c r="E225" s="2"/>
      <c r="F225" s="8"/>
      <c r="G225" s="2"/>
      <c r="H225" s="2"/>
      <c r="I225" s="2"/>
      <c r="J225" s="2"/>
      <c r="K225" s="2"/>
      <c r="L225" s="2"/>
      <c r="M225" s="2"/>
      <c r="N225" s="2"/>
      <c r="O225" s="4"/>
      <c r="P225" s="4"/>
      <c r="Q225" s="4"/>
      <c r="R225" s="4"/>
      <c r="S225" s="4"/>
      <c r="T225" s="4"/>
      <c r="U225" s="4"/>
      <c r="V225" s="4"/>
      <c r="W225" s="4"/>
      <c r="X225" s="4"/>
      <c r="Y225" s="4"/>
      <c r="Z225" s="4"/>
    </row>
    <row r="226" spans="1:26" ht="16.5" customHeight="1">
      <c r="A226" s="7"/>
      <c r="B226" s="7"/>
      <c r="C226" s="7"/>
      <c r="D226" s="7"/>
      <c r="E226" s="2"/>
      <c r="F226" s="8"/>
      <c r="G226" s="2"/>
      <c r="H226" s="2"/>
      <c r="I226" s="2"/>
      <c r="J226" s="2"/>
      <c r="K226" s="2"/>
      <c r="L226" s="2"/>
      <c r="M226" s="2"/>
      <c r="N226" s="2"/>
      <c r="O226" s="4"/>
      <c r="P226" s="4"/>
      <c r="Q226" s="4"/>
      <c r="R226" s="4"/>
      <c r="S226" s="4"/>
      <c r="T226" s="4"/>
      <c r="U226" s="4"/>
      <c r="V226" s="4"/>
      <c r="W226" s="4"/>
      <c r="X226" s="4"/>
      <c r="Y226" s="4"/>
      <c r="Z226" s="4"/>
    </row>
    <row r="227" spans="1:26" ht="16.5" customHeight="1">
      <c r="A227" s="7"/>
      <c r="B227" s="7"/>
      <c r="C227" s="7"/>
      <c r="D227" s="7"/>
      <c r="E227" s="2"/>
      <c r="F227" s="8"/>
      <c r="G227" s="2"/>
      <c r="H227" s="2"/>
      <c r="I227" s="2"/>
      <c r="J227" s="2"/>
      <c r="K227" s="2"/>
      <c r="L227" s="2"/>
      <c r="M227" s="2"/>
      <c r="N227" s="2"/>
      <c r="O227" s="4"/>
      <c r="P227" s="4"/>
      <c r="Q227" s="4"/>
      <c r="R227" s="4"/>
      <c r="S227" s="4"/>
      <c r="T227" s="4"/>
      <c r="U227" s="4"/>
      <c r="V227" s="4"/>
      <c r="W227" s="4"/>
      <c r="X227" s="4"/>
      <c r="Y227" s="4"/>
      <c r="Z227" s="4"/>
    </row>
    <row r="228" spans="1:26" ht="16.5" customHeight="1">
      <c r="A228" s="7"/>
      <c r="B228" s="7"/>
      <c r="C228" s="7"/>
      <c r="D228" s="7"/>
      <c r="E228" s="2"/>
      <c r="F228" s="8"/>
      <c r="G228" s="2"/>
      <c r="H228" s="2"/>
      <c r="I228" s="2"/>
      <c r="J228" s="2"/>
      <c r="K228" s="2"/>
      <c r="L228" s="2"/>
      <c r="M228" s="2"/>
      <c r="N228" s="2"/>
      <c r="O228" s="4"/>
      <c r="P228" s="4"/>
      <c r="Q228" s="4"/>
      <c r="R228" s="4"/>
      <c r="S228" s="4"/>
      <c r="T228" s="4"/>
      <c r="U228" s="4"/>
      <c r="V228" s="4"/>
      <c r="W228" s="4"/>
      <c r="X228" s="4"/>
      <c r="Y228" s="4"/>
      <c r="Z228" s="4"/>
    </row>
    <row r="229" spans="1:26" ht="16.5" customHeight="1">
      <c r="A229" s="7"/>
      <c r="B229" s="7"/>
      <c r="C229" s="7"/>
      <c r="D229" s="7"/>
      <c r="E229" s="2"/>
      <c r="F229" s="8"/>
      <c r="G229" s="2"/>
      <c r="H229" s="2"/>
      <c r="I229" s="2"/>
      <c r="J229" s="2"/>
      <c r="K229" s="2"/>
      <c r="L229" s="2"/>
      <c r="M229" s="2"/>
      <c r="N229" s="2"/>
      <c r="O229" s="4"/>
      <c r="P229" s="4"/>
      <c r="Q229" s="4"/>
      <c r="R229" s="4"/>
      <c r="S229" s="4"/>
      <c r="T229" s="4"/>
      <c r="U229" s="4"/>
      <c r="V229" s="4"/>
      <c r="W229" s="4"/>
      <c r="X229" s="4"/>
      <c r="Y229" s="4"/>
      <c r="Z229" s="4"/>
    </row>
    <row r="230" spans="1:26" ht="16.5" customHeight="1">
      <c r="A230" s="7"/>
      <c r="B230" s="7"/>
      <c r="C230" s="7"/>
      <c r="D230" s="7"/>
      <c r="E230" s="2"/>
      <c r="F230" s="8"/>
      <c r="G230" s="2"/>
      <c r="H230" s="2"/>
      <c r="I230" s="2"/>
      <c r="J230" s="2"/>
      <c r="K230" s="2"/>
      <c r="L230" s="2"/>
      <c r="M230" s="2"/>
      <c r="N230" s="2"/>
      <c r="O230" s="4"/>
      <c r="P230" s="4"/>
      <c r="Q230" s="4"/>
      <c r="R230" s="4"/>
      <c r="S230" s="4"/>
      <c r="T230" s="4"/>
      <c r="U230" s="4"/>
      <c r="V230" s="4"/>
      <c r="W230" s="4"/>
      <c r="X230" s="4"/>
      <c r="Y230" s="4"/>
      <c r="Z230" s="4"/>
    </row>
    <row r="231" spans="1:26" ht="16.5" customHeight="1">
      <c r="A231" s="7"/>
      <c r="B231" s="7"/>
      <c r="C231" s="7"/>
      <c r="D231" s="7"/>
      <c r="E231" s="2"/>
      <c r="F231" s="8"/>
      <c r="G231" s="2"/>
      <c r="H231" s="2"/>
      <c r="I231" s="2"/>
      <c r="J231" s="2"/>
      <c r="K231" s="2"/>
      <c r="L231" s="2"/>
      <c r="M231" s="2"/>
      <c r="N231" s="2"/>
      <c r="O231" s="4"/>
      <c r="P231" s="4"/>
      <c r="Q231" s="4"/>
      <c r="R231" s="4"/>
      <c r="S231" s="4"/>
      <c r="T231" s="4"/>
      <c r="U231" s="4"/>
      <c r="V231" s="4"/>
      <c r="W231" s="4"/>
      <c r="X231" s="4"/>
      <c r="Y231" s="4"/>
      <c r="Z231" s="4"/>
    </row>
    <row r="232" spans="1:26" ht="16.5" customHeight="1">
      <c r="A232" s="7"/>
      <c r="B232" s="7"/>
      <c r="C232" s="7"/>
      <c r="D232" s="7"/>
      <c r="E232" s="2"/>
      <c r="F232" s="8"/>
      <c r="G232" s="2"/>
      <c r="H232" s="2"/>
      <c r="I232" s="2"/>
      <c r="J232" s="2"/>
      <c r="K232" s="2"/>
      <c r="L232" s="2"/>
      <c r="M232" s="2"/>
      <c r="N232" s="2"/>
      <c r="O232" s="4"/>
      <c r="P232" s="4"/>
      <c r="Q232" s="4"/>
      <c r="R232" s="4"/>
      <c r="S232" s="4"/>
      <c r="T232" s="4"/>
      <c r="U232" s="4"/>
      <c r="V232" s="4"/>
      <c r="W232" s="4"/>
      <c r="X232" s="4"/>
      <c r="Y232" s="4"/>
      <c r="Z232" s="4"/>
    </row>
    <row r="233" spans="1:26" ht="16.5" customHeight="1">
      <c r="A233" s="7"/>
      <c r="B233" s="7"/>
      <c r="C233" s="7"/>
      <c r="D233" s="7"/>
      <c r="E233" s="2"/>
      <c r="F233" s="8"/>
      <c r="G233" s="2"/>
      <c r="H233" s="2"/>
      <c r="I233" s="2"/>
      <c r="J233" s="2"/>
      <c r="K233" s="2"/>
      <c r="L233" s="2"/>
      <c r="M233" s="2"/>
      <c r="N233" s="2"/>
      <c r="O233" s="4"/>
      <c r="P233" s="4"/>
      <c r="Q233" s="4"/>
      <c r="R233" s="4"/>
      <c r="S233" s="4"/>
      <c r="T233" s="4"/>
      <c r="U233" s="4"/>
      <c r="V233" s="4"/>
      <c r="W233" s="4"/>
      <c r="X233" s="4"/>
      <c r="Y233" s="4"/>
      <c r="Z233" s="4"/>
    </row>
    <row r="234" spans="1:26" ht="16.5" customHeight="1">
      <c r="A234" s="7"/>
      <c r="B234" s="7"/>
      <c r="C234" s="7"/>
      <c r="D234" s="7"/>
      <c r="E234" s="2"/>
      <c r="F234" s="8"/>
      <c r="G234" s="2"/>
      <c r="H234" s="2"/>
      <c r="I234" s="2"/>
      <c r="J234" s="2"/>
      <c r="K234" s="2"/>
      <c r="L234" s="2"/>
      <c r="M234" s="2"/>
      <c r="N234" s="2"/>
      <c r="O234" s="4"/>
      <c r="P234" s="4"/>
      <c r="Q234" s="4"/>
      <c r="R234" s="4"/>
      <c r="S234" s="4"/>
      <c r="T234" s="4"/>
      <c r="U234" s="4"/>
      <c r="V234" s="4"/>
      <c r="W234" s="4"/>
      <c r="X234" s="4"/>
      <c r="Y234" s="4"/>
      <c r="Z234" s="4"/>
    </row>
    <row r="235" spans="1:26" ht="16.5" customHeight="1">
      <c r="A235" s="7"/>
      <c r="B235" s="7"/>
      <c r="C235" s="7"/>
      <c r="D235" s="7"/>
      <c r="E235" s="2"/>
      <c r="F235" s="8"/>
      <c r="G235" s="2"/>
      <c r="H235" s="2"/>
      <c r="I235" s="2"/>
      <c r="J235" s="2"/>
      <c r="K235" s="2"/>
      <c r="L235" s="2"/>
      <c r="M235" s="2"/>
      <c r="N235" s="2"/>
      <c r="O235" s="4"/>
      <c r="P235" s="4"/>
      <c r="Q235" s="4"/>
      <c r="R235" s="4"/>
      <c r="S235" s="4"/>
      <c r="T235" s="4"/>
      <c r="U235" s="4"/>
      <c r="V235" s="4"/>
      <c r="W235" s="4"/>
      <c r="X235" s="4"/>
      <c r="Y235" s="4"/>
      <c r="Z235" s="4"/>
    </row>
    <row r="236" spans="1:26" ht="16.5" customHeight="1">
      <c r="A236" s="7"/>
      <c r="B236" s="7"/>
      <c r="C236" s="7"/>
      <c r="D236" s="7"/>
      <c r="E236" s="2"/>
      <c r="F236" s="8"/>
      <c r="G236" s="2"/>
      <c r="H236" s="2"/>
      <c r="I236" s="2"/>
      <c r="J236" s="2"/>
      <c r="K236" s="2"/>
      <c r="L236" s="2"/>
      <c r="M236" s="2"/>
      <c r="N236" s="2"/>
      <c r="O236" s="4"/>
      <c r="P236" s="4"/>
      <c r="Q236" s="4"/>
      <c r="R236" s="4"/>
      <c r="S236" s="4"/>
      <c r="T236" s="4"/>
      <c r="U236" s="4"/>
      <c r="V236" s="4"/>
      <c r="W236" s="4"/>
      <c r="X236" s="4"/>
      <c r="Y236" s="4"/>
      <c r="Z236" s="4"/>
    </row>
    <row r="237" spans="1:26" ht="16.5" customHeight="1">
      <c r="A237" s="7"/>
      <c r="B237" s="7"/>
      <c r="C237" s="7"/>
      <c r="D237" s="7"/>
      <c r="E237" s="2"/>
      <c r="F237" s="8"/>
      <c r="G237" s="2"/>
      <c r="H237" s="2"/>
      <c r="I237" s="2"/>
      <c r="J237" s="2"/>
      <c r="K237" s="2"/>
      <c r="L237" s="2"/>
      <c r="M237" s="2"/>
      <c r="N237" s="2"/>
      <c r="O237" s="4"/>
      <c r="P237" s="4"/>
      <c r="Q237" s="4"/>
      <c r="R237" s="4"/>
      <c r="S237" s="4"/>
      <c r="T237" s="4"/>
      <c r="U237" s="4"/>
      <c r="V237" s="4"/>
      <c r="W237" s="4"/>
      <c r="X237" s="4"/>
      <c r="Y237" s="4"/>
      <c r="Z237" s="4"/>
    </row>
    <row r="238" spans="1:26" ht="16.5" customHeight="1">
      <c r="A238" s="7"/>
      <c r="B238" s="7"/>
      <c r="C238" s="7"/>
      <c r="D238" s="7"/>
      <c r="E238" s="2"/>
      <c r="F238" s="8"/>
      <c r="G238" s="2"/>
      <c r="H238" s="2"/>
      <c r="I238" s="2"/>
      <c r="J238" s="2"/>
      <c r="K238" s="2"/>
      <c r="L238" s="2"/>
      <c r="M238" s="2"/>
      <c r="N238" s="2"/>
      <c r="O238" s="4"/>
      <c r="P238" s="4"/>
      <c r="Q238" s="4"/>
      <c r="R238" s="4"/>
      <c r="S238" s="4"/>
      <c r="T238" s="4"/>
      <c r="U238" s="4"/>
      <c r="V238" s="4"/>
      <c r="W238" s="4"/>
      <c r="X238" s="4"/>
      <c r="Y238" s="4"/>
      <c r="Z238" s="4"/>
    </row>
    <row r="239" spans="1:26" ht="16.5" customHeight="1">
      <c r="A239" s="7"/>
      <c r="B239" s="7"/>
      <c r="C239" s="7"/>
      <c r="D239" s="7"/>
      <c r="E239" s="2"/>
      <c r="F239" s="8"/>
      <c r="G239" s="2"/>
      <c r="H239" s="2"/>
      <c r="I239" s="2"/>
      <c r="J239" s="2"/>
      <c r="K239" s="2"/>
      <c r="L239" s="2"/>
      <c r="M239" s="2"/>
      <c r="N239" s="2"/>
      <c r="O239" s="4"/>
      <c r="P239" s="4"/>
      <c r="Q239" s="4"/>
      <c r="R239" s="4"/>
      <c r="S239" s="4"/>
      <c r="T239" s="4"/>
      <c r="U239" s="4"/>
      <c r="V239" s="4"/>
      <c r="W239" s="4"/>
      <c r="X239" s="4"/>
      <c r="Y239" s="4"/>
      <c r="Z239" s="4"/>
    </row>
    <row r="240" spans="1:26" ht="16.5" customHeight="1">
      <c r="A240" s="7"/>
      <c r="B240" s="7"/>
      <c r="C240" s="7"/>
      <c r="D240" s="7"/>
      <c r="E240" s="2"/>
      <c r="F240" s="8"/>
      <c r="G240" s="2"/>
      <c r="H240" s="2"/>
      <c r="I240" s="2"/>
      <c r="J240" s="2"/>
      <c r="K240" s="2"/>
      <c r="L240" s="2"/>
      <c r="M240" s="2"/>
      <c r="N240" s="2"/>
      <c r="O240" s="4"/>
      <c r="P240" s="4"/>
      <c r="Q240" s="4"/>
      <c r="R240" s="4"/>
      <c r="S240" s="4"/>
      <c r="T240" s="4"/>
      <c r="U240" s="4"/>
      <c r="V240" s="4"/>
      <c r="W240" s="4"/>
      <c r="X240" s="4"/>
      <c r="Y240" s="4"/>
      <c r="Z240" s="4"/>
    </row>
    <row r="241" spans="1:26" ht="16.5" customHeight="1">
      <c r="A241" s="7"/>
      <c r="B241" s="7"/>
      <c r="C241" s="7"/>
      <c r="D241" s="7"/>
      <c r="E241" s="2"/>
      <c r="F241" s="8"/>
      <c r="G241" s="2"/>
      <c r="H241" s="2"/>
      <c r="I241" s="2"/>
      <c r="J241" s="2"/>
      <c r="K241" s="2"/>
      <c r="L241" s="2"/>
      <c r="M241" s="2"/>
      <c r="N241" s="2"/>
      <c r="O241" s="4"/>
      <c r="P241" s="4"/>
      <c r="Q241" s="4"/>
      <c r="R241" s="4"/>
      <c r="S241" s="4"/>
      <c r="T241" s="4"/>
      <c r="U241" s="4"/>
      <c r="V241" s="4"/>
      <c r="W241" s="4"/>
      <c r="X241" s="4"/>
      <c r="Y241" s="4"/>
      <c r="Z241" s="4"/>
    </row>
    <row r="242" spans="1:26" ht="16.5" customHeight="1">
      <c r="A242" s="7"/>
      <c r="B242" s="7"/>
      <c r="C242" s="7"/>
      <c r="D242" s="7"/>
      <c r="E242" s="2"/>
      <c r="F242" s="8"/>
      <c r="G242" s="2"/>
      <c r="H242" s="2"/>
      <c r="I242" s="2"/>
      <c r="J242" s="2"/>
      <c r="K242" s="2"/>
      <c r="L242" s="2"/>
      <c r="M242" s="2"/>
      <c r="N242" s="2"/>
      <c r="O242" s="4"/>
      <c r="P242" s="4"/>
      <c r="Q242" s="4"/>
      <c r="R242" s="4"/>
      <c r="S242" s="4"/>
      <c r="T242" s="4"/>
      <c r="U242" s="4"/>
      <c r="V242" s="4"/>
      <c r="W242" s="4"/>
      <c r="X242" s="4"/>
      <c r="Y242" s="4"/>
      <c r="Z242" s="4"/>
    </row>
    <row r="243" spans="1:26" ht="16.5" customHeight="1">
      <c r="A243" s="7"/>
      <c r="B243" s="7"/>
      <c r="C243" s="7"/>
      <c r="D243" s="7"/>
      <c r="E243" s="2"/>
      <c r="F243" s="8"/>
      <c r="G243" s="2"/>
      <c r="H243" s="2"/>
      <c r="I243" s="2"/>
      <c r="J243" s="2"/>
      <c r="K243" s="2"/>
      <c r="L243" s="2"/>
      <c r="M243" s="2"/>
      <c r="N243" s="2"/>
      <c r="O243" s="4"/>
      <c r="P243" s="4"/>
      <c r="Q243" s="4"/>
      <c r="R243" s="4"/>
      <c r="S243" s="4"/>
      <c r="T243" s="4"/>
      <c r="U243" s="4"/>
      <c r="V243" s="4"/>
      <c r="W243" s="4"/>
      <c r="X243" s="4"/>
      <c r="Y243" s="4"/>
      <c r="Z243" s="4"/>
    </row>
    <row r="244" spans="1:26" ht="16.5" customHeight="1">
      <c r="A244" s="7"/>
      <c r="B244" s="7"/>
      <c r="C244" s="7"/>
      <c r="D244" s="7"/>
      <c r="E244" s="2"/>
      <c r="F244" s="8"/>
      <c r="G244" s="2"/>
      <c r="H244" s="2"/>
      <c r="I244" s="2"/>
      <c r="J244" s="2"/>
      <c r="K244" s="2"/>
      <c r="L244" s="2"/>
      <c r="M244" s="2"/>
      <c r="N244" s="2"/>
      <c r="O244" s="4"/>
      <c r="P244" s="4"/>
      <c r="Q244" s="4"/>
      <c r="R244" s="4"/>
      <c r="S244" s="4"/>
      <c r="T244" s="4"/>
      <c r="U244" s="4"/>
      <c r="V244" s="4"/>
      <c r="W244" s="4"/>
      <c r="X244" s="4"/>
      <c r="Y244" s="4"/>
      <c r="Z244" s="4"/>
    </row>
    <row r="245" spans="1:26" ht="16.5" customHeight="1">
      <c r="A245" s="7"/>
      <c r="B245" s="7"/>
      <c r="C245" s="7"/>
      <c r="D245" s="7"/>
      <c r="E245" s="2"/>
      <c r="F245" s="8"/>
      <c r="G245" s="2"/>
      <c r="H245" s="2"/>
      <c r="I245" s="2"/>
      <c r="J245" s="2"/>
      <c r="K245" s="2"/>
      <c r="L245" s="2"/>
      <c r="M245" s="2"/>
      <c r="N245" s="2"/>
      <c r="O245" s="4"/>
      <c r="P245" s="4"/>
      <c r="Q245" s="4"/>
      <c r="R245" s="4"/>
      <c r="S245" s="4"/>
      <c r="T245" s="4"/>
      <c r="U245" s="4"/>
      <c r="V245" s="4"/>
      <c r="W245" s="4"/>
      <c r="X245" s="4"/>
      <c r="Y245" s="4"/>
      <c r="Z245" s="4"/>
    </row>
    <row r="246" spans="1:26" ht="16.5" customHeight="1">
      <c r="A246" s="7"/>
      <c r="B246" s="7"/>
      <c r="C246" s="7"/>
      <c r="D246" s="7"/>
      <c r="E246" s="2"/>
      <c r="F246" s="8"/>
      <c r="G246" s="2"/>
      <c r="H246" s="2"/>
      <c r="I246" s="2"/>
      <c r="J246" s="2"/>
      <c r="K246" s="2"/>
      <c r="L246" s="2"/>
      <c r="M246" s="2"/>
      <c r="N246" s="2"/>
      <c r="O246" s="4"/>
      <c r="P246" s="4"/>
      <c r="Q246" s="4"/>
      <c r="R246" s="4"/>
      <c r="S246" s="4"/>
      <c r="T246" s="4"/>
      <c r="U246" s="4"/>
      <c r="V246" s="4"/>
      <c r="W246" s="4"/>
      <c r="X246" s="4"/>
      <c r="Y246" s="4"/>
      <c r="Z246" s="4"/>
    </row>
    <row r="247" spans="1:26" ht="16.5" customHeight="1">
      <c r="A247" s="7"/>
      <c r="B247" s="7"/>
      <c r="C247" s="7"/>
      <c r="D247" s="7"/>
      <c r="E247" s="2"/>
      <c r="F247" s="8"/>
      <c r="G247" s="2"/>
      <c r="H247" s="2"/>
      <c r="I247" s="2"/>
      <c r="J247" s="2"/>
      <c r="K247" s="2"/>
      <c r="L247" s="2"/>
      <c r="M247" s="2"/>
      <c r="N247" s="2"/>
      <c r="O247" s="4"/>
      <c r="P247" s="4"/>
      <c r="Q247" s="4"/>
      <c r="R247" s="4"/>
      <c r="S247" s="4"/>
      <c r="T247" s="4"/>
      <c r="U247" s="4"/>
      <c r="V247" s="4"/>
      <c r="W247" s="4"/>
      <c r="X247" s="4"/>
      <c r="Y247" s="4"/>
      <c r="Z247" s="4"/>
    </row>
    <row r="248" spans="1:26" ht="16.5" customHeight="1">
      <c r="A248" s="7"/>
      <c r="B248" s="7"/>
      <c r="C248" s="7"/>
      <c r="D248" s="7"/>
      <c r="E248" s="2"/>
      <c r="F248" s="8"/>
      <c r="G248" s="2"/>
      <c r="H248" s="2"/>
      <c r="I248" s="2"/>
      <c r="J248" s="2"/>
      <c r="K248" s="2"/>
      <c r="L248" s="2"/>
      <c r="M248" s="2"/>
      <c r="N248" s="2"/>
      <c r="O248" s="4"/>
      <c r="P248" s="4"/>
      <c r="Q248" s="4"/>
      <c r="R248" s="4"/>
      <c r="S248" s="4"/>
      <c r="T248" s="4"/>
      <c r="U248" s="4"/>
      <c r="V248" s="4"/>
      <c r="W248" s="4"/>
      <c r="X248" s="4"/>
      <c r="Y248" s="4"/>
      <c r="Z248" s="4"/>
    </row>
    <row r="249" spans="1:26" ht="16.5" customHeight="1">
      <c r="A249" s="7"/>
      <c r="B249" s="7"/>
      <c r="C249" s="7"/>
      <c r="D249" s="7"/>
      <c r="E249" s="2"/>
      <c r="F249" s="8"/>
      <c r="G249" s="2"/>
      <c r="H249" s="2"/>
      <c r="I249" s="2"/>
      <c r="J249" s="2"/>
      <c r="K249" s="2"/>
      <c r="L249" s="2"/>
      <c r="M249" s="2"/>
      <c r="N249" s="2"/>
      <c r="O249" s="4"/>
      <c r="P249" s="4"/>
      <c r="Q249" s="4"/>
      <c r="R249" s="4"/>
      <c r="S249" s="4"/>
      <c r="T249" s="4"/>
      <c r="U249" s="4"/>
      <c r="V249" s="4"/>
      <c r="W249" s="4"/>
      <c r="X249" s="4"/>
      <c r="Y249" s="4"/>
      <c r="Z249" s="4"/>
    </row>
    <row r="250" spans="1:26" ht="16.5" customHeight="1">
      <c r="A250" s="7"/>
      <c r="B250" s="7"/>
      <c r="C250" s="7"/>
      <c r="D250" s="7"/>
      <c r="E250" s="2"/>
      <c r="F250" s="8"/>
      <c r="G250" s="2"/>
      <c r="H250" s="2"/>
      <c r="I250" s="2"/>
      <c r="J250" s="2"/>
      <c r="K250" s="2"/>
      <c r="L250" s="2"/>
      <c r="M250" s="2"/>
      <c r="N250" s="2"/>
      <c r="O250" s="4"/>
      <c r="P250" s="4"/>
      <c r="Q250" s="4"/>
      <c r="R250" s="4"/>
      <c r="S250" s="4"/>
      <c r="T250" s="4"/>
      <c r="U250" s="4"/>
      <c r="V250" s="4"/>
      <c r="W250" s="4"/>
      <c r="X250" s="4"/>
      <c r="Y250" s="4"/>
      <c r="Z250" s="4"/>
    </row>
    <row r="251" spans="1:26" ht="16.5" customHeight="1">
      <c r="A251" s="7"/>
      <c r="B251" s="7"/>
      <c r="C251" s="7"/>
      <c r="D251" s="7"/>
      <c r="E251" s="2"/>
      <c r="F251" s="8"/>
      <c r="G251" s="2"/>
      <c r="H251" s="2"/>
      <c r="I251" s="2"/>
      <c r="J251" s="2"/>
      <c r="K251" s="2"/>
      <c r="L251" s="2"/>
      <c r="M251" s="2"/>
      <c r="N251" s="2"/>
      <c r="O251" s="4"/>
      <c r="P251" s="4"/>
      <c r="Q251" s="4"/>
      <c r="R251" s="4"/>
      <c r="S251" s="4"/>
      <c r="T251" s="4"/>
      <c r="U251" s="4"/>
      <c r="V251" s="4"/>
      <c r="W251" s="4"/>
      <c r="X251" s="4"/>
      <c r="Y251" s="4"/>
      <c r="Z251" s="4"/>
    </row>
    <row r="252" spans="1:26" ht="16.5" customHeight="1">
      <c r="A252" s="7"/>
      <c r="B252" s="7"/>
      <c r="C252" s="7"/>
      <c r="D252" s="7"/>
      <c r="E252" s="2"/>
      <c r="F252" s="8"/>
      <c r="G252" s="2"/>
      <c r="H252" s="2"/>
      <c r="I252" s="2"/>
      <c r="J252" s="2"/>
      <c r="K252" s="2"/>
      <c r="L252" s="2"/>
      <c r="M252" s="2"/>
      <c r="N252" s="2"/>
      <c r="O252" s="4"/>
      <c r="P252" s="4"/>
      <c r="Q252" s="4"/>
      <c r="R252" s="4"/>
      <c r="S252" s="4"/>
      <c r="T252" s="4"/>
      <c r="U252" s="4"/>
      <c r="V252" s="4"/>
      <c r="W252" s="4"/>
      <c r="X252" s="4"/>
      <c r="Y252" s="4"/>
      <c r="Z252" s="4"/>
    </row>
    <row r="253" spans="1:26" ht="16.5" customHeight="1">
      <c r="A253" s="7"/>
      <c r="B253" s="7"/>
      <c r="C253" s="7"/>
      <c r="D253" s="7"/>
      <c r="E253" s="2"/>
      <c r="F253" s="8"/>
      <c r="G253" s="2"/>
      <c r="H253" s="2"/>
      <c r="I253" s="2"/>
      <c r="J253" s="2"/>
      <c r="K253" s="2"/>
      <c r="L253" s="2"/>
      <c r="M253" s="2"/>
      <c r="N253" s="2"/>
      <c r="O253" s="4"/>
      <c r="P253" s="4"/>
      <c r="Q253" s="4"/>
      <c r="R253" s="4"/>
      <c r="S253" s="4"/>
      <c r="T253" s="4"/>
      <c r="U253" s="4"/>
      <c r="V253" s="4"/>
      <c r="W253" s="4"/>
      <c r="X253" s="4"/>
      <c r="Y253" s="4"/>
      <c r="Z253" s="4"/>
    </row>
    <row r="254" spans="1:26" ht="16.5" customHeight="1">
      <c r="A254" s="7"/>
      <c r="B254" s="7"/>
      <c r="C254" s="7"/>
      <c r="D254" s="7"/>
      <c r="E254" s="2"/>
      <c r="F254" s="8"/>
      <c r="G254" s="2"/>
      <c r="H254" s="2"/>
      <c r="I254" s="2"/>
      <c r="J254" s="2"/>
      <c r="K254" s="2"/>
      <c r="L254" s="2"/>
      <c r="M254" s="2"/>
      <c r="N254" s="2"/>
      <c r="O254" s="4"/>
      <c r="P254" s="4"/>
      <c r="Q254" s="4"/>
      <c r="R254" s="4"/>
      <c r="S254" s="4"/>
      <c r="T254" s="4"/>
      <c r="U254" s="4"/>
      <c r="V254" s="4"/>
      <c r="W254" s="4"/>
      <c r="X254" s="4"/>
      <c r="Y254" s="4"/>
      <c r="Z254" s="4"/>
    </row>
    <row r="255" spans="1:26" ht="16.5" customHeight="1">
      <c r="A255" s="7"/>
      <c r="B255" s="7"/>
      <c r="C255" s="7"/>
      <c r="D255" s="7"/>
      <c r="E255" s="2"/>
      <c r="F255" s="8"/>
      <c r="G255" s="2"/>
      <c r="H255" s="2"/>
      <c r="I255" s="2"/>
      <c r="J255" s="2"/>
      <c r="K255" s="2"/>
      <c r="L255" s="2"/>
      <c r="M255" s="2"/>
      <c r="N255" s="2"/>
      <c r="O255" s="4"/>
      <c r="P255" s="4"/>
      <c r="Q255" s="4"/>
      <c r="R255" s="4"/>
      <c r="S255" s="4"/>
      <c r="T255" s="4"/>
      <c r="U255" s="4"/>
      <c r="V255" s="4"/>
      <c r="W255" s="4"/>
      <c r="X255" s="4"/>
      <c r="Y255" s="4"/>
      <c r="Z255" s="4"/>
    </row>
    <row r="256" spans="1:26" ht="16.5" customHeight="1">
      <c r="A256" s="7"/>
      <c r="B256" s="7"/>
      <c r="C256" s="7"/>
      <c r="D256" s="7"/>
      <c r="E256" s="2"/>
      <c r="F256" s="8"/>
      <c r="G256" s="2"/>
      <c r="H256" s="2"/>
      <c r="I256" s="2"/>
      <c r="J256" s="2"/>
      <c r="K256" s="2"/>
      <c r="L256" s="2"/>
      <c r="M256" s="2"/>
      <c r="N256" s="2"/>
      <c r="O256" s="4"/>
      <c r="P256" s="4"/>
      <c r="Q256" s="4"/>
      <c r="R256" s="4"/>
      <c r="S256" s="4"/>
      <c r="T256" s="4"/>
      <c r="U256" s="4"/>
      <c r="V256" s="4"/>
      <c r="W256" s="4"/>
      <c r="X256" s="4"/>
      <c r="Y256" s="4"/>
      <c r="Z256" s="4"/>
    </row>
    <row r="257" spans="1:26" ht="16.5" customHeight="1">
      <c r="A257" s="7"/>
      <c r="B257" s="7"/>
      <c r="C257" s="7"/>
      <c r="D257" s="7"/>
      <c r="E257" s="2"/>
      <c r="F257" s="8"/>
      <c r="G257" s="2"/>
      <c r="H257" s="2"/>
      <c r="I257" s="2"/>
      <c r="J257" s="2"/>
      <c r="K257" s="2"/>
      <c r="L257" s="2"/>
      <c r="M257" s="2"/>
      <c r="N257" s="2"/>
      <c r="O257" s="4"/>
      <c r="P257" s="4"/>
      <c r="Q257" s="4"/>
      <c r="R257" s="4"/>
      <c r="S257" s="4"/>
      <c r="T257" s="4"/>
      <c r="U257" s="4"/>
      <c r="V257" s="4"/>
      <c r="W257" s="4"/>
      <c r="X257" s="4"/>
      <c r="Y257" s="4"/>
      <c r="Z257" s="4"/>
    </row>
    <row r="258" spans="1:26" ht="16.5" customHeight="1">
      <c r="A258" s="7"/>
      <c r="B258" s="7"/>
      <c r="C258" s="7"/>
      <c r="D258" s="7"/>
      <c r="E258" s="2"/>
      <c r="F258" s="8"/>
      <c r="G258" s="2"/>
      <c r="H258" s="2"/>
      <c r="I258" s="2"/>
      <c r="J258" s="2"/>
      <c r="K258" s="2"/>
      <c r="L258" s="2"/>
      <c r="M258" s="2"/>
      <c r="N258" s="2"/>
      <c r="O258" s="4"/>
      <c r="P258" s="4"/>
      <c r="Q258" s="4"/>
      <c r="R258" s="4"/>
      <c r="S258" s="4"/>
      <c r="T258" s="4"/>
      <c r="U258" s="4"/>
      <c r="V258" s="4"/>
      <c r="W258" s="4"/>
      <c r="X258" s="4"/>
      <c r="Y258" s="4"/>
      <c r="Z258" s="4"/>
    </row>
    <row r="259" spans="1:26" ht="16.5" customHeight="1">
      <c r="A259" s="7"/>
      <c r="B259" s="7"/>
      <c r="C259" s="7"/>
      <c r="D259" s="7"/>
      <c r="E259" s="2"/>
      <c r="F259" s="8"/>
      <c r="G259" s="2"/>
      <c r="H259" s="2"/>
      <c r="I259" s="2"/>
      <c r="J259" s="2"/>
      <c r="K259" s="2"/>
      <c r="L259" s="2"/>
      <c r="M259" s="2"/>
      <c r="N259" s="2"/>
      <c r="O259" s="4"/>
      <c r="P259" s="4"/>
      <c r="Q259" s="4"/>
      <c r="R259" s="4"/>
      <c r="S259" s="4"/>
      <c r="T259" s="4"/>
      <c r="U259" s="4"/>
      <c r="V259" s="4"/>
      <c r="W259" s="4"/>
      <c r="X259" s="4"/>
      <c r="Y259" s="4"/>
      <c r="Z259" s="4"/>
    </row>
    <row r="260" spans="1:26" ht="16.5" customHeight="1">
      <c r="A260" s="7"/>
      <c r="B260" s="7"/>
      <c r="C260" s="7"/>
      <c r="D260" s="7"/>
      <c r="E260" s="2"/>
      <c r="F260" s="8"/>
      <c r="G260" s="2"/>
      <c r="H260" s="2"/>
      <c r="I260" s="2"/>
      <c r="J260" s="2"/>
      <c r="K260" s="2"/>
      <c r="L260" s="2"/>
      <c r="M260" s="2"/>
      <c r="N260" s="2"/>
      <c r="O260" s="4"/>
      <c r="P260" s="4"/>
      <c r="Q260" s="4"/>
      <c r="R260" s="4"/>
      <c r="S260" s="4"/>
      <c r="T260" s="4"/>
      <c r="U260" s="4"/>
      <c r="V260" s="4"/>
      <c r="W260" s="4"/>
      <c r="X260" s="4"/>
      <c r="Y260" s="4"/>
      <c r="Z260" s="4"/>
    </row>
    <row r="261" spans="1:26" ht="16.5" customHeight="1">
      <c r="A261" s="7"/>
      <c r="B261" s="7"/>
      <c r="C261" s="7"/>
      <c r="D261" s="7"/>
      <c r="E261" s="2"/>
      <c r="F261" s="8"/>
      <c r="G261" s="2"/>
      <c r="H261" s="2"/>
      <c r="I261" s="2"/>
      <c r="J261" s="2"/>
      <c r="K261" s="2"/>
      <c r="L261" s="2"/>
      <c r="M261" s="2"/>
      <c r="N261" s="2"/>
      <c r="O261" s="4"/>
      <c r="P261" s="4"/>
      <c r="Q261" s="4"/>
      <c r="R261" s="4"/>
      <c r="S261" s="4"/>
      <c r="T261" s="4"/>
      <c r="U261" s="4"/>
      <c r="V261" s="4"/>
      <c r="W261" s="4"/>
      <c r="X261" s="4"/>
      <c r="Y261" s="4"/>
      <c r="Z261" s="4"/>
    </row>
    <row r="262" spans="1:26" ht="16.5" customHeight="1">
      <c r="A262" s="7"/>
      <c r="B262" s="7"/>
      <c r="C262" s="7"/>
      <c r="D262" s="7"/>
      <c r="E262" s="2"/>
      <c r="F262" s="8"/>
      <c r="G262" s="2"/>
      <c r="H262" s="2"/>
      <c r="I262" s="2"/>
      <c r="J262" s="2"/>
      <c r="K262" s="2"/>
      <c r="L262" s="2"/>
      <c r="M262" s="2"/>
      <c r="N262" s="2"/>
      <c r="O262" s="4"/>
      <c r="P262" s="4"/>
      <c r="Q262" s="4"/>
      <c r="R262" s="4"/>
      <c r="S262" s="4"/>
      <c r="T262" s="4"/>
      <c r="U262" s="4"/>
      <c r="V262" s="4"/>
      <c r="W262" s="4"/>
      <c r="X262" s="4"/>
      <c r="Y262" s="4"/>
      <c r="Z262" s="4"/>
    </row>
    <row r="263" spans="1:26" ht="16.5" customHeight="1">
      <c r="A263" s="7"/>
      <c r="B263" s="7"/>
      <c r="C263" s="7"/>
      <c r="D263" s="7"/>
      <c r="E263" s="2"/>
      <c r="F263" s="8"/>
      <c r="G263" s="2"/>
      <c r="H263" s="2"/>
      <c r="I263" s="2"/>
      <c r="J263" s="2"/>
      <c r="K263" s="2"/>
      <c r="L263" s="2"/>
      <c r="M263" s="2"/>
      <c r="N263" s="2"/>
      <c r="O263" s="4"/>
      <c r="P263" s="4"/>
      <c r="Q263" s="4"/>
      <c r="R263" s="4"/>
      <c r="S263" s="4"/>
      <c r="T263" s="4"/>
      <c r="U263" s="4"/>
      <c r="V263" s="4"/>
      <c r="W263" s="4"/>
      <c r="X263" s="4"/>
      <c r="Y263" s="4"/>
      <c r="Z263" s="4"/>
    </row>
    <row r="264" spans="1:26" ht="16.5" customHeight="1">
      <c r="A264" s="7"/>
      <c r="B264" s="7"/>
      <c r="C264" s="7"/>
      <c r="D264" s="7"/>
      <c r="E264" s="2"/>
      <c r="F264" s="8"/>
      <c r="G264" s="2"/>
      <c r="H264" s="2"/>
      <c r="I264" s="2"/>
      <c r="J264" s="2"/>
      <c r="K264" s="2"/>
      <c r="L264" s="2"/>
      <c r="M264" s="2"/>
      <c r="N264" s="2"/>
      <c r="O264" s="4"/>
      <c r="P264" s="4"/>
      <c r="Q264" s="4"/>
      <c r="R264" s="4"/>
      <c r="S264" s="4"/>
      <c r="T264" s="4"/>
      <c r="U264" s="4"/>
      <c r="V264" s="4"/>
      <c r="W264" s="4"/>
      <c r="X264" s="4"/>
      <c r="Y264" s="4"/>
      <c r="Z264" s="4"/>
    </row>
    <row r="265" spans="1:26" ht="16.5" customHeight="1">
      <c r="A265" s="7"/>
      <c r="B265" s="7"/>
      <c r="C265" s="7"/>
      <c r="D265" s="7"/>
      <c r="E265" s="2"/>
      <c r="F265" s="8"/>
      <c r="G265" s="2"/>
      <c r="H265" s="2"/>
      <c r="I265" s="2"/>
      <c r="J265" s="2"/>
      <c r="K265" s="2"/>
      <c r="L265" s="2"/>
      <c r="M265" s="2"/>
      <c r="N265" s="2"/>
      <c r="O265" s="4"/>
      <c r="P265" s="4"/>
      <c r="Q265" s="4"/>
      <c r="R265" s="4"/>
      <c r="S265" s="4"/>
      <c r="T265" s="4"/>
      <c r="U265" s="4"/>
      <c r="V265" s="4"/>
      <c r="W265" s="4"/>
      <c r="X265" s="4"/>
      <c r="Y265" s="4"/>
      <c r="Z265" s="4"/>
    </row>
    <row r="266" spans="1:26" ht="16.5" customHeight="1">
      <c r="A266" s="7"/>
      <c r="B266" s="7"/>
      <c r="C266" s="7"/>
      <c r="D266" s="7"/>
      <c r="E266" s="2"/>
      <c r="F266" s="8"/>
      <c r="G266" s="2"/>
      <c r="H266" s="2"/>
      <c r="I266" s="2"/>
      <c r="J266" s="2"/>
      <c r="K266" s="2"/>
      <c r="L266" s="2"/>
      <c r="M266" s="2"/>
      <c r="N266" s="2"/>
      <c r="O266" s="4"/>
      <c r="P266" s="4"/>
      <c r="Q266" s="4"/>
      <c r="R266" s="4"/>
      <c r="S266" s="4"/>
      <c r="T266" s="4"/>
      <c r="U266" s="4"/>
      <c r="V266" s="4"/>
      <c r="W266" s="4"/>
      <c r="X266" s="4"/>
      <c r="Y266" s="4"/>
      <c r="Z266" s="4"/>
    </row>
    <row r="267" spans="1:26" ht="16.5" customHeight="1">
      <c r="A267" s="7"/>
      <c r="B267" s="7"/>
      <c r="C267" s="7"/>
      <c r="D267" s="7"/>
      <c r="E267" s="2"/>
      <c r="F267" s="8"/>
      <c r="G267" s="2"/>
      <c r="H267" s="2"/>
      <c r="I267" s="2"/>
      <c r="J267" s="2"/>
      <c r="K267" s="2"/>
      <c r="L267" s="2"/>
      <c r="M267" s="2"/>
      <c r="N267" s="2"/>
      <c r="O267" s="4"/>
      <c r="P267" s="4"/>
      <c r="Q267" s="4"/>
      <c r="R267" s="4"/>
      <c r="S267" s="4"/>
      <c r="T267" s="4"/>
      <c r="U267" s="4"/>
      <c r="V267" s="4"/>
      <c r="W267" s="4"/>
      <c r="X267" s="4"/>
      <c r="Y267" s="4"/>
      <c r="Z267" s="4"/>
    </row>
    <row r="268" spans="1:26" ht="16.5" customHeight="1">
      <c r="A268" s="7"/>
      <c r="B268" s="7"/>
      <c r="C268" s="7"/>
      <c r="D268" s="7"/>
      <c r="E268" s="2"/>
      <c r="F268" s="8"/>
      <c r="G268" s="2"/>
      <c r="H268" s="2"/>
      <c r="I268" s="2"/>
      <c r="J268" s="2"/>
      <c r="K268" s="2"/>
      <c r="L268" s="2"/>
      <c r="M268" s="2"/>
      <c r="N268" s="2"/>
      <c r="O268" s="4"/>
      <c r="P268" s="4"/>
      <c r="Q268" s="4"/>
      <c r="R268" s="4"/>
      <c r="S268" s="4"/>
      <c r="T268" s="4"/>
      <c r="U268" s="4"/>
      <c r="V268" s="4"/>
      <c r="W268" s="4"/>
      <c r="X268" s="4"/>
      <c r="Y268" s="4"/>
      <c r="Z268" s="4"/>
    </row>
    <row r="269" spans="1:26" ht="16.5" customHeight="1">
      <c r="A269" s="7"/>
      <c r="B269" s="7"/>
      <c r="C269" s="7"/>
      <c r="D269" s="7"/>
      <c r="E269" s="2"/>
      <c r="F269" s="8"/>
      <c r="G269" s="2"/>
      <c r="H269" s="2"/>
      <c r="I269" s="2"/>
      <c r="J269" s="2"/>
      <c r="K269" s="2"/>
      <c r="L269" s="2"/>
      <c r="M269" s="2"/>
      <c r="N269" s="2"/>
      <c r="O269" s="4"/>
      <c r="P269" s="4"/>
      <c r="Q269" s="4"/>
      <c r="R269" s="4"/>
      <c r="S269" s="4"/>
      <c r="T269" s="4"/>
      <c r="U269" s="4"/>
      <c r="V269" s="4"/>
      <c r="W269" s="4"/>
      <c r="X269" s="4"/>
      <c r="Y269" s="4"/>
      <c r="Z269" s="4"/>
    </row>
    <row r="270" spans="1:26" ht="16.5" customHeight="1">
      <c r="A270" s="7"/>
      <c r="B270" s="7"/>
      <c r="C270" s="7"/>
      <c r="D270" s="7"/>
      <c r="E270" s="2"/>
      <c r="F270" s="8"/>
      <c r="G270" s="2"/>
      <c r="H270" s="2"/>
      <c r="I270" s="2"/>
      <c r="J270" s="2"/>
      <c r="K270" s="2"/>
      <c r="L270" s="2"/>
      <c r="M270" s="2"/>
      <c r="N270" s="2"/>
      <c r="O270" s="4"/>
      <c r="P270" s="4"/>
      <c r="Q270" s="4"/>
      <c r="R270" s="4"/>
      <c r="S270" s="4"/>
      <c r="T270" s="4"/>
      <c r="U270" s="4"/>
      <c r="V270" s="4"/>
      <c r="W270" s="4"/>
      <c r="X270" s="4"/>
      <c r="Y270" s="4"/>
      <c r="Z270" s="4"/>
    </row>
    <row r="271" spans="1:26" ht="16.5" customHeight="1">
      <c r="A271" s="7"/>
      <c r="B271" s="7"/>
      <c r="C271" s="7"/>
      <c r="D271" s="7"/>
      <c r="E271" s="2"/>
      <c r="F271" s="8"/>
      <c r="G271" s="2"/>
      <c r="H271" s="2"/>
      <c r="I271" s="2"/>
      <c r="J271" s="2"/>
      <c r="K271" s="2"/>
      <c r="L271" s="2"/>
      <c r="M271" s="2"/>
      <c r="N271" s="2"/>
      <c r="O271" s="4"/>
      <c r="P271" s="4"/>
      <c r="Q271" s="4"/>
      <c r="R271" s="4"/>
      <c r="S271" s="4"/>
      <c r="T271" s="4"/>
      <c r="U271" s="4"/>
      <c r="V271" s="4"/>
      <c r="W271" s="4"/>
      <c r="X271" s="4"/>
      <c r="Y271" s="4"/>
      <c r="Z271" s="4"/>
    </row>
    <row r="272" spans="1:26" ht="16.5" customHeight="1">
      <c r="A272" s="7"/>
      <c r="B272" s="7"/>
      <c r="C272" s="7"/>
      <c r="D272" s="7"/>
      <c r="E272" s="2"/>
      <c r="F272" s="8"/>
      <c r="G272" s="2"/>
      <c r="H272" s="2"/>
      <c r="I272" s="2"/>
      <c r="J272" s="2"/>
      <c r="K272" s="2"/>
      <c r="L272" s="2"/>
      <c r="M272" s="2"/>
      <c r="N272" s="2"/>
      <c r="O272" s="4"/>
      <c r="P272" s="4"/>
      <c r="Q272" s="4"/>
      <c r="R272" s="4"/>
      <c r="S272" s="4"/>
      <c r="T272" s="4"/>
      <c r="U272" s="4"/>
      <c r="V272" s="4"/>
      <c r="W272" s="4"/>
      <c r="X272" s="4"/>
      <c r="Y272" s="4"/>
      <c r="Z272" s="4"/>
    </row>
    <row r="273" spans="1:26" ht="16.5" customHeight="1">
      <c r="A273" s="7"/>
      <c r="B273" s="7"/>
      <c r="C273" s="7"/>
      <c r="D273" s="7"/>
      <c r="E273" s="2"/>
      <c r="F273" s="8"/>
      <c r="G273" s="2"/>
      <c r="H273" s="2"/>
      <c r="I273" s="2"/>
      <c r="J273" s="2"/>
      <c r="K273" s="2"/>
      <c r="L273" s="2"/>
      <c r="M273" s="2"/>
      <c r="N273" s="2"/>
      <c r="O273" s="4"/>
      <c r="P273" s="4"/>
      <c r="Q273" s="4"/>
      <c r="R273" s="4"/>
      <c r="S273" s="4"/>
      <c r="T273" s="4"/>
      <c r="U273" s="4"/>
      <c r="V273" s="4"/>
      <c r="W273" s="4"/>
      <c r="X273" s="4"/>
      <c r="Y273" s="4"/>
      <c r="Z273" s="4"/>
    </row>
    <row r="274" spans="1:26" ht="16.5" customHeight="1">
      <c r="A274" s="7"/>
      <c r="B274" s="7"/>
      <c r="C274" s="7"/>
      <c r="D274" s="7"/>
      <c r="E274" s="2"/>
      <c r="F274" s="8"/>
      <c r="G274" s="2"/>
      <c r="H274" s="2"/>
      <c r="I274" s="2"/>
      <c r="J274" s="2"/>
      <c r="K274" s="2"/>
      <c r="L274" s="2"/>
      <c r="M274" s="2"/>
      <c r="N274" s="2"/>
      <c r="O274" s="4"/>
      <c r="P274" s="4"/>
      <c r="Q274" s="4"/>
      <c r="R274" s="4"/>
      <c r="S274" s="4"/>
      <c r="T274" s="4"/>
      <c r="U274" s="4"/>
      <c r="V274" s="4"/>
      <c r="W274" s="4"/>
      <c r="X274" s="4"/>
      <c r="Y274" s="4"/>
      <c r="Z274" s="4"/>
    </row>
    <row r="275" spans="1:26" ht="16.5" customHeight="1">
      <c r="A275" s="7"/>
      <c r="B275" s="7"/>
      <c r="C275" s="7"/>
      <c r="D275" s="7"/>
      <c r="E275" s="2"/>
      <c r="F275" s="8"/>
      <c r="G275" s="2"/>
      <c r="H275" s="2"/>
      <c r="I275" s="2"/>
      <c r="J275" s="2"/>
      <c r="K275" s="2"/>
      <c r="L275" s="2"/>
      <c r="M275" s="2"/>
      <c r="N275" s="2"/>
      <c r="O275" s="4"/>
      <c r="P275" s="4"/>
      <c r="Q275" s="4"/>
      <c r="R275" s="4"/>
      <c r="S275" s="4"/>
      <c r="T275" s="4"/>
      <c r="U275" s="4"/>
      <c r="V275" s="4"/>
      <c r="W275" s="4"/>
      <c r="X275" s="4"/>
      <c r="Y275" s="4"/>
      <c r="Z275" s="4"/>
    </row>
    <row r="276" spans="1:26" ht="16.5" customHeight="1">
      <c r="A276" s="7"/>
      <c r="B276" s="7"/>
      <c r="C276" s="7"/>
      <c r="D276" s="7"/>
      <c r="E276" s="2"/>
      <c r="F276" s="8"/>
      <c r="G276" s="2"/>
      <c r="H276" s="2"/>
      <c r="I276" s="2"/>
      <c r="J276" s="2"/>
      <c r="K276" s="2"/>
      <c r="L276" s="2"/>
      <c r="M276" s="2"/>
      <c r="N276" s="2"/>
      <c r="O276" s="4"/>
      <c r="P276" s="4"/>
      <c r="Q276" s="4"/>
      <c r="R276" s="4"/>
      <c r="S276" s="4"/>
      <c r="T276" s="4"/>
      <c r="U276" s="4"/>
      <c r="V276" s="4"/>
      <c r="W276" s="4"/>
      <c r="X276" s="4"/>
      <c r="Y276" s="4"/>
      <c r="Z276" s="4"/>
    </row>
    <row r="277" spans="1:26" ht="15.75" customHeight="1"/>
    <row r="278" spans="1:26" ht="15.75" customHeight="1"/>
    <row r="279" spans="1:26" ht="15.75" customHeight="1"/>
    <row r="280" spans="1:26" ht="15.75" customHeight="1"/>
    <row r="281" spans="1:26" ht="15.75" customHeight="1"/>
    <row r="282" spans="1:26" ht="15.75" customHeight="1"/>
    <row r="283" spans="1:26" ht="15.75" customHeight="1"/>
    <row r="284" spans="1:26" ht="15.75" customHeight="1"/>
    <row r="285" spans="1:26" ht="15.75" customHeight="1"/>
    <row r="286" spans="1:26" ht="15.75" customHeight="1"/>
    <row r="287" spans="1:26" ht="15.75" customHeight="1"/>
    <row r="288" spans="1:26"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52">
    <mergeCell ref="H51:L51"/>
    <mergeCell ref="H52:L52"/>
    <mergeCell ref="H43:L43"/>
    <mergeCell ref="B44:F44"/>
    <mergeCell ref="H44:L44"/>
    <mergeCell ref="H45:L45"/>
    <mergeCell ref="H46:L46"/>
    <mergeCell ref="H47:L47"/>
    <mergeCell ref="H48:L48"/>
    <mergeCell ref="H49:L49"/>
    <mergeCell ref="H50:L50"/>
    <mergeCell ref="B28:F28"/>
    <mergeCell ref="H28:L28"/>
    <mergeCell ref="B29:F29"/>
    <mergeCell ref="H29:L29"/>
    <mergeCell ref="B30:F30"/>
    <mergeCell ref="H30:L30"/>
    <mergeCell ref="H31:L31"/>
    <mergeCell ref="H35:L35"/>
    <mergeCell ref="H36:L36"/>
    <mergeCell ref="B31:F31"/>
    <mergeCell ref="B32:F32"/>
    <mergeCell ref="B33:F33"/>
    <mergeCell ref="B34:F34"/>
    <mergeCell ref="H34:L34"/>
    <mergeCell ref="B35:F35"/>
    <mergeCell ref="B36:F36"/>
    <mergeCell ref="H71:L71"/>
    <mergeCell ref="H72:L72"/>
    <mergeCell ref="H73:L73"/>
    <mergeCell ref="H74:L74"/>
    <mergeCell ref="H75:L75"/>
    <mergeCell ref="H76:L76"/>
    <mergeCell ref="G63:L63"/>
    <mergeCell ref="H64:L64"/>
    <mergeCell ref="H65:L65"/>
    <mergeCell ref="H66:L66"/>
    <mergeCell ref="H67:L67"/>
    <mergeCell ref="H68:L68"/>
    <mergeCell ref="H69:L69"/>
    <mergeCell ref="B71:F71"/>
    <mergeCell ref="B72:F72"/>
    <mergeCell ref="B73:F73"/>
    <mergeCell ref="B74:F74"/>
    <mergeCell ref="B75:F75"/>
    <mergeCell ref="B76:F76"/>
    <mergeCell ref="B62:F62"/>
    <mergeCell ref="A63:F63"/>
    <mergeCell ref="B64:F64"/>
    <mergeCell ref="B65:F65"/>
    <mergeCell ref="B66:F66"/>
    <mergeCell ref="B67:F67"/>
    <mergeCell ref="B68:F68"/>
    <mergeCell ref="B59:F59"/>
    <mergeCell ref="H59:L59"/>
    <mergeCell ref="B60:F60"/>
    <mergeCell ref="H60:L60"/>
    <mergeCell ref="B61:F61"/>
    <mergeCell ref="H61:L61"/>
    <mergeCell ref="H62:L62"/>
    <mergeCell ref="B69:F69"/>
    <mergeCell ref="A70:F70"/>
    <mergeCell ref="G70:L70"/>
    <mergeCell ref="H57:L57"/>
    <mergeCell ref="H58:L58"/>
    <mergeCell ref="H53:L53"/>
    <mergeCell ref="H54:L54"/>
    <mergeCell ref="A55:L55"/>
    <mergeCell ref="A56:F56"/>
    <mergeCell ref="G56:L56"/>
    <mergeCell ref="B57:F57"/>
    <mergeCell ref="B58:F58"/>
    <mergeCell ref="H32:L32"/>
    <mergeCell ref="H33:L33"/>
    <mergeCell ref="B52:F52"/>
    <mergeCell ref="B53:F53"/>
    <mergeCell ref="B54:F54"/>
    <mergeCell ref="B45:F45"/>
    <mergeCell ref="B46:F46"/>
    <mergeCell ref="B47:F47"/>
    <mergeCell ref="B48:F48"/>
    <mergeCell ref="B49:F49"/>
    <mergeCell ref="B50:F50"/>
    <mergeCell ref="B51:F51"/>
    <mergeCell ref="H40:L40"/>
    <mergeCell ref="H41:L41"/>
    <mergeCell ref="B37:F37"/>
    <mergeCell ref="H37:L37"/>
    <mergeCell ref="A38:L38"/>
    <mergeCell ref="A39:F39"/>
    <mergeCell ref="G39:L39"/>
    <mergeCell ref="B40:F40"/>
    <mergeCell ref="B41:F41"/>
    <mergeCell ref="B42:F42"/>
    <mergeCell ref="H42:L42"/>
    <mergeCell ref="B43:F43"/>
    <mergeCell ref="B13:C13"/>
    <mergeCell ref="B14:C14"/>
    <mergeCell ref="B15:C15"/>
    <mergeCell ref="B16:C16"/>
    <mergeCell ref="B17:C17"/>
    <mergeCell ref="E14:F14"/>
    <mergeCell ref="E15:F15"/>
    <mergeCell ref="H15:I15"/>
    <mergeCell ref="K15:L15"/>
    <mergeCell ref="E16:F16"/>
    <mergeCell ref="K16:L16"/>
    <mergeCell ref="K17:L17"/>
    <mergeCell ref="E13:F13"/>
    <mergeCell ref="H13:I13"/>
    <mergeCell ref="K13:L13"/>
    <mergeCell ref="H14:I14"/>
    <mergeCell ref="K14:L14"/>
    <mergeCell ref="H16:I16"/>
    <mergeCell ref="H17:I17"/>
    <mergeCell ref="H18:I18"/>
    <mergeCell ref="H19:I19"/>
    <mergeCell ref="E17:F17"/>
    <mergeCell ref="E18:F18"/>
    <mergeCell ref="E19:F19"/>
    <mergeCell ref="A1:B4"/>
    <mergeCell ref="C1:K4"/>
    <mergeCell ref="A6:B7"/>
    <mergeCell ref="C6:H7"/>
    <mergeCell ref="I6:L7"/>
    <mergeCell ref="C8:H9"/>
    <mergeCell ref="I8:L11"/>
    <mergeCell ref="C10:H11"/>
    <mergeCell ref="A12:L12"/>
    <mergeCell ref="A8:B9"/>
    <mergeCell ref="A10:B11"/>
    <mergeCell ref="H23:L23"/>
    <mergeCell ref="H26:L26"/>
    <mergeCell ref="H27:L27"/>
    <mergeCell ref="B23:F23"/>
    <mergeCell ref="B24:F24"/>
    <mergeCell ref="H24:L24"/>
    <mergeCell ref="B25:F25"/>
    <mergeCell ref="H25:L25"/>
    <mergeCell ref="B26:F26"/>
    <mergeCell ref="B27:F27"/>
    <mergeCell ref="B18:C18"/>
    <mergeCell ref="B19:C19"/>
    <mergeCell ref="B20:C20"/>
    <mergeCell ref="K18:L18"/>
    <mergeCell ref="K19:L19"/>
    <mergeCell ref="K20:L20"/>
    <mergeCell ref="A21:L21"/>
    <mergeCell ref="A22:F22"/>
    <mergeCell ref="G22:L22"/>
    <mergeCell ref="H20:I20"/>
    <mergeCell ref="E20:F20"/>
  </mergeCells>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Listas!$F$2:$F$17</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0"/>
  <sheetViews>
    <sheetView zoomScaleNormal="100" workbookViewId="0">
      <pane ySplit="8" topLeftCell="A9" activePane="bottomLeft" state="frozen"/>
      <selection pane="bottomLeft" activeCell="C12" sqref="C12:C14"/>
    </sheetView>
  </sheetViews>
  <sheetFormatPr baseColWidth="10" defaultColWidth="14.42578125" defaultRowHeight="15" customHeight="1"/>
  <cols>
    <col min="1" max="1" width="4" customWidth="1"/>
    <col min="2" max="3" width="18.85546875" customWidth="1"/>
    <col min="4" max="4" width="17.85546875" customWidth="1"/>
    <col min="5" max="5" width="47" customWidth="1"/>
    <col min="6" max="6" width="46.42578125" customWidth="1"/>
    <col min="7" max="7" width="68.85546875" customWidth="1"/>
    <col min="8" max="8" width="10.85546875" customWidth="1"/>
    <col min="9" max="9" width="22.28515625" customWidth="1"/>
    <col min="10" max="10" width="33.5703125" customWidth="1"/>
    <col min="11" max="11" width="16.5703125" customWidth="1"/>
    <col min="12" max="12" width="7.140625" customWidth="1"/>
    <col min="13" max="13" width="40.85546875" customWidth="1"/>
    <col min="14" max="14" width="17.5703125" customWidth="1"/>
    <col min="15" max="15" width="6.28515625" customWidth="1"/>
    <col min="16" max="16" width="16" customWidth="1"/>
    <col min="17" max="17" width="17" customWidth="1"/>
    <col min="18" max="18" width="18" customWidth="1"/>
    <col min="19" max="19" width="17.7109375" customWidth="1"/>
    <col min="20" max="20" width="20.85546875" customWidth="1"/>
    <col min="21" max="21" width="17.42578125" customWidth="1"/>
    <col min="22" max="22" width="48.7109375" customWidth="1"/>
    <col min="23" max="26" width="10.7109375" customWidth="1"/>
  </cols>
  <sheetData>
    <row r="1" spans="1:26" ht="16.5" customHeight="1">
      <c r="A1" s="85"/>
      <c r="B1" s="67"/>
      <c r="C1" s="86" t="s">
        <v>0</v>
      </c>
      <c r="D1" s="73"/>
      <c r="E1" s="73"/>
      <c r="F1" s="73"/>
      <c r="G1" s="73"/>
      <c r="H1" s="73"/>
      <c r="I1" s="73"/>
      <c r="J1" s="73"/>
      <c r="K1" s="73"/>
      <c r="L1" s="73"/>
      <c r="M1" s="73"/>
      <c r="N1" s="73"/>
      <c r="O1" s="73"/>
      <c r="P1" s="73"/>
      <c r="Q1" s="73"/>
      <c r="R1" s="73"/>
      <c r="S1" s="73"/>
      <c r="T1" s="73"/>
      <c r="U1" s="67"/>
      <c r="V1" s="12" t="s">
        <v>113</v>
      </c>
      <c r="W1" s="4"/>
      <c r="X1" s="4"/>
      <c r="Y1" s="4"/>
      <c r="Z1" s="4"/>
    </row>
    <row r="2" spans="1:26" ht="16.5" customHeight="1">
      <c r="A2" s="68"/>
      <c r="B2" s="69"/>
      <c r="C2" s="68"/>
      <c r="D2" s="74"/>
      <c r="E2" s="74"/>
      <c r="F2" s="74"/>
      <c r="G2" s="74"/>
      <c r="H2" s="74"/>
      <c r="I2" s="74"/>
      <c r="J2" s="74"/>
      <c r="K2" s="74"/>
      <c r="L2" s="74"/>
      <c r="M2" s="74"/>
      <c r="N2" s="74"/>
      <c r="O2" s="74"/>
      <c r="P2" s="74"/>
      <c r="Q2" s="74"/>
      <c r="R2" s="74"/>
      <c r="S2" s="74"/>
      <c r="T2" s="74"/>
      <c r="U2" s="69"/>
      <c r="V2" s="12" t="s">
        <v>114</v>
      </c>
      <c r="W2" s="4"/>
      <c r="X2" s="4"/>
      <c r="Y2" s="4"/>
      <c r="Z2" s="4"/>
    </row>
    <row r="3" spans="1:26" ht="16.5" customHeight="1">
      <c r="A3" s="68"/>
      <c r="B3" s="69"/>
      <c r="C3" s="68"/>
      <c r="D3" s="74"/>
      <c r="E3" s="74"/>
      <c r="F3" s="74"/>
      <c r="G3" s="74"/>
      <c r="H3" s="74"/>
      <c r="I3" s="74"/>
      <c r="J3" s="74"/>
      <c r="K3" s="74"/>
      <c r="L3" s="74"/>
      <c r="M3" s="74"/>
      <c r="N3" s="74"/>
      <c r="O3" s="74"/>
      <c r="P3" s="74"/>
      <c r="Q3" s="74"/>
      <c r="R3" s="74"/>
      <c r="S3" s="74"/>
      <c r="T3" s="74"/>
      <c r="U3" s="69"/>
      <c r="V3" s="12" t="s">
        <v>115</v>
      </c>
      <c r="W3" s="4"/>
      <c r="X3" s="4"/>
      <c r="Y3" s="4"/>
      <c r="Z3" s="4"/>
    </row>
    <row r="4" spans="1:26" ht="15.75" customHeight="1">
      <c r="A4" s="70"/>
      <c r="B4" s="71"/>
      <c r="C4" s="70"/>
      <c r="D4" s="75"/>
      <c r="E4" s="75"/>
      <c r="F4" s="75"/>
      <c r="G4" s="75"/>
      <c r="H4" s="75"/>
      <c r="I4" s="75"/>
      <c r="J4" s="75"/>
      <c r="K4" s="75"/>
      <c r="L4" s="75"/>
      <c r="M4" s="75"/>
      <c r="N4" s="75"/>
      <c r="O4" s="75"/>
      <c r="P4" s="75"/>
      <c r="Q4" s="75"/>
      <c r="R4" s="75"/>
      <c r="S4" s="75"/>
      <c r="T4" s="75"/>
      <c r="U4" s="71"/>
      <c r="V4" s="12" t="s">
        <v>116</v>
      </c>
      <c r="W4" s="4"/>
      <c r="X4" s="4"/>
      <c r="Y4" s="4"/>
      <c r="Z4" s="4"/>
    </row>
    <row r="5" spans="1:26" ht="11.25" customHeight="1">
      <c r="A5" s="13"/>
      <c r="B5" s="13"/>
      <c r="C5" s="13"/>
      <c r="D5" s="14"/>
      <c r="E5" s="14"/>
      <c r="F5" s="14"/>
      <c r="G5" s="14"/>
      <c r="H5" s="14"/>
      <c r="I5" s="14"/>
      <c r="J5" s="14"/>
      <c r="K5" s="14"/>
      <c r="L5" s="14"/>
      <c r="M5" s="14"/>
      <c r="N5" s="14"/>
      <c r="O5" s="14"/>
      <c r="P5" s="14"/>
      <c r="Q5" s="14"/>
      <c r="R5" s="14"/>
      <c r="S5" s="14"/>
      <c r="T5" s="14"/>
      <c r="U5" s="14"/>
      <c r="V5" s="14"/>
      <c r="W5" s="4"/>
      <c r="X5" s="4"/>
      <c r="Y5" s="4"/>
      <c r="Z5" s="4"/>
    </row>
    <row r="6" spans="1:26" ht="15" customHeight="1">
      <c r="A6" s="87" t="s">
        <v>117</v>
      </c>
      <c r="B6" s="89" t="s">
        <v>118</v>
      </c>
      <c r="C6" s="90" t="s">
        <v>119</v>
      </c>
      <c r="D6" s="62"/>
      <c r="E6" s="62"/>
      <c r="F6" s="62"/>
      <c r="G6" s="62"/>
      <c r="H6" s="62"/>
      <c r="I6" s="62"/>
      <c r="J6" s="59"/>
      <c r="K6" s="90" t="s">
        <v>120</v>
      </c>
      <c r="L6" s="62"/>
      <c r="M6" s="62"/>
      <c r="N6" s="62"/>
      <c r="O6" s="62"/>
      <c r="P6" s="59"/>
      <c r="Q6" s="90" t="s">
        <v>121</v>
      </c>
      <c r="R6" s="62"/>
      <c r="S6" s="62"/>
      <c r="T6" s="62"/>
      <c r="U6" s="62"/>
      <c r="V6" s="59"/>
      <c r="W6" s="4"/>
      <c r="X6" s="4"/>
      <c r="Y6" s="4"/>
      <c r="Z6" s="4"/>
    </row>
    <row r="7" spans="1:26" ht="18" customHeight="1">
      <c r="A7" s="88"/>
      <c r="B7" s="88"/>
      <c r="C7" s="82" t="s">
        <v>122</v>
      </c>
      <c r="D7" s="82" t="s">
        <v>123</v>
      </c>
      <c r="E7" s="82" t="s">
        <v>124</v>
      </c>
      <c r="F7" s="82" t="s">
        <v>125</v>
      </c>
      <c r="G7" s="91" t="s">
        <v>126</v>
      </c>
      <c r="H7" s="82" t="s">
        <v>127</v>
      </c>
      <c r="I7" s="82" t="s">
        <v>128</v>
      </c>
      <c r="J7" s="82" t="s">
        <v>129</v>
      </c>
      <c r="K7" s="84" t="s">
        <v>130</v>
      </c>
      <c r="L7" s="89" t="s">
        <v>131</v>
      </c>
      <c r="M7" s="92" t="s">
        <v>132</v>
      </c>
      <c r="N7" s="84" t="s">
        <v>133</v>
      </c>
      <c r="O7" s="89" t="s">
        <v>131</v>
      </c>
      <c r="P7" s="84" t="s">
        <v>134</v>
      </c>
      <c r="Q7" s="82" t="s">
        <v>135</v>
      </c>
      <c r="R7" s="82" t="s">
        <v>136</v>
      </c>
      <c r="S7" s="82" t="s">
        <v>137</v>
      </c>
      <c r="T7" s="82" t="s">
        <v>138</v>
      </c>
      <c r="U7" s="84" t="s">
        <v>139</v>
      </c>
      <c r="V7" s="82" t="s">
        <v>140</v>
      </c>
      <c r="W7" s="4"/>
      <c r="X7" s="4"/>
      <c r="Y7" s="4"/>
      <c r="Z7" s="4"/>
    </row>
    <row r="8" spans="1:26" ht="31.5" customHeight="1">
      <c r="A8" s="83"/>
      <c r="B8" s="83"/>
      <c r="C8" s="83"/>
      <c r="D8" s="83"/>
      <c r="E8" s="83"/>
      <c r="F8" s="83"/>
      <c r="G8" s="83"/>
      <c r="H8" s="83"/>
      <c r="I8" s="83"/>
      <c r="J8" s="83"/>
      <c r="K8" s="83"/>
      <c r="L8" s="83"/>
      <c r="M8" s="83"/>
      <c r="N8" s="83"/>
      <c r="O8" s="83"/>
      <c r="P8" s="83"/>
      <c r="Q8" s="83"/>
      <c r="R8" s="83"/>
      <c r="S8" s="83"/>
      <c r="T8" s="83"/>
      <c r="U8" s="83"/>
      <c r="V8" s="83"/>
      <c r="W8" s="4"/>
      <c r="X8" s="4"/>
      <c r="Y8" s="4"/>
      <c r="Z8" s="4"/>
    </row>
    <row r="9" spans="1:26" ht="16.5" customHeight="1">
      <c r="A9" s="93">
        <v>1</v>
      </c>
      <c r="B9" s="94" t="str">
        <f>IF(C9="","",
IF('1. Punto de Partida'!$C$6="","",'1. Punto de Partida'!$C$6))</f>
        <v>Reducción del Riesgo y Adaptación al Cambio Climático</v>
      </c>
      <c r="C9" s="94" t="s">
        <v>141</v>
      </c>
      <c r="D9" s="94" t="s">
        <v>142</v>
      </c>
      <c r="E9" s="94" t="s">
        <v>143</v>
      </c>
      <c r="F9" s="94" t="s">
        <v>144</v>
      </c>
      <c r="G9" s="94" t="s">
        <v>145</v>
      </c>
      <c r="H9" s="94" t="s">
        <v>146</v>
      </c>
      <c r="I9" s="94" t="s">
        <v>147</v>
      </c>
      <c r="J9" s="94" t="s">
        <v>148</v>
      </c>
      <c r="K9" s="98" t="str">
        <f>IFERROR(MID(J9,1,SEARCH(":",J9,1)-1),"")</f>
        <v>Baja</v>
      </c>
      <c r="L9" s="96">
        <f>IF(OR(K9="Rara vez",K9="Muy Baja"),0.2,
IF(OR(K9="Improbable",K9="Baja"),0.4,
IF(OR(K9="Posible",K9="Media"),0.6,
IF(OR(K9="Probable",K9="Alta"),0.8,
IF(OR(K9="Casi seguro",K9="Muy Alta"),1,"")))))</f>
        <v>0.4</v>
      </c>
      <c r="M9" s="99" t="s">
        <v>149</v>
      </c>
      <c r="N9" s="98" t="str">
        <f>IF(OR(H9="Corrupción",H9="Trámites, OPAs y Consultas de Acceso a la Información Pública",H9="Lavado de Activos",H9="Financiación del Terrorismo"),'3. Impacto Riesgo de Corrupción'!Z9:Z11,
IF(OR(M9="Económico: Afectación menor a 10 SMLMV",M9="Reputacional: El riesgo afecta la imagen de alguna área de la organización"),"Leve",
IF(OR(M9="Económico: Entre 10 y 50 SMLMV",M9="Reputacional: El riesgo afecta la imagen de la entidad internamente, de conocimiento general, nivel interno, de junta directiva y accionistas y/o de proveedores"),"Menor",
IF(OR(M9="Económico: Entre 50 y 100 SMLMV",M9="Reputacional: El riesgo afecta la imagen de la entidad con algunos usuarios de relevancia frente al logro de los objetivos"),"Moderado",
IF(OR(M9="Económico: Entre 100 y 500 SMLMV",M9="Reputacional: El riesgo afecta la imagen de de la entidad con efecto publicitario sostenido a nivel de sector administrativo, nivel departamental o municipal"),"Mayor",
IF(OR(M9="Económico: Mayor a 500 SMLMV",M9="Reputacional: El riesgo afecta la imagen de la entidad a nivel nacional, con efecto publicitarios sostenible a nivel país"),"Catastrófico",""))))))</f>
        <v>Leve</v>
      </c>
      <c r="O9" s="96">
        <f>IF(N9="Leve",0.2,
IF(N9="Menor",0.4,
IF(N9="Moderado",0.6,
IF(N9="Mayor",0.8,
IF(N9="Catastrófico",1,"")))))</f>
        <v>0.2</v>
      </c>
      <c r="P9" s="97" t="str">
        <f>IF(AND(K9="Muy Alta",OR(N9="Leve",N9="Menor",N9="Moderado",N9="Mayor")),"Alto",
IF(AND(K9="Casi seguro",OR(N9="Moderado",N9="Mayor")),"Extremo",
IF(AND(OR(K9="Alta",K9="Probable"),OR(N9="Leve",N9="Menor")),"Moderado",
IF(AND(OR(K9="Alta",K9="Probable"),N9="Moderado"),"Alto",
IF(AND(K9="Alta",N9="Mayor"),"Alto",
IF(AND(K9="Probable",N9="Mayor"),"Extremo",
IF(AND(OR(K9="Media",K9="Posible"),OR(N9="Leve",N9="Menor")),"Moderado",
IF(AND(K9="Media",N9="Moderado"),"Moderado",
IF(AND(K9="Posible",N9="Moderado"),"Alto",
IF(AND(K9="Media",N9="Mayor"),"Alto",
IF(AND(K9="Posible",N9="Mayor"),"Extremo",
IF(AND(OR(K9="Media",K9="Posible"),OR(N9="Mayor")),"Alto",
IF(AND(OR(K9="Baja",K9="Improbable"),OR(N9="Leve")),"Bajo",
IF(AND(K9="Baja",OR(N9="Menor",N9="Moderado")),"Moderado",
IF(AND(K9="Improbable",N9="Menor"),"Bajo",
IF(AND(OR(K9="Baja",K9="Improbable"),OR(N9="Mayor")),"Alto",
IF(AND(OR(K9="Muy Baja",K9="Rara vez"),OR(N9="Leve",N9="Menor")),"Bajo",
IF(AND(OR(K9="Muy Baja",K9="Rara vez"),OR(N9="Moderado")),"Moderado",
IF(AND(OR(K9="Muy Baja",K9="Rara vez"),OR(N9="Mayor")),"Alto",
IF(N9="Catastrófico","Extremo",""))))))))))))))))))))</f>
        <v>Bajo</v>
      </c>
      <c r="Q9" s="95" t="s">
        <v>150</v>
      </c>
      <c r="R9" s="95" t="s">
        <v>151</v>
      </c>
      <c r="S9" s="95" t="s">
        <v>152</v>
      </c>
      <c r="T9" s="95" t="s">
        <v>153</v>
      </c>
      <c r="U9" s="94" t="str">
        <f>IF(S9="","","Cuatrimestral")</f>
        <v>Cuatrimestral</v>
      </c>
      <c r="V9" s="94" t="s">
        <v>154</v>
      </c>
      <c r="W9" s="4"/>
      <c r="X9" s="4"/>
      <c r="Y9" s="4"/>
      <c r="Z9" s="4"/>
    </row>
    <row r="10" spans="1:26" ht="16.5" customHeight="1">
      <c r="A10" s="88"/>
      <c r="B10" s="88"/>
      <c r="C10" s="88"/>
      <c r="D10" s="88"/>
      <c r="E10" s="88"/>
      <c r="F10" s="88"/>
      <c r="G10" s="88"/>
      <c r="H10" s="88"/>
      <c r="I10" s="88"/>
      <c r="J10" s="88"/>
      <c r="K10" s="88"/>
      <c r="L10" s="88"/>
      <c r="M10" s="88"/>
      <c r="N10" s="88"/>
      <c r="O10" s="88"/>
      <c r="P10" s="88"/>
      <c r="Q10" s="88"/>
      <c r="R10" s="88"/>
      <c r="S10" s="88"/>
      <c r="T10" s="88"/>
      <c r="U10" s="88"/>
      <c r="V10" s="88"/>
      <c r="W10" s="4"/>
      <c r="X10" s="4"/>
      <c r="Y10" s="4"/>
      <c r="Z10" s="4"/>
    </row>
    <row r="11" spans="1:26" ht="16.5" customHeight="1">
      <c r="A11" s="83"/>
      <c r="B11" s="83"/>
      <c r="C11" s="83"/>
      <c r="D11" s="83"/>
      <c r="E11" s="83"/>
      <c r="F11" s="83"/>
      <c r="G11" s="83"/>
      <c r="H11" s="83"/>
      <c r="I11" s="83"/>
      <c r="J11" s="83"/>
      <c r="K11" s="83"/>
      <c r="L11" s="83"/>
      <c r="M11" s="83"/>
      <c r="N11" s="83"/>
      <c r="O11" s="83"/>
      <c r="P11" s="83"/>
      <c r="Q11" s="83"/>
      <c r="R11" s="83"/>
      <c r="S11" s="83"/>
      <c r="T11" s="83"/>
      <c r="U11" s="83"/>
      <c r="V11" s="83"/>
      <c r="W11" s="4"/>
      <c r="X11" s="4"/>
      <c r="Y11" s="4"/>
      <c r="Z11" s="4"/>
    </row>
    <row r="12" spans="1:26" ht="43.5" customHeight="1">
      <c r="A12" s="93">
        <v>2</v>
      </c>
      <c r="B12" s="94" t="str">
        <f>IF(C12="","",
IF('1. Punto de Partida'!$C$6="","",'1. Punto de Partida'!$C$6))</f>
        <v>Reducción del Riesgo y Adaptación al Cambio Climático</v>
      </c>
      <c r="C12" s="94" t="s">
        <v>155</v>
      </c>
      <c r="D12" s="94" t="s">
        <v>156</v>
      </c>
      <c r="E12" s="94" t="s">
        <v>157</v>
      </c>
      <c r="F12" s="94" t="s">
        <v>158</v>
      </c>
      <c r="G12" s="94" t="s">
        <v>159</v>
      </c>
      <c r="H12" s="94" t="s">
        <v>146</v>
      </c>
      <c r="I12" s="94" t="s">
        <v>147</v>
      </c>
      <c r="J12" s="94" t="s">
        <v>160</v>
      </c>
      <c r="K12" s="98" t="str">
        <f>IFERROR(MID(J12,1,SEARCH(":",J12,1)-1),"")</f>
        <v>Media</v>
      </c>
      <c r="L12" s="96">
        <f>IF(OR(K12="Rara vez",K12="Muy Baja"),0.2,
IF(OR(K12="Improbable",K12="Baja"),0.4,
IF(OR(K12="Posible",K12="Media"),0.6,
IF(OR(K12="Probable",K12="Alta"),0.8,
IF(OR(K12="Casi seguro",K12="Muy Alta"),1,"")))))</f>
        <v>0.6</v>
      </c>
      <c r="M12" s="99" t="s">
        <v>149</v>
      </c>
      <c r="N12" s="98" t="str">
        <f>IF(OR(H12="Corrupción",H12="Trámites, OPAs y Consultas de Acceso a la Información Pública",H12="Lavado de Activos",H12="Financiación del Terrorismo"),'3. Impacto Riesgo de Corrupción'!Z12:Z14,
IF(OR(M12="Económico: Afectación menor a 10 SMLMV",M12="Reputacional: El riesgo afecta la imagen de alguna área de la organización"),"Leve",
IF(OR(M12="Económico: Entre 10 y 50 SMLMV",M12="Reputacional: El riesgo afecta la imagen de la entidad internamente, de conocimiento general, nivel interno, de junta directiva y accionistas y/o de proveedores"),"Menor",
IF(OR(M12="Económico: Entre 50 y 100 SMLMV",M12="Reputacional: El riesgo afecta la imagen de la entidad con algunos usuarios de relevancia frente al logro de los objetivos"),"Moderado",
IF(OR(M12="Económico: Entre 100 y 500 SMLMV",M12="Reputacional: El riesgo afecta la imagen de de la entidad con efecto publicitario sostenido a nivel de sector administrativo, nivel departamental o municipal"),"Mayor",
IF(OR(M12="Económico: Mayor a 500 SMLMV",M12="Reputacional: El riesgo afecta la imagen de la entidad a nivel nacional, con efecto publicitarios sostenible a nivel país"),"Catastrófico",""))))))</f>
        <v>Leve</v>
      </c>
      <c r="O12" s="96">
        <f>IF(N12="Leve",0.2,
IF(N12="Menor",0.4,
IF(N12="Moderado",0.6,
IF(N12="Mayor",0.8,
IF(N12="Catastrófico",1,"")))))</f>
        <v>0.2</v>
      </c>
      <c r="P12" s="97" t="str">
        <f>IF(AND(K12="Muy Alta",OR(N12="Leve",N12="Menor",N12="Moderado",N12="Mayor")),"Alto",
IF(AND(K12="Casi seguro",OR(N12="Moderado",N12="Mayor")),"Extremo",
IF(AND(OR(K12="Alta",K12="Probable"),OR(N12="Leve",N12="Menor")),"Moderado",
IF(AND(OR(K12="Alta",K12="Probable"),N12="Moderado"),"Alto",
IF(AND(K12="Alta",N12="Mayor"),"Alto",
IF(AND(K12="Probable",N12="Mayor"),"Extremo",
IF(AND(OR(K12="Media",K12="Posible"),OR(N12="Leve",N12="Menor")),"Moderado",
IF(AND(K12="Media",N12="Moderado"),"Moderado",
IF(AND(K12="Posible",N12="Moderado"),"Alto",
IF(AND(K12="Media",N12="Mayor"),"Alto",
IF(AND(K12="Posible",N12="Mayor"),"Extremo",
IF(AND(OR(K12="Media",K12="Posible"),OR(N12="Mayor")),"Alto",
IF(AND(OR(K12="Baja",K12="Improbable"),OR(N12="Leve")),"Bajo",
IF(AND(K12="Baja",OR(N12="Menor",N12="Moderado")),"Moderado",
IF(AND(K12="Improbable",N12="Menor"),"Bajo",
IF(AND(OR(K12="Baja",K12="Improbable"),OR(N12="Mayor")),"Alto",
IF(AND(OR(K12="Muy Baja",K12="Rara vez"),OR(N12="Leve",N12="Menor")),"Bajo",
IF(AND(OR(K12="Muy Baja",K12="Rara vez"),OR(N12="Moderado")),"Moderado",
IF(AND(OR(K12="Muy Baja",K12="Rara vez"),OR(N12="Mayor")),"Alto",
IF(N12="Catastrófico","Extremo",""))))))))))))))))))))</f>
        <v>Moderado</v>
      </c>
      <c r="Q12" s="95" t="s">
        <v>150</v>
      </c>
      <c r="R12" s="95" t="s">
        <v>151</v>
      </c>
      <c r="S12" s="95" t="s">
        <v>152</v>
      </c>
      <c r="T12" s="95" t="s">
        <v>161</v>
      </c>
      <c r="U12" s="94" t="str">
        <f>IF(S12="","","Cuatrimestral")</f>
        <v>Cuatrimestral</v>
      </c>
      <c r="V12" s="94" t="s">
        <v>162</v>
      </c>
      <c r="W12" s="4"/>
      <c r="X12" s="4"/>
      <c r="Y12" s="4"/>
      <c r="Z12" s="4"/>
    </row>
    <row r="13" spans="1:26" ht="16.5" customHeight="1">
      <c r="A13" s="88"/>
      <c r="B13" s="88"/>
      <c r="C13" s="88"/>
      <c r="D13" s="88"/>
      <c r="E13" s="88"/>
      <c r="F13" s="88"/>
      <c r="G13" s="88"/>
      <c r="H13" s="88"/>
      <c r="I13" s="88"/>
      <c r="J13" s="88"/>
      <c r="K13" s="88"/>
      <c r="L13" s="88"/>
      <c r="M13" s="88"/>
      <c r="N13" s="88"/>
      <c r="O13" s="88"/>
      <c r="P13" s="88"/>
      <c r="Q13" s="88"/>
      <c r="R13" s="88"/>
      <c r="S13" s="88"/>
      <c r="T13" s="88"/>
      <c r="U13" s="88"/>
      <c r="V13" s="88"/>
      <c r="W13" s="4"/>
      <c r="X13" s="4"/>
      <c r="Y13" s="4"/>
      <c r="Z13" s="4"/>
    </row>
    <row r="14" spans="1:26" ht="16.5" customHeight="1">
      <c r="A14" s="83"/>
      <c r="B14" s="83"/>
      <c r="C14" s="83"/>
      <c r="D14" s="83"/>
      <c r="E14" s="83"/>
      <c r="F14" s="83"/>
      <c r="G14" s="83"/>
      <c r="H14" s="83"/>
      <c r="I14" s="83"/>
      <c r="J14" s="83"/>
      <c r="K14" s="83"/>
      <c r="L14" s="83"/>
      <c r="M14" s="83"/>
      <c r="N14" s="83"/>
      <c r="O14" s="83"/>
      <c r="P14" s="83"/>
      <c r="Q14" s="83"/>
      <c r="R14" s="83"/>
      <c r="S14" s="83"/>
      <c r="T14" s="83"/>
      <c r="U14" s="83"/>
      <c r="V14" s="83"/>
      <c r="W14" s="4"/>
      <c r="X14" s="4"/>
      <c r="Y14" s="4"/>
      <c r="Z14" s="4"/>
    </row>
    <row r="15" spans="1:26" ht="12" customHeight="1">
      <c r="A15" s="93">
        <v>3</v>
      </c>
      <c r="B15" s="94" t="str">
        <f>IF(C15="","",
IF('1. Punto de Partida'!$C$6="","",'1. Punto de Partida'!$C$6))</f>
        <v/>
      </c>
      <c r="C15" s="94"/>
      <c r="D15" s="94"/>
      <c r="E15" s="94"/>
      <c r="F15" s="94"/>
      <c r="G15" s="94"/>
      <c r="H15" s="94"/>
      <c r="I15" s="94"/>
      <c r="J15" s="94"/>
      <c r="K15" s="98" t="str">
        <f>IFERROR(MID(J15,1,SEARCH(":",J15,1)-1),"")</f>
        <v/>
      </c>
      <c r="L15" s="96" t="str">
        <f>IF(OR(K15="Rara vez",K15="Muy Baja"),0.2,
IF(OR(K15="Improbable",K15="Baja"),0.4,
IF(OR(K15="Posible",K15="Media"),0.6,
IF(OR(K15="Probable",K15="Alta"),0.8,
IF(OR(K15="Casi seguro",K15="Muy Alta"),1,"")))))</f>
        <v/>
      </c>
      <c r="M15" s="99"/>
      <c r="N15" s="98" t="str">
        <f>IF(OR(H15="Corrupción",H15="Trámites, OPAs y Consultas de Acceso a la Información Pública",H15="Lavado de Activos",H15="Financiación del Terrorismo"),'3. Impacto Riesgo de Corrupción'!Z15:Z17,
IF(OR(M15="Económico: Afectación menor a 10 SMLMV",M15="Reputacional: El riesgo afecta la imagen de alguna área de la organización"),"Leve",
IF(OR(M15="Económico: Entre 10 y 50 SMLMV",M15="Reputacional: El riesgo afecta la imagen de la entidad internamente, de conocimiento general, nivel interno, de junta directiva y accionistas y/o de proveedores"),"Menor",
IF(OR(M15="Económico: Entre 50 y 100 SMLMV",M15="Reputacional: El riesgo afecta la imagen de la entidad con algunos usuarios de relevancia frente al logro de los objetivos"),"Moderado",
IF(OR(M15="Económico: Entre 100 y 500 SMLMV",M15="Reputacional: El riesgo afecta la imagen de de la entidad con efecto publicitario sostenido a nivel de sector administrativo, nivel departamental o municipal"),"Mayor",
IF(OR(M15="Económico: Mayor a 500 SMLMV",M15="Reputacional: El riesgo afecta la imagen de la entidad a nivel nacional, con efecto publicitarios sostenible a nivel país"),"Catastrófico",""))))))</f>
        <v/>
      </c>
      <c r="O15" s="96" t="str">
        <f>IF(N15="Leve",0.2,
IF(N15="Menor",0.4,
IF(N15="Moderado",0.6,
IF(N15="Mayor",0.8,
IF(N15="Catastrófico",1,"")))))</f>
        <v/>
      </c>
      <c r="P15" s="97" t="str">
        <f>IF(AND(K15="Muy Alta",OR(N15="Leve",N15="Menor",N15="Moderado",N15="Mayor")),"Alto",
IF(AND(K15="Casi seguro",OR(N15="Moderado",N15="Mayor")),"Extremo",
IF(AND(OR(K15="Alta",K15="Probable"),OR(N15="Leve",N15="Menor")),"Moderado",
IF(AND(OR(K15="Alta",K15="Probable"),N15="Moderado"),"Alto",
IF(AND(K15="Alta",N15="Mayor"),"Alto",
IF(AND(K15="Probable",N15="Mayor"),"Extremo",
IF(AND(OR(K15="Media",K15="Posible"),OR(N15="Leve",N15="Menor")),"Moderado",
IF(AND(K15="Media",N15="Moderado"),"Moderado",
IF(AND(K15="Posible",N15="Moderado"),"Alto",
IF(AND(K15="Media",N15="Mayor"),"Alto",
IF(AND(K15="Posible",N15="Mayor"),"Extremo",
IF(AND(OR(K15="Media",K15="Posible"),OR(N15="Mayor")),"Alto",
IF(AND(OR(K15="Baja",K15="Improbable"),OR(N15="Leve")),"Bajo",
IF(AND(K15="Baja",OR(N15="Menor",N15="Moderado")),"Moderado",
IF(AND(K15="Improbable",N15="Menor"),"Bajo",
IF(AND(OR(K15="Baja",K15="Improbable"),OR(N15="Mayor")),"Alto",
IF(AND(OR(K15="Muy Baja",K15="Rara vez"),OR(N15="Leve",N15="Menor")),"Bajo",
IF(AND(OR(K15="Muy Baja",K15="Rara vez"),OR(N15="Moderado")),"Moderado",
IF(AND(OR(K15="Muy Baja",K15="Rara vez"),OR(N15="Mayor")),"Alto",
IF(N15="Catastrófico","Extremo",""))))))))))))))))))))</f>
        <v/>
      </c>
      <c r="Q15" s="95"/>
      <c r="R15" s="95"/>
      <c r="S15" s="95"/>
      <c r="T15" s="95"/>
      <c r="U15" s="94" t="str">
        <f>IF(S15="","","Cuatrimestral")</f>
        <v/>
      </c>
      <c r="V15" s="94"/>
      <c r="W15" s="4"/>
      <c r="X15" s="4"/>
      <c r="Y15" s="4"/>
      <c r="Z15" s="4"/>
    </row>
    <row r="16" spans="1:26" ht="12" customHeight="1">
      <c r="A16" s="88"/>
      <c r="B16" s="88"/>
      <c r="C16" s="88"/>
      <c r="D16" s="88"/>
      <c r="E16" s="88"/>
      <c r="F16" s="88"/>
      <c r="G16" s="88"/>
      <c r="H16" s="88"/>
      <c r="I16" s="88"/>
      <c r="J16" s="88"/>
      <c r="K16" s="88"/>
      <c r="L16" s="88"/>
      <c r="M16" s="88"/>
      <c r="N16" s="88"/>
      <c r="O16" s="88"/>
      <c r="P16" s="88"/>
      <c r="Q16" s="88"/>
      <c r="R16" s="88"/>
      <c r="S16" s="88"/>
      <c r="T16" s="88"/>
      <c r="U16" s="88"/>
      <c r="V16" s="88"/>
      <c r="W16" s="4"/>
      <c r="X16" s="4"/>
      <c r="Y16" s="4"/>
      <c r="Z16" s="4"/>
    </row>
    <row r="17" spans="1:26" ht="12" customHeight="1">
      <c r="A17" s="83"/>
      <c r="B17" s="83"/>
      <c r="C17" s="83"/>
      <c r="D17" s="83"/>
      <c r="E17" s="83"/>
      <c r="F17" s="83"/>
      <c r="G17" s="83"/>
      <c r="H17" s="83"/>
      <c r="I17" s="83"/>
      <c r="J17" s="83"/>
      <c r="K17" s="83"/>
      <c r="L17" s="83"/>
      <c r="M17" s="83"/>
      <c r="N17" s="83"/>
      <c r="O17" s="83"/>
      <c r="P17" s="83"/>
      <c r="Q17" s="83"/>
      <c r="R17" s="83"/>
      <c r="S17" s="83"/>
      <c r="T17" s="83"/>
      <c r="U17" s="83"/>
      <c r="V17" s="83"/>
      <c r="W17" s="4"/>
      <c r="X17" s="4"/>
      <c r="Y17" s="4"/>
      <c r="Z17" s="4"/>
    </row>
    <row r="18" spans="1:26" ht="12" customHeight="1">
      <c r="A18" s="93">
        <v>4</v>
      </c>
      <c r="B18" s="94" t="str">
        <f>IF(C18="","",
IF('1. Punto de Partida'!$C$6="","",'1. Punto de Partida'!$C$6))</f>
        <v/>
      </c>
      <c r="C18" s="94"/>
      <c r="D18" s="94"/>
      <c r="E18" s="94"/>
      <c r="F18" s="94"/>
      <c r="G18" s="100"/>
      <c r="H18" s="94"/>
      <c r="I18" s="94"/>
      <c r="J18" s="94"/>
      <c r="K18" s="98" t="str">
        <f>IFERROR(MID(J18,1,SEARCH(":",J18,1)-1),"")</f>
        <v/>
      </c>
      <c r="L18" s="96" t="str">
        <f>IF(OR(K18="Rara vez",K18="Muy Baja"),0.2,
IF(OR(K18="Improbable",K18="Baja"),0.4,
IF(OR(K18="Posible",K18="Media"),0.6,
IF(OR(K18="Probable",K18="Alta"),0.8,
IF(OR(K18="Casi seguro",K18="Muy Alta"),1,"")))))</f>
        <v/>
      </c>
      <c r="M18" s="99"/>
      <c r="N18" s="98" t="str">
        <f>IF(OR(H18="Corrupción",H18="Trámites, OPAs y Consultas de Acceso a la Información Pública",H18="Lavado de Activos",H18="Financiación del Terrorismo"),'3. Impacto Riesgo de Corrupción'!Z18:Z20,
IF(OR(M18="Económico: Afectación menor a 10 SMLMV",M18="Reputacional: El riesgo afecta la imagen de alguna área de la organización"),"Leve",
IF(OR(M18="Económico: Entre 10 y 50 SMLMV",M18="Reputacional: El riesgo afecta la imagen de la entidad internamente, de conocimiento general, nivel interno, de junta directiva y accionistas y/o de proveedores"),"Menor",
IF(OR(M18="Económico: Entre 50 y 100 SMLMV",M18="Reputacional: El riesgo afecta la imagen de la entidad con algunos usuarios de relevancia frente al logro de los objetivos"),"Moderado",
IF(OR(M18="Económico: Entre 100 y 500 SMLMV",M18="Reputacional: El riesgo afecta la imagen de de la entidad con efecto publicitario sostenido a nivel de sector administrativo, nivel departamental o municipal"),"Mayor",
IF(OR(M18="Económico: Mayor a 500 SMLMV",M18="Reputacional: El riesgo afecta la imagen de la entidad a nivel nacional, con efecto publicitarios sostenible a nivel país"),"Catastrófico",""))))))</f>
        <v/>
      </c>
      <c r="O18" s="96" t="str">
        <f>IF(N18="Leve",0.2,
IF(N18="Menor",0.4,
IF(N18="Moderado",0.6,
IF(N18="Mayor",0.8,
IF(N18="Catastrófico",1,"")))))</f>
        <v/>
      </c>
      <c r="P18" s="97" t="str">
        <f>IF(AND(K18="Muy Alta",OR(N18="Leve",N18="Menor",N18="Moderado",N18="Mayor")),"Alto",
IF(AND(K18="Casi seguro",OR(N18="Moderado",N18="Mayor")),"Extremo",
IF(AND(OR(K18="Alta",K18="Probable"),OR(N18="Leve",N18="Menor")),"Moderado",
IF(AND(OR(K18="Alta",K18="Probable"),N18="Moderado"),"Alto",
IF(AND(K18="Alta",N18="Mayor"),"Alto",
IF(AND(K18="Probable",N18="Mayor"),"Extremo",
IF(AND(OR(K18="Media",K18="Posible"),OR(N18="Leve",N18="Menor")),"Moderado",
IF(AND(K18="Media",N18="Moderado"),"Moderado",
IF(AND(K18="Posible",N18="Moderado"),"Alto",
IF(AND(K18="Media",N18="Mayor"),"Alto",
IF(AND(K18="Posible",N18="Mayor"),"Extremo",
IF(AND(OR(K18="Media",K18="Posible"),OR(N18="Mayor")),"Alto",
IF(AND(OR(K18="Baja",K18="Improbable"),OR(N18="Leve")),"Bajo",
IF(AND(K18="Baja",OR(N18="Menor",N18="Moderado")),"Moderado",
IF(AND(K18="Improbable",N18="Menor"),"Bajo",
IF(AND(OR(K18="Baja",K18="Improbable"),OR(N18="Mayor")),"Alto",
IF(AND(OR(K18="Muy Baja",K18="Rara vez"),OR(N18="Leve",N18="Menor")),"Bajo",
IF(AND(OR(K18="Muy Baja",K18="Rara vez"),OR(N18="Moderado")),"Moderado",
IF(AND(OR(K18="Muy Baja",K18="Rara vez"),OR(N18="Mayor")),"Alto",
IF(N18="Catastrófico","Extremo",""))))))))))))))))))))</f>
        <v/>
      </c>
      <c r="Q18" s="95"/>
      <c r="R18" s="95"/>
      <c r="S18" s="95"/>
      <c r="T18" s="95"/>
      <c r="U18" s="94" t="str">
        <f>IF(S18="","","Cuatrimestral")</f>
        <v/>
      </c>
      <c r="V18" s="94"/>
      <c r="W18" s="4"/>
      <c r="X18" s="4"/>
      <c r="Y18" s="4"/>
      <c r="Z18" s="4"/>
    </row>
    <row r="19" spans="1:26" ht="12" customHeight="1">
      <c r="A19" s="88"/>
      <c r="B19" s="88"/>
      <c r="C19" s="88"/>
      <c r="D19" s="88"/>
      <c r="E19" s="88"/>
      <c r="F19" s="88"/>
      <c r="G19" s="88"/>
      <c r="H19" s="88"/>
      <c r="I19" s="88"/>
      <c r="J19" s="88"/>
      <c r="K19" s="88"/>
      <c r="L19" s="88"/>
      <c r="M19" s="88"/>
      <c r="N19" s="88"/>
      <c r="O19" s="88"/>
      <c r="P19" s="88"/>
      <c r="Q19" s="88"/>
      <c r="R19" s="88"/>
      <c r="S19" s="88"/>
      <c r="T19" s="88"/>
      <c r="U19" s="88"/>
      <c r="V19" s="88"/>
      <c r="W19" s="4"/>
      <c r="X19" s="4"/>
      <c r="Y19" s="4"/>
      <c r="Z19" s="4"/>
    </row>
    <row r="20" spans="1:26" ht="12" customHeight="1">
      <c r="A20" s="83"/>
      <c r="B20" s="83"/>
      <c r="C20" s="83"/>
      <c r="D20" s="83"/>
      <c r="E20" s="83"/>
      <c r="F20" s="83"/>
      <c r="G20" s="83"/>
      <c r="H20" s="83"/>
      <c r="I20" s="83"/>
      <c r="J20" s="83"/>
      <c r="K20" s="83"/>
      <c r="L20" s="83"/>
      <c r="M20" s="83"/>
      <c r="N20" s="83"/>
      <c r="O20" s="83"/>
      <c r="P20" s="83"/>
      <c r="Q20" s="83"/>
      <c r="R20" s="83"/>
      <c r="S20" s="83"/>
      <c r="T20" s="83"/>
      <c r="U20" s="83"/>
      <c r="V20" s="83"/>
      <c r="W20" s="4"/>
      <c r="X20" s="4"/>
      <c r="Y20" s="4"/>
      <c r="Z20" s="4"/>
    </row>
    <row r="21" spans="1:26" ht="12" customHeight="1">
      <c r="A21" s="93">
        <v>5</v>
      </c>
      <c r="B21" s="94" t="str">
        <f>IF(C21="","",
IF('1. Punto de Partida'!$C$6="","",'1. Punto de Partida'!$C$6))</f>
        <v/>
      </c>
      <c r="C21" s="94"/>
      <c r="D21" s="94"/>
      <c r="E21" s="94"/>
      <c r="F21" s="94"/>
      <c r="G21" s="94"/>
      <c r="H21" s="94"/>
      <c r="I21" s="94"/>
      <c r="J21" s="94"/>
      <c r="K21" s="98" t="str">
        <f>IFERROR(MID(J21,1,SEARCH(":",J21,1)-1),"")</f>
        <v/>
      </c>
      <c r="L21" s="96" t="str">
        <f>IF(OR(K21="Rara vez",K21="Muy Baja"),0.2,
IF(OR(K21="Improbable",K21="Baja"),0.4,
IF(OR(K21="Posible",K21="Media"),0.6,
IF(OR(K21="Probable",K21="Alta"),0.8,
IF(OR(K21="Casi seguro",K21="Muy Alta"),1,"")))))</f>
        <v/>
      </c>
      <c r="M21" s="99"/>
      <c r="N21" s="98" t="str">
        <f>IF(OR(H21="Corrupción",H21="Trámites, OPAs y Consultas de Acceso a la Información Pública",H21="Lavado de Activos",H21="Financiación del Terrorismo"),'3. Impacto Riesgo de Corrupción'!Z21:Z23,
IF(OR(M21="Económico: Afectación menor a 10 SMLMV",M21="Reputacional: El riesgo afecta la imagen de alguna área de la organización"),"Leve",
IF(OR(M21="Económico: Entre 10 y 50 SMLMV",M21="Reputacional: El riesgo afecta la imagen de la entidad internamente, de conocimiento general, nivel interno, de junta directiva y accionistas y/o de proveedores"),"Menor",
IF(OR(M21="Económico: Entre 50 y 100 SMLMV",M21="Reputacional: El riesgo afecta la imagen de la entidad con algunos usuarios de relevancia frente al logro de los objetivos"),"Moderado",
IF(OR(M21="Económico: Entre 100 y 500 SMLMV",M21="Reputacional: El riesgo afecta la imagen de de la entidad con efecto publicitario sostenido a nivel de sector administrativo, nivel departamental o municipal"),"Mayor",
IF(OR(M21="Económico: Mayor a 500 SMLMV",M21="Reputacional: El riesgo afecta la imagen de la entidad a nivel nacional, con efecto publicitarios sostenible a nivel país"),"Catastrófico",""))))))</f>
        <v/>
      </c>
      <c r="O21" s="96" t="str">
        <f>IF(N21="Leve",0.2,
IF(N21="Menor",0.4,
IF(N21="Moderado",0.6,
IF(N21="Mayor",0.8,
IF(N21="Catastrófico",1,"")))))</f>
        <v/>
      </c>
      <c r="P21" s="97" t="str">
        <f>IF(AND(K21="Muy Alta",OR(N21="Leve",N21="Menor",N21="Moderado",N21="Mayor")),"Alto",
IF(AND(K21="Casi seguro",OR(N21="Moderado",N21="Mayor")),"Extremo",
IF(AND(OR(K21="Alta",K21="Probable"),OR(N21="Leve",N21="Menor")),"Moderado",
IF(AND(OR(K21="Alta",K21="Probable"),N21="Moderado"),"Alto",
IF(AND(K21="Alta",N21="Mayor"),"Alto",
IF(AND(K21="Probable",N21="Mayor"),"Extremo",
IF(AND(OR(K21="Media",K21="Posible"),OR(N21="Leve",N21="Menor")),"Moderado",
IF(AND(K21="Media",N21="Moderado"),"Moderado",
IF(AND(K21="Posible",N21="Moderado"),"Alto",
IF(AND(K21="Media",N21="Mayor"),"Alto",
IF(AND(K21="Posible",N21="Mayor"),"Extremo",
IF(AND(OR(K21="Media",K21="Posible"),OR(N21="Mayor")),"Alto",
IF(AND(OR(K21="Baja",K21="Improbable"),OR(N21="Leve")),"Bajo",
IF(AND(K21="Baja",OR(N21="Menor",N21="Moderado")),"Moderado",
IF(AND(K21="Improbable",N21="Menor"),"Bajo",
IF(AND(OR(K21="Baja",K21="Improbable"),OR(N21="Mayor")),"Alto",
IF(AND(OR(K21="Muy Baja",K21="Rara vez"),OR(N21="Leve",N21="Menor")),"Bajo",
IF(AND(OR(K21="Muy Baja",K21="Rara vez"),OR(N21="Moderado")),"Moderado",
IF(AND(OR(K21="Muy Baja",K21="Rara vez"),OR(N21="Mayor")),"Alto",
IF(N21="Catastrófico","Extremo",""))))))))))))))))))))</f>
        <v/>
      </c>
      <c r="Q21" s="95"/>
      <c r="R21" s="95"/>
      <c r="S21" s="95"/>
      <c r="T21" s="94"/>
      <c r="U21" s="94" t="str">
        <f>IF(S21="","","Cuatrimestral")</f>
        <v/>
      </c>
      <c r="V21" s="94"/>
      <c r="W21" s="4"/>
      <c r="X21" s="4"/>
      <c r="Y21" s="4"/>
      <c r="Z21" s="4"/>
    </row>
    <row r="22" spans="1:26" ht="12" customHeight="1">
      <c r="A22" s="88"/>
      <c r="B22" s="88"/>
      <c r="C22" s="88"/>
      <c r="D22" s="88"/>
      <c r="E22" s="88"/>
      <c r="F22" s="88"/>
      <c r="G22" s="88"/>
      <c r="H22" s="88"/>
      <c r="I22" s="88"/>
      <c r="J22" s="88"/>
      <c r="K22" s="88"/>
      <c r="L22" s="88"/>
      <c r="M22" s="88"/>
      <c r="N22" s="88"/>
      <c r="O22" s="88"/>
      <c r="P22" s="88"/>
      <c r="Q22" s="88"/>
      <c r="R22" s="88"/>
      <c r="S22" s="88"/>
      <c r="T22" s="88"/>
      <c r="U22" s="88"/>
      <c r="V22" s="88"/>
      <c r="W22" s="4"/>
      <c r="X22" s="4"/>
      <c r="Y22" s="4"/>
      <c r="Z22" s="4"/>
    </row>
    <row r="23" spans="1:26" ht="12" customHeight="1">
      <c r="A23" s="83"/>
      <c r="B23" s="83"/>
      <c r="C23" s="83"/>
      <c r="D23" s="83"/>
      <c r="E23" s="83"/>
      <c r="F23" s="83"/>
      <c r="G23" s="83"/>
      <c r="H23" s="83"/>
      <c r="I23" s="83"/>
      <c r="J23" s="83"/>
      <c r="K23" s="83"/>
      <c r="L23" s="83"/>
      <c r="M23" s="83"/>
      <c r="N23" s="83"/>
      <c r="O23" s="83"/>
      <c r="P23" s="83"/>
      <c r="Q23" s="83"/>
      <c r="R23" s="83"/>
      <c r="S23" s="83"/>
      <c r="T23" s="83"/>
      <c r="U23" s="83"/>
      <c r="V23" s="83"/>
      <c r="W23" s="4"/>
      <c r="X23" s="4"/>
      <c r="Y23" s="4"/>
      <c r="Z23" s="4"/>
    </row>
    <row r="24" spans="1:26" ht="13.5" customHeight="1">
      <c r="A24" s="93">
        <v>6</v>
      </c>
      <c r="B24" s="94" t="str">
        <f>IF(C24="","",
IF('1. Punto de Partida'!$C$6="","",'1. Punto de Partida'!$C$6))</f>
        <v/>
      </c>
      <c r="C24" s="94"/>
      <c r="D24" s="94"/>
      <c r="E24" s="94"/>
      <c r="F24" s="94"/>
      <c r="G24" s="94"/>
      <c r="H24" s="94"/>
      <c r="I24" s="94"/>
      <c r="J24" s="94"/>
      <c r="K24" s="98" t="str">
        <f>IFERROR(MID(J24,1,SEARCH(":",J24,1)-1),"")</f>
        <v/>
      </c>
      <c r="L24" s="96" t="str">
        <f>IF(OR(K24="Rara vez",K24="Muy Baja"),0.2,
IF(OR(K24="Improbable",K24="Baja"),0.4,
IF(OR(K24="Posible",K24="Media"),0.6,
IF(OR(K24="Probable",K24="Alta"),0.8,
IF(OR(K24="Casi seguro",K24="Muy Alta"),1,"")))))</f>
        <v/>
      </c>
      <c r="M24" s="99"/>
      <c r="N24" s="98" t="str">
        <f>IF(OR(H24="Corrupción",H24="Trámites, OPAs y Consultas de Acceso a la Información Pública",H24="Lavado de Activos",H24="Financiación del Terrorismo"),'3. Impacto Riesgo de Corrupción'!Z24:Z26,
IF(OR(M24="Económico: Afectación menor a 10 SMLMV",M24="Reputacional: El riesgo afecta la imagen de alguna área de la organización"),"Leve",
IF(OR(M24="Económico: Entre 10 y 50 SMLMV",M24="Reputacional: El riesgo afecta la imagen de la entidad internamente, de conocimiento general, nivel interno, de junta directiva y accionistas y/o de proveedores"),"Menor",
IF(OR(M24="Económico: Entre 50 y 100 SMLMV",M24="Reputacional: El riesgo afecta la imagen de la entidad con algunos usuarios de relevancia frente al logro de los objetivos"),"Moderado",
IF(OR(M24="Económico: Entre 100 y 500 SMLMV",M24="Reputacional: El riesgo afecta la imagen de de la entidad con efecto publicitario sostenido a nivel de sector administrativo, nivel departamental o municipal"),"Mayor",
IF(OR(M24="Económico: Mayor a 500 SMLMV",M24="Reputacional: El riesgo afecta la imagen de la entidad a nivel nacional, con efecto publicitarios sostenible a nivel país"),"Catastrófico",""))))))</f>
        <v/>
      </c>
      <c r="O24" s="96" t="str">
        <f>IF(N24="Leve",0.2,
IF(N24="Menor",0.4,
IF(N24="Moderado",0.6,
IF(N24="Mayor",0.8,
IF(N24="Catastrófico",1,"")))))</f>
        <v/>
      </c>
      <c r="P24" s="97" t="str">
        <f>IF(AND(K24="Muy Alta",OR(N24="Leve",N24="Menor",N24="Moderado",N24="Mayor")),"Alto",
IF(AND(K24="Casi seguro",OR(N24="Moderado",N24="Mayor")),"Extremo",
IF(AND(OR(K24="Alta",K24="Probable"),OR(N24="Leve",N24="Menor")),"Moderado",
IF(AND(OR(K24="Alta",K24="Probable"),N24="Moderado"),"Alto",
IF(AND(K24="Alta",N24="Mayor"),"Alto",
IF(AND(K24="Probable",N24="Mayor"),"Extremo",
IF(AND(OR(K24="Media",K24="Posible"),OR(N24="Leve",N24="Menor")),"Moderado",
IF(AND(K24="Media",N24="Moderado"),"Moderado",
IF(AND(K24="Posible",N24="Moderado"),"Alto",
IF(AND(K24="Media",N24="Mayor"),"Alto",
IF(AND(K24="Posible",N24="Mayor"),"Extremo",
IF(AND(OR(K24="Media",K24="Posible"),OR(N24="Mayor")),"Alto",
IF(AND(OR(K24="Baja",K24="Improbable"),OR(N24="Leve")),"Bajo",
IF(AND(K24="Baja",OR(N24="Menor",N24="Moderado")),"Moderado",
IF(AND(K24="Improbable",N24="Menor"),"Bajo",
IF(AND(OR(K24="Baja",K24="Improbable"),OR(N24="Mayor")),"Alto",
IF(AND(OR(K24="Muy Baja",K24="Rara vez"),OR(N24="Leve",N24="Menor")),"Bajo",
IF(AND(OR(K24="Muy Baja",K24="Rara vez"),OR(N24="Moderado")),"Moderado",
IF(AND(OR(K24="Muy Baja",K24="Rara vez"),OR(N24="Mayor")),"Alto",
IF(N24="Catastrófico","Extremo",""))))))))))))))))))))</f>
        <v/>
      </c>
      <c r="Q24" s="95"/>
      <c r="R24" s="95"/>
      <c r="S24" s="95"/>
      <c r="T24" s="95"/>
      <c r="U24" s="94" t="str">
        <f>IF(S24="","","Cuatrimestral")</f>
        <v/>
      </c>
      <c r="V24" s="94"/>
      <c r="W24" s="4"/>
      <c r="X24" s="4"/>
      <c r="Y24" s="4"/>
      <c r="Z24" s="4"/>
    </row>
    <row r="25" spans="1:26" ht="13.5" customHeight="1">
      <c r="A25" s="88"/>
      <c r="B25" s="88"/>
      <c r="C25" s="88"/>
      <c r="D25" s="88"/>
      <c r="E25" s="88"/>
      <c r="F25" s="88"/>
      <c r="G25" s="88"/>
      <c r="H25" s="88"/>
      <c r="I25" s="88"/>
      <c r="J25" s="88"/>
      <c r="K25" s="88"/>
      <c r="L25" s="88"/>
      <c r="M25" s="88"/>
      <c r="N25" s="88"/>
      <c r="O25" s="88"/>
      <c r="P25" s="88"/>
      <c r="Q25" s="88"/>
      <c r="R25" s="88"/>
      <c r="S25" s="88"/>
      <c r="T25" s="88"/>
      <c r="U25" s="88"/>
      <c r="V25" s="88"/>
      <c r="W25" s="4"/>
      <c r="X25" s="4"/>
      <c r="Y25" s="4"/>
      <c r="Z25" s="4"/>
    </row>
    <row r="26" spans="1:26" ht="13.5" customHeight="1">
      <c r="A26" s="83"/>
      <c r="B26" s="83"/>
      <c r="C26" s="83"/>
      <c r="D26" s="83"/>
      <c r="E26" s="83"/>
      <c r="F26" s="83"/>
      <c r="G26" s="83"/>
      <c r="H26" s="83"/>
      <c r="I26" s="83"/>
      <c r="J26" s="83"/>
      <c r="K26" s="83"/>
      <c r="L26" s="83"/>
      <c r="M26" s="83"/>
      <c r="N26" s="83"/>
      <c r="O26" s="83"/>
      <c r="P26" s="83"/>
      <c r="Q26" s="83"/>
      <c r="R26" s="83"/>
      <c r="S26" s="83"/>
      <c r="T26" s="83"/>
      <c r="U26" s="83"/>
      <c r="V26" s="83"/>
      <c r="W26" s="4"/>
      <c r="X26" s="4"/>
      <c r="Y26" s="4"/>
      <c r="Z26" s="4"/>
    </row>
    <row r="27" spans="1:26" ht="23.25" customHeight="1">
      <c r="A27" s="93">
        <v>7</v>
      </c>
      <c r="B27" s="94" t="str">
        <f>IF(C27="","",
IF('1. Punto de Partida'!$C$6="","",'1. Punto de Partida'!$C$6))</f>
        <v/>
      </c>
      <c r="C27" s="94"/>
      <c r="D27" s="94"/>
      <c r="E27" s="94"/>
      <c r="F27" s="94"/>
      <c r="G27" s="94"/>
      <c r="H27" s="94"/>
      <c r="I27" s="94"/>
      <c r="J27" s="94"/>
      <c r="K27" s="98" t="str">
        <f>IFERROR(MID(J27,1,SEARCH(":",J27,1)-1),"")</f>
        <v/>
      </c>
      <c r="L27" s="96" t="str">
        <f>IF(OR(K27="Rara vez",K27="Muy Baja"),0.2,
IF(OR(K27="Improbable",K27="Baja"),0.4,
IF(OR(K27="Posible",K27="Media"),0.6,
IF(OR(K27="Probable",K27="Alta"),0.8,
IF(OR(K27="Casi seguro",K27="Muy Alta"),1,"")))))</f>
        <v/>
      </c>
      <c r="M27" s="99"/>
      <c r="N27" s="98" t="str">
        <f>IF(OR(H27="Corrupción",H27="Trámites, OPAs y Consultas de Acceso a la Información Pública",H27="Lavado de Activos",H27="Financiación del Terrorismo"),'3. Impacto Riesgo de Corrupción'!Z27:Z29,
IF(OR(M27="Económico: Afectación menor a 10 SMLMV",M27="Reputacional: El riesgo afecta la imagen de alguna área de la organización"),"Leve",
IF(OR(M27="Económico: Entre 10 y 50 SMLMV",M27="Reputacional: El riesgo afecta la imagen de la entidad internamente, de conocimiento general, nivel interno, de junta directiva y accionistas y/o de proveedores"),"Menor",
IF(OR(M27="Económico: Entre 50 y 100 SMLMV",M27="Reputacional: El riesgo afecta la imagen de la entidad con algunos usuarios de relevancia frente al logro de los objetivos"),"Moderado",
IF(OR(M27="Económico: Entre 100 y 500 SMLMV",M27="Reputacional: El riesgo afecta la imagen de de la entidad con efecto publicitario sostenido a nivel de sector administrativo, nivel departamental o municipal"),"Mayor",
IF(OR(M27="Económico: Mayor a 500 SMLMV",M27="Reputacional: El riesgo afecta la imagen de la entidad a nivel nacional, con efecto publicitarios sostenible a nivel país"),"Catastrófico",""))))))</f>
        <v/>
      </c>
      <c r="O27" s="96" t="str">
        <f>IF(N27="Leve",0.2,
IF(N27="Menor",0.4,
IF(N27="Moderado",0.6,
IF(N27="Mayor",0.8,
IF(N27="Catastrófico",1,"")))))</f>
        <v/>
      </c>
      <c r="P27" s="97" t="str">
        <f>IF(AND(K27="Muy Alta",OR(N27="Leve",N27="Menor",N27="Moderado",N27="Mayor")),"Alto",
IF(AND(K27="Casi seguro",OR(N27="Moderado",N27="Mayor")),"Extremo",
IF(AND(OR(K27="Alta",K27="Probable"),OR(N27="Leve",N27="Menor")),"Moderado",
IF(AND(OR(K27="Alta",K27="Probable"),N27="Moderado"),"Alto",
IF(AND(K27="Alta",N27="Mayor"),"Alto",
IF(AND(K27="Probable",N27="Mayor"),"Extremo",
IF(AND(OR(K27="Media",K27="Posible"),OR(N27="Leve",N27="Menor")),"Moderado",
IF(AND(K27="Media",N27="Moderado"),"Moderado",
IF(AND(K27="Posible",N27="Moderado"),"Alto",
IF(AND(K27="Media",N27="Mayor"),"Alto",
IF(AND(K27="Posible",N27="Mayor"),"Extremo",
IF(AND(OR(K27="Media",K27="Posible"),OR(N27="Mayor")),"Alto",
IF(AND(OR(K27="Baja",K27="Improbable"),OR(N27="Leve")),"Bajo",
IF(AND(K27="Baja",OR(N27="Menor",N27="Moderado")),"Moderado",
IF(AND(K27="Improbable",N27="Menor"),"Bajo",
IF(AND(OR(K27="Baja",K27="Improbable"),OR(N27="Mayor")),"Alto",
IF(AND(OR(K27="Muy Baja",K27="Rara vez"),OR(N27="Leve",N27="Menor")),"Bajo",
IF(AND(OR(K27="Muy Baja",K27="Rara vez"),OR(N27="Moderado")),"Moderado",
IF(AND(OR(K27="Muy Baja",K27="Rara vez"),OR(N27="Mayor")),"Alto",
IF(N27="Catastrófico","Extremo",""))))))))))))))))))))</f>
        <v/>
      </c>
      <c r="Q27" s="95"/>
      <c r="R27" s="95"/>
      <c r="S27" s="95"/>
      <c r="T27" s="95"/>
      <c r="U27" s="94" t="str">
        <f>IF(S27="","","Cuatrimestral")</f>
        <v/>
      </c>
      <c r="V27" s="94"/>
      <c r="W27" s="4"/>
      <c r="X27" s="4"/>
      <c r="Y27" s="4"/>
      <c r="Z27" s="4"/>
    </row>
    <row r="28" spans="1:26" ht="15" customHeight="1">
      <c r="A28" s="88"/>
      <c r="B28" s="88"/>
      <c r="C28" s="88"/>
      <c r="D28" s="88"/>
      <c r="E28" s="88"/>
      <c r="F28" s="88"/>
      <c r="G28" s="88"/>
      <c r="H28" s="88"/>
      <c r="I28" s="88"/>
      <c r="J28" s="88"/>
      <c r="K28" s="88"/>
      <c r="L28" s="88"/>
      <c r="M28" s="88"/>
      <c r="N28" s="88"/>
      <c r="O28" s="88"/>
      <c r="P28" s="88"/>
      <c r="Q28" s="88"/>
      <c r="R28" s="88"/>
      <c r="S28" s="88"/>
      <c r="T28" s="88"/>
      <c r="U28" s="88"/>
      <c r="V28" s="88"/>
      <c r="W28" s="4"/>
      <c r="X28" s="4"/>
      <c r="Y28" s="4"/>
      <c r="Z28" s="4"/>
    </row>
    <row r="29" spans="1:26" ht="15" customHeight="1">
      <c r="A29" s="83"/>
      <c r="B29" s="83"/>
      <c r="C29" s="83"/>
      <c r="D29" s="83"/>
      <c r="E29" s="83"/>
      <c r="F29" s="83"/>
      <c r="G29" s="83"/>
      <c r="H29" s="83"/>
      <c r="I29" s="83"/>
      <c r="J29" s="83"/>
      <c r="K29" s="83"/>
      <c r="L29" s="83"/>
      <c r="M29" s="83"/>
      <c r="N29" s="83"/>
      <c r="O29" s="83"/>
      <c r="P29" s="83"/>
      <c r="Q29" s="83"/>
      <c r="R29" s="83"/>
      <c r="S29" s="83"/>
      <c r="T29" s="83"/>
      <c r="U29" s="83"/>
      <c r="V29" s="83"/>
      <c r="W29" s="4"/>
      <c r="X29" s="4"/>
      <c r="Y29" s="4"/>
      <c r="Z29" s="4"/>
    </row>
    <row r="30" spans="1:26" ht="27" customHeight="1">
      <c r="A30" s="93">
        <v>8</v>
      </c>
      <c r="B30" s="94" t="str">
        <f>IF(C30="","",
IF('1. Punto de Partida'!$C$6="","",'1. Punto de Partida'!$C$6))</f>
        <v/>
      </c>
      <c r="C30" s="94"/>
      <c r="D30" s="94"/>
      <c r="E30" s="94"/>
      <c r="F30" s="94"/>
      <c r="G30" s="94"/>
      <c r="H30" s="94"/>
      <c r="I30" s="94"/>
      <c r="J30" s="94"/>
      <c r="K30" s="98" t="str">
        <f>IFERROR(MID(J30,1,SEARCH(":",J30,1)-1),"")</f>
        <v/>
      </c>
      <c r="L30" s="96" t="str">
        <f>IF(OR(K30="Rara vez",K30="Muy Baja"),0.2,
IF(OR(K30="Improbable",K30="Baja"),0.4,
IF(OR(K30="Posible",K30="Media"),0.6,
IF(OR(K30="Probable",K30="Alta"),0.8,
IF(OR(K30="Casi seguro",K30="Muy Alta"),1,"")))))</f>
        <v/>
      </c>
      <c r="M30" s="99"/>
      <c r="N30" s="98" t="str">
        <f>IF(OR(H30="Corrupción",H30="Trámites, OPAs y Consultas de Acceso a la Información Pública",H30="Lavado de Activos",H30="Financiación del Terrorismo"),'3. Impacto Riesgo de Corrupción'!Z30:Z32,
IF(OR(M30="Económico: Afectación menor a 10 SMLMV",M30="Reputacional: El riesgo afecta la imagen de alguna área de la organización"),"Leve",
IF(OR(M30="Económico: Entre 10 y 50 SMLMV",M30="Reputacional: El riesgo afecta la imagen de la entidad internamente, de conocimiento general, nivel interno, de junta directiva y accionistas y/o de proveedores"),"Menor",
IF(OR(M30="Económico: Entre 50 y 100 SMLMV",M30="Reputacional: El riesgo afecta la imagen de la entidad con algunos usuarios de relevancia frente al logro de los objetivos"),"Moderado",
IF(OR(M30="Económico: Entre 100 y 500 SMLMV",M30="Reputacional: El riesgo afecta la imagen de de la entidad con efecto publicitario sostenido a nivel de sector administrativo, nivel departamental o municipal"),"Mayor",
IF(OR(M30="Económico: Mayor a 500 SMLMV",M30="Reputacional: El riesgo afecta la imagen de la entidad a nivel nacional, con efecto publicitarios sostenible a nivel país"),"Catastrófico",""))))))</f>
        <v/>
      </c>
      <c r="O30" s="96" t="str">
        <f>IF(N30="Leve",0.2,
IF(N30="Menor",0.4,
IF(N30="Moderado",0.6,
IF(N30="Mayor",0.8,
IF(N30="Catastrófico",1,"")))))</f>
        <v/>
      </c>
      <c r="P30" s="97" t="str">
        <f>IF(AND(K30="Muy Alta",OR(N30="Leve",N30="Menor",N30="Moderado",N30="Mayor")),"Alto",
IF(AND(K30="Casi seguro",OR(N30="Moderado",N30="Mayor")),"Extremo",
IF(AND(OR(K30="Alta",K30="Probable"),OR(N30="Leve",N30="Menor")),"Moderado",
IF(AND(OR(K30="Alta",K30="Probable"),N30="Moderado"),"Alto",
IF(AND(K30="Alta",N30="Mayor"),"Alto",
IF(AND(K30="Probable",N30="Mayor"),"Extremo",
IF(AND(OR(K30="Media",K30="Posible"),OR(N30="Leve",N30="Menor")),"Moderado",
IF(AND(K30="Media",N30="Moderado"),"Moderado",
IF(AND(K30="Posible",N30="Moderado"),"Alto",
IF(AND(K30="Media",N30="Mayor"),"Alto",
IF(AND(K30="Posible",N30="Mayor"),"Extremo",
IF(AND(OR(K30="Media",K30="Posible"),OR(N30="Mayor")),"Alto",
IF(AND(OR(K30="Baja",K30="Improbable"),OR(N30="Leve")),"Bajo",
IF(AND(K30="Baja",OR(N30="Menor",N30="Moderado")),"Moderado",
IF(AND(K30="Improbable",N30="Menor"),"Bajo",
IF(AND(OR(K30="Baja",K30="Improbable"),OR(N30="Mayor")),"Alto",
IF(AND(OR(K30="Muy Baja",K30="Rara vez"),OR(N30="Leve",N30="Menor")),"Bajo",
IF(AND(OR(K30="Muy Baja",K30="Rara vez"),OR(N30="Moderado")),"Moderado",
IF(AND(OR(K30="Muy Baja",K30="Rara vez"),OR(N30="Mayor")),"Alto",
IF(N30="Catastrófico","Extremo",""))))))))))))))))))))</f>
        <v/>
      </c>
      <c r="Q30" s="95"/>
      <c r="R30" s="95"/>
      <c r="S30" s="95"/>
      <c r="T30" s="95"/>
      <c r="U30" s="94" t="str">
        <f>IF(S30="","","Cuatrimestral")</f>
        <v/>
      </c>
      <c r="V30" s="94"/>
      <c r="W30" s="4"/>
      <c r="X30" s="4"/>
      <c r="Y30" s="4"/>
      <c r="Z30" s="4"/>
    </row>
    <row r="31" spans="1:26" ht="15" customHeight="1">
      <c r="A31" s="88"/>
      <c r="B31" s="88"/>
      <c r="C31" s="88"/>
      <c r="D31" s="88"/>
      <c r="E31" s="88"/>
      <c r="F31" s="88"/>
      <c r="G31" s="88"/>
      <c r="H31" s="88"/>
      <c r="I31" s="88"/>
      <c r="J31" s="88"/>
      <c r="K31" s="88"/>
      <c r="L31" s="88"/>
      <c r="M31" s="88"/>
      <c r="N31" s="88"/>
      <c r="O31" s="88"/>
      <c r="P31" s="88"/>
      <c r="Q31" s="88"/>
      <c r="R31" s="88"/>
      <c r="S31" s="88"/>
      <c r="T31" s="88"/>
      <c r="U31" s="88"/>
      <c r="V31" s="88"/>
      <c r="W31" s="4"/>
      <c r="X31" s="4"/>
      <c r="Y31" s="4"/>
      <c r="Z31" s="4"/>
    </row>
    <row r="32" spans="1:26" ht="15" customHeight="1">
      <c r="A32" s="83"/>
      <c r="B32" s="83"/>
      <c r="C32" s="83"/>
      <c r="D32" s="83"/>
      <c r="E32" s="83"/>
      <c r="F32" s="83"/>
      <c r="G32" s="83"/>
      <c r="H32" s="83"/>
      <c r="I32" s="83"/>
      <c r="J32" s="83"/>
      <c r="K32" s="83"/>
      <c r="L32" s="83"/>
      <c r="M32" s="83"/>
      <c r="N32" s="83"/>
      <c r="O32" s="83"/>
      <c r="P32" s="83"/>
      <c r="Q32" s="83"/>
      <c r="R32" s="83"/>
      <c r="S32" s="83"/>
      <c r="T32" s="83"/>
      <c r="U32" s="83"/>
      <c r="V32" s="83"/>
      <c r="W32" s="4"/>
      <c r="X32" s="4"/>
      <c r="Y32" s="4"/>
      <c r="Z32" s="4"/>
    </row>
    <row r="33" spans="1:26" ht="16.5" customHeight="1">
      <c r="A33" s="93">
        <v>9</v>
      </c>
      <c r="B33" s="94" t="str">
        <f>IF(C33="","",
IF('1. Punto de Partida'!$C$6="","",'1. Punto de Partida'!$C$6))</f>
        <v/>
      </c>
      <c r="C33" s="94"/>
      <c r="D33" s="94"/>
      <c r="E33" s="94"/>
      <c r="F33" s="94"/>
      <c r="G33" s="94"/>
      <c r="H33" s="94"/>
      <c r="I33" s="94"/>
      <c r="J33" s="94"/>
      <c r="K33" s="98" t="str">
        <f>IFERROR(MID(J33,1,SEARCH(":",J33,1)-1),"")</f>
        <v/>
      </c>
      <c r="L33" s="96" t="str">
        <f>IF(OR(K33="Rara vez",K33="Muy Baja"),0.2,
IF(OR(K33="Improbable",K33="Baja"),0.4,
IF(OR(K33="Posible",K33="Media"),0.6,
IF(OR(K33="Probable",K33="Alta"),0.8,
IF(OR(K33="Casi seguro",K33="Muy Alta"),1,"")))))</f>
        <v/>
      </c>
      <c r="M33" s="99"/>
      <c r="N33" s="98" t="str">
        <f>IF(OR(H33="Corrupción",H33="Trámites, OPAs y Consultas de Acceso a la Información Pública",H33="Lavado de Activos",H33="Financiación del Terrorismo"),'3. Impacto Riesgo de Corrupción'!Z33:Z35,
IF(OR(M33="Económico: Afectación menor a 10 SMLMV",M33="Reputacional: El riesgo afecta la imagen de alguna área de la organización"),"Leve",
IF(OR(M33="Económico: Entre 10 y 50 SMLMV",M33="Reputacional: El riesgo afecta la imagen de la entidad internamente, de conocimiento general, nivel interno, de junta directiva y accionistas y/o de proveedores"),"Menor",
IF(OR(M33="Económico: Entre 50 y 100 SMLMV",M33="Reputacional: El riesgo afecta la imagen de la entidad con algunos usuarios de relevancia frente al logro de los objetivos"),"Moderado",
IF(OR(M33="Económico: Entre 100 y 500 SMLMV",M33="Reputacional: El riesgo afecta la imagen de de la entidad con efecto publicitario sostenido a nivel de sector administrativo, nivel departamental o municipal"),"Mayor",
IF(OR(M33="Económico: Mayor a 500 SMLMV",M33="Reputacional: El riesgo afecta la imagen de la entidad a nivel nacional, con efecto publicitarios sostenible a nivel país"),"Catastrófico",""))))))</f>
        <v/>
      </c>
      <c r="O33" s="96" t="str">
        <f>IF(N33="Leve",0.2,
IF(N33="Menor",0.4,
IF(N33="Moderado",0.6,
IF(N33="Mayor",0.8,
IF(N33="Catastrófico",1,"")))))</f>
        <v/>
      </c>
      <c r="P33" s="97" t="str">
        <f>IF(AND(K33="Muy Alta",OR(N33="Leve",N33="Menor",N33="Moderado",N33="Mayor")),"Alto",
IF(AND(K33="Casi seguro",OR(N33="Moderado",N33="Mayor")),"Extremo",
IF(AND(OR(K33="Alta",K33="Probable"),OR(N33="Leve",N33="Menor")),"Moderado",
IF(AND(OR(K33="Alta",K33="Probable"),N33="Moderado"),"Alto",
IF(AND(K33="Alta",N33="Mayor"),"Alto",
IF(AND(K33="Probable",N33="Mayor"),"Extremo",
IF(AND(OR(K33="Media",K33="Posible"),OR(N33="Leve",N33="Menor")),"Moderado",
IF(AND(K33="Media",N33="Moderado"),"Moderado",
IF(AND(K33="Posible",N33="Moderado"),"Alto",
IF(AND(K33="Media",N33="Mayor"),"Alto",
IF(AND(K33="Posible",N33="Mayor"),"Extremo",
IF(AND(OR(K33="Media",K33="Posible"),OR(N33="Mayor")),"Alto",
IF(AND(OR(K33="Baja",K33="Improbable"),OR(N33="Leve")),"Bajo",
IF(AND(K33="Baja",OR(N33="Menor",N33="Moderado")),"Moderado",
IF(AND(K33="Improbable",N33="Menor"),"Bajo",
IF(AND(OR(K33="Baja",K33="Improbable"),OR(N33="Mayor")),"Alto",
IF(AND(OR(K33="Muy Baja",K33="Rara vez"),OR(N33="Leve",N33="Menor")),"Bajo",
IF(AND(OR(K33="Muy Baja",K33="Rara vez"),OR(N33="Moderado")),"Moderado",
IF(AND(OR(K33="Muy Baja",K33="Rara vez"),OR(N33="Mayor")),"Alto",
IF(N33="Catastrófico","Extremo",""))))))))))))))))))))</f>
        <v/>
      </c>
      <c r="Q33" s="95"/>
      <c r="R33" s="95"/>
      <c r="S33" s="95"/>
      <c r="T33" s="95"/>
      <c r="U33" s="94" t="str">
        <f>IF(S33="","","Cuatrimestral")</f>
        <v/>
      </c>
      <c r="V33" s="94"/>
      <c r="W33" s="4"/>
      <c r="X33" s="4"/>
      <c r="Y33" s="4"/>
      <c r="Z33" s="4"/>
    </row>
    <row r="34" spans="1:26" ht="15" customHeight="1">
      <c r="A34" s="88"/>
      <c r="B34" s="88"/>
      <c r="C34" s="88"/>
      <c r="D34" s="88"/>
      <c r="E34" s="88"/>
      <c r="F34" s="88"/>
      <c r="G34" s="88"/>
      <c r="H34" s="88"/>
      <c r="I34" s="88"/>
      <c r="J34" s="88"/>
      <c r="K34" s="88"/>
      <c r="L34" s="88"/>
      <c r="M34" s="88"/>
      <c r="N34" s="88"/>
      <c r="O34" s="88"/>
      <c r="P34" s="88"/>
      <c r="Q34" s="88"/>
      <c r="R34" s="88"/>
      <c r="S34" s="88"/>
      <c r="T34" s="88"/>
      <c r="U34" s="88"/>
      <c r="V34" s="88"/>
      <c r="W34" s="4"/>
      <c r="X34" s="4"/>
      <c r="Y34" s="4"/>
      <c r="Z34" s="4"/>
    </row>
    <row r="35" spans="1:26" ht="15" customHeight="1">
      <c r="A35" s="83"/>
      <c r="B35" s="83"/>
      <c r="C35" s="83"/>
      <c r="D35" s="83"/>
      <c r="E35" s="83"/>
      <c r="F35" s="83"/>
      <c r="G35" s="83"/>
      <c r="H35" s="83"/>
      <c r="I35" s="83"/>
      <c r="J35" s="83"/>
      <c r="K35" s="83"/>
      <c r="L35" s="83"/>
      <c r="M35" s="83"/>
      <c r="N35" s="83"/>
      <c r="O35" s="83"/>
      <c r="P35" s="83"/>
      <c r="Q35" s="83"/>
      <c r="R35" s="83"/>
      <c r="S35" s="83"/>
      <c r="T35" s="83"/>
      <c r="U35" s="83"/>
      <c r="V35" s="83"/>
      <c r="W35" s="4"/>
      <c r="X35" s="4"/>
      <c r="Y35" s="4"/>
      <c r="Z35" s="4"/>
    </row>
    <row r="36" spans="1:26" ht="16.5" customHeight="1">
      <c r="A36" s="93">
        <v>10</v>
      </c>
      <c r="B36" s="94" t="str">
        <f>IF(C36="","",
IF('1. Punto de Partida'!$C$6="","",'1. Punto de Partida'!$C$6))</f>
        <v/>
      </c>
      <c r="C36" s="94"/>
      <c r="D36" s="94"/>
      <c r="E36" s="94"/>
      <c r="F36" s="94"/>
      <c r="G36" s="94"/>
      <c r="H36" s="94"/>
      <c r="I36" s="94"/>
      <c r="J36" s="94"/>
      <c r="K36" s="98" t="str">
        <f>IFERROR(MID(J36,1,SEARCH(":",J36,1)-1),"")</f>
        <v/>
      </c>
      <c r="L36" s="96" t="str">
        <f>IF(OR(K36="Rara vez",K36="Muy Baja"),0.2,
IF(OR(K36="Improbable",K36="Baja"),0.4,
IF(OR(K36="Posible",K36="Media"),0.6,
IF(OR(K36="Probable",K36="Alta"),0.8,
IF(OR(K36="Casi seguro",K36="Muy Alta"),1,"")))))</f>
        <v/>
      </c>
      <c r="M36" s="99"/>
      <c r="N36" s="98" t="str">
        <f>IF(OR(H36="Corrupción",H36="Trámites, OPAs y Consultas de Acceso a la Información Pública",H36="Lavado de Activos",H36="Financiación del Terrorismo"),'3. Impacto Riesgo de Corrupción'!Z36:Z38,
IF(OR(M36="Económico: Afectación menor a 10 SMLMV",M36="Reputacional: El riesgo afecta la imagen de alguna área de la organización"),"Leve",
IF(OR(M36="Económico: Entre 10 y 50 SMLMV",M36="Reputacional: El riesgo afecta la imagen de la entidad internamente, de conocimiento general, nivel interno, de junta directiva y accionistas y/o de proveedores"),"Menor",
IF(OR(M36="Económico: Entre 50 y 100 SMLMV",M36="Reputacional: El riesgo afecta la imagen de la entidad con algunos usuarios de relevancia frente al logro de los objetivos"),"Moderado",
IF(OR(M36="Económico: Entre 100 y 500 SMLMV",M36="Reputacional: El riesgo afecta la imagen de de la entidad con efecto publicitario sostenido a nivel de sector administrativo, nivel departamental o municipal"),"Mayor",
IF(OR(M36="Económico: Mayor a 500 SMLMV",M36="Reputacional: El riesgo afecta la imagen de la entidad a nivel nacional, con efecto publicitarios sostenible a nivel país"),"Catastrófico",""))))))</f>
        <v/>
      </c>
      <c r="O36" s="96" t="str">
        <f>IF(N36="Leve",0.2,
IF(N36="Menor",0.4,
IF(N36="Moderado",0.6,
IF(N36="Mayor",0.8,
IF(N36="Catastrófico",1,"")))))</f>
        <v/>
      </c>
      <c r="P36" s="97" t="str">
        <f>IF(AND(K36="Muy Alta",OR(N36="Leve",N36="Menor",N36="Moderado",N36="Mayor")),"Alto",
IF(AND(K36="Casi seguro",OR(N36="Moderado",N36="Mayor")),"Extremo",
IF(AND(OR(K36="Alta",K36="Probable"),OR(N36="Leve",N36="Menor")),"Moderado",
IF(AND(OR(K36="Alta",K36="Probable"),N36="Moderado"),"Alto",
IF(AND(K36="Alta",N36="Mayor"),"Alto",
IF(AND(K36="Probable",N36="Mayor"),"Extremo",
IF(AND(OR(K36="Media",K36="Posible"),OR(N36="Leve",N36="Menor")),"Moderado",
IF(AND(K36="Media",N36="Moderado"),"Moderado",
IF(AND(K36="Posible",N36="Moderado"),"Alto",
IF(AND(K36="Media",N36="Mayor"),"Alto",
IF(AND(K36="Posible",N36="Mayor"),"Extremo",
IF(AND(OR(K36="Media",K36="Posible"),OR(N36="Mayor")),"Alto",
IF(AND(OR(K36="Baja",K36="Improbable"),OR(N36="Leve")),"Bajo",
IF(AND(K36="Baja",OR(N36="Menor",N36="Moderado")),"Moderado",
IF(AND(K36="Improbable",N36="Menor"),"Bajo",
IF(AND(OR(K36="Baja",K36="Improbable"),OR(N36="Mayor")),"Alto",
IF(AND(OR(K36="Muy Baja",K36="Rara vez"),OR(N36="Leve",N36="Menor")),"Bajo",
IF(AND(OR(K36="Muy Baja",K36="Rara vez"),OR(N36="Moderado")),"Moderado",
IF(AND(OR(K36="Muy Baja",K36="Rara vez"),OR(N36="Mayor")),"Alto",
IF(N36="Catastrófico","Extremo",""))))))))))))))))))))</f>
        <v/>
      </c>
      <c r="Q36" s="95"/>
      <c r="R36" s="95"/>
      <c r="S36" s="95"/>
      <c r="T36" s="95"/>
      <c r="U36" s="94" t="str">
        <f>IF(S36="","","Cuatrimestral")</f>
        <v/>
      </c>
      <c r="V36" s="94"/>
      <c r="W36" s="4"/>
      <c r="X36" s="4"/>
      <c r="Y36" s="4"/>
      <c r="Z36" s="4"/>
    </row>
    <row r="37" spans="1:26" ht="15" customHeight="1">
      <c r="A37" s="88"/>
      <c r="B37" s="88"/>
      <c r="C37" s="88"/>
      <c r="D37" s="88"/>
      <c r="E37" s="88"/>
      <c r="F37" s="88"/>
      <c r="G37" s="88"/>
      <c r="H37" s="88"/>
      <c r="I37" s="88"/>
      <c r="J37" s="88"/>
      <c r="K37" s="88"/>
      <c r="L37" s="88"/>
      <c r="M37" s="88"/>
      <c r="N37" s="88"/>
      <c r="O37" s="88"/>
      <c r="P37" s="88"/>
      <c r="Q37" s="88"/>
      <c r="R37" s="88"/>
      <c r="S37" s="88"/>
      <c r="T37" s="88"/>
      <c r="U37" s="88"/>
      <c r="V37" s="88"/>
      <c r="W37" s="4"/>
      <c r="X37" s="4"/>
      <c r="Y37" s="4"/>
      <c r="Z37" s="4"/>
    </row>
    <row r="38" spans="1:26" ht="15" customHeight="1">
      <c r="A38" s="83"/>
      <c r="B38" s="83"/>
      <c r="C38" s="83"/>
      <c r="D38" s="83"/>
      <c r="E38" s="83"/>
      <c r="F38" s="83"/>
      <c r="G38" s="83"/>
      <c r="H38" s="83"/>
      <c r="I38" s="83"/>
      <c r="J38" s="83"/>
      <c r="K38" s="83"/>
      <c r="L38" s="83"/>
      <c r="M38" s="83"/>
      <c r="N38" s="83"/>
      <c r="O38" s="83"/>
      <c r="P38" s="83"/>
      <c r="Q38" s="83"/>
      <c r="R38" s="83"/>
      <c r="S38" s="83"/>
      <c r="T38" s="83"/>
      <c r="U38" s="83"/>
      <c r="V38" s="83"/>
      <c r="W38" s="4"/>
      <c r="X38" s="4"/>
      <c r="Y38" s="4"/>
      <c r="Z38" s="4"/>
    </row>
    <row r="39" spans="1:26" ht="16.5" customHeight="1">
      <c r="A39" s="93">
        <v>11</v>
      </c>
      <c r="B39" s="94" t="str">
        <f>IF(C39="","",
IF('1. Punto de Partida'!$C$6="","",'1. Punto de Partida'!$C$6))</f>
        <v/>
      </c>
      <c r="C39" s="94"/>
      <c r="D39" s="94"/>
      <c r="E39" s="94"/>
      <c r="F39" s="94"/>
      <c r="G39" s="94"/>
      <c r="H39" s="94"/>
      <c r="I39" s="94"/>
      <c r="J39" s="94"/>
      <c r="K39" s="98" t="str">
        <f>IFERROR(MID(J39,1,SEARCH(":",J39,1)-1),"")</f>
        <v/>
      </c>
      <c r="L39" s="96" t="str">
        <f>IF(OR(K39="Rara vez",K39="Muy Baja"),0.2,
IF(OR(K39="Improbable",K39="Baja"),0.4,
IF(OR(K39="Posible",K39="Media"),0.6,
IF(OR(K39="Probable",K39="Alta"),0.8,
IF(OR(K39="Casi seguro",K39="Muy Alta"),1,"")))))</f>
        <v/>
      </c>
      <c r="M39" s="99"/>
      <c r="N39" s="98" t="str">
        <f>IF(OR(H39="Corrupción",H39="Trámites, OPAs y Consultas de Acceso a la Información Pública",H39="Lavado de Activos",H39="Financiación del Terrorismo"),'3. Impacto Riesgo de Corrupción'!Z39:Z41,
IF(OR(M39="Económico: Afectación menor a 10 SMLMV",M39="Reputacional: El riesgo afecta la imagen de alguna área de la organización"),"Leve",
IF(OR(M39="Económico: Entre 10 y 50 SMLMV",M39="Reputacional: El riesgo afecta la imagen de la entidad internamente, de conocimiento general, nivel interno, de junta directiva y accionistas y/o de proveedores"),"Menor",
IF(OR(M39="Económico: Entre 50 y 100 SMLMV",M39="Reputacional: El riesgo afecta la imagen de la entidad con algunos usuarios de relevancia frente al logro de los objetivos"),"Moderado",
IF(OR(M39="Económico: Entre 100 y 500 SMLMV",M39="Reputacional: El riesgo afecta la imagen de de la entidad con efecto publicitario sostenido a nivel de sector administrativo, nivel departamental o municipal"),"Mayor",
IF(OR(M39="Económico: Mayor a 500 SMLMV",M39="Reputacional: El riesgo afecta la imagen de la entidad a nivel nacional, con efecto publicitarios sostenible a nivel país"),"Catastrófico",""))))))</f>
        <v/>
      </c>
      <c r="O39" s="96" t="str">
        <f>IF(N39="Leve",0.2,
IF(N39="Menor",0.4,
IF(N39="Moderado",0.6,
IF(N39="Mayor",0.8,
IF(N39="Catastrófico",1,"")))))</f>
        <v/>
      </c>
      <c r="P39" s="97" t="str">
        <f>IF(AND(K39="Muy Alta",OR(N39="Leve",N39="Menor",N39="Moderado",N39="Mayor")),"Alto",
IF(AND(K39="Casi seguro",OR(N39="Moderado",N39="Mayor")),"Extremo",
IF(AND(OR(K39="Alta",K39="Probable"),OR(N39="Leve",N39="Menor")),"Moderado",
IF(AND(OR(K39="Alta",K39="Probable"),N39="Moderado"),"Alto",
IF(AND(K39="Alta",N39="Mayor"),"Alto",
IF(AND(K39="Probable",N39="Mayor"),"Extremo",
IF(AND(OR(K39="Media",K39="Posible"),OR(N39="Leve",N39="Menor")),"Moderado",
IF(AND(K39="Media",N39="Moderado"),"Moderado",
IF(AND(K39="Posible",N39="Moderado"),"Alto",
IF(AND(K39="Media",N39="Mayor"),"Alto",
IF(AND(K39="Posible",N39="Mayor"),"Extremo",
IF(AND(OR(K39="Media",K39="Posible"),OR(N39="Mayor")),"Alto",
IF(AND(OR(K39="Baja",K39="Improbable"),OR(N39="Leve")),"Bajo",
IF(AND(K39="Baja",OR(N39="Menor",N39="Moderado")),"Moderado",
IF(AND(K39="Improbable",N39="Menor"),"Bajo",
IF(AND(OR(K39="Baja",K39="Improbable"),OR(N39="Mayor")),"Alto",
IF(AND(OR(K39="Muy Baja",K39="Rara vez"),OR(N39="Leve",N39="Menor")),"Bajo",
IF(AND(OR(K39="Muy Baja",K39="Rara vez"),OR(N39="Moderado")),"Moderado",
IF(AND(OR(K39="Muy Baja",K39="Rara vez"),OR(N39="Mayor")),"Alto",
IF(N39="Catastrófico","Extremo",""))))))))))))))))))))</f>
        <v/>
      </c>
      <c r="Q39" s="95"/>
      <c r="R39" s="95"/>
      <c r="S39" s="95"/>
      <c r="T39" s="95"/>
      <c r="U39" s="94" t="str">
        <f>IF(S39="","","Cuatrimestral")</f>
        <v/>
      </c>
      <c r="V39" s="94"/>
      <c r="W39" s="4"/>
      <c r="X39" s="4"/>
      <c r="Y39" s="4"/>
      <c r="Z39" s="4"/>
    </row>
    <row r="40" spans="1:26" ht="15" customHeight="1">
      <c r="A40" s="88"/>
      <c r="B40" s="88"/>
      <c r="C40" s="88"/>
      <c r="D40" s="88"/>
      <c r="E40" s="88"/>
      <c r="F40" s="88"/>
      <c r="G40" s="88"/>
      <c r="H40" s="88"/>
      <c r="I40" s="88"/>
      <c r="J40" s="88"/>
      <c r="K40" s="88"/>
      <c r="L40" s="88"/>
      <c r="M40" s="88"/>
      <c r="N40" s="88"/>
      <c r="O40" s="88"/>
      <c r="P40" s="88"/>
      <c r="Q40" s="88"/>
      <c r="R40" s="88"/>
      <c r="S40" s="88"/>
      <c r="T40" s="88"/>
      <c r="U40" s="88"/>
      <c r="V40" s="88"/>
      <c r="W40" s="4"/>
      <c r="X40" s="4"/>
      <c r="Y40" s="4"/>
      <c r="Z40" s="4"/>
    </row>
    <row r="41" spans="1:26" ht="15" customHeight="1">
      <c r="A41" s="83"/>
      <c r="B41" s="83"/>
      <c r="C41" s="83"/>
      <c r="D41" s="83"/>
      <c r="E41" s="83"/>
      <c r="F41" s="83"/>
      <c r="G41" s="83"/>
      <c r="H41" s="83"/>
      <c r="I41" s="83"/>
      <c r="J41" s="83"/>
      <c r="K41" s="83"/>
      <c r="L41" s="83"/>
      <c r="M41" s="83"/>
      <c r="N41" s="83"/>
      <c r="O41" s="83"/>
      <c r="P41" s="83"/>
      <c r="Q41" s="83"/>
      <c r="R41" s="83"/>
      <c r="S41" s="83"/>
      <c r="T41" s="83"/>
      <c r="U41" s="83"/>
      <c r="V41" s="83"/>
      <c r="W41" s="4"/>
      <c r="X41" s="4"/>
      <c r="Y41" s="4"/>
      <c r="Z41" s="4"/>
    </row>
    <row r="42" spans="1:26" ht="16.5" customHeight="1">
      <c r="A42" s="93">
        <v>12</v>
      </c>
      <c r="B42" s="94" t="str">
        <f>IF(C42="","",
IF('1. Punto de Partida'!$C$6="","",'1. Punto de Partida'!$C$6))</f>
        <v/>
      </c>
      <c r="C42" s="94"/>
      <c r="D42" s="94"/>
      <c r="E42" s="94"/>
      <c r="F42" s="94"/>
      <c r="G42" s="94"/>
      <c r="H42" s="94"/>
      <c r="I42" s="94"/>
      <c r="J42" s="94"/>
      <c r="K42" s="98" t="str">
        <f>IFERROR(MID(J42,1,SEARCH(":",J42,1)-1),"")</f>
        <v/>
      </c>
      <c r="L42" s="96" t="str">
        <f>IF(OR(K42="Rara vez",K42="Muy Baja"),0.2,
IF(OR(K42="Improbable",K42="Baja"),0.4,
IF(OR(K42="Posible",K42="Media"),0.6,
IF(OR(K42="Probable",K42="Alta"),0.8,
IF(OR(K42="Casi seguro",K42="Muy Alta"),1,"")))))</f>
        <v/>
      </c>
      <c r="M42" s="99"/>
      <c r="N42" s="98" t="str">
        <f>IF(OR(H42="Corrupción",H42="Trámites, OPAs y Consultas de Acceso a la Información Pública",H42="Lavado de Activos",H42="Financiación del Terrorismo"),'3. Impacto Riesgo de Corrupción'!Z42:Z44,
IF(OR(M42="Económico: Afectación menor a 10 SMLMV",M42="Reputacional: El riesgo afecta la imagen de alguna área de la organización"),"Leve",
IF(OR(M42="Económico: Entre 10 y 50 SMLMV",M42="Reputacional: El riesgo afecta la imagen de la entidad internamente, de conocimiento general, nivel interno, de junta directiva y accionistas y/o de proveedores"),"Menor",
IF(OR(M42="Económico: Entre 50 y 100 SMLMV",M42="Reputacional: El riesgo afecta la imagen de la entidad con algunos usuarios de relevancia frente al logro de los objetivos"),"Moderado",
IF(OR(M42="Económico: Entre 100 y 500 SMLMV",M42="Reputacional: El riesgo afecta la imagen de de la entidad con efecto publicitario sostenido a nivel de sector administrativo, nivel departamental o municipal"),"Mayor",
IF(OR(M42="Económico: Mayor a 500 SMLMV",M42="Reputacional: El riesgo afecta la imagen de la entidad a nivel nacional, con efecto publicitarios sostenible a nivel país"),"Catastrófico",""))))))</f>
        <v/>
      </c>
      <c r="O42" s="96" t="str">
        <f>IF(N42="Leve",0.2,
IF(N42="Menor",0.4,
IF(N42="Moderado",0.6,
IF(N42="Mayor",0.8,
IF(N42="Catastrófico",1,"")))))</f>
        <v/>
      </c>
      <c r="P42" s="97" t="str">
        <f>IF(AND(K42="Muy Alta",OR(N42="Leve",N42="Menor",N42="Moderado",N42="Mayor")),"Alto",
IF(AND(K42="Casi seguro",OR(N42="Moderado",N42="Mayor")),"Extremo",
IF(AND(OR(K42="Alta",K42="Probable"),OR(N42="Leve",N42="Menor")),"Moderado",
IF(AND(OR(K42="Alta",K42="Probable"),N42="Moderado"),"Alto",
IF(AND(K42="Alta",N42="Mayor"),"Alto",
IF(AND(K42="Probable",N42="Mayor"),"Extremo",
IF(AND(OR(K42="Media",K42="Posible"),OR(N42="Leve",N42="Menor")),"Moderado",
IF(AND(K42="Media",N42="Moderado"),"Moderado",
IF(AND(K42="Posible",N42="Moderado"),"Alto",
IF(AND(K42="Media",N42="Mayor"),"Alto",
IF(AND(K42="Posible",N42="Mayor"),"Extremo",
IF(AND(OR(K42="Media",K42="Posible"),OR(N42="Mayor")),"Alto",
IF(AND(OR(K42="Baja",K42="Improbable"),OR(N42="Leve")),"Bajo",
IF(AND(K42="Baja",OR(N42="Menor",N42="Moderado")),"Moderado",
IF(AND(K42="Improbable",N42="Menor"),"Bajo",
IF(AND(OR(K42="Baja",K42="Improbable"),OR(N42="Mayor")),"Alto",
IF(AND(OR(K42="Muy Baja",K42="Rara vez"),OR(N42="Leve",N42="Menor")),"Bajo",
IF(AND(OR(K42="Muy Baja",K42="Rara vez"),OR(N42="Moderado")),"Moderado",
IF(AND(OR(K42="Muy Baja",K42="Rara vez"),OR(N42="Mayor")),"Alto",
IF(N42="Catastrófico","Extremo",""))))))))))))))))))))</f>
        <v/>
      </c>
      <c r="Q42" s="95"/>
      <c r="R42" s="95"/>
      <c r="S42" s="95"/>
      <c r="T42" s="95"/>
      <c r="U42" s="94" t="str">
        <f>IF(S42="","","Cuatrimestral")</f>
        <v/>
      </c>
      <c r="V42" s="94"/>
      <c r="W42" s="4"/>
      <c r="X42" s="4"/>
      <c r="Y42" s="4"/>
      <c r="Z42" s="4"/>
    </row>
    <row r="43" spans="1:26" ht="15" customHeight="1">
      <c r="A43" s="88"/>
      <c r="B43" s="88"/>
      <c r="C43" s="88"/>
      <c r="D43" s="88"/>
      <c r="E43" s="88"/>
      <c r="F43" s="88"/>
      <c r="G43" s="88"/>
      <c r="H43" s="88"/>
      <c r="I43" s="88"/>
      <c r="J43" s="88"/>
      <c r="K43" s="88"/>
      <c r="L43" s="88"/>
      <c r="M43" s="88"/>
      <c r="N43" s="88"/>
      <c r="O43" s="88"/>
      <c r="P43" s="88"/>
      <c r="Q43" s="88"/>
      <c r="R43" s="88"/>
      <c r="S43" s="88"/>
      <c r="T43" s="88"/>
      <c r="U43" s="88"/>
      <c r="V43" s="88"/>
      <c r="W43" s="4"/>
      <c r="X43" s="4"/>
      <c r="Y43" s="4"/>
      <c r="Z43" s="4"/>
    </row>
    <row r="44" spans="1:26" ht="15" customHeight="1">
      <c r="A44" s="83"/>
      <c r="B44" s="83"/>
      <c r="C44" s="83"/>
      <c r="D44" s="83"/>
      <c r="E44" s="83"/>
      <c r="F44" s="83"/>
      <c r="G44" s="83"/>
      <c r="H44" s="83"/>
      <c r="I44" s="83"/>
      <c r="J44" s="83"/>
      <c r="K44" s="83"/>
      <c r="L44" s="83"/>
      <c r="M44" s="83"/>
      <c r="N44" s="83"/>
      <c r="O44" s="83"/>
      <c r="P44" s="83"/>
      <c r="Q44" s="83"/>
      <c r="R44" s="83"/>
      <c r="S44" s="83"/>
      <c r="T44" s="83"/>
      <c r="U44" s="83"/>
      <c r="V44" s="83"/>
      <c r="W44" s="4"/>
      <c r="X44" s="4"/>
      <c r="Y44" s="4"/>
      <c r="Z44" s="4"/>
    </row>
    <row r="45" spans="1:26" ht="16.5" customHeight="1">
      <c r="A45" s="93">
        <v>13</v>
      </c>
      <c r="B45" s="94" t="str">
        <f>IF(C45="","",
IF('1. Punto de Partida'!$C$6="","",'1. Punto de Partida'!$C$6))</f>
        <v/>
      </c>
      <c r="C45" s="94"/>
      <c r="D45" s="94"/>
      <c r="E45" s="94"/>
      <c r="F45" s="94"/>
      <c r="G45" s="94"/>
      <c r="H45" s="94"/>
      <c r="I45" s="94"/>
      <c r="J45" s="94"/>
      <c r="K45" s="98" t="str">
        <f>IFERROR(MID(J45,1,SEARCH(":",J45,1)-1),"")</f>
        <v/>
      </c>
      <c r="L45" s="96" t="str">
        <f>IF(OR(K45="Rara vez",K45="Muy Baja"),0.2,
IF(OR(K45="Improbable",K45="Baja"),0.4,
IF(OR(K45="Posible",K45="Media"),0.6,
IF(OR(K45="Probable",K45="Alta"),0.8,
IF(OR(K45="Casi seguro",K45="Muy Alta"),1,"")))))</f>
        <v/>
      </c>
      <c r="M45" s="99"/>
      <c r="N45" s="98" t="str">
        <f>IF(OR(H45="Corrupción",H45="Trámites, OPAs y Consultas de Acceso a la Información Pública",H45="Lavado de Activos",H45="Financiación del Terrorismo"),'3. Impacto Riesgo de Corrupción'!Z45:Z47,
IF(OR(M45="Económico: Afectación menor a 10 SMLMV",M45="Reputacional: El riesgo afecta la imagen de alguna área de la organización"),"Leve",
IF(OR(M45="Económico: Entre 10 y 50 SMLMV",M45="Reputacional: El riesgo afecta la imagen de la entidad internamente, de conocimiento general, nivel interno, de junta directiva y accionistas y/o de proveedores"),"Menor",
IF(OR(M45="Económico: Entre 50 y 100 SMLMV",M45="Reputacional: El riesgo afecta la imagen de la entidad con algunos usuarios de relevancia frente al logro de los objetivos"),"Moderado",
IF(OR(M45="Económico: Entre 100 y 500 SMLMV",M45="Reputacional: El riesgo afecta la imagen de de la entidad con efecto publicitario sostenido a nivel de sector administrativo, nivel departamental o municipal"),"Mayor",
IF(OR(M45="Económico: Mayor a 500 SMLMV",M45="Reputacional: El riesgo afecta la imagen de la entidad a nivel nacional, con efecto publicitarios sostenible a nivel país"),"Catastrófico",""))))))</f>
        <v/>
      </c>
      <c r="O45" s="96" t="str">
        <f>IF(N45="Leve",0.2,
IF(N45="Menor",0.4,
IF(N45="Moderado",0.6,
IF(N45="Mayor",0.8,
IF(N45="Catastrófico",1,"")))))</f>
        <v/>
      </c>
      <c r="P45" s="97" t="str">
        <f>IF(AND(K45="Muy Alta",OR(N45="Leve",N45="Menor",N45="Moderado",N45="Mayor")),"Alto",
IF(AND(K45="Casi seguro",OR(N45="Moderado",N45="Mayor")),"Extremo",
IF(AND(OR(K45="Alta",K45="Probable"),OR(N45="Leve",N45="Menor")),"Moderado",
IF(AND(OR(K45="Alta",K45="Probable"),N45="Moderado"),"Alto",
IF(AND(K45="Alta",N45="Mayor"),"Alto",
IF(AND(K45="Probable",N45="Mayor"),"Extremo",
IF(AND(OR(K45="Media",K45="Posible"),OR(N45="Leve",N45="Menor")),"Moderado",
IF(AND(K45="Media",N45="Moderado"),"Moderado",
IF(AND(K45="Posible",N45="Moderado"),"Alto",
IF(AND(K45="Media",N45="Mayor"),"Alto",
IF(AND(K45="Posible",N45="Mayor"),"Extremo",
IF(AND(OR(K45="Media",K45="Posible"),OR(N45="Mayor")),"Alto",
IF(AND(OR(K45="Baja",K45="Improbable"),OR(N45="Leve")),"Bajo",
IF(AND(K45="Baja",OR(N45="Menor",N45="Moderado")),"Moderado",
IF(AND(K45="Improbable",N45="Menor"),"Bajo",
IF(AND(OR(K45="Baja",K45="Improbable"),OR(N45="Mayor")),"Alto",
IF(AND(OR(K45="Muy Baja",K45="Rara vez"),OR(N45="Leve",N45="Menor")),"Bajo",
IF(AND(OR(K45="Muy Baja",K45="Rara vez"),OR(N45="Moderado")),"Moderado",
IF(AND(OR(K45="Muy Baja",K45="Rara vez"),OR(N45="Mayor")),"Alto",
IF(N45="Catastrófico","Extremo",""))))))))))))))))))))</f>
        <v/>
      </c>
      <c r="Q45" s="95"/>
      <c r="R45" s="95"/>
      <c r="S45" s="95"/>
      <c r="T45" s="95"/>
      <c r="U45" s="94" t="str">
        <f>IF(S45="","","Cuatrimestral")</f>
        <v/>
      </c>
      <c r="V45" s="94"/>
      <c r="W45" s="4"/>
      <c r="X45" s="4"/>
      <c r="Y45" s="4"/>
      <c r="Z45" s="4"/>
    </row>
    <row r="46" spans="1:26" ht="15" customHeight="1">
      <c r="A46" s="88"/>
      <c r="B46" s="88"/>
      <c r="C46" s="88"/>
      <c r="D46" s="88"/>
      <c r="E46" s="88"/>
      <c r="F46" s="88"/>
      <c r="G46" s="88"/>
      <c r="H46" s="88"/>
      <c r="I46" s="88"/>
      <c r="J46" s="88"/>
      <c r="K46" s="88"/>
      <c r="L46" s="88"/>
      <c r="M46" s="88"/>
      <c r="N46" s="88"/>
      <c r="O46" s="88"/>
      <c r="P46" s="88"/>
      <c r="Q46" s="88"/>
      <c r="R46" s="88"/>
      <c r="S46" s="88"/>
      <c r="T46" s="88"/>
      <c r="U46" s="88"/>
      <c r="V46" s="88"/>
      <c r="W46" s="4"/>
      <c r="X46" s="4"/>
      <c r="Y46" s="4"/>
      <c r="Z46" s="4"/>
    </row>
    <row r="47" spans="1:26" ht="15" customHeight="1">
      <c r="A47" s="83"/>
      <c r="B47" s="83"/>
      <c r="C47" s="83"/>
      <c r="D47" s="83"/>
      <c r="E47" s="83"/>
      <c r="F47" s="83"/>
      <c r="G47" s="83"/>
      <c r="H47" s="83"/>
      <c r="I47" s="83"/>
      <c r="J47" s="83"/>
      <c r="K47" s="83"/>
      <c r="L47" s="83"/>
      <c r="M47" s="83"/>
      <c r="N47" s="83"/>
      <c r="O47" s="83"/>
      <c r="P47" s="83"/>
      <c r="Q47" s="83"/>
      <c r="R47" s="83"/>
      <c r="S47" s="83"/>
      <c r="T47" s="83"/>
      <c r="U47" s="83"/>
      <c r="V47" s="83"/>
      <c r="W47" s="4"/>
      <c r="X47" s="4"/>
      <c r="Y47" s="4"/>
      <c r="Z47" s="4"/>
    </row>
    <row r="48" spans="1:26" ht="16.5" customHeight="1">
      <c r="A48" s="93">
        <v>14</v>
      </c>
      <c r="B48" s="94" t="str">
        <f>IF(C48="","",
IF('1. Punto de Partida'!$C$6="","",'1. Punto de Partida'!$C$6))</f>
        <v/>
      </c>
      <c r="C48" s="94"/>
      <c r="D48" s="94"/>
      <c r="E48" s="94"/>
      <c r="F48" s="94"/>
      <c r="G48" s="94"/>
      <c r="H48" s="94"/>
      <c r="I48" s="94"/>
      <c r="J48" s="94"/>
      <c r="K48" s="98" t="str">
        <f>IFERROR(MID(J48,1,SEARCH(":",J48,1)-1),"")</f>
        <v/>
      </c>
      <c r="L48" s="96" t="str">
        <f>IF(OR(K48="Rara vez",K48="Muy Baja"),0.2,
IF(OR(K48="Improbable",K48="Baja"),0.4,
IF(OR(K48="Posible",K48="Media"),0.6,
IF(OR(K48="Probable",K48="Alta"),0.8,
IF(OR(K48="Casi seguro",K48="Muy Alta"),1,"")))))</f>
        <v/>
      </c>
      <c r="M48" s="99"/>
      <c r="N48" s="98" t="str">
        <f>IF(OR(H48="Corrupción",H48="Trámites, OPAs y Consultas de Acceso a la Información Pública",H48="Lavado de Activos",H48="Financiación del Terrorismo"),'3. Impacto Riesgo de Corrupción'!Z48:Z50,
IF(OR(M48="Económico: Afectación menor a 10 SMLMV",M48="Reputacional: El riesgo afecta la imagen de alguna área de la organización"),"Leve",
IF(OR(M48="Económico: Entre 10 y 50 SMLMV",M48="Reputacional: El riesgo afecta la imagen de la entidad internamente, de conocimiento general, nivel interno, de junta directiva y accionistas y/o de proveedores"),"Menor",
IF(OR(M48="Económico: Entre 50 y 100 SMLMV",M48="Reputacional: El riesgo afecta la imagen de la entidad con algunos usuarios de relevancia frente al logro de los objetivos"),"Moderado",
IF(OR(M48="Económico: Entre 100 y 500 SMLMV",M48="Reputacional: El riesgo afecta la imagen de de la entidad con efecto publicitario sostenido a nivel de sector administrativo, nivel departamental o municipal"),"Mayor",
IF(OR(M48="Económico: Mayor a 500 SMLMV",M48="Reputacional: El riesgo afecta la imagen de la entidad a nivel nacional, con efecto publicitarios sostenible a nivel país"),"Catastrófico",""))))))</f>
        <v/>
      </c>
      <c r="O48" s="96" t="str">
        <f>IF(N48="Leve",0.2,
IF(N48="Menor",0.4,
IF(N48="Moderado",0.6,
IF(N48="Mayor",0.8,
IF(N48="Catastrófico",1,"")))))</f>
        <v/>
      </c>
      <c r="P48" s="97" t="str">
        <f>IF(AND(K48="Muy Alta",OR(N48="Leve",N48="Menor",N48="Moderado",N48="Mayor")),"Alto",
IF(AND(K48="Casi seguro",OR(N48="Moderado",N48="Mayor")),"Extremo",
IF(AND(OR(K48="Alta",K48="Probable"),OR(N48="Leve",N48="Menor")),"Moderado",
IF(AND(OR(K48="Alta",K48="Probable"),N48="Moderado"),"Alto",
IF(AND(K48="Alta",N48="Mayor"),"Alto",
IF(AND(K48="Probable",N48="Mayor"),"Extremo",
IF(AND(OR(K48="Media",K48="Posible"),OR(N48="Leve",N48="Menor")),"Moderado",
IF(AND(K48="Media",N48="Moderado"),"Moderado",
IF(AND(K48="Posible",N48="Moderado"),"Alto",
IF(AND(K48="Media",N48="Mayor"),"Alto",
IF(AND(K48="Posible",N48="Mayor"),"Extremo",
IF(AND(OR(K48="Media",K48="Posible"),OR(N48="Mayor")),"Alto",
IF(AND(OR(K48="Baja",K48="Improbable"),OR(N48="Leve")),"Bajo",
IF(AND(K48="Baja",OR(N48="Menor",N48="Moderado")),"Moderado",
IF(AND(K48="Improbable",N48="Menor"),"Bajo",
IF(AND(OR(K48="Baja",K48="Improbable"),OR(N48="Mayor")),"Alto",
IF(AND(OR(K48="Muy Baja",K48="Rara vez"),OR(N48="Leve",N48="Menor")),"Bajo",
IF(AND(OR(K48="Muy Baja",K48="Rara vez"),OR(N48="Moderado")),"Moderado",
IF(AND(OR(K48="Muy Baja",K48="Rara vez"),OR(N48="Mayor")),"Alto",
IF(N48="Catastrófico","Extremo",""))))))))))))))))))))</f>
        <v/>
      </c>
      <c r="Q48" s="95"/>
      <c r="R48" s="95"/>
      <c r="S48" s="95"/>
      <c r="T48" s="95"/>
      <c r="U48" s="94" t="str">
        <f>IF(S48="","","Cuatrimestral")</f>
        <v/>
      </c>
      <c r="V48" s="94"/>
      <c r="W48" s="4"/>
      <c r="X48" s="4"/>
      <c r="Y48" s="4"/>
      <c r="Z48" s="4"/>
    </row>
    <row r="49" spans="1:26" ht="15" customHeight="1">
      <c r="A49" s="88"/>
      <c r="B49" s="88"/>
      <c r="C49" s="88"/>
      <c r="D49" s="88"/>
      <c r="E49" s="88"/>
      <c r="F49" s="88"/>
      <c r="G49" s="88"/>
      <c r="H49" s="88"/>
      <c r="I49" s="88"/>
      <c r="J49" s="88"/>
      <c r="K49" s="88"/>
      <c r="L49" s="88"/>
      <c r="M49" s="88"/>
      <c r="N49" s="88"/>
      <c r="O49" s="88"/>
      <c r="P49" s="88"/>
      <c r="Q49" s="88"/>
      <c r="R49" s="88"/>
      <c r="S49" s="88"/>
      <c r="T49" s="88"/>
      <c r="U49" s="88"/>
      <c r="V49" s="88"/>
      <c r="W49" s="4"/>
      <c r="X49" s="4"/>
      <c r="Y49" s="4"/>
      <c r="Z49" s="4"/>
    </row>
    <row r="50" spans="1:26" ht="15" customHeight="1">
      <c r="A50" s="83"/>
      <c r="B50" s="83"/>
      <c r="C50" s="83"/>
      <c r="D50" s="83"/>
      <c r="E50" s="83"/>
      <c r="F50" s="83"/>
      <c r="G50" s="83"/>
      <c r="H50" s="83"/>
      <c r="I50" s="83"/>
      <c r="J50" s="83"/>
      <c r="K50" s="83"/>
      <c r="L50" s="83"/>
      <c r="M50" s="83"/>
      <c r="N50" s="83"/>
      <c r="O50" s="83"/>
      <c r="P50" s="83"/>
      <c r="Q50" s="83"/>
      <c r="R50" s="83"/>
      <c r="S50" s="83"/>
      <c r="T50" s="83"/>
      <c r="U50" s="83"/>
      <c r="V50" s="83"/>
      <c r="W50" s="4"/>
      <c r="X50" s="4"/>
      <c r="Y50" s="4"/>
      <c r="Z50" s="4"/>
    </row>
    <row r="51" spans="1:26" ht="16.5" customHeight="1">
      <c r="A51" s="93">
        <v>15</v>
      </c>
      <c r="B51" s="94" t="str">
        <f>IF(C51="","",
IF('1. Punto de Partida'!$C$6="","",'1. Punto de Partida'!$C$6))</f>
        <v/>
      </c>
      <c r="C51" s="94"/>
      <c r="D51" s="94"/>
      <c r="E51" s="94"/>
      <c r="F51" s="94"/>
      <c r="G51" s="94"/>
      <c r="H51" s="94"/>
      <c r="I51" s="94"/>
      <c r="J51" s="94"/>
      <c r="K51" s="98" t="str">
        <f>IFERROR(MID(J51,1,SEARCH(":",J51,1)-1),"")</f>
        <v/>
      </c>
      <c r="L51" s="96" t="str">
        <f>IF(OR(K51="Rara vez",K51="Muy Baja"),0.2,
IF(OR(K51="Improbable",K51="Baja"),0.4,
IF(OR(K51="Posible",K51="Media"),0.6,
IF(OR(K51="Probable",K51="Alta"),0.8,
IF(OR(K51="Casi seguro",K51="Muy Alta"),1,"")))))</f>
        <v/>
      </c>
      <c r="M51" s="99"/>
      <c r="N51" s="98" t="str">
        <f>IF(OR(H51="Corrupción",H51="Trámites, OPAs y Consultas de Acceso a la Información Pública",H51="Lavado de Activos",H51="Financiación del Terrorismo"),'3. Impacto Riesgo de Corrupción'!Z51:Z53,
IF(OR(M51="Económico: Afectación menor a 10 SMLMV",M51="Reputacional: El riesgo afecta la imagen de alguna área de la organización"),"Leve",
IF(OR(M51="Económico: Entre 10 y 50 SMLMV",M51="Reputacional: El riesgo afecta la imagen de la entidad internamente, de conocimiento general, nivel interno, de junta directiva y accionistas y/o de proveedores"),"Menor",
IF(OR(M51="Económico: Entre 50 y 100 SMLMV",M51="Reputacional: El riesgo afecta la imagen de la entidad con algunos usuarios de relevancia frente al logro de los objetivos"),"Moderado",
IF(OR(M51="Económico: Entre 100 y 500 SMLMV",M51="Reputacional: El riesgo afecta la imagen de de la entidad con efecto publicitario sostenido a nivel de sector administrativo, nivel departamental o municipal"),"Mayor",
IF(OR(M51="Económico: Mayor a 500 SMLMV",M51="Reputacional: El riesgo afecta la imagen de la entidad a nivel nacional, con efecto publicitarios sostenible a nivel país"),"Catastrófico",""))))))</f>
        <v/>
      </c>
      <c r="O51" s="96" t="str">
        <f>IF(N51="Leve",0.2,
IF(N51="Menor",0.4,
IF(N51="Moderado",0.6,
IF(N51="Mayor",0.8,
IF(N51="Catastrófico",1,"")))))</f>
        <v/>
      </c>
      <c r="P51" s="97" t="str">
        <f>IF(AND(K51="Muy Alta",OR(N51="Leve",N51="Menor",N51="Moderado",N51="Mayor")),"Alto",
IF(AND(K51="Casi seguro",OR(N51="Moderado",N51="Mayor")),"Extremo",
IF(AND(OR(K51="Alta",K51="Probable"),OR(N51="Leve",N51="Menor")),"Moderado",
IF(AND(OR(K51="Alta",K51="Probable"),N51="Moderado"),"Alto",
IF(AND(K51="Alta",N51="Mayor"),"Alto",
IF(AND(K51="Probable",N51="Mayor"),"Extremo",
IF(AND(OR(K51="Media",K51="Posible"),OR(N51="Leve",N51="Menor")),"Moderado",
IF(AND(K51="Media",N51="Moderado"),"Moderado",
IF(AND(K51="Posible",N51="Moderado"),"Alto",
IF(AND(K51="Media",N51="Mayor"),"Alto",
IF(AND(K51="Posible",N51="Mayor"),"Extremo",
IF(AND(OR(K51="Media",K51="Posible"),OR(N51="Mayor")),"Alto",
IF(AND(OR(K51="Baja",K51="Improbable"),OR(N51="Leve")),"Bajo",
IF(AND(K51="Baja",OR(N51="Menor",N51="Moderado")),"Moderado",
IF(AND(K51="Improbable",N51="Menor"),"Bajo",
IF(AND(OR(K51="Baja",K51="Improbable"),OR(N51="Mayor")),"Alto",
IF(AND(OR(K51="Muy Baja",K51="Rara vez"),OR(N51="Leve",N51="Menor")),"Bajo",
IF(AND(OR(K51="Muy Baja",K51="Rara vez"),OR(N51="Moderado")),"Moderado",
IF(AND(OR(K51="Muy Baja",K51="Rara vez"),OR(N51="Mayor")),"Alto",
IF(N51="Catastrófico","Extremo",""))))))))))))))))))))</f>
        <v/>
      </c>
      <c r="Q51" s="95"/>
      <c r="R51" s="95"/>
      <c r="S51" s="95"/>
      <c r="T51" s="95"/>
      <c r="U51" s="94" t="str">
        <f>IF(S51="","","Cuatrimestral")</f>
        <v/>
      </c>
      <c r="V51" s="94"/>
      <c r="W51" s="4"/>
      <c r="X51" s="4"/>
      <c r="Y51" s="4"/>
      <c r="Z51" s="4"/>
    </row>
    <row r="52" spans="1:26" ht="15" customHeight="1">
      <c r="A52" s="88"/>
      <c r="B52" s="88"/>
      <c r="C52" s="88"/>
      <c r="D52" s="88"/>
      <c r="E52" s="88"/>
      <c r="F52" s="88"/>
      <c r="G52" s="88"/>
      <c r="H52" s="88"/>
      <c r="I52" s="88"/>
      <c r="J52" s="88"/>
      <c r="K52" s="88"/>
      <c r="L52" s="88"/>
      <c r="M52" s="88"/>
      <c r="N52" s="88"/>
      <c r="O52" s="88"/>
      <c r="P52" s="88"/>
      <c r="Q52" s="88"/>
      <c r="R52" s="88"/>
      <c r="S52" s="88"/>
      <c r="T52" s="88"/>
      <c r="U52" s="88"/>
      <c r="V52" s="88"/>
      <c r="W52" s="4"/>
      <c r="X52" s="4"/>
      <c r="Y52" s="4"/>
      <c r="Z52" s="4"/>
    </row>
    <row r="53" spans="1:26" ht="15" customHeight="1">
      <c r="A53" s="83"/>
      <c r="B53" s="83"/>
      <c r="C53" s="83"/>
      <c r="D53" s="83"/>
      <c r="E53" s="83"/>
      <c r="F53" s="83"/>
      <c r="G53" s="83"/>
      <c r="H53" s="83"/>
      <c r="I53" s="83"/>
      <c r="J53" s="83"/>
      <c r="K53" s="83"/>
      <c r="L53" s="83"/>
      <c r="M53" s="83"/>
      <c r="N53" s="83"/>
      <c r="O53" s="83"/>
      <c r="P53" s="83"/>
      <c r="Q53" s="83"/>
      <c r="R53" s="83"/>
      <c r="S53" s="83"/>
      <c r="T53" s="83"/>
      <c r="U53" s="83"/>
      <c r="V53" s="83"/>
      <c r="W53" s="4"/>
      <c r="X53" s="4"/>
      <c r="Y53" s="4"/>
      <c r="Z53" s="4"/>
    </row>
    <row r="54" spans="1:26" ht="16.5" customHeight="1">
      <c r="A54" s="93">
        <v>16</v>
      </c>
      <c r="B54" s="94" t="str">
        <f>IF(C54="","",
IF('1. Punto de Partida'!$C$6="","",'1. Punto de Partida'!$C$6))</f>
        <v/>
      </c>
      <c r="C54" s="94"/>
      <c r="D54" s="94"/>
      <c r="E54" s="94"/>
      <c r="F54" s="94"/>
      <c r="G54" s="94"/>
      <c r="H54" s="94"/>
      <c r="I54" s="94"/>
      <c r="J54" s="94"/>
      <c r="K54" s="98" t="str">
        <f>IFERROR(MID(J54,1,SEARCH(":",J54,1)-1),"")</f>
        <v/>
      </c>
      <c r="L54" s="96" t="str">
        <f>IF(OR(K54="Rara vez",K54="Muy Baja"),0.2,
IF(OR(K54="Improbable",K54="Baja"),0.4,
IF(OR(K54="Posible",K54="Media"),0.6,
IF(OR(K54="Probable",K54="Alta"),0.8,
IF(OR(K54="Casi seguro",K54="Muy Alta"),1,"")))))</f>
        <v/>
      </c>
      <c r="M54" s="99"/>
      <c r="N54" s="98" t="str">
        <f>IF(OR(H54="Corrupción",H54="Trámites, OPAs y Consultas de Acceso a la Información Pública",H54="Lavado de Activos",H54="Financiación del Terrorismo"),'3. Impacto Riesgo de Corrupción'!Z54:Z56,
IF(OR(M54="Económico: Afectación menor a 10 SMLMV",M54="Reputacional: El riesgo afecta la imagen de alguna área de la organización"),"Leve",
IF(OR(M54="Económico: Entre 10 y 50 SMLMV",M54="Reputacional: El riesgo afecta la imagen de la entidad internamente, de conocimiento general, nivel interno, de junta directiva y accionistas y/o de proveedores"),"Menor",
IF(OR(M54="Económico: Entre 50 y 100 SMLMV",M54="Reputacional: El riesgo afecta la imagen de la entidad con algunos usuarios de relevancia frente al logro de los objetivos"),"Moderado",
IF(OR(M54="Económico: Entre 100 y 500 SMLMV",M54="Reputacional: El riesgo afecta la imagen de de la entidad con efecto publicitario sostenido a nivel de sector administrativo, nivel departamental o municipal"),"Mayor",
IF(OR(M54="Económico: Mayor a 500 SMLMV",M54="Reputacional: El riesgo afecta la imagen de la entidad a nivel nacional, con efecto publicitarios sostenible a nivel país"),"Catastrófico",""))))))</f>
        <v/>
      </c>
      <c r="O54" s="96" t="str">
        <f>IF(N54="Leve",0.2,
IF(N54="Menor",0.4,
IF(N54="Moderado",0.6,
IF(N54="Mayor",0.8,
IF(N54="Catastrófico",1,"")))))</f>
        <v/>
      </c>
      <c r="P54" s="97" t="str">
        <f>IF(AND(K54="Muy Alta",OR(N54="Leve",N54="Menor",N54="Moderado",N54="Mayor")),"Alto",
IF(AND(K54="Casi seguro",OR(N54="Moderado",N54="Mayor")),"Extremo",
IF(AND(OR(K54="Alta",K54="Probable"),OR(N54="Leve",N54="Menor")),"Moderado",
IF(AND(OR(K54="Alta",K54="Probable"),N54="Moderado"),"Alto",
IF(AND(K54="Alta",N54="Mayor"),"Alto",
IF(AND(K54="Probable",N54="Mayor"),"Extremo",
IF(AND(OR(K54="Media",K54="Posible"),OR(N54="Leve",N54="Menor")),"Moderado",
IF(AND(K54="Media",N54="Moderado"),"Moderado",
IF(AND(K54="Posible",N54="Moderado"),"Alto",
IF(AND(K54="Media",N54="Mayor"),"Alto",
IF(AND(K54="Posible",N54="Mayor"),"Extremo",
IF(AND(OR(K54="Media",K54="Posible"),OR(N54="Mayor")),"Alto",
IF(AND(OR(K54="Baja",K54="Improbable"),OR(N54="Leve")),"Bajo",
IF(AND(K54="Baja",OR(N54="Menor",N54="Moderado")),"Moderado",
IF(AND(K54="Improbable",N54="Menor"),"Bajo",
IF(AND(OR(K54="Baja",K54="Improbable"),OR(N54="Mayor")),"Alto",
IF(AND(OR(K54="Muy Baja",K54="Rara vez"),OR(N54="Leve",N54="Menor")),"Bajo",
IF(AND(OR(K54="Muy Baja",K54="Rara vez"),OR(N54="Moderado")),"Moderado",
IF(AND(OR(K54="Muy Baja",K54="Rara vez"),OR(N54="Mayor")),"Alto",
IF(N54="Catastrófico","Extremo",""))))))))))))))))))))</f>
        <v/>
      </c>
      <c r="Q54" s="95"/>
      <c r="R54" s="95"/>
      <c r="S54" s="95"/>
      <c r="T54" s="95"/>
      <c r="U54" s="94" t="str">
        <f>IF(S54="","","Cuatrimestral")</f>
        <v/>
      </c>
      <c r="V54" s="94"/>
      <c r="W54" s="4"/>
      <c r="X54" s="4"/>
      <c r="Y54" s="4"/>
      <c r="Z54" s="4"/>
    </row>
    <row r="55" spans="1:26" ht="15" customHeight="1">
      <c r="A55" s="88"/>
      <c r="B55" s="88"/>
      <c r="C55" s="88"/>
      <c r="D55" s="88"/>
      <c r="E55" s="88"/>
      <c r="F55" s="88"/>
      <c r="G55" s="88"/>
      <c r="H55" s="88"/>
      <c r="I55" s="88"/>
      <c r="J55" s="88"/>
      <c r="K55" s="88"/>
      <c r="L55" s="88"/>
      <c r="M55" s="88"/>
      <c r="N55" s="88"/>
      <c r="O55" s="88"/>
      <c r="P55" s="88"/>
      <c r="Q55" s="88"/>
      <c r="R55" s="88"/>
      <c r="S55" s="88"/>
      <c r="T55" s="88"/>
      <c r="U55" s="88"/>
      <c r="V55" s="88"/>
      <c r="W55" s="4"/>
      <c r="X55" s="4"/>
      <c r="Y55" s="4"/>
      <c r="Z55" s="4"/>
    </row>
    <row r="56" spans="1:26" ht="15" customHeight="1">
      <c r="A56" s="83"/>
      <c r="B56" s="83"/>
      <c r="C56" s="83"/>
      <c r="D56" s="83"/>
      <c r="E56" s="83"/>
      <c r="F56" s="83"/>
      <c r="G56" s="83"/>
      <c r="H56" s="83"/>
      <c r="I56" s="83"/>
      <c r="J56" s="83"/>
      <c r="K56" s="83"/>
      <c r="L56" s="83"/>
      <c r="M56" s="83"/>
      <c r="N56" s="83"/>
      <c r="O56" s="83"/>
      <c r="P56" s="83"/>
      <c r="Q56" s="83"/>
      <c r="R56" s="83"/>
      <c r="S56" s="83"/>
      <c r="T56" s="83"/>
      <c r="U56" s="83"/>
      <c r="V56" s="83"/>
      <c r="W56" s="4"/>
      <c r="X56" s="4"/>
      <c r="Y56" s="4"/>
      <c r="Z56" s="4"/>
    </row>
    <row r="57" spans="1:26" ht="16.5" customHeight="1">
      <c r="A57" s="93">
        <v>17</v>
      </c>
      <c r="B57" s="94" t="str">
        <f>IF(C57="","",
IF('1. Punto de Partida'!$C$6="","",'1. Punto de Partida'!$C$6))</f>
        <v/>
      </c>
      <c r="C57" s="94"/>
      <c r="D57" s="94"/>
      <c r="E57" s="94"/>
      <c r="F57" s="94"/>
      <c r="G57" s="94"/>
      <c r="H57" s="94"/>
      <c r="I57" s="94"/>
      <c r="J57" s="94"/>
      <c r="K57" s="98" t="str">
        <f>IFERROR(MID(J57,1,SEARCH(":",J57,1)-1),"")</f>
        <v/>
      </c>
      <c r="L57" s="96" t="str">
        <f>IF(OR(K57="Rara vez",K57="Muy Baja"),0.2,
IF(OR(K57="Improbable",K57="Baja"),0.4,
IF(OR(K57="Posible",K57="Media"),0.6,
IF(OR(K57="Probable",K57="Alta"),0.8,
IF(OR(K57="Casi seguro",K57="Muy Alta"),1,"")))))</f>
        <v/>
      </c>
      <c r="M57" s="99"/>
      <c r="N57" s="98" t="str">
        <f>IF(OR(H57="Corrupción",H57="Trámites, OPAs y Consultas de Acceso a la Información Pública",H57="Lavado de Activos",H57="Financiación del Terrorismo"),'3. Impacto Riesgo de Corrupción'!Z57:Z59,
IF(OR(M57="Económico: Afectación menor a 10 SMLMV",M57="Reputacional: El riesgo afecta la imagen de alguna área de la organización"),"Leve",
IF(OR(M57="Económico: Entre 10 y 50 SMLMV",M57="Reputacional: El riesgo afecta la imagen de la entidad internamente, de conocimiento general, nivel interno, de junta directiva y accionistas y/o de proveedores"),"Menor",
IF(OR(M57="Económico: Entre 50 y 100 SMLMV",M57="Reputacional: El riesgo afecta la imagen de la entidad con algunos usuarios de relevancia frente al logro de los objetivos"),"Moderado",
IF(OR(M57="Económico: Entre 100 y 500 SMLMV",M57="Reputacional: El riesgo afecta la imagen de de la entidad con efecto publicitario sostenido a nivel de sector administrativo, nivel departamental o municipal"),"Mayor",
IF(OR(M57="Económico: Mayor a 500 SMLMV",M57="Reputacional: El riesgo afecta la imagen de la entidad a nivel nacional, con efecto publicitarios sostenible a nivel país"),"Catastrófico",""))))))</f>
        <v/>
      </c>
      <c r="O57" s="96" t="str">
        <f>IF(N57="Leve",0.2,
IF(N57="Menor",0.4,
IF(N57="Moderado",0.6,
IF(N57="Mayor",0.8,
IF(N57="Catastrófico",1,"")))))</f>
        <v/>
      </c>
      <c r="P57" s="97" t="str">
        <f>IF(AND(K57="Muy Alta",OR(N57="Leve",N57="Menor",N57="Moderado",N57="Mayor")),"Alto",
IF(AND(K57="Casi seguro",OR(N57="Moderado",N57="Mayor")),"Extremo",
IF(AND(OR(K57="Alta",K57="Probable"),OR(N57="Leve",N57="Menor")),"Moderado",
IF(AND(OR(K57="Alta",K57="Probable"),N57="Moderado"),"Alto",
IF(AND(K57="Alta",N57="Mayor"),"Alto",
IF(AND(K57="Probable",N57="Mayor"),"Extremo",
IF(AND(OR(K57="Media",K57="Posible"),OR(N57="Leve",N57="Menor")),"Moderado",
IF(AND(K57="Media",N57="Moderado"),"Moderado",
IF(AND(K57="Posible",N57="Moderado"),"Alto",
IF(AND(K57="Media",N57="Mayor"),"Alto",
IF(AND(K57="Posible",N57="Mayor"),"Extremo",
IF(AND(OR(K57="Media",K57="Posible"),OR(N57="Mayor")),"Alto",
IF(AND(OR(K57="Baja",K57="Improbable"),OR(N57="Leve")),"Bajo",
IF(AND(K57="Baja",OR(N57="Menor",N57="Moderado")),"Moderado",
IF(AND(K57="Improbable",N57="Menor"),"Bajo",
IF(AND(OR(K57="Baja",K57="Improbable"),OR(N57="Mayor")),"Alto",
IF(AND(OR(K57="Muy Baja",K57="Rara vez"),OR(N57="Leve",N57="Menor")),"Bajo",
IF(AND(OR(K57="Muy Baja",K57="Rara vez"),OR(N57="Moderado")),"Moderado",
IF(AND(OR(K57="Muy Baja",K57="Rara vez"),OR(N57="Mayor")),"Alto",
IF(N57="Catastrófico","Extremo",""))))))))))))))))))))</f>
        <v/>
      </c>
      <c r="Q57" s="95"/>
      <c r="R57" s="95"/>
      <c r="S57" s="95"/>
      <c r="T57" s="95"/>
      <c r="U57" s="94" t="str">
        <f>IF(S57="","","Cuatrimestral")</f>
        <v/>
      </c>
      <c r="V57" s="94"/>
      <c r="W57" s="4"/>
      <c r="X57" s="4"/>
      <c r="Y57" s="4"/>
      <c r="Z57" s="4"/>
    </row>
    <row r="58" spans="1:26" ht="15" customHeight="1">
      <c r="A58" s="88"/>
      <c r="B58" s="88"/>
      <c r="C58" s="88"/>
      <c r="D58" s="88"/>
      <c r="E58" s="88"/>
      <c r="F58" s="88"/>
      <c r="G58" s="88"/>
      <c r="H58" s="88"/>
      <c r="I58" s="88"/>
      <c r="J58" s="88"/>
      <c r="K58" s="88"/>
      <c r="L58" s="88"/>
      <c r="M58" s="88"/>
      <c r="N58" s="88"/>
      <c r="O58" s="88"/>
      <c r="P58" s="88"/>
      <c r="Q58" s="88"/>
      <c r="R58" s="88"/>
      <c r="S58" s="88"/>
      <c r="T58" s="88"/>
      <c r="U58" s="88"/>
      <c r="V58" s="88"/>
      <c r="W58" s="4"/>
      <c r="X58" s="4"/>
      <c r="Y58" s="4"/>
      <c r="Z58" s="4"/>
    </row>
    <row r="59" spans="1:26" ht="15" customHeight="1">
      <c r="A59" s="83"/>
      <c r="B59" s="83"/>
      <c r="C59" s="83"/>
      <c r="D59" s="83"/>
      <c r="E59" s="83"/>
      <c r="F59" s="83"/>
      <c r="G59" s="83"/>
      <c r="H59" s="83"/>
      <c r="I59" s="83"/>
      <c r="J59" s="83"/>
      <c r="K59" s="83"/>
      <c r="L59" s="83"/>
      <c r="M59" s="83"/>
      <c r="N59" s="83"/>
      <c r="O59" s="83"/>
      <c r="P59" s="83"/>
      <c r="Q59" s="83"/>
      <c r="R59" s="83"/>
      <c r="S59" s="83"/>
      <c r="T59" s="83"/>
      <c r="U59" s="83"/>
      <c r="V59" s="83"/>
      <c r="W59" s="4"/>
      <c r="X59" s="4"/>
      <c r="Y59" s="4"/>
      <c r="Z59" s="4"/>
    </row>
    <row r="60" spans="1:26" ht="16.5" customHeight="1">
      <c r="A60" s="93">
        <v>18</v>
      </c>
      <c r="B60" s="94" t="str">
        <f>IF(C60="","",
IF('1. Punto de Partida'!$C$6="","",'1. Punto de Partida'!$C$6))</f>
        <v/>
      </c>
      <c r="C60" s="94"/>
      <c r="D60" s="94"/>
      <c r="E60" s="94"/>
      <c r="F60" s="94"/>
      <c r="G60" s="94"/>
      <c r="H60" s="94"/>
      <c r="I60" s="94"/>
      <c r="J60" s="94"/>
      <c r="K60" s="98" t="str">
        <f>IFERROR(MID(J60,1,SEARCH(":",J60,1)-1),"")</f>
        <v/>
      </c>
      <c r="L60" s="96" t="str">
        <f>IF(OR(K60="Rara vez",K60="Muy Baja"),0.2,
IF(OR(K60="Improbable",K60="Baja"),0.4,
IF(OR(K60="Posible",K60="Media"),0.6,
IF(OR(K60="Probable",K60="Alta"),0.8,
IF(OR(K60="Casi seguro",K60="Muy Alta"),1,"")))))</f>
        <v/>
      </c>
      <c r="M60" s="99"/>
      <c r="N60" s="98" t="str">
        <f>IF(OR(H60="Corrupción",H60="Trámites, OPAs y Consultas de Acceso a la Información Pública",H60="Lavado de Activos",H60="Financiación del Terrorismo"),'3. Impacto Riesgo de Corrupción'!Z60:Z62,
IF(OR(M60="Económico: Afectación menor a 10 SMLMV",M60="Reputacional: El riesgo afecta la imagen de alguna área de la organización"),"Leve",
IF(OR(M60="Económico: Entre 10 y 50 SMLMV",M60="Reputacional: El riesgo afecta la imagen de la entidad internamente, de conocimiento general, nivel interno, de junta directiva y accionistas y/o de proveedores"),"Menor",
IF(OR(M60="Económico: Entre 50 y 100 SMLMV",M60="Reputacional: El riesgo afecta la imagen de la entidad con algunos usuarios de relevancia frente al logro de los objetivos"),"Moderado",
IF(OR(M60="Económico: Entre 100 y 500 SMLMV",M60="Reputacional: El riesgo afecta la imagen de de la entidad con efecto publicitario sostenido a nivel de sector administrativo, nivel departamental o municipal"),"Mayor",
IF(OR(M60="Económico: Mayor a 500 SMLMV",M60="Reputacional: El riesgo afecta la imagen de la entidad a nivel nacional, con efecto publicitarios sostenible a nivel país"),"Catastrófico",""))))))</f>
        <v/>
      </c>
      <c r="O60" s="96" t="str">
        <f>IF(N60="Leve",0.2,
IF(N60="Menor",0.4,
IF(N60="Moderado",0.6,
IF(N60="Mayor",0.8,
IF(N60="Catastrófico",1,"")))))</f>
        <v/>
      </c>
      <c r="P60" s="97" t="str">
        <f>IF(AND(K60="Muy Alta",OR(N60="Leve",N60="Menor",N60="Moderado",N60="Mayor")),"Alto",
IF(AND(K60="Casi seguro",OR(N60="Moderado",N60="Mayor")),"Extremo",
IF(AND(OR(K60="Alta",K60="Probable"),OR(N60="Leve",N60="Menor")),"Moderado",
IF(AND(OR(K60="Alta",K60="Probable"),N60="Moderado"),"Alto",
IF(AND(K60="Alta",N60="Mayor"),"Alto",
IF(AND(K60="Probable",N60="Mayor"),"Extremo",
IF(AND(OR(K60="Media",K60="Posible"),OR(N60="Leve",N60="Menor")),"Moderado",
IF(AND(K60="Media",N60="Moderado"),"Moderado",
IF(AND(K60="Posible",N60="Moderado"),"Alto",
IF(AND(K60="Media",N60="Mayor"),"Alto",
IF(AND(K60="Posible",N60="Mayor"),"Extremo",
IF(AND(OR(K60="Media",K60="Posible"),OR(N60="Mayor")),"Alto",
IF(AND(OR(K60="Baja",K60="Improbable"),OR(N60="Leve")),"Bajo",
IF(AND(K60="Baja",OR(N60="Menor",N60="Moderado")),"Moderado",
IF(AND(K60="Improbable",N60="Menor"),"Bajo",
IF(AND(OR(K60="Baja",K60="Improbable"),OR(N60="Mayor")),"Alto",
IF(AND(OR(K60="Muy Baja",K60="Rara vez"),OR(N60="Leve",N60="Menor")),"Bajo",
IF(AND(OR(K60="Muy Baja",K60="Rara vez"),OR(N60="Moderado")),"Moderado",
IF(AND(OR(K60="Muy Baja",K60="Rara vez"),OR(N60="Mayor")),"Alto",
IF(N60="Catastrófico","Extremo",""))))))))))))))))))))</f>
        <v/>
      </c>
      <c r="Q60" s="95"/>
      <c r="R60" s="95"/>
      <c r="S60" s="95"/>
      <c r="T60" s="95"/>
      <c r="U60" s="94" t="str">
        <f>IF(S60="","","Cuatrimestral")</f>
        <v/>
      </c>
      <c r="V60" s="94"/>
      <c r="W60" s="4"/>
      <c r="X60" s="4"/>
      <c r="Y60" s="4"/>
      <c r="Z60" s="4"/>
    </row>
    <row r="61" spans="1:26" ht="15" customHeight="1">
      <c r="A61" s="88"/>
      <c r="B61" s="88"/>
      <c r="C61" s="88"/>
      <c r="D61" s="88"/>
      <c r="E61" s="88"/>
      <c r="F61" s="88"/>
      <c r="G61" s="88"/>
      <c r="H61" s="88"/>
      <c r="I61" s="88"/>
      <c r="J61" s="88"/>
      <c r="K61" s="88"/>
      <c r="L61" s="88"/>
      <c r="M61" s="88"/>
      <c r="N61" s="88"/>
      <c r="O61" s="88"/>
      <c r="P61" s="88"/>
      <c r="Q61" s="88"/>
      <c r="R61" s="88"/>
      <c r="S61" s="88"/>
      <c r="T61" s="88"/>
      <c r="U61" s="88"/>
      <c r="V61" s="88"/>
      <c r="W61" s="4"/>
      <c r="X61" s="4"/>
      <c r="Y61" s="4"/>
      <c r="Z61" s="4"/>
    </row>
    <row r="62" spans="1:26" ht="15" customHeight="1">
      <c r="A62" s="83"/>
      <c r="B62" s="83"/>
      <c r="C62" s="83"/>
      <c r="D62" s="83"/>
      <c r="E62" s="83"/>
      <c r="F62" s="83"/>
      <c r="G62" s="83"/>
      <c r="H62" s="83"/>
      <c r="I62" s="83"/>
      <c r="J62" s="83"/>
      <c r="K62" s="83"/>
      <c r="L62" s="83"/>
      <c r="M62" s="83"/>
      <c r="N62" s="83"/>
      <c r="O62" s="83"/>
      <c r="P62" s="83"/>
      <c r="Q62" s="83"/>
      <c r="R62" s="83"/>
      <c r="S62" s="83"/>
      <c r="T62" s="83"/>
      <c r="U62" s="83"/>
      <c r="V62" s="83"/>
      <c r="W62" s="4"/>
      <c r="X62" s="4"/>
      <c r="Y62" s="4"/>
      <c r="Z62" s="4"/>
    </row>
    <row r="63" spans="1:26" ht="16.5" customHeight="1">
      <c r="A63" s="93">
        <v>19</v>
      </c>
      <c r="B63" s="94" t="str">
        <f>IF(C63="","",
IF('1. Punto de Partida'!$C$6="","",'1. Punto de Partida'!$C$6))</f>
        <v/>
      </c>
      <c r="C63" s="94"/>
      <c r="D63" s="94"/>
      <c r="E63" s="94"/>
      <c r="F63" s="94"/>
      <c r="G63" s="94"/>
      <c r="H63" s="94"/>
      <c r="I63" s="94"/>
      <c r="J63" s="94"/>
      <c r="K63" s="98" t="str">
        <f>IFERROR(MID(J63,1,SEARCH(":",J63,1)-1),"")</f>
        <v/>
      </c>
      <c r="L63" s="96" t="str">
        <f>IF(OR(K63="Rara vez",K63="Muy Baja"),0.2,
IF(OR(K63="Improbable",K63="Baja"),0.4,
IF(OR(K63="Posible",K63="Media"),0.6,
IF(OR(K63="Probable",K63="Alta"),0.8,
IF(OR(K63="Casi seguro",K63="Muy Alta"),1,"")))))</f>
        <v/>
      </c>
      <c r="M63" s="99"/>
      <c r="N63" s="98" t="str">
        <f>IF(OR(H63="Corrupción",H63="Trámites, OPAs y Consultas de Acceso a la Información Pública",H63="Lavado de Activos",H63="Financiación del Terrorismo"),'3. Impacto Riesgo de Corrupción'!Z63:Z65,
IF(OR(M63="Económico: Afectación menor a 10 SMLMV",M63="Reputacional: El riesgo afecta la imagen de alguna área de la organización"),"Leve",
IF(OR(M63="Económico: Entre 10 y 50 SMLMV",M63="Reputacional: El riesgo afecta la imagen de la entidad internamente, de conocimiento general, nivel interno, de junta directiva y accionistas y/o de proveedores"),"Menor",
IF(OR(M63="Económico: Entre 50 y 100 SMLMV",M63="Reputacional: El riesgo afecta la imagen de la entidad con algunos usuarios de relevancia frente al logro de los objetivos"),"Moderado",
IF(OR(M63="Económico: Entre 100 y 500 SMLMV",M63="Reputacional: El riesgo afecta la imagen de de la entidad con efecto publicitario sostenido a nivel de sector administrativo, nivel departamental o municipal"),"Mayor",
IF(OR(M63="Económico: Mayor a 500 SMLMV",M63="Reputacional: El riesgo afecta la imagen de la entidad a nivel nacional, con efecto publicitarios sostenible a nivel país"),"Catastrófico",""))))))</f>
        <v/>
      </c>
      <c r="O63" s="96" t="str">
        <f>IF(N63="Leve",0.2,
IF(N63="Menor",0.4,
IF(N63="Moderado",0.6,
IF(N63="Mayor",0.8,
IF(N63="Catastrófico",1,"")))))</f>
        <v/>
      </c>
      <c r="P63" s="97" t="str">
        <f>IF(AND(K63="Muy Alta",OR(N63="Leve",N63="Menor",N63="Moderado",N63="Mayor")),"Alto",
IF(AND(K63="Casi seguro",OR(N63="Moderado",N63="Mayor")),"Extremo",
IF(AND(OR(K63="Alta",K63="Probable"),OR(N63="Leve",N63="Menor")),"Moderado",
IF(AND(OR(K63="Alta",K63="Probable"),N63="Moderado"),"Alto",
IF(AND(K63="Alta",N63="Mayor"),"Alto",
IF(AND(K63="Probable",N63="Mayor"),"Extremo",
IF(AND(OR(K63="Media",K63="Posible"),OR(N63="Leve",N63="Menor")),"Moderado",
IF(AND(K63="Media",N63="Moderado"),"Moderado",
IF(AND(K63="Posible",N63="Moderado"),"Alto",
IF(AND(K63="Media",N63="Mayor"),"Alto",
IF(AND(K63="Posible",N63="Mayor"),"Extremo",
IF(AND(OR(K63="Media",K63="Posible"),OR(N63="Mayor")),"Alto",
IF(AND(OR(K63="Baja",K63="Improbable"),OR(N63="Leve")),"Bajo",
IF(AND(K63="Baja",OR(N63="Menor",N63="Moderado")),"Moderado",
IF(AND(K63="Improbable",N63="Menor"),"Bajo",
IF(AND(OR(K63="Baja",K63="Improbable"),OR(N63="Mayor")),"Alto",
IF(AND(OR(K63="Muy Baja",K63="Rara vez"),OR(N63="Leve",N63="Menor")),"Bajo",
IF(AND(OR(K63="Muy Baja",K63="Rara vez"),OR(N63="Moderado")),"Moderado",
IF(AND(OR(K63="Muy Baja",K63="Rara vez"),OR(N63="Mayor")),"Alto",
IF(N63="Catastrófico","Extremo",""))))))))))))))))))))</f>
        <v/>
      </c>
      <c r="Q63" s="95"/>
      <c r="R63" s="95"/>
      <c r="S63" s="95"/>
      <c r="T63" s="95"/>
      <c r="U63" s="94" t="str">
        <f>IF(S63="","","Cuatrimestral")</f>
        <v/>
      </c>
      <c r="V63" s="94"/>
      <c r="W63" s="4"/>
      <c r="X63" s="4"/>
      <c r="Y63" s="4"/>
      <c r="Z63" s="4"/>
    </row>
    <row r="64" spans="1:26" ht="15" customHeight="1">
      <c r="A64" s="88"/>
      <c r="B64" s="88"/>
      <c r="C64" s="88"/>
      <c r="D64" s="88"/>
      <c r="E64" s="88"/>
      <c r="F64" s="88"/>
      <c r="G64" s="88"/>
      <c r="H64" s="88"/>
      <c r="I64" s="88"/>
      <c r="J64" s="88"/>
      <c r="K64" s="88"/>
      <c r="L64" s="88"/>
      <c r="M64" s="88"/>
      <c r="N64" s="88"/>
      <c r="O64" s="88"/>
      <c r="P64" s="88"/>
      <c r="Q64" s="88"/>
      <c r="R64" s="88"/>
      <c r="S64" s="88"/>
      <c r="T64" s="88"/>
      <c r="U64" s="88"/>
      <c r="V64" s="88"/>
      <c r="W64" s="4"/>
      <c r="X64" s="4"/>
      <c r="Y64" s="4"/>
      <c r="Z64" s="4"/>
    </row>
    <row r="65" spans="1:26" ht="15" customHeight="1">
      <c r="A65" s="83"/>
      <c r="B65" s="83"/>
      <c r="C65" s="83"/>
      <c r="D65" s="83"/>
      <c r="E65" s="83"/>
      <c r="F65" s="83"/>
      <c r="G65" s="83"/>
      <c r="H65" s="83"/>
      <c r="I65" s="83"/>
      <c r="J65" s="83"/>
      <c r="K65" s="83"/>
      <c r="L65" s="83"/>
      <c r="M65" s="83"/>
      <c r="N65" s="83"/>
      <c r="O65" s="83"/>
      <c r="P65" s="83"/>
      <c r="Q65" s="83"/>
      <c r="R65" s="83"/>
      <c r="S65" s="83"/>
      <c r="T65" s="83"/>
      <c r="U65" s="83"/>
      <c r="V65" s="83"/>
      <c r="W65" s="4"/>
      <c r="X65" s="4"/>
      <c r="Y65" s="4"/>
      <c r="Z65" s="4"/>
    </row>
    <row r="66" spans="1:26" ht="16.5" customHeight="1">
      <c r="A66" s="93">
        <v>20</v>
      </c>
      <c r="B66" s="94" t="str">
        <f>IF(C66="","",
IF('1. Punto de Partida'!$C$6="","",'1. Punto de Partida'!$C$6))</f>
        <v/>
      </c>
      <c r="C66" s="94"/>
      <c r="D66" s="94"/>
      <c r="E66" s="94"/>
      <c r="F66" s="94"/>
      <c r="G66" s="94"/>
      <c r="H66" s="94"/>
      <c r="I66" s="94"/>
      <c r="J66" s="94"/>
      <c r="K66" s="98" t="str">
        <f>IFERROR(MID(J66,1,SEARCH(":",J66,1)-1),"")</f>
        <v/>
      </c>
      <c r="L66" s="96" t="str">
        <f>IF(OR(K66="Rara vez",K66="Muy Baja"),0.2,
IF(OR(K66="Improbable",K66="Baja"),0.4,
IF(OR(K66="Posible",K66="Media"),0.6,
IF(OR(K66="Probable",K66="Alta"),0.8,
IF(OR(K66="Casi seguro",K66="Muy Alta"),1,"")))))</f>
        <v/>
      </c>
      <c r="M66" s="99"/>
      <c r="N66" s="98" t="str">
        <f>IF(OR(H66="Corrupción",H66="Trámites, OPAs y Consultas de Acceso a la Información Pública",H66="Lavado de Activos",H66="Financiación del Terrorismo"),'3. Impacto Riesgo de Corrupción'!Z66:Z68,
IF(OR(M66="Económico: Afectación menor a 10 SMLMV",M66="Reputacional: El riesgo afecta la imagen de alguna área de la organización"),"Leve",
IF(OR(M66="Económico: Entre 10 y 50 SMLMV",M66="Reputacional: El riesgo afecta la imagen de la entidad internamente, de conocimiento general, nivel interno, de junta directiva y accionistas y/o de proveedores"),"Menor",
IF(OR(M66="Económico: Entre 50 y 100 SMLMV",M66="Reputacional: El riesgo afecta la imagen de la entidad con algunos usuarios de relevancia frente al logro de los objetivos"),"Moderado",
IF(OR(M66="Económico: Entre 100 y 500 SMLMV",M66="Reputacional: El riesgo afecta la imagen de de la entidad con efecto publicitario sostenido a nivel de sector administrativo, nivel departamental o municipal"),"Mayor",
IF(OR(M66="Económico: Mayor a 500 SMLMV",M66="Reputacional: El riesgo afecta la imagen de la entidad a nivel nacional, con efecto publicitarios sostenible a nivel país"),"Catastrófico",""))))))</f>
        <v/>
      </c>
      <c r="O66" s="96" t="str">
        <f>IF(N66="Leve",0.2,
IF(N66="Menor",0.4,
IF(N66="Moderado",0.6,
IF(N66="Mayor",0.8,
IF(N66="Catastrófico",1,"")))))</f>
        <v/>
      </c>
      <c r="P66" s="97" t="str">
        <f>IF(AND(K66="Muy Alta",OR(N66="Leve",N66="Menor",N66="Moderado",N66="Mayor")),"Alto",
IF(AND(K66="Casi seguro",OR(N66="Moderado",N66="Mayor")),"Extremo",
IF(AND(OR(K66="Alta",K66="Probable"),OR(N66="Leve",N66="Menor")),"Moderado",
IF(AND(OR(K66="Alta",K66="Probable"),N66="Moderado"),"Alto",
IF(AND(K66="Alta",N66="Mayor"),"Alto",
IF(AND(K66="Probable",N66="Mayor"),"Extremo",
IF(AND(OR(K66="Media",K66="Posible"),OR(N66="Leve",N66="Menor")),"Moderado",
IF(AND(K66="Media",N66="Moderado"),"Moderado",
IF(AND(K66="Posible",N66="Moderado"),"Alto",
IF(AND(K66="Media",N66="Mayor"),"Alto",
IF(AND(K66="Posible",N66="Mayor"),"Extremo",
IF(AND(OR(K66="Media",K66="Posible"),OR(N66="Mayor")),"Alto",
IF(AND(OR(K66="Baja",K66="Improbable"),OR(N66="Leve")),"Bajo",
IF(AND(K66="Baja",OR(N66="Menor",N66="Moderado")),"Moderado",
IF(AND(K66="Improbable",N66="Menor"),"Bajo",
IF(AND(OR(K66="Baja",K66="Improbable"),OR(N66="Mayor")),"Alto",
IF(AND(OR(K66="Muy Baja",K66="Rara vez"),OR(N66="Leve",N66="Menor")),"Bajo",
IF(AND(OR(K66="Muy Baja",K66="Rara vez"),OR(N66="Moderado")),"Moderado",
IF(AND(OR(K66="Muy Baja",K66="Rara vez"),OR(N66="Mayor")),"Alto",
IF(N66="Catastrófico","Extremo",""))))))))))))))))))))</f>
        <v/>
      </c>
      <c r="Q66" s="95"/>
      <c r="R66" s="95"/>
      <c r="S66" s="95"/>
      <c r="T66" s="95"/>
      <c r="U66" s="94" t="str">
        <f>IF(S66="","","Cuatrimestral")</f>
        <v/>
      </c>
      <c r="V66" s="94"/>
      <c r="W66" s="4"/>
      <c r="X66" s="4"/>
      <c r="Y66" s="4"/>
      <c r="Z66" s="4"/>
    </row>
    <row r="67" spans="1:26" ht="15" customHeight="1">
      <c r="A67" s="88"/>
      <c r="B67" s="88"/>
      <c r="C67" s="88"/>
      <c r="D67" s="88"/>
      <c r="E67" s="88"/>
      <c r="F67" s="88"/>
      <c r="G67" s="88"/>
      <c r="H67" s="88"/>
      <c r="I67" s="88"/>
      <c r="J67" s="88"/>
      <c r="K67" s="88"/>
      <c r="L67" s="88"/>
      <c r="M67" s="88"/>
      <c r="N67" s="88"/>
      <c r="O67" s="88"/>
      <c r="P67" s="88"/>
      <c r="Q67" s="88"/>
      <c r="R67" s="88"/>
      <c r="S67" s="88"/>
      <c r="T67" s="88"/>
      <c r="U67" s="88"/>
      <c r="V67" s="88"/>
      <c r="W67" s="4"/>
      <c r="X67" s="4"/>
      <c r="Y67" s="4"/>
      <c r="Z67" s="4"/>
    </row>
    <row r="68" spans="1:26" ht="15" customHeight="1">
      <c r="A68" s="83"/>
      <c r="B68" s="83"/>
      <c r="C68" s="83"/>
      <c r="D68" s="83"/>
      <c r="E68" s="83"/>
      <c r="F68" s="83"/>
      <c r="G68" s="83"/>
      <c r="H68" s="83"/>
      <c r="I68" s="83"/>
      <c r="J68" s="83"/>
      <c r="K68" s="83"/>
      <c r="L68" s="83"/>
      <c r="M68" s="83"/>
      <c r="N68" s="83"/>
      <c r="O68" s="83"/>
      <c r="P68" s="83"/>
      <c r="Q68" s="83"/>
      <c r="R68" s="83"/>
      <c r="S68" s="83"/>
      <c r="T68" s="83"/>
      <c r="U68" s="83"/>
      <c r="V68" s="83"/>
      <c r="W68" s="4"/>
      <c r="X68" s="4"/>
      <c r="Y68" s="4"/>
      <c r="Z68" s="4"/>
    </row>
    <row r="69" spans="1:26" ht="16.5" customHeight="1">
      <c r="A69" s="7"/>
      <c r="B69" s="7"/>
      <c r="C69" s="7"/>
      <c r="D69" s="7"/>
      <c r="E69" s="7"/>
      <c r="F69" s="7"/>
      <c r="G69" s="7"/>
      <c r="H69" s="7"/>
      <c r="I69" s="8"/>
      <c r="J69" s="2"/>
      <c r="K69" s="2"/>
      <c r="L69" s="2"/>
      <c r="M69" s="2"/>
      <c r="N69" s="2"/>
      <c r="O69" s="2"/>
      <c r="P69" s="2"/>
      <c r="Q69" s="4"/>
      <c r="R69" s="4"/>
      <c r="S69" s="4"/>
      <c r="T69" s="4"/>
      <c r="U69" s="4"/>
      <c r="V69" s="4"/>
      <c r="W69" s="4"/>
      <c r="X69" s="4"/>
      <c r="Y69" s="4"/>
      <c r="Z69" s="4"/>
    </row>
    <row r="70" spans="1:26" ht="16.5" customHeight="1">
      <c r="A70" s="7"/>
      <c r="B70" s="7"/>
      <c r="C70" s="7"/>
      <c r="D70" s="7"/>
      <c r="E70" s="7"/>
      <c r="F70" s="7"/>
      <c r="G70" s="7"/>
      <c r="H70" s="7"/>
      <c r="I70" s="8"/>
      <c r="J70" s="2"/>
      <c r="K70" s="2"/>
      <c r="L70" s="2"/>
      <c r="M70" s="2"/>
      <c r="N70" s="2"/>
      <c r="O70" s="2"/>
      <c r="P70" s="2"/>
      <c r="Q70" s="4"/>
      <c r="R70" s="4"/>
      <c r="S70" s="4"/>
      <c r="T70" s="4"/>
      <c r="U70" s="4"/>
      <c r="V70" s="4"/>
      <c r="W70" s="4"/>
      <c r="X70" s="4"/>
      <c r="Y70" s="4"/>
      <c r="Z70" s="4"/>
    </row>
    <row r="71" spans="1:26" ht="16.5" customHeight="1">
      <c r="A71" s="7"/>
      <c r="B71" s="7"/>
      <c r="C71" s="7"/>
      <c r="D71" s="7"/>
      <c r="E71" s="7"/>
      <c r="F71" s="7"/>
      <c r="G71" s="7"/>
      <c r="H71" s="7"/>
      <c r="I71" s="8"/>
      <c r="J71" s="2"/>
      <c r="K71" s="2"/>
      <c r="L71" s="2"/>
      <c r="M71" s="2"/>
      <c r="N71" s="2"/>
      <c r="O71" s="2"/>
      <c r="P71" s="2"/>
      <c r="Q71" s="4"/>
      <c r="R71" s="4"/>
      <c r="S71" s="4"/>
      <c r="T71" s="4"/>
      <c r="U71" s="4"/>
      <c r="V71" s="4"/>
      <c r="W71" s="4"/>
      <c r="X71" s="4"/>
      <c r="Y71" s="4"/>
      <c r="Z71" s="4"/>
    </row>
    <row r="72" spans="1:26" ht="16.5" customHeight="1">
      <c r="A72" s="7"/>
      <c r="B72" s="7"/>
      <c r="C72" s="7"/>
      <c r="D72" s="7"/>
      <c r="E72" s="7"/>
      <c r="F72" s="7"/>
      <c r="G72" s="7"/>
      <c r="H72" s="7"/>
      <c r="I72" s="8"/>
      <c r="J72" s="2"/>
      <c r="K72" s="2"/>
      <c r="L72" s="2"/>
      <c r="M72" s="2"/>
      <c r="N72" s="2"/>
      <c r="O72" s="2"/>
      <c r="P72" s="2"/>
      <c r="Q72" s="4"/>
      <c r="R72" s="4"/>
      <c r="S72" s="4"/>
      <c r="T72" s="4"/>
      <c r="U72" s="4"/>
      <c r="V72" s="4"/>
      <c r="W72" s="4"/>
      <c r="X72" s="4"/>
      <c r="Y72" s="4"/>
      <c r="Z72" s="4"/>
    </row>
    <row r="73" spans="1:26" ht="16.5" customHeight="1">
      <c r="A73" s="7"/>
      <c r="B73" s="7"/>
      <c r="C73" s="7"/>
      <c r="D73" s="7"/>
      <c r="E73" s="7"/>
      <c r="F73" s="7"/>
      <c r="G73" s="7"/>
      <c r="H73" s="7"/>
      <c r="I73" s="8"/>
      <c r="J73" s="2"/>
      <c r="K73" s="2"/>
      <c r="L73" s="2"/>
      <c r="M73" s="2"/>
      <c r="N73" s="2"/>
      <c r="O73" s="2"/>
      <c r="P73" s="2"/>
      <c r="Q73" s="4"/>
      <c r="R73" s="4"/>
      <c r="S73" s="4"/>
      <c r="T73" s="4"/>
      <c r="U73" s="4"/>
      <c r="V73" s="4"/>
      <c r="W73" s="4"/>
      <c r="X73" s="4"/>
      <c r="Y73" s="4"/>
      <c r="Z73" s="4"/>
    </row>
    <row r="74" spans="1:26" ht="16.5" customHeight="1">
      <c r="A74" s="7"/>
      <c r="B74" s="7"/>
      <c r="C74" s="7"/>
      <c r="D74" s="7"/>
      <c r="E74" s="7"/>
      <c r="F74" s="7"/>
      <c r="G74" s="7"/>
      <c r="H74" s="7"/>
      <c r="I74" s="8"/>
      <c r="J74" s="2"/>
      <c r="K74" s="2"/>
      <c r="L74" s="2"/>
      <c r="M74" s="2"/>
      <c r="N74" s="2"/>
      <c r="O74" s="2"/>
      <c r="P74" s="2"/>
      <c r="Q74" s="4"/>
      <c r="R74" s="4"/>
      <c r="S74" s="4"/>
      <c r="T74" s="4"/>
      <c r="U74" s="4"/>
      <c r="V74" s="4"/>
      <c r="W74" s="4"/>
      <c r="X74" s="4"/>
      <c r="Y74" s="4"/>
      <c r="Z74" s="4"/>
    </row>
    <row r="75" spans="1:26" ht="16.5" customHeight="1">
      <c r="A75" s="7"/>
      <c r="B75" s="7"/>
      <c r="C75" s="7"/>
      <c r="D75" s="7"/>
      <c r="E75" s="7"/>
      <c r="F75" s="7"/>
      <c r="G75" s="7"/>
      <c r="H75" s="7"/>
      <c r="I75" s="8"/>
      <c r="J75" s="2"/>
      <c r="K75" s="2"/>
      <c r="L75" s="2"/>
      <c r="M75" s="2"/>
      <c r="N75" s="2"/>
      <c r="O75" s="2"/>
      <c r="P75" s="2"/>
      <c r="Q75" s="4"/>
      <c r="R75" s="4"/>
      <c r="S75" s="4"/>
      <c r="T75" s="4"/>
      <c r="U75" s="4"/>
      <c r="V75" s="4"/>
      <c r="W75" s="4"/>
      <c r="X75" s="4"/>
      <c r="Y75" s="4"/>
      <c r="Z75" s="4"/>
    </row>
    <row r="76" spans="1:26" ht="16.5" customHeight="1">
      <c r="A76" s="7"/>
      <c r="B76" s="7"/>
      <c r="C76" s="7"/>
      <c r="D76" s="7"/>
      <c r="E76" s="7"/>
      <c r="F76" s="7"/>
      <c r="G76" s="7"/>
      <c r="H76" s="7"/>
      <c r="I76" s="8"/>
      <c r="J76" s="2"/>
      <c r="K76" s="2"/>
      <c r="L76" s="2"/>
      <c r="M76" s="2"/>
      <c r="N76" s="2"/>
      <c r="O76" s="2"/>
      <c r="P76" s="2"/>
      <c r="Q76" s="4"/>
      <c r="R76" s="4"/>
      <c r="S76" s="4"/>
      <c r="T76" s="4"/>
      <c r="U76" s="4"/>
      <c r="V76" s="4"/>
      <c r="W76" s="4"/>
      <c r="X76" s="4"/>
      <c r="Y76" s="4"/>
      <c r="Z76" s="4"/>
    </row>
    <row r="77" spans="1:26" ht="16.5" customHeight="1">
      <c r="A77" s="7"/>
      <c r="B77" s="7"/>
      <c r="C77" s="7"/>
      <c r="D77" s="7"/>
      <c r="E77" s="7"/>
      <c r="F77" s="7"/>
      <c r="G77" s="7"/>
      <c r="H77" s="7"/>
      <c r="I77" s="8"/>
      <c r="J77" s="2"/>
      <c r="K77" s="2"/>
      <c r="L77" s="2"/>
      <c r="M77" s="2"/>
      <c r="N77" s="2"/>
      <c r="O77" s="2"/>
      <c r="P77" s="2"/>
      <c r="Q77" s="4"/>
      <c r="R77" s="4"/>
      <c r="S77" s="4"/>
      <c r="T77" s="4"/>
      <c r="U77" s="4"/>
      <c r="V77" s="4"/>
      <c r="W77" s="4"/>
      <c r="X77" s="4"/>
      <c r="Y77" s="4"/>
      <c r="Z77" s="4"/>
    </row>
    <row r="78" spans="1:26" ht="16.5" customHeight="1">
      <c r="A78" s="7"/>
      <c r="B78" s="7"/>
      <c r="C78" s="7"/>
      <c r="D78" s="7"/>
      <c r="E78" s="7"/>
      <c r="F78" s="7"/>
      <c r="G78" s="7"/>
      <c r="H78" s="7"/>
      <c r="I78" s="8"/>
      <c r="J78" s="2"/>
      <c r="K78" s="2"/>
      <c r="L78" s="2"/>
      <c r="M78" s="2"/>
      <c r="N78" s="2"/>
      <c r="O78" s="2"/>
      <c r="P78" s="2"/>
      <c r="Q78" s="4"/>
      <c r="R78" s="4"/>
      <c r="S78" s="4"/>
      <c r="T78" s="4"/>
      <c r="U78" s="4"/>
      <c r="V78" s="4"/>
      <c r="W78" s="4"/>
      <c r="X78" s="4"/>
      <c r="Y78" s="4"/>
      <c r="Z78" s="4"/>
    </row>
    <row r="79" spans="1:26" ht="16.5" customHeight="1">
      <c r="A79" s="7"/>
      <c r="B79" s="7"/>
      <c r="C79" s="7"/>
      <c r="D79" s="7"/>
      <c r="E79" s="7"/>
      <c r="F79" s="7"/>
      <c r="G79" s="7"/>
      <c r="H79" s="7"/>
      <c r="I79" s="8"/>
      <c r="J79" s="2"/>
      <c r="K79" s="2"/>
      <c r="L79" s="2"/>
      <c r="M79" s="2"/>
      <c r="N79" s="2"/>
      <c r="O79" s="2"/>
      <c r="P79" s="2"/>
      <c r="Q79" s="4"/>
      <c r="R79" s="4"/>
      <c r="S79" s="4"/>
      <c r="T79" s="4"/>
      <c r="U79" s="4"/>
      <c r="V79" s="4"/>
      <c r="W79" s="4"/>
      <c r="X79" s="4"/>
      <c r="Y79" s="4"/>
      <c r="Z79" s="4"/>
    </row>
    <row r="80" spans="1:26" ht="16.5" customHeight="1">
      <c r="A80" s="7"/>
      <c r="B80" s="7"/>
      <c r="C80" s="7"/>
      <c r="D80" s="7"/>
      <c r="E80" s="7"/>
      <c r="F80" s="7"/>
      <c r="G80" s="7"/>
      <c r="H80" s="7"/>
      <c r="I80" s="8"/>
      <c r="J80" s="2"/>
      <c r="K80" s="2"/>
      <c r="L80" s="2"/>
      <c r="M80" s="2"/>
      <c r="N80" s="2"/>
      <c r="O80" s="2"/>
      <c r="P80" s="2"/>
      <c r="Q80" s="4"/>
      <c r="R80" s="4"/>
      <c r="S80" s="4"/>
      <c r="T80" s="4"/>
      <c r="U80" s="4"/>
      <c r="V80" s="4"/>
      <c r="W80" s="4"/>
      <c r="X80" s="4"/>
      <c r="Y80" s="4"/>
      <c r="Z80" s="4"/>
    </row>
    <row r="81" spans="1:26" ht="16.5" customHeight="1">
      <c r="A81" s="7"/>
      <c r="B81" s="7"/>
      <c r="C81" s="7"/>
      <c r="D81" s="7"/>
      <c r="E81" s="7"/>
      <c r="F81" s="7"/>
      <c r="G81" s="7"/>
      <c r="H81" s="7"/>
      <c r="I81" s="8"/>
      <c r="J81" s="2"/>
      <c r="K81" s="2"/>
      <c r="L81" s="2"/>
      <c r="M81" s="2"/>
      <c r="N81" s="2"/>
      <c r="O81" s="2"/>
      <c r="P81" s="2"/>
      <c r="Q81" s="4"/>
      <c r="R81" s="4"/>
      <c r="S81" s="4"/>
      <c r="T81" s="4"/>
      <c r="U81" s="4"/>
      <c r="V81" s="4"/>
      <c r="W81" s="4"/>
      <c r="X81" s="4"/>
      <c r="Y81" s="4"/>
      <c r="Z81" s="4"/>
    </row>
    <row r="82" spans="1:26" ht="16.5" customHeight="1">
      <c r="A82" s="7"/>
      <c r="B82" s="7"/>
      <c r="C82" s="7"/>
      <c r="D82" s="7"/>
      <c r="E82" s="7"/>
      <c r="F82" s="7"/>
      <c r="G82" s="7"/>
      <c r="H82" s="7"/>
      <c r="I82" s="8"/>
      <c r="J82" s="2"/>
      <c r="K82" s="2"/>
      <c r="L82" s="2"/>
      <c r="M82" s="2"/>
      <c r="N82" s="2"/>
      <c r="O82" s="2"/>
      <c r="P82" s="2"/>
      <c r="Q82" s="4"/>
      <c r="R82" s="4"/>
      <c r="S82" s="4"/>
      <c r="T82" s="4"/>
      <c r="U82" s="4"/>
      <c r="V82" s="4"/>
      <c r="W82" s="4"/>
      <c r="X82" s="4"/>
      <c r="Y82" s="4"/>
      <c r="Z82" s="4"/>
    </row>
    <row r="83" spans="1:26" ht="16.5" customHeight="1">
      <c r="A83" s="7"/>
      <c r="B83" s="7"/>
      <c r="C83" s="7"/>
      <c r="D83" s="7"/>
      <c r="E83" s="7"/>
      <c r="F83" s="7"/>
      <c r="G83" s="7"/>
      <c r="H83" s="7"/>
      <c r="I83" s="8"/>
      <c r="J83" s="2"/>
      <c r="K83" s="2"/>
      <c r="L83" s="2"/>
      <c r="M83" s="2"/>
      <c r="N83" s="2"/>
      <c r="O83" s="2"/>
      <c r="P83" s="2"/>
      <c r="Q83" s="4"/>
      <c r="R83" s="4"/>
      <c r="S83" s="4"/>
      <c r="T83" s="4"/>
      <c r="U83" s="4"/>
      <c r="V83" s="4"/>
      <c r="W83" s="4"/>
      <c r="X83" s="4"/>
      <c r="Y83" s="4"/>
      <c r="Z83" s="4"/>
    </row>
    <row r="84" spans="1:26" ht="16.5" customHeight="1">
      <c r="A84" s="7"/>
      <c r="B84" s="7"/>
      <c r="C84" s="7"/>
      <c r="D84" s="7"/>
      <c r="E84" s="7"/>
      <c r="F84" s="7"/>
      <c r="G84" s="7"/>
      <c r="H84" s="7"/>
      <c r="I84" s="8"/>
      <c r="J84" s="2"/>
      <c r="K84" s="2"/>
      <c r="L84" s="2"/>
      <c r="M84" s="2"/>
      <c r="N84" s="2"/>
      <c r="O84" s="2"/>
      <c r="P84" s="2"/>
      <c r="Q84" s="4"/>
      <c r="R84" s="4"/>
      <c r="S84" s="4"/>
      <c r="T84" s="4"/>
      <c r="U84" s="4"/>
      <c r="V84" s="4"/>
      <c r="W84" s="4"/>
      <c r="X84" s="4"/>
      <c r="Y84" s="4"/>
      <c r="Z84" s="4"/>
    </row>
    <row r="85" spans="1:26" ht="16.5" customHeight="1">
      <c r="A85" s="7"/>
      <c r="B85" s="7"/>
      <c r="C85" s="7"/>
      <c r="D85" s="7"/>
      <c r="E85" s="7"/>
      <c r="F85" s="7"/>
      <c r="G85" s="7"/>
      <c r="H85" s="7"/>
      <c r="I85" s="8"/>
      <c r="J85" s="2"/>
      <c r="K85" s="2"/>
      <c r="L85" s="2"/>
      <c r="M85" s="2"/>
      <c r="N85" s="2"/>
      <c r="O85" s="2"/>
      <c r="P85" s="2"/>
      <c r="Q85" s="4"/>
      <c r="R85" s="4"/>
      <c r="S85" s="4"/>
      <c r="T85" s="4"/>
      <c r="U85" s="4"/>
      <c r="V85" s="4"/>
      <c r="W85" s="4"/>
      <c r="X85" s="4"/>
      <c r="Y85" s="4"/>
      <c r="Z85" s="4"/>
    </row>
    <row r="86" spans="1:26" ht="16.5" customHeight="1">
      <c r="A86" s="7"/>
      <c r="B86" s="7"/>
      <c r="C86" s="7"/>
      <c r="D86" s="7"/>
      <c r="E86" s="7"/>
      <c r="F86" s="7"/>
      <c r="G86" s="7"/>
      <c r="H86" s="7"/>
      <c r="I86" s="8"/>
      <c r="J86" s="2"/>
      <c r="K86" s="2"/>
      <c r="L86" s="2"/>
      <c r="M86" s="2"/>
      <c r="N86" s="2"/>
      <c r="O86" s="2"/>
      <c r="P86" s="2"/>
      <c r="Q86" s="4"/>
      <c r="R86" s="4"/>
      <c r="S86" s="4"/>
      <c r="T86" s="4"/>
      <c r="U86" s="4"/>
      <c r="V86" s="4"/>
      <c r="W86" s="4"/>
      <c r="X86" s="4"/>
      <c r="Y86" s="4"/>
      <c r="Z86" s="4"/>
    </row>
    <row r="87" spans="1:26" ht="16.5" customHeight="1">
      <c r="A87" s="7"/>
      <c r="B87" s="7"/>
      <c r="C87" s="7"/>
      <c r="D87" s="7"/>
      <c r="E87" s="7"/>
      <c r="F87" s="7"/>
      <c r="G87" s="7"/>
      <c r="H87" s="7"/>
      <c r="I87" s="8"/>
      <c r="J87" s="2"/>
      <c r="K87" s="2"/>
      <c r="L87" s="2"/>
      <c r="M87" s="2"/>
      <c r="N87" s="2"/>
      <c r="O87" s="2"/>
      <c r="P87" s="2"/>
      <c r="Q87" s="4"/>
      <c r="R87" s="4"/>
      <c r="S87" s="4"/>
      <c r="T87" s="4"/>
      <c r="U87" s="4"/>
      <c r="V87" s="4"/>
      <c r="W87" s="4"/>
      <c r="X87" s="4"/>
      <c r="Y87" s="4"/>
      <c r="Z87" s="4"/>
    </row>
    <row r="88" spans="1:26" ht="16.5" customHeight="1">
      <c r="A88" s="7"/>
      <c r="B88" s="7"/>
      <c r="C88" s="7"/>
      <c r="D88" s="7"/>
      <c r="E88" s="7"/>
      <c r="F88" s="7"/>
      <c r="G88" s="7"/>
      <c r="H88" s="7"/>
      <c r="I88" s="8"/>
      <c r="J88" s="2"/>
      <c r="K88" s="2"/>
      <c r="L88" s="2"/>
      <c r="M88" s="2"/>
      <c r="N88" s="2"/>
      <c r="O88" s="2"/>
      <c r="P88" s="2"/>
      <c r="Q88" s="4"/>
      <c r="R88" s="4"/>
      <c r="S88" s="4"/>
      <c r="T88" s="4"/>
      <c r="U88" s="4"/>
      <c r="V88" s="4"/>
      <c r="W88" s="4"/>
      <c r="X88" s="4"/>
      <c r="Y88" s="4"/>
      <c r="Z88" s="4"/>
    </row>
    <row r="89" spans="1:26" ht="16.5" customHeight="1">
      <c r="A89" s="7"/>
      <c r="B89" s="7"/>
      <c r="C89" s="7"/>
      <c r="D89" s="7"/>
      <c r="E89" s="7"/>
      <c r="F89" s="7"/>
      <c r="G89" s="7"/>
      <c r="H89" s="7"/>
      <c r="I89" s="8"/>
      <c r="J89" s="2"/>
      <c r="K89" s="2"/>
      <c r="L89" s="2"/>
      <c r="M89" s="2"/>
      <c r="N89" s="2"/>
      <c r="O89" s="2"/>
      <c r="P89" s="2"/>
      <c r="Q89" s="4"/>
      <c r="R89" s="4"/>
      <c r="S89" s="4"/>
      <c r="T89" s="4"/>
      <c r="U89" s="4"/>
      <c r="V89" s="4"/>
      <c r="W89" s="4"/>
      <c r="X89" s="4"/>
      <c r="Y89" s="4"/>
      <c r="Z89" s="4"/>
    </row>
    <row r="90" spans="1:26" ht="16.5" customHeight="1">
      <c r="A90" s="7"/>
      <c r="B90" s="7"/>
      <c r="C90" s="7"/>
      <c r="D90" s="7"/>
      <c r="E90" s="7"/>
      <c r="F90" s="7"/>
      <c r="G90" s="7"/>
      <c r="H90" s="7"/>
      <c r="I90" s="8"/>
      <c r="J90" s="2"/>
      <c r="K90" s="2"/>
      <c r="L90" s="2"/>
      <c r="M90" s="2"/>
      <c r="N90" s="2"/>
      <c r="O90" s="2"/>
      <c r="P90" s="2"/>
      <c r="Q90" s="4"/>
      <c r="R90" s="4"/>
      <c r="S90" s="4"/>
      <c r="T90" s="4"/>
      <c r="U90" s="4"/>
      <c r="V90" s="4"/>
      <c r="W90" s="4"/>
      <c r="X90" s="4"/>
      <c r="Y90" s="4"/>
      <c r="Z90" s="4"/>
    </row>
    <row r="91" spans="1:26" ht="16.5" customHeight="1">
      <c r="A91" s="7"/>
      <c r="B91" s="7"/>
      <c r="C91" s="7"/>
      <c r="D91" s="7"/>
      <c r="E91" s="7"/>
      <c r="F91" s="7"/>
      <c r="G91" s="7"/>
      <c r="H91" s="7"/>
      <c r="I91" s="8"/>
      <c r="J91" s="2"/>
      <c r="K91" s="2"/>
      <c r="L91" s="2"/>
      <c r="M91" s="2"/>
      <c r="N91" s="2"/>
      <c r="O91" s="2"/>
      <c r="P91" s="2"/>
      <c r="Q91" s="4"/>
      <c r="R91" s="4"/>
      <c r="S91" s="4"/>
      <c r="T91" s="4"/>
      <c r="U91" s="4"/>
      <c r="V91" s="4"/>
      <c r="W91" s="4"/>
      <c r="X91" s="4"/>
      <c r="Y91" s="4"/>
      <c r="Z91" s="4"/>
    </row>
    <row r="92" spans="1:26" ht="16.5" customHeight="1">
      <c r="A92" s="7"/>
      <c r="B92" s="7"/>
      <c r="C92" s="7"/>
      <c r="D92" s="7"/>
      <c r="E92" s="7"/>
      <c r="F92" s="7"/>
      <c r="G92" s="7"/>
      <c r="H92" s="7"/>
      <c r="I92" s="8"/>
      <c r="J92" s="2"/>
      <c r="K92" s="2"/>
      <c r="L92" s="2"/>
      <c r="M92" s="2"/>
      <c r="N92" s="2"/>
      <c r="O92" s="2"/>
      <c r="P92" s="2"/>
      <c r="Q92" s="4"/>
      <c r="R92" s="4"/>
      <c r="S92" s="4"/>
      <c r="T92" s="4"/>
      <c r="U92" s="4"/>
      <c r="V92" s="4"/>
      <c r="W92" s="4"/>
      <c r="X92" s="4"/>
      <c r="Y92" s="4"/>
      <c r="Z92" s="4"/>
    </row>
    <row r="93" spans="1:26" ht="16.5" customHeight="1">
      <c r="A93" s="7"/>
      <c r="B93" s="7"/>
      <c r="C93" s="7"/>
      <c r="D93" s="7"/>
      <c r="E93" s="7"/>
      <c r="F93" s="7"/>
      <c r="G93" s="7"/>
      <c r="H93" s="7"/>
      <c r="I93" s="8"/>
      <c r="J93" s="2"/>
      <c r="K93" s="2"/>
      <c r="L93" s="2"/>
      <c r="M93" s="2"/>
      <c r="N93" s="2"/>
      <c r="O93" s="2"/>
      <c r="P93" s="2"/>
      <c r="Q93" s="4"/>
      <c r="R93" s="4"/>
      <c r="S93" s="4"/>
      <c r="T93" s="4"/>
      <c r="U93" s="4"/>
      <c r="V93" s="4"/>
      <c r="W93" s="4"/>
      <c r="X93" s="4"/>
      <c r="Y93" s="4"/>
      <c r="Z93" s="4"/>
    </row>
    <row r="94" spans="1:26" ht="16.5" customHeight="1">
      <c r="A94" s="7"/>
      <c r="B94" s="7"/>
      <c r="C94" s="7"/>
      <c r="D94" s="7"/>
      <c r="E94" s="7"/>
      <c r="F94" s="7"/>
      <c r="G94" s="7"/>
      <c r="H94" s="7"/>
      <c r="I94" s="8"/>
      <c r="J94" s="2"/>
      <c r="K94" s="2"/>
      <c r="L94" s="2"/>
      <c r="M94" s="2"/>
      <c r="N94" s="2"/>
      <c r="O94" s="2"/>
      <c r="P94" s="2"/>
      <c r="Q94" s="4"/>
      <c r="R94" s="4"/>
      <c r="S94" s="4"/>
      <c r="T94" s="4"/>
      <c r="U94" s="4"/>
      <c r="V94" s="4"/>
      <c r="W94" s="4"/>
      <c r="X94" s="4"/>
      <c r="Y94" s="4"/>
      <c r="Z94" s="4"/>
    </row>
    <row r="95" spans="1:26" ht="16.5" customHeight="1">
      <c r="A95" s="7"/>
      <c r="B95" s="7"/>
      <c r="C95" s="7"/>
      <c r="D95" s="7"/>
      <c r="E95" s="7"/>
      <c r="F95" s="7"/>
      <c r="G95" s="7"/>
      <c r="H95" s="7"/>
      <c r="I95" s="8"/>
      <c r="J95" s="2"/>
      <c r="K95" s="2"/>
      <c r="L95" s="2"/>
      <c r="M95" s="2"/>
      <c r="N95" s="2"/>
      <c r="O95" s="2"/>
      <c r="P95" s="2"/>
      <c r="Q95" s="4"/>
      <c r="R95" s="4"/>
      <c r="S95" s="4"/>
      <c r="T95" s="4"/>
      <c r="U95" s="4"/>
      <c r="V95" s="4"/>
      <c r="W95" s="4"/>
      <c r="X95" s="4"/>
      <c r="Y95" s="4"/>
      <c r="Z95" s="4"/>
    </row>
    <row r="96" spans="1:26" ht="16.5" customHeight="1">
      <c r="A96" s="7"/>
      <c r="B96" s="7"/>
      <c r="C96" s="7"/>
      <c r="D96" s="7"/>
      <c r="E96" s="7"/>
      <c r="F96" s="7"/>
      <c r="G96" s="7"/>
      <c r="H96" s="7"/>
      <c r="I96" s="8"/>
      <c r="J96" s="2"/>
      <c r="K96" s="2"/>
      <c r="L96" s="2"/>
      <c r="M96" s="2"/>
      <c r="N96" s="2"/>
      <c r="O96" s="2"/>
      <c r="P96" s="2"/>
      <c r="Q96" s="4"/>
      <c r="R96" s="4"/>
      <c r="S96" s="4"/>
      <c r="T96" s="4"/>
      <c r="U96" s="4"/>
      <c r="V96" s="4"/>
      <c r="W96" s="4"/>
      <c r="X96" s="4"/>
      <c r="Y96" s="4"/>
      <c r="Z96" s="4"/>
    </row>
    <row r="97" spans="1:26" ht="16.5" customHeight="1">
      <c r="A97" s="7"/>
      <c r="B97" s="7"/>
      <c r="C97" s="7"/>
      <c r="D97" s="7"/>
      <c r="E97" s="7"/>
      <c r="F97" s="7"/>
      <c r="G97" s="7"/>
      <c r="H97" s="7"/>
      <c r="I97" s="8"/>
      <c r="J97" s="2"/>
      <c r="K97" s="2"/>
      <c r="L97" s="2"/>
      <c r="M97" s="2"/>
      <c r="N97" s="2"/>
      <c r="O97" s="2"/>
      <c r="P97" s="2"/>
      <c r="Q97" s="4"/>
      <c r="R97" s="4"/>
      <c r="S97" s="4"/>
      <c r="T97" s="4"/>
      <c r="U97" s="4"/>
      <c r="V97" s="4"/>
      <c r="W97" s="4"/>
      <c r="X97" s="4"/>
      <c r="Y97" s="4"/>
      <c r="Z97" s="4"/>
    </row>
    <row r="98" spans="1:26" ht="16.5" customHeight="1">
      <c r="A98" s="7"/>
      <c r="B98" s="7"/>
      <c r="C98" s="7"/>
      <c r="D98" s="7"/>
      <c r="E98" s="7"/>
      <c r="F98" s="7"/>
      <c r="G98" s="7"/>
      <c r="H98" s="7"/>
      <c r="I98" s="8"/>
      <c r="J98" s="2"/>
      <c r="K98" s="2"/>
      <c r="L98" s="2"/>
      <c r="M98" s="2"/>
      <c r="N98" s="2"/>
      <c r="O98" s="2"/>
      <c r="P98" s="2"/>
      <c r="Q98" s="4"/>
      <c r="R98" s="4"/>
      <c r="S98" s="4"/>
      <c r="T98" s="4"/>
      <c r="U98" s="4"/>
      <c r="V98" s="4"/>
      <c r="W98" s="4"/>
      <c r="X98" s="4"/>
      <c r="Y98" s="4"/>
      <c r="Z98" s="4"/>
    </row>
    <row r="99" spans="1:26" ht="16.5" customHeight="1">
      <c r="A99" s="7"/>
      <c r="B99" s="7"/>
      <c r="C99" s="7"/>
      <c r="D99" s="7"/>
      <c r="E99" s="7"/>
      <c r="F99" s="7"/>
      <c r="G99" s="7"/>
      <c r="H99" s="7"/>
      <c r="I99" s="8"/>
      <c r="J99" s="2"/>
      <c r="K99" s="2"/>
      <c r="L99" s="2"/>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8"/>
      <c r="J100" s="2"/>
      <c r="K100" s="2"/>
      <c r="L100" s="2"/>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8"/>
      <c r="J101" s="2"/>
      <c r="K101" s="2"/>
      <c r="L101" s="2"/>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8"/>
      <c r="J102" s="2"/>
      <c r="K102" s="2"/>
      <c r="L102" s="2"/>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8"/>
      <c r="J103" s="2"/>
      <c r="K103" s="2"/>
      <c r="L103" s="2"/>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8"/>
      <c r="J104" s="2"/>
      <c r="K104" s="2"/>
      <c r="L104" s="2"/>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8"/>
      <c r="J105" s="2"/>
      <c r="K105" s="2"/>
      <c r="L105" s="2"/>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8"/>
      <c r="J106" s="2"/>
      <c r="K106" s="2"/>
      <c r="L106" s="2"/>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8"/>
      <c r="J107" s="2"/>
      <c r="K107" s="2"/>
      <c r="L107" s="2"/>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8"/>
      <c r="J108" s="2"/>
      <c r="K108" s="2"/>
      <c r="L108" s="2"/>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8"/>
      <c r="J109" s="2"/>
      <c r="K109" s="2"/>
      <c r="L109" s="2"/>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8"/>
      <c r="J110" s="2"/>
      <c r="K110" s="2"/>
      <c r="L110" s="2"/>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8"/>
      <c r="J111" s="2"/>
      <c r="K111" s="2"/>
      <c r="L111" s="2"/>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8"/>
      <c r="J112" s="2"/>
      <c r="K112" s="2"/>
      <c r="L112" s="2"/>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8"/>
      <c r="J113" s="2"/>
      <c r="K113" s="2"/>
      <c r="L113" s="2"/>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8"/>
      <c r="J114" s="2"/>
      <c r="K114" s="2"/>
      <c r="L114" s="2"/>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8"/>
      <c r="J115" s="2"/>
      <c r="K115" s="2"/>
      <c r="L115" s="2"/>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8"/>
      <c r="J116" s="2"/>
      <c r="K116" s="2"/>
      <c r="L116" s="2"/>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8"/>
      <c r="J117" s="2"/>
      <c r="K117" s="2"/>
      <c r="L117" s="2"/>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8"/>
      <c r="J118" s="2"/>
      <c r="K118" s="2"/>
      <c r="L118" s="2"/>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8"/>
      <c r="J119" s="2"/>
      <c r="K119" s="2"/>
      <c r="L119" s="2"/>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8"/>
      <c r="J120" s="2"/>
      <c r="K120" s="2"/>
      <c r="L120" s="2"/>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8"/>
      <c r="J121" s="2"/>
      <c r="K121" s="2"/>
      <c r="L121" s="2"/>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8"/>
      <c r="J122" s="2"/>
      <c r="K122" s="2"/>
      <c r="L122" s="2"/>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8"/>
      <c r="J123" s="2"/>
      <c r="K123" s="2"/>
      <c r="L123" s="2"/>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8"/>
      <c r="J124" s="2"/>
      <c r="K124" s="2"/>
      <c r="L124" s="2"/>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8"/>
      <c r="J125" s="2"/>
      <c r="K125" s="2"/>
      <c r="L125" s="2"/>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8"/>
      <c r="J126" s="2"/>
      <c r="K126" s="2"/>
      <c r="L126" s="2"/>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8"/>
      <c r="J127" s="2"/>
      <c r="K127" s="2"/>
      <c r="L127" s="2"/>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8"/>
      <c r="J128" s="2"/>
      <c r="K128" s="2"/>
      <c r="L128" s="2"/>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8"/>
      <c r="J129" s="2"/>
      <c r="K129" s="2"/>
      <c r="L129" s="2"/>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8"/>
      <c r="J130" s="2"/>
      <c r="K130" s="2"/>
      <c r="L130" s="2"/>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8"/>
      <c r="J131" s="2"/>
      <c r="K131" s="2"/>
      <c r="L131" s="2"/>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8"/>
      <c r="J132" s="2"/>
      <c r="K132" s="2"/>
      <c r="L132" s="2"/>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8"/>
      <c r="J133" s="2"/>
      <c r="K133" s="2"/>
      <c r="L133" s="2"/>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8"/>
      <c r="J134" s="2"/>
      <c r="K134" s="2"/>
      <c r="L134" s="2"/>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8"/>
      <c r="J135" s="2"/>
      <c r="K135" s="2"/>
      <c r="L135" s="2"/>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8"/>
      <c r="J136" s="2"/>
      <c r="K136" s="2"/>
      <c r="L136" s="2"/>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8"/>
      <c r="J137" s="2"/>
      <c r="K137" s="2"/>
      <c r="L137" s="2"/>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8"/>
      <c r="J138" s="2"/>
      <c r="K138" s="2"/>
      <c r="L138" s="2"/>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8"/>
      <c r="J139" s="2"/>
      <c r="K139" s="2"/>
      <c r="L139" s="2"/>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8"/>
      <c r="J140" s="2"/>
      <c r="K140" s="2"/>
      <c r="L140" s="2"/>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8"/>
      <c r="J141" s="2"/>
      <c r="K141" s="2"/>
      <c r="L141" s="2"/>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8"/>
      <c r="J142" s="2"/>
      <c r="K142" s="2"/>
      <c r="L142" s="2"/>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8"/>
      <c r="J143" s="2"/>
      <c r="K143" s="2"/>
      <c r="L143" s="2"/>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8"/>
      <c r="J144" s="2"/>
      <c r="K144" s="2"/>
      <c r="L144" s="2"/>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8"/>
      <c r="J145" s="2"/>
      <c r="K145" s="2"/>
      <c r="L145" s="2"/>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8"/>
      <c r="J146" s="2"/>
      <c r="K146" s="2"/>
      <c r="L146" s="2"/>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8"/>
      <c r="J147" s="2"/>
      <c r="K147" s="2"/>
      <c r="L147" s="2"/>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8"/>
      <c r="J148" s="2"/>
      <c r="K148" s="2"/>
      <c r="L148" s="2"/>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8"/>
      <c r="J149" s="2"/>
      <c r="K149" s="2"/>
      <c r="L149" s="2"/>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8"/>
      <c r="J150" s="2"/>
      <c r="K150" s="2"/>
      <c r="L150" s="2"/>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8"/>
      <c r="J151" s="2"/>
      <c r="K151" s="2"/>
      <c r="L151" s="2"/>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8"/>
      <c r="J152" s="2"/>
      <c r="K152" s="2"/>
      <c r="L152" s="2"/>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8"/>
      <c r="J153" s="2"/>
      <c r="K153" s="2"/>
      <c r="L153" s="2"/>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8"/>
      <c r="J154" s="2"/>
      <c r="K154" s="2"/>
      <c r="L154" s="2"/>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8"/>
      <c r="J155" s="2"/>
      <c r="K155" s="2"/>
      <c r="L155" s="2"/>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8"/>
      <c r="J156" s="2"/>
      <c r="K156" s="2"/>
      <c r="L156" s="2"/>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8"/>
      <c r="J157" s="2"/>
      <c r="K157" s="2"/>
      <c r="L157" s="2"/>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8"/>
      <c r="J158" s="2"/>
      <c r="K158" s="2"/>
      <c r="L158" s="2"/>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8"/>
      <c r="J159" s="2"/>
      <c r="K159" s="2"/>
      <c r="L159" s="2"/>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8"/>
      <c r="J160" s="2"/>
      <c r="K160" s="2"/>
      <c r="L160" s="2"/>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8"/>
      <c r="J161" s="2"/>
      <c r="K161" s="2"/>
      <c r="L161" s="2"/>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8"/>
      <c r="J162" s="2"/>
      <c r="K162" s="2"/>
      <c r="L162" s="2"/>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8"/>
      <c r="J163" s="2"/>
      <c r="K163" s="2"/>
      <c r="L163" s="2"/>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8"/>
      <c r="J164" s="2"/>
      <c r="K164" s="2"/>
      <c r="L164" s="2"/>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8"/>
      <c r="J165" s="2"/>
      <c r="K165" s="2"/>
      <c r="L165" s="2"/>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8"/>
      <c r="J166" s="2"/>
      <c r="K166" s="2"/>
      <c r="L166" s="2"/>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8"/>
      <c r="J167" s="2"/>
      <c r="K167" s="2"/>
      <c r="L167" s="2"/>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8"/>
      <c r="J168" s="2"/>
      <c r="K168" s="2"/>
      <c r="L168" s="2"/>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8"/>
      <c r="J169" s="2"/>
      <c r="K169" s="2"/>
      <c r="L169" s="2"/>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8"/>
      <c r="J170" s="2"/>
      <c r="K170" s="2"/>
      <c r="L170" s="2"/>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8"/>
      <c r="J171" s="2"/>
      <c r="K171" s="2"/>
      <c r="L171" s="2"/>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8"/>
      <c r="J172" s="2"/>
      <c r="K172" s="2"/>
      <c r="L172" s="2"/>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8"/>
      <c r="J173" s="2"/>
      <c r="K173" s="2"/>
      <c r="L173" s="2"/>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8"/>
      <c r="J174" s="2"/>
      <c r="K174" s="2"/>
      <c r="L174" s="2"/>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8"/>
      <c r="J175" s="2"/>
      <c r="K175" s="2"/>
      <c r="L175" s="2"/>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8"/>
      <c r="J176" s="2"/>
      <c r="K176" s="2"/>
      <c r="L176" s="2"/>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8"/>
      <c r="J177" s="2"/>
      <c r="K177" s="2"/>
      <c r="L177" s="2"/>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8"/>
      <c r="J178" s="2"/>
      <c r="K178" s="2"/>
      <c r="L178" s="2"/>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8"/>
      <c r="J179" s="2"/>
      <c r="K179" s="2"/>
      <c r="L179" s="2"/>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8"/>
      <c r="J180" s="2"/>
      <c r="K180" s="2"/>
      <c r="L180" s="2"/>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8"/>
      <c r="J181" s="2"/>
      <c r="K181" s="2"/>
      <c r="L181" s="2"/>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8"/>
      <c r="J182" s="2"/>
      <c r="K182" s="2"/>
      <c r="L182" s="2"/>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8"/>
      <c r="J183" s="2"/>
      <c r="K183" s="2"/>
      <c r="L183" s="2"/>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8"/>
      <c r="J184" s="2"/>
      <c r="K184" s="2"/>
      <c r="L184" s="2"/>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8"/>
      <c r="J185" s="2"/>
      <c r="K185" s="2"/>
      <c r="L185" s="2"/>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8"/>
      <c r="J186" s="2"/>
      <c r="K186" s="2"/>
      <c r="L186" s="2"/>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8"/>
      <c r="J187" s="2"/>
      <c r="K187" s="2"/>
      <c r="L187" s="2"/>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8"/>
      <c r="J188" s="2"/>
      <c r="K188" s="2"/>
      <c r="L188" s="2"/>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8"/>
      <c r="J189" s="2"/>
      <c r="K189" s="2"/>
      <c r="L189" s="2"/>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8"/>
      <c r="J190" s="2"/>
      <c r="K190" s="2"/>
      <c r="L190" s="2"/>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8"/>
      <c r="J191" s="2"/>
      <c r="K191" s="2"/>
      <c r="L191" s="2"/>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8"/>
      <c r="J192" s="2"/>
      <c r="K192" s="2"/>
      <c r="L192" s="2"/>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8"/>
      <c r="J193" s="2"/>
      <c r="K193" s="2"/>
      <c r="L193" s="2"/>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8"/>
      <c r="J194" s="2"/>
      <c r="K194" s="2"/>
      <c r="L194" s="2"/>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8"/>
      <c r="J195" s="2"/>
      <c r="K195" s="2"/>
      <c r="L195" s="2"/>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8"/>
      <c r="J196" s="2"/>
      <c r="K196" s="2"/>
      <c r="L196" s="2"/>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8"/>
      <c r="J197" s="2"/>
      <c r="K197" s="2"/>
      <c r="L197" s="2"/>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8"/>
      <c r="J198" s="2"/>
      <c r="K198" s="2"/>
      <c r="L198" s="2"/>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8"/>
      <c r="J199" s="2"/>
      <c r="K199" s="2"/>
      <c r="L199" s="2"/>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8"/>
      <c r="J200" s="2"/>
      <c r="K200" s="2"/>
      <c r="L200" s="2"/>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8"/>
      <c r="J201" s="2"/>
      <c r="K201" s="2"/>
      <c r="L201" s="2"/>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8"/>
      <c r="J202" s="2"/>
      <c r="K202" s="2"/>
      <c r="L202" s="2"/>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8"/>
      <c r="J203" s="2"/>
      <c r="K203" s="2"/>
      <c r="L203" s="2"/>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8"/>
      <c r="J204" s="2"/>
      <c r="K204" s="2"/>
      <c r="L204" s="2"/>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8"/>
      <c r="J205" s="2"/>
      <c r="K205" s="2"/>
      <c r="L205" s="2"/>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8"/>
      <c r="J206" s="2"/>
      <c r="K206" s="2"/>
      <c r="L206" s="2"/>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8"/>
      <c r="J207" s="2"/>
      <c r="K207" s="2"/>
      <c r="L207" s="2"/>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8"/>
      <c r="J208" s="2"/>
      <c r="K208" s="2"/>
      <c r="L208" s="2"/>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8"/>
      <c r="J209" s="2"/>
      <c r="K209" s="2"/>
      <c r="L209" s="2"/>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8"/>
      <c r="J210" s="2"/>
      <c r="K210" s="2"/>
      <c r="L210" s="2"/>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8"/>
      <c r="J211" s="2"/>
      <c r="K211" s="2"/>
      <c r="L211" s="2"/>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8"/>
      <c r="J212" s="2"/>
      <c r="K212" s="2"/>
      <c r="L212" s="2"/>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8"/>
      <c r="J213" s="2"/>
      <c r="K213" s="2"/>
      <c r="L213" s="2"/>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8"/>
      <c r="J214" s="2"/>
      <c r="K214" s="2"/>
      <c r="L214" s="2"/>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8"/>
      <c r="J215" s="2"/>
      <c r="K215" s="2"/>
      <c r="L215" s="2"/>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8"/>
      <c r="J216" s="2"/>
      <c r="K216" s="2"/>
      <c r="L216" s="2"/>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8"/>
      <c r="J217" s="2"/>
      <c r="K217" s="2"/>
      <c r="L217" s="2"/>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8"/>
      <c r="J218" s="2"/>
      <c r="K218" s="2"/>
      <c r="L218" s="2"/>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8"/>
      <c r="J219" s="2"/>
      <c r="K219" s="2"/>
      <c r="L219" s="2"/>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8"/>
      <c r="J220" s="2"/>
      <c r="K220" s="2"/>
      <c r="L220" s="2"/>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8"/>
      <c r="J221" s="2"/>
      <c r="K221" s="2"/>
      <c r="L221" s="2"/>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8"/>
      <c r="J222" s="2"/>
      <c r="K222" s="2"/>
      <c r="L222" s="2"/>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8"/>
      <c r="J223" s="2"/>
      <c r="K223" s="2"/>
      <c r="L223" s="2"/>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8"/>
      <c r="J224" s="2"/>
      <c r="K224" s="2"/>
      <c r="L224" s="2"/>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8"/>
      <c r="J225" s="2"/>
      <c r="K225" s="2"/>
      <c r="L225" s="2"/>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8"/>
      <c r="J226" s="2"/>
      <c r="K226" s="2"/>
      <c r="L226" s="2"/>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8"/>
      <c r="J227" s="2"/>
      <c r="K227" s="2"/>
      <c r="L227" s="2"/>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8"/>
      <c r="J228" s="2"/>
      <c r="K228" s="2"/>
      <c r="L228" s="2"/>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8"/>
      <c r="J229" s="2"/>
      <c r="K229" s="2"/>
      <c r="L229" s="2"/>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8"/>
      <c r="J230" s="2"/>
      <c r="K230" s="2"/>
      <c r="L230" s="2"/>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8"/>
      <c r="J231" s="2"/>
      <c r="K231" s="2"/>
      <c r="L231" s="2"/>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8"/>
      <c r="J232" s="2"/>
      <c r="K232" s="2"/>
      <c r="L232" s="2"/>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8"/>
      <c r="J233" s="2"/>
      <c r="K233" s="2"/>
      <c r="L233" s="2"/>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8"/>
      <c r="J234" s="2"/>
      <c r="K234" s="2"/>
      <c r="L234" s="2"/>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8"/>
      <c r="J235" s="2"/>
      <c r="K235" s="2"/>
      <c r="L235" s="2"/>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8"/>
      <c r="J236" s="2"/>
      <c r="K236" s="2"/>
      <c r="L236" s="2"/>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8"/>
      <c r="J237" s="2"/>
      <c r="K237" s="2"/>
      <c r="L237" s="2"/>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8"/>
      <c r="J238" s="2"/>
      <c r="K238" s="2"/>
      <c r="L238" s="2"/>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8"/>
      <c r="J239" s="2"/>
      <c r="K239" s="2"/>
      <c r="L239" s="2"/>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8"/>
      <c r="J240" s="2"/>
      <c r="K240" s="2"/>
      <c r="L240" s="2"/>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8"/>
      <c r="J241" s="2"/>
      <c r="K241" s="2"/>
      <c r="L241" s="2"/>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8"/>
      <c r="J242" s="2"/>
      <c r="K242" s="2"/>
      <c r="L242" s="2"/>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8"/>
      <c r="J243" s="2"/>
      <c r="K243" s="2"/>
      <c r="L243" s="2"/>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8"/>
      <c r="J244" s="2"/>
      <c r="K244" s="2"/>
      <c r="L244" s="2"/>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8"/>
      <c r="J245" s="2"/>
      <c r="K245" s="2"/>
      <c r="L245" s="2"/>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8"/>
      <c r="J246" s="2"/>
      <c r="K246" s="2"/>
      <c r="L246" s="2"/>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8"/>
      <c r="J247" s="2"/>
      <c r="K247" s="2"/>
      <c r="L247" s="2"/>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8"/>
      <c r="J248" s="2"/>
      <c r="K248" s="2"/>
      <c r="L248" s="2"/>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8"/>
      <c r="J249" s="2"/>
      <c r="K249" s="2"/>
      <c r="L249" s="2"/>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8"/>
      <c r="J250" s="2"/>
      <c r="K250" s="2"/>
      <c r="L250" s="2"/>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8"/>
      <c r="J251" s="2"/>
      <c r="K251" s="2"/>
      <c r="L251" s="2"/>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8"/>
      <c r="J252" s="2"/>
      <c r="K252" s="2"/>
      <c r="L252" s="2"/>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8"/>
      <c r="J253" s="2"/>
      <c r="K253" s="2"/>
      <c r="L253" s="2"/>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8"/>
      <c r="J254" s="2"/>
      <c r="K254" s="2"/>
      <c r="L254" s="2"/>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8"/>
      <c r="J255" s="2"/>
      <c r="K255" s="2"/>
      <c r="L255" s="2"/>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8"/>
      <c r="J256" s="2"/>
      <c r="K256" s="2"/>
      <c r="L256" s="2"/>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8"/>
      <c r="J257" s="2"/>
      <c r="K257" s="2"/>
      <c r="L257" s="2"/>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8"/>
      <c r="J258" s="2"/>
      <c r="K258" s="2"/>
      <c r="L258" s="2"/>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8"/>
      <c r="J259" s="2"/>
      <c r="K259" s="2"/>
      <c r="L259" s="2"/>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8"/>
      <c r="J260" s="2"/>
      <c r="K260" s="2"/>
      <c r="L260" s="2"/>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8"/>
      <c r="J261" s="2"/>
      <c r="K261" s="2"/>
      <c r="L261" s="2"/>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8"/>
      <c r="J262" s="2"/>
      <c r="K262" s="2"/>
      <c r="L262" s="2"/>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8"/>
      <c r="J263" s="2"/>
      <c r="K263" s="2"/>
      <c r="L263" s="2"/>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8"/>
      <c r="J264" s="2"/>
      <c r="K264" s="2"/>
      <c r="L264" s="2"/>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8"/>
      <c r="J265" s="2"/>
      <c r="K265" s="2"/>
      <c r="L265" s="2"/>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8"/>
      <c r="J266" s="2"/>
      <c r="K266" s="2"/>
      <c r="L266" s="2"/>
      <c r="M266" s="2"/>
      <c r="N266" s="2"/>
      <c r="O266" s="2"/>
      <c r="P266" s="2"/>
      <c r="Q266" s="4"/>
      <c r="R266" s="4"/>
      <c r="S266" s="4"/>
      <c r="T266" s="4"/>
      <c r="U266" s="4"/>
      <c r="V266" s="4"/>
      <c r="W266" s="4"/>
      <c r="X266" s="4"/>
      <c r="Y266" s="4"/>
      <c r="Z266" s="4"/>
    </row>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67">
    <mergeCell ref="P60:P62"/>
    <mergeCell ref="H60:H62"/>
    <mergeCell ref="I60:I62"/>
    <mergeCell ref="J60:J62"/>
    <mergeCell ref="K60:K62"/>
    <mergeCell ref="L60:L62"/>
    <mergeCell ref="M60:M62"/>
    <mergeCell ref="N60:N62"/>
    <mergeCell ref="Q51:Q53"/>
    <mergeCell ref="R51:R53"/>
    <mergeCell ref="S51:S53"/>
    <mergeCell ref="T51:T53"/>
    <mergeCell ref="U51:U53"/>
    <mergeCell ref="V51:V53"/>
    <mergeCell ref="H51:H53"/>
    <mergeCell ref="I51:I53"/>
    <mergeCell ref="J51:J53"/>
    <mergeCell ref="K51:K53"/>
    <mergeCell ref="L51:L53"/>
    <mergeCell ref="M51:M53"/>
    <mergeCell ref="N51:N53"/>
    <mergeCell ref="A48:A50"/>
    <mergeCell ref="B48:B50"/>
    <mergeCell ref="C48:C50"/>
    <mergeCell ref="D48:D50"/>
    <mergeCell ref="E48:E50"/>
    <mergeCell ref="F48:F50"/>
    <mergeCell ref="G48:G50"/>
    <mergeCell ref="O51:O53"/>
    <mergeCell ref="P51:P53"/>
    <mergeCell ref="A51:A53"/>
    <mergeCell ref="B51:B53"/>
    <mergeCell ref="C51:C53"/>
    <mergeCell ref="D51:D53"/>
    <mergeCell ref="E51:E53"/>
    <mergeCell ref="F51:F53"/>
    <mergeCell ref="G51:G53"/>
    <mergeCell ref="O48:O50"/>
    <mergeCell ref="P48:P50"/>
    <mergeCell ref="Q48:Q50"/>
    <mergeCell ref="R48:R50"/>
    <mergeCell ref="S48:S50"/>
    <mergeCell ref="T48:T50"/>
    <mergeCell ref="U48:U50"/>
    <mergeCell ref="V48:V50"/>
    <mergeCell ref="H48:H50"/>
    <mergeCell ref="I48:I50"/>
    <mergeCell ref="J48:J50"/>
    <mergeCell ref="K48:K50"/>
    <mergeCell ref="L48:L50"/>
    <mergeCell ref="M48:M50"/>
    <mergeCell ref="N48:N50"/>
    <mergeCell ref="R45:R47"/>
    <mergeCell ref="S45:S47"/>
    <mergeCell ref="T45:T47"/>
    <mergeCell ref="U45:U47"/>
    <mergeCell ref="V45:V47"/>
    <mergeCell ref="O42:O44"/>
    <mergeCell ref="P42:P44"/>
    <mergeCell ref="R42:R44"/>
    <mergeCell ref="S42:S44"/>
    <mergeCell ref="T42:T44"/>
    <mergeCell ref="U42:U44"/>
    <mergeCell ref="V42:V44"/>
    <mergeCell ref="A39:A41"/>
    <mergeCell ref="B39:B41"/>
    <mergeCell ref="C39:C41"/>
    <mergeCell ref="D39:D41"/>
    <mergeCell ref="E39:E41"/>
    <mergeCell ref="F39:F41"/>
    <mergeCell ref="G39:G41"/>
    <mergeCell ref="Q42:Q44"/>
    <mergeCell ref="Q45:Q47"/>
    <mergeCell ref="A45:A47"/>
    <mergeCell ref="B45:B47"/>
    <mergeCell ref="C45:C47"/>
    <mergeCell ref="D45:D47"/>
    <mergeCell ref="E45:E47"/>
    <mergeCell ref="F45:F47"/>
    <mergeCell ref="G45:G47"/>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A42:A44"/>
    <mergeCell ref="B42:B44"/>
    <mergeCell ref="C42:C44"/>
    <mergeCell ref="D42:D44"/>
    <mergeCell ref="E42:E44"/>
    <mergeCell ref="F42:F44"/>
    <mergeCell ref="G42:G44"/>
    <mergeCell ref="O45:O47"/>
    <mergeCell ref="P45:P47"/>
    <mergeCell ref="H45:H47"/>
    <mergeCell ref="I45:I47"/>
    <mergeCell ref="J45:J47"/>
    <mergeCell ref="K45:K47"/>
    <mergeCell ref="L45:L47"/>
    <mergeCell ref="M45:M47"/>
    <mergeCell ref="N45:N47"/>
    <mergeCell ref="U33:U35"/>
    <mergeCell ref="V33:V35"/>
    <mergeCell ref="H42:H44"/>
    <mergeCell ref="I42:I44"/>
    <mergeCell ref="J42:J44"/>
    <mergeCell ref="K42:K44"/>
    <mergeCell ref="L42:L44"/>
    <mergeCell ref="M42:M44"/>
    <mergeCell ref="N42:N44"/>
    <mergeCell ref="O39:O41"/>
    <mergeCell ref="P39:P41"/>
    <mergeCell ref="Q39:Q41"/>
    <mergeCell ref="R39:R41"/>
    <mergeCell ref="S39:S41"/>
    <mergeCell ref="T39:T41"/>
    <mergeCell ref="U39:U41"/>
    <mergeCell ref="V39:V41"/>
    <mergeCell ref="H39:H41"/>
    <mergeCell ref="I39:I41"/>
    <mergeCell ref="J39:J41"/>
    <mergeCell ref="K39:K41"/>
    <mergeCell ref="L39:L41"/>
    <mergeCell ref="M39:M41"/>
    <mergeCell ref="N39:N41"/>
    <mergeCell ref="P30:P32"/>
    <mergeCell ref="R30:R32"/>
    <mergeCell ref="S30:S32"/>
    <mergeCell ref="T30:T32"/>
    <mergeCell ref="U30:U32"/>
    <mergeCell ref="V30:V32"/>
    <mergeCell ref="A36:A38"/>
    <mergeCell ref="B36:B38"/>
    <mergeCell ref="C36:C38"/>
    <mergeCell ref="D36:D38"/>
    <mergeCell ref="E36:E38"/>
    <mergeCell ref="F36:F38"/>
    <mergeCell ref="G36:G38"/>
    <mergeCell ref="Q36:Q38"/>
    <mergeCell ref="R36:R38"/>
    <mergeCell ref="S36:S38"/>
    <mergeCell ref="T36:T38"/>
    <mergeCell ref="U36:U38"/>
    <mergeCell ref="V36:V38"/>
    <mergeCell ref="Q30:Q32"/>
    <mergeCell ref="Q33:Q35"/>
    <mergeCell ref="R33:R35"/>
    <mergeCell ref="S33:S35"/>
    <mergeCell ref="T33:T35"/>
    <mergeCell ref="G27:G29"/>
    <mergeCell ref="H30:H32"/>
    <mergeCell ref="I30:I32"/>
    <mergeCell ref="J30:J32"/>
    <mergeCell ref="K30:K32"/>
    <mergeCell ref="L30:L32"/>
    <mergeCell ref="M30:M32"/>
    <mergeCell ref="N30:N32"/>
    <mergeCell ref="O30:O32"/>
    <mergeCell ref="Q27:Q29"/>
    <mergeCell ref="R27:R29"/>
    <mergeCell ref="S27:S29"/>
    <mergeCell ref="T27:T29"/>
    <mergeCell ref="U27:U29"/>
    <mergeCell ref="V27:V29"/>
    <mergeCell ref="H27:H29"/>
    <mergeCell ref="I27:I29"/>
    <mergeCell ref="J27:J29"/>
    <mergeCell ref="K27:K29"/>
    <mergeCell ref="L27:L29"/>
    <mergeCell ref="M27:M29"/>
    <mergeCell ref="N27:N29"/>
    <mergeCell ref="O36:O38"/>
    <mergeCell ref="P36:P38"/>
    <mergeCell ref="H36:H38"/>
    <mergeCell ref="I36:I38"/>
    <mergeCell ref="J36:J38"/>
    <mergeCell ref="K36:K38"/>
    <mergeCell ref="L36:L38"/>
    <mergeCell ref="M36:M38"/>
    <mergeCell ref="N36:N38"/>
    <mergeCell ref="T57:T59"/>
    <mergeCell ref="U57:U59"/>
    <mergeCell ref="V57:V59"/>
    <mergeCell ref="A63:A65"/>
    <mergeCell ref="B63:B65"/>
    <mergeCell ref="C63:C65"/>
    <mergeCell ref="D63:D65"/>
    <mergeCell ref="E63:E65"/>
    <mergeCell ref="F63:F65"/>
    <mergeCell ref="G63:G65"/>
    <mergeCell ref="Q63:Q65"/>
    <mergeCell ref="R63:R65"/>
    <mergeCell ref="S63:S65"/>
    <mergeCell ref="T63:T65"/>
    <mergeCell ref="U63:U65"/>
    <mergeCell ref="V63:V65"/>
    <mergeCell ref="Q57:Q59"/>
    <mergeCell ref="Q60:Q62"/>
    <mergeCell ref="R60:R62"/>
    <mergeCell ref="S60:S62"/>
    <mergeCell ref="T60:T62"/>
    <mergeCell ref="U60:U62"/>
    <mergeCell ref="V60:V62"/>
    <mergeCell ref="O60:O62"/>
    <mergeCell ref="J57:J59"/>
    <mergeCell ref="K57:K59"/>
    <mergeCell ref="L57:L59"/>
    <mergeCell ref="M57:M59"/>
    <mergeCell ref="N57:N59"/>
    <mergeCell ref="O57:O59"/>
    <mergeCell ref="P57:P59"/>
    <mergeCell ref="R57:R59"/>
    <mergeCell ref="S57:S59"/>
    <mergeCell ref="A54:A56"/>
    <mergeCell ref="B54:B56"/>
    <mergeCell ref="C54:C56"/>
    <mergeCell ref="D54:D56"/>
    <mergeCell ref="E54:E56"/>
    <mergeCell ref="F54:F56"/>
    <mergeCell ref="G54:G56"/>
    <mergeCell ref="H57:H59"/>
    <mergeCell ref="I57:I59"/>
    <mergeCell ref="O54:O56"/>
    <mergeCell ref="P54:P56"/>
    <mergeCell ref="Q54:Q56"/>
    <mergeCell ref="R54:R56"/>
    <mergeCell ref="S54:S56"/>
    <mergeCell ref="T54:T56"/>
    <mergeCell ref="U54:U56"/>
    <mergeCell ref="V54:V56"/>
    <mergeCell ref="H54:H56"/>
    <mergeCell ref="I54:I56"/>
    <mergeCell ref="J54:J56"/>
    <mergeCell ref="K54:K56"/>
    <mergeCell ref="L54:L56"/>
    <mergeCell ref="M54:M56"/>
    <mergeCell ref="N54:N56"/>
    <mergeCell ref="O63:O65"/>
    <mergeCell ref="P63:P65"/>
    <mergeCell ref="H63:H65"/>
    <mergeCell ref="I63:I65"/>
    <mergeCell ref="J63:J65"/>
    <mergeCell ref="K63:K65"/>
    <mergeCell ref="L63:L65"/>
    <mergeCell ref="M63:M65"/>
    <mergeCell ref="N63:N65"/>
    <mergeCell ref="Q66:Q68"/>
    <mergeCell ref="R66:R68"/>
    <mergeCell ref="S66:S68"/>
    <mergeCell ref="T66:T68"/>
    <mergeCell ref="U66:U68"/>
    <mergeCell ref="V66:V68"/>
    <mergeCell ref="H66:H68"/>
    <mergeCell ref="I66:I68"/>
    <mergeCell ref="J66:J68"/>
    <mergeCell ref="K66:K68"/>
    <mergeCell ref="L66:L68"/>
    <mergeCell ref="M66:M68"/>
    <mergeCell ref="N66:N68"/>
    <mergeCell ref="A66:A68"/>
    <mergeCell ref="B66:B68"/>
    <mergeCell ref="C66:C68"/>
    <mergeCell ref="D66:D68"/>
    <mergeCell ref="E66:E68"/>
    <mergeCell ref="F66:F68"/>
    <mergeCell ref="G66:G68"/>
    <mergeCell ref="O66:O68"/>
    <mergeCell ref="P66:P68"/>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A24:A26"/>
    <mergeCell ref="B24:B26"/>
    <mergeCell ref="C24:C26"/>
    <mergeCell ref="D24:D26"/>
    <mergeCell ref="E24:E26"/>
    <mergeCell ref="F24:F26"/>
    <mergeCell ref="G24:G26"/>
    <mergeCell ref="O33:O35"/>
    <mergeCell ref="P33:P35"/>
    <mergeCell ref="H33:H35"/>
    <mergeCell ref="I33:I35"/>
    <mergeCell ref="J33:J35"/>
    <mergeCell ref="K33:K35"/>
    <mergeCell ref="L33:L35"/>
    <mergeCell ref="M33:M35"/>
    <mergeCell ref="N33:N35"/>
    <mergeCell ref="O27:O29"/>
    <mergeCell ref="P27:P29"/>
    <mergeCell ref="A27:A29"/>
    <mergeCell ref="B27:B29"/>
    <mergeCell ref="C27:C29"/>
    <mergeCell ref="D27:D29"/>
    <mergeCell ref="E27:E29"/>
    <mergeCell ref="F27:F29"/>
    <mergeCell ref="O24:O26"/>
    <mergeCell ref="P24:P26"/>
    <mergeCell ref="Q24:Q26"/>
    <mergeCell ref="R24:R26"/>
    <mergeCell ref="S24:S26"/>
    <mergeCell ref="T24:T26"/>
    <mergeCell ref="U24:U26"/>
    <mergeCell ref="V24:V26"/>
    <mergeCell ref="H24:H26"/>
    <mergeCell ref="I24:I26"/>
    <mergeCell ref="J24:J26"/>
    <mergeCell ref="K24:K26"/>
    <mergeCell ref="L24:L26"/>
    <mergeCell ref="M24:M26"/>
    <mergeCell ref="N24:N26"/>
    <mergeCell ref="Q21:Q23"/>
    <mergeCell ref="R21:R23"/>
    <mergeCell ref="S21:S23"/>
    <mergeCell ref="T21:T23"/>
    <mergeCell ref="U21:U23"/>
    <mergeCell ref="V21:V23"/>
    <mergeCell ref="H21:H23"/>
    <mergeCell ref="I21:I23"/>
    <mergeCell ref="J21:J23"/>
    <mergeCell ref="K21:K23"/>
    <mergeCell ref="L21:L23"/>
    <mergeCell ref="M21:M23"/>
    <mergeCell ref="N21:N23"/>
    <mergeCell ref="A18:A20"/>
    <mergeCell ref="B18:B20"/>
    <mergeCell ref="C18:C20"/>
    <mergeCell ref="D18:D20"/>
    <mergeCell ref="E18:E20"/>
    <mergeCell ref="F18:F20"/>
    <mergeCell ref="G18:G20"/>
    <mergeCell ref="O21:O23"/>
    <mergeCell ref="P21:P23"/>
    <mergeCell ref="A21:A23"/>
    <mergeCell ref="B21:B23"/>
    <mergeCell ref="C21:C23"/>
    <mergeCell ref="D21:D23"/>
    <mergeCell ref="E21:E23"/>
    <mergeCell ref="F21:F23"/>
    <mergeCell ref="G21:G23"/>
    <mergeCell ref="Q15:Q17"/>
    <mergeCell ref="Q18:Q20"/>
    <mergeCell ref="R18:R20"/>
    <mergeCell ref="S18:S20"/>
    <mergeCell ref="T18:T20"/>
    <mergeCell ref="U18:U20"/>
    <mergeCell ref="V18:V20"/>
    <mergeCell ref="O15:O17"/>
    <mergeCell ref="P15:P17"/>
    <mergeCell ref="R15:R17"/>
    <mergeCell ref="S15:S17"/>
    <mergeCell ref="T15:T17"/>
    <mergeCell ref="U15:U17"/>
    <mergeCell ref="V15:V17"/>
    <mergeCell ref="H12:H14"/>
    <mergeCell ref="I12:I14"/>
    <mergeCell ref="J12:J14"/>
    <mergeCell ref="K12:K14"/>
    <mergeCell ref="L12:L14"/>
    <mergeCell ref="M12:M14"/>
    <mergeCell ref="N12:N14"/>
    <mergeCell ref="A12:A14"/>
    <mergeCell ref="B12:B14"/>
    <mergeCell ref="C12:C14"/>
    <mergeCell ref="D12:D14"/>
    <mergeCell ref="E12:E14"/>
    <mergeCell ref="F12:F14"/>
    <mergeCell ref="G12:G14"/>
    <mergeCell ref="L9:L11"/>
    <mergeCell ref="O12:O14"/>
    <mergeCell ref="P12:P14"/>
    <mergeCell ref="Q12:Q14"/>
    <mergeCell ref="R12:R14"/>
    <mergeCell ref="S12:S14"/>
    <mergeCell ref="T12:T14"/>
    <mergeCell ref="U12:U14"/>
    <mergeCell ref="V12:V14"/>
    <mergeCell ref="O18:O20"/>
    <mergeCell ref="P18:P20"/>
    <mergeCell ref="H18:H20"/>
    <mergeCell ref="I18:I20"/>
    <mergeCell ref="J18:J20"/>
    <mergeCell ref="K18:K20"/>
    <mergeCell ref="L18:L20"/>
    <mergeCell ref="M18:M20"/>
    <mergeCell ref="N18:N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D7:D8"/>
    <mergeCell ref="A9:A11"/>
    <mergeCell ref="B9:B11"/>
    <mergeCell ref="C9:C11"/>
    <mergeCell ref="D9:D11"/>
    <mergeCell ref="E9:E11"/>
    <mergeCell ref="T9:T11"/>
    <mergeCell ref="U9:U11"/>
    <mergeCell ref="V9:V11"/>
    <mergeCell ref="O7:O8"/>
    <mergeCell ref="P7:P8"/>
    <mergeCell ref="O9:O11"/>
    <mergeCell ref="P9:P11"/>
    <mergeCell ref="Q9:Q11"/>
    <mergeCell ref="R9:R11"/>
    <mergeCell ref="S9:S11"/>
    <mergeCell ref="M9:M11"/>
    <mergeCell ref="N9:N11"/>
    <mergeCell ref="F9:F11"/>
    <mergeCell ref="G9:G11"/>
    <mergeCell ref="H9:H11"/>
    <mergeCell ref="I9:I11"/>
    <mergeCell ref="J9:J11"/>
    <mergeCell ref="K9:K11"/>
    <mergeCell ref="Q7:Q8"/>
    <mergeCell ref="R7:R8"/>
    <mergeCell ref="S7:S8"/>
    <mergeCell ref="T7:T8"/>
    <mergeCell ref="U7:U8"/>
    <mergeCell ref="V7:V8"/>
    <mergeCell ref="A1:B4"/>
    <mergeCell ref="C1:U4"/>
    <mergeCell ref="A6:A8"/>
    <mergeCell ref="B6:B8"/>
    <mergeCell ref="C6:J6"/>
    <mergeCell ref="K6:P6"/>
    <mergeCell ref="Q6:V6"/>
    <mergeCell ref="E7:E8"/>
    <mergeCell ref="F7:F8"/>
    <mergeCell ref="G7:G8"/>
    <mergeCell ref="H7:H8"/>
    <mergeCell ref="I7:I8"/>
    <mergeCell ref="J7:J8"/>
    <mergeCell ref="K7:K8"/>
    <mergeCell ref="L7:L8"/>
    <mergeCell ref="M7:M8"/>
    <mergeCell ref="N7:N8"/>
    <mergeCell ref="C7:C8"/>
  </mergeCells>
  <conditionalFormatting sqref="K9">
    <cfRule type="cellIs" dxfId="334" priority="1" operator="equal">
      <formula>"Muy Alta"</formula>
    </cfRule>
  </conditionalFormatting>
  <conditionalFormatting sqref="K9">
    <cfRule type="cellIs" dxfId="333" priority="2" operator="equal">
      <formula>"Alta"</formula>
    </cfRule>
  </conditionalFormatting>
  <conditionalFormatting sqref="K9">
    <cfRule type="cellIs" dxfId="332" priority="3" operator="equal">
      <formula>"Media"</formula>
    </cfRule>
  </conditionalFormatting>
  <conditionalFormatting sqref="K9">
    <cfRule type="cellIs" dxfId="331" priority="4" operator="equal">
      <formula>"Baja"</formula>
    </cfRule>
  </conditionalFormatting>
  <conditionalFormatting sqref="K9">
    <cfRule type="cellIs" dxfId="330" priority="5" operator="equal">
      <formula>"Muy Baja"</formula>
    </cfRule>
  </conditionalFormatting>
  <conditionalFormatting sqref="N9">
    <cfRule type="cellIs" dxfId="329" priority="6" operator="equal">
      <formula>"Catastrófico"</formula>
    </cfRule>
  </conditionalFormatting>
  <conditionalFormatting sqref="N9">
    <cfRule type="cellIs" dxfId="328" priority="7" operator="equal">
      <formula>"Mayor"</formula>
    </cfRule>
  </conditionalFormatting>
  <conditionalFormatting sqref="N9">
    <cfRule type="cellIs" dxfId="327" priority="8" operator="equal">
      <formula>"Moderado"</formula>
    </cfRule>
  </conditionalFormatting>
  <conditionalFormatting sqref="N9">
    <cfRule type="cellIs" dxfId="326" priority="9" operator="equal">
      <formula>"Menor"</formula>
    </cfRule>
  </conditionalFormatting>
  <conditionalFormatting sqref="N9">
    <cfRule type="cellIs" dxfId="325" priority="10" operator="equal">
      <formula>"Leve"</formula>
    </cfRule>
  </conditionalFormatting>
  <conditionalFormatting sqref="P9">
    <cfRule type="cellIs" dxfId="324" priority="11" operator="equal">
      <formula>"Extremo"</formula>
    </cfRule>
  </conditionalFormatting>
  <conditionalFormatting sqref="P9">
    <cfRule type="cellIs" dxfId="323" priority="12" operator="equal">
      <formula>"Alto"</formula>
    </cfRule>
  </conditionalFormatting>
  <conditionalFormatting sqref="P9">
    <cfRule type="cellIs" dxfId="322" priority="13" operator="equal">
      <formula>"Moderado"</formula>
    </cfRule>
  </conditionalFormatting>
  <conditionalFormatting sqref="P9">
    <cfRule type="cellIs" dxfId="321" priority="14" operator="equal">
      <formula>"Bajo"</formula>
    </cfRule>
  </conditionalFormatting>
  <conditionalFormatting sqref="K12 K15 K18 K21 K24 K27 K30 K33 K36">
    <cfRule type="cellIs" dxfId="320" priority="15" operator="equal">
      <formula>"Muy Alta"</formula>
    </cfRule>
  </conditionalFormatting>
  <conditionalFormatting sqref="K12 K15 K18 K21 K24 K27 K30 K33 K36">
    <cfRule type="cellIs" dxfId="319" priority="16" operator="equal">
      <formula>"Alta"</formula>
    </cfRule>
  </conditionalFormatting>
  <conditionalFormatting sqref="K12 K15 K18 K21 K24 K27 K30 K33 K36">
    <cfRule type="cellIs" dxfId="318" priority="17" operator="equal">
      <formula>"Media"</formula>
    </cfRule>
  </conditionalFormatting>
  <conditionalFormatting sqref="K12 K15 K18 K21 K24 K27 K30 K33 K36">
    <cfRule type="cellIs" dxfId="317" priority="18" operator="equal">
      <formula>"Baja"</formula>
    </cfRule>
  </conditionalFormatting>
  <conditionalFormatting sqref="K12 K15 K18 K21 K24 K27 K30 K33 K36">
    <cfRule type="cellIs" dxfId="316" priority="19" operator="equal">
      <formula>"Muy Baja"</formula>
    </cfRule>
  </conditionalFormatting>
  <conditionalFormatting sqref="K39 K42 K45 K48 K51">
    <cfRule type="cellIs" dxfId="315" priority="20" operator="equal">
      <formula>"Muy Alta"</formula>
    </cfRule>
  </conditionalFormatting>
  <conditionalFormatting sqref="K39 K42 K45 K48 K51">
    <cfRule type="cellIs" dxfId="314" priority="21" operator="equal">
      <formula>"Alta"</formula>
    </cfRule>
  </conditionalFormatting>
  <conditionalFormatting sqref="K39 K42 K45 K48 K51">
    <cfRule type="cellIs" dxfId="313" priority="22" operator="equal">
      <formula>"Media"</formula>
    </cfRule>
  </conditionalFormatting>
  <conditionalFormatting sqref="K39 K42 K45 K48 K51">
    <cfRule type="cellIs" dxfId="312" priority="23" operator="equal">
      <formula>"Baja"</formula>
    </cfRule>
  </conditionalFormatting>
  <conditionalFormatting sqref="K39 K42 K45 K48 K51">
    <cfRule type="cellIs" dxfId="311" priority="24" operator="equal">
      <formula>"Muy Baja"</formula>
    </cfRule>
  </conditionalFormatting>
  <conditionalFormatting sqref="K9:K53">
    <cfRule type="expression" dxfId="310" priority="25">
      <formula>IF($K9="Casi seguro",1,0)</formula>
    </cfRule>
  </conditionalFormatting>
  <conditionalFormatting sqref="K9:K53">
    <cfRule type="expression" dxfId="309" priority="26">
      <formula>IF($K9="Probable",1,0)</formula>
    </cfRule>
  </conditionalFormatting>
  <conditionalFormatting sqref="K9:K53">
    <cfRule type="expression" dxfId="308" priority="27">
      <formula>IF($K9="Posible",1,0)</formula>
    </cfRule>
  </conditionalFormatting>
  <conditionalFormatting sqref="K9:K53">
    <cfRule type="expression" dxfId="307" priority="28">
      <formula>IF($K9="Improbable",1,0)</formula>
    </cfRule>
  </conditionalFormatting>
  <conditionalFormatting sqref="K9:K53">
    <cfRule type="expression" dxfId="306" priority="29">
      <formula>IF($K9="Rara vez",1,0)</formula>
    </cfRule>
  </conditionalFormatting>
  <conditionalFormatting sqref="K12 K15 K18 K21 K24 K27 K30 K33 K36 K39 K42 K45 K48 K51">
    <cfRule type="cellIs" dxfId="305" priority="30" operator="equal">
      <formula>"Muy Alta"</formula>
    </cfRule>
  </conditionalFormatting>
  <conditionalFormatting sqref="K12 K15 K18 K21 K24 K27 K30 K33 K36 K39 K42 K45 K48 K51">
    <cfRule type="cellIs" dxfId="304" priority="31" operator="equal">
      <formula>"Alta"</formula>
    </cfRule>
  </conditionalFormatting>
  <conditionalFormatting sqref="K12 K15 K18 K21 K24 K27 K30 K33 K36 K39 K42 K45 K48 K51">
    <cfRule type="cellIs" dxfId="303" priority="32" operator="equal">
      <formula>"Media"</formula>
    </cfRule>
  </conditionalFormatting>
  <conditionalFormatting sqref="K12 K15 K18 K21 K24 K27 K30 K33 K36 K39 K42 K45 K48 K51">
    <cfRule type="cellIs" dxfId="302" priority="33" operator="equal">
      <formula>"Baja"</formula>
    </cfRule>
  </conditionalFormatting>
  <conditionalFormatting sqref="K12 K15 K18 K21 K24 K27 K30 K33 K36 K39 K42 K45 K48 K51">
    <cfRule type="cellIs" dxfId="301" priority="34" operator="equal">
      <formula>"Muy Baja"</formula>
    </cfRule>
  </conditionalFormatting>
  <conditionalFormatting sqref="K54 K57 K60 K63 K66">
    <cfRule type="cellIs" dxfId="300" priority="35" operator="equal">
      <formula>"Muy Alta"</formula>
    </cfRule>
  </conditionalFormatting>
  <conditionalFormatting sqref="K54 K57 K60 K63 K66">
    <cfRule type="cellIs" dxfId="299" priority="36" operator="equal">
      <formula>"Alta"</formula>
    </cfRule>
  </conditionalFormatting>
  <conditionalFormatting sqref="K54 K57 K60 K63 K66">
    <cfRule type="cellIs" dxfId="298" priority="37" operator="equal">
      <formula>"Media"</formula>
    </cfRule>
  </conditionalFormatting>
  <conditionalFormatting sqref="K54 K57 K60 K63 K66">
    <cfRule type="cellIs" dxfId="297" priority="38" operator="equal">
      <formula>"Baja"</formula>
    </cfRule>
  </conditionalFormatting>
  <conditionalFormatting sqref="K54 K57 K60 K63 K66">
    <cfRule type="cellIs" dxfId="296" priority="39" operator="equal">
      <formula>"Muy Baja"</formula>
    </cfRule>
  </conditionalFormatting>
  <conditionalFormatting sqref="K54:K68">
    <cfRule type="expression" dxfId="295" priority="40">
      <formula>IF($K54="Casi seguro",1,0)</formula>
    </cfRule>
  </conditionalFormatting>
  <conditionalFormatting sqref="K54:K68">
    <cfRule type="expression" dxfId="294" priority="41">
      <formula>IF($K54="Probable",1,0)</formula>
    </cfRule>
  </conditionalFormatting>
  <conditionalFormatting sqref="K54:K68">
    <cfRule type="expression" dxfId="293" priority="42">
      <formula>IF($K54="Posible",1,0)</formula>
    </cfRule>
  </conditionalFormatting>
  <conditionalFormatting sqref="K54:K68">
    <cfRule type="expression" dxfId="292" priority="43">
      <formula>IF($K54="Improbable",1,0)</formula>
    </cfRule>
  </conditionalFormatting>
  <conditionalFormatting sqref="K54:K68">
    <cfRule type="expression" dxfId="291" priority="44">
      <formula>IF($K54="Rara vez",1,0)</formula>
    </cfRule>
  </conditionalFormatting>
  <conditionalFormatting sqref="K54 K57 K60 K63 K66">
    <cfRule type="cellIs" dxfId="290" priority="45" operator="equal">
      <formula>"Muy Alta"</formula>
    </cfRule>
  </conditionalFormatting>
  <conditionalFormatting sqref="K54 K57 K60 K63 K66">
    <cfRule type="cellIs" dxfId="289" priority="46" operator="equal">
      <formula>"Alta"</formula>
    </cfRule>
  </conditionalFormatting>
  <conditionalFormatting sqref="K54 K57 K60 K63 K66">
    <cfRule type="cellIs" dxfId="288" priority="47" operator="equal">
      <formula>"Media"</formula>
    </cfRule>
  </conditionalFormatting>
  <conditionalFormatting sqref="K54 K57 K60 K63 K66">
    <cfRule type="cellIs" dxfId="287" priority="48" operator="equal">
      <formula>"Baja"</formula>
    </cfRule>
  </conditionalFormatting>
  <conditionalFormatting sqref="K54 K57 K60 K63 K66">
    <cfRule type="cellIs" dxfId="286" priority="49" operator="equal">
      <formula>"Muy Baja"</formula>
    </cfRule>
  </conditionalFormatting>
  <conditionalFormatting sqref="P12 P15 P18 P21 P24 P27 P30 P33 P36 P39 P42 P45 P48 P51 P54 P57 P60 P63 P66">
    <cfRule type="cellIs" dxfId="285" priority="50" operator="equal">
      <formula>"Extremo"</formula>
    </cfRule>
  </conditionalFormatting>
  <conditionalFormatting sqref="P12 P15 P18 P21 P24 P27 P30 P33 P36 P39 P42 P45 P48 P51 P54 P57 P60 P63 P66">
    <cfRule type="cellIs" dxfId="284" priority="51" operator="equal">
      <formula>"Alto"</formula>
    </cfRule>
  </conditionalFormatting>
  <conditionalFormatting sqref="P12 P15 P18 P21 P24 P27 P30 P33 P36 P39 P42 P45 P48 P51 P54 P57 P60 P63 P66">
    <cfRule type="cellIs" dxfId="283" priority="52" operator="equal">
      <formula>"Moderado"</formula>
    </cfRule>
  </conditionalFormatting>
  <conditionalFormatting sqref="P12 P15 P18 P21 P24 P27 P30 P33 P36 P39 P42 P45 P48 P51 P54 P57 P60 P63 P66">
    <cfRule type="cellIs" dxfId="282" priority="53" operator="equal">
      <formula>"Bajo"</formula>
    </cfRule>
  </conditionalFormatting>
  <conditionalFormatting sqref="N12 N15 N18 N21 N24 N27 N30 N33 N36 N39 N42 N45 N48 N51 N54 N57 N60 N63 N66">
    <cfRule type="cellIs" dxfId="281" priority="54" operator="equal">
      <formula>"Catastrófico"</formula>
    </cfRule>
  </conditionalFormatting>
  <conditionalFormatting sqref="N12 N15 N18 N21 N24 N27 N30 N33 N36 N39 N42 N45 N48 N51 N54 N57 N60 N63 N66">
    <cfRule type="cellIs" dxfId="280" priority="55" operator="equal">
      <formula>"Mayor"</formula>
    </cfRule>
  </conditionalFormatting>
  <conditionalFormatting sqref="N12 N15 N18 N21 N24 N27 N30 N33 N36 N39 N42 N45 N48 N51 N54 N57 N60 N63 N66">
    <cfRule type="cellIs" dxfId="279" priority="56" operator="equal">
      <formula>"Moderado"</formula>
    </cfRule>
  </conditionalFormatting>
  <conditionalFormatting sqref="N12 N15 N18 N21 N24 N27 N30 N33 N36 N39 N42 N45 N48 N51 N54 N57 N60 N63 N66">
    <cfRule type="cellIs" dxfId="278" priority="57" operator="equal">
      <formula>"Menor"</formula>
    </cfRule>
  </conditionalFormatting>
  <conditionalFormatting sqref="N12 N15 N18 N21 N24 N27 N30 N33 N36 N39 N42 N45 N48 N51 N54 N57 N60 N63 N66">
    <cfRule type="cellIs" dxfId="277" priority="58" operator="equal">
      <formula>"Leve"</formula>
    </cfRule>
  </conditionalFormatting>
  <conditionalFormatting sqref="Q9:T20 Q24:T68 V9:V20 V24:V68">
    <cfRule type="expression" dxfId="276" priority="59">
      <formula>IF(OR($H9="Corrupción",$H9="Lavado de Activos",$H9="Trámites, OPAs y Consultas de Acceso a la Información Pública",$H9="Financiación del Terrorismo"),1,0)</formula>
    </cfRule>
  </conditionalFormatting>
  <conditionalFormatting sqref="U9:U68">
    <cfRule type="expression" dxfId="275" priority="60">
      <formula>IF(OR($H9="Corrupción",$H9="Lavado de Activos",$H9="Trámites, OPAs y Consultas de Acceso a la Información Pública",$H9="Financiación del Terrorismo"),1,0)</formula>
    </cfRule>
  </conditionalFormatting>
  <conditionalFormatting sqref="T21:T23">
    <cfRule type="expression" dxfId="274" priority="61">
      <formula>IF(OR($H21="Corrupción",$H21="Lavado de Activos",$H21="Trámites, OPAs y Consultas de Acceso a la Información Pública",$H21="Financiación del Terrorismo"),1,0)</formula>
    </cfRule>
  </conditionalFormatting>
  <conditionalFormatting sqref="V21:V23">
    <cfRule type="expression" dxfId="273" priority="62">
      <formula>IF(OR($H21="Corrupción",$H21="Lavado de Activos",$H21="Trámites, OPAs y Consultas de Acceso a la Información Pública",$H21="Financiación del Terrorismo"),1,0)</formula>
    </cfRule>
  </conditionalFormatting>
  <conditionalFormatting sqref="Q21:S23">
    <cfRule type="expression" dxfId="272" priority="63">
      <formula>IF(OR($H21="Corrupción",$H21="Lavado de Activos",$H21="Trámites, OPAs y Consultas de Acceso a la Información Pública",$H21="Financiación del Terrorismo"),1,0)</formula>
    </cfRule>
  </conditionalFormatting>
  <dataValidations count="1">
    <dataValidation type="list" allowBlank="1" showErrorMessage="1" sqref="J9 J12 J15 J18 J21 J24 J27 J30 J33 J36 J39 J42 J45 J48 J51 J54 J57 J60 J63 J66">
      <formula1>IF(OR($H9="Corrupción",$H9="Trámites, OPAs y Consultas de Acceso a la Información Pública",$H9="Lavado de Activos",$H9="Financiación del Terrorismo"),Corrupción,IF($H9="","",Probabilidad))</formula1>
    </dataValidation>
  </dataValidations>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4">
        <x14:dataValidation type="list" allowBlank="1" showErrorMessage="1">
          <x14:formula1>
            <xm:f>Listas!$C$2:$C$8</xm:f>
          </x14:formula1>
          <xm:sqref>I9 I12 I15 I18 I21 I24 I27 I30 I33 I36 I39 I42 I45 I48 I51 I54 I57 I60 I63 I66</xm:sqref>
        </x14:dataValidation>
        <x14:dataValidation type="list" allowBlank="1" showErrorMessage="1">
          <x14:formula1>
            <xm:f>Listas!$A$2:$A$4</xm:f>
          </x14:formula1>
          <xm:sqref>D9 D12 D15 D18 D21 D24 D27 D30 D33 D36 D39 D42 D45 D48 D51 D54 D57 D60 D63 D66</xm:sqref>
        </x14:dataValidation>
        <x14:dataValidation type="list" allowBlank="1" showErrorMessage="1">
          <x14:formula1>
            <xm:f>IF(OR($H9="",$H9="Corrupción",$H9="Trámites, OPAs y Consultas de Acceso a la Información Pública",$H9="Lavado de Activos",$H9="Financiación del Terrorismo"),Listas!$AE$2,CriteriosImpacto)</xm:f>
          </x14:formula1>
          <xm:sqref>M9 M12 M15 M18 M21 M24 M27 M30 M33 M36 M39 M42 M45 M48 M51 M54 M57 M60 M63 M66</xm:sqref>
        </x14:dataValidation>
        <x14:dataValidation type="list" allowBlank="1" showErrorMessage="1">
          <x14:formula1>
            <xm:f>IF($G9&gt;0,TipoRiesgo,Listas!$R$2)</xm:f>
          </x14:formula1>
          <xm:sqref>H9 H12 H15 H18 H21 H24 H27 H30 H33 H36 H39 H42 H45 H48 H51 H54 H57 H60 H63 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pane ySplit="8" topLeftCell="A9" activePane="bottomLeft" state="frozen"/>
      <selection pane="bottomLeft" activeCell="D12" sqref="D12:D14"/>
    </sheetView>
  </sheetViews>
  <sheetFormatPr baseColWidth="10" defaultColWidth="14.42578125" defaultRowHeight="15" customHeight="1"/>
  <cols>
    <col min="1" max="1" width="4" customWidth="1"/>
    <col min="2" max="3" width="18.85546875" customWidth="1"/>
    <col min="4" max="4" width="27.42578125" customWidth="1"/>
    <col min="5" max="5" width="21.140625" customWidth="1"/>
    <col min="6" max="6" width="13.85546875" customWidth="1"/>
    <col min="7" max="7" width="20.28515625" customWidth="1"/>
    <col min="8" max="8" width="14.5703125" customWidth="1"/>
    <col min="9" max="9" width="23.28515625" customWidth="1"/>
    <col min="10" max="10" width="19.7109375" customWidth="1"/>
    <col min="11" max="11" width="14.7109375" customWidth="1"/>
    <col min="12" max="12" width="11.28515625" customWidth="1"/>
    <col min="13" max="13" width="17.5703125" customWidth="1"/>
    <col min="14" max="14" width="17" customWidth="1"/>
    <col min="15" max="15" width="19.7109375" customWidth="1"/>
    <col min="16" max="16" width="16.28515625" customWidth="1"/>
    <col min="17" max="17" width="15.28515625" customWidth="1"/>
    <col min="18" max="18" width="11.7109375" customWidth="1"/>
    <col min="19" max="19" width="10.140625" customWidth="1"/>
    <col min="20" max="20" width="13.5703125" customWidth="1"/>
    <col min="21" max="21" width="15.7109375" customWidth="1"/>
    <col min="22" max="23" width="10.42578125" customWidth="1"/>
    <col min="24" max="24" width="11.7109375" customWidth="1"/>
    <col min="25" max="25" width="13.5703125" customWidth="1"/>
    <col min="26" max="27" width="11.42578125" customWidth="1"/>
    <col min="28" max="37" width="11.42578125" hidden="1" customWidth="1"/>
  </cols>
  <sheetData>
    <row r="1" spans="1:37" ht="19.5" customHeight="1">
      <c r="A1" s="103"/>
      <c r="B1" s="67"/>
      <c r="C1" s="72" t="s">
        <v>0</v>
      </c>
      <c r="D1" s="73"/>
      <c r="E1" s="73"/>
      <c r="F1" s="73"/>
      <c r="G1" s="73"/>
      <c r="H1" s="73"/>
      <c r="I1" s="73"/>
      <c r="J1" s="73"/>
      <c r="K1" s="73"/>
      <c r="L1" s="73"/>
      <c r="M1" s="73"/>
      <c r="N1" s="73"/>
      <c r="O1" s="73"/>
      <c r="P1" s="73"/>
      <c r="Q1" s="73"/>
      <c r="R1" s="73"/>
      <c r="S1" s="73"/>
      <c r="T1" s="73"/>
      <c r="U1" s="73"/>
      <c r="V1" s="73"/>
      <c r="W1" s="67"/>
      <c r="X1" s="101" t="s">
        <v>172</v>
      </c>
      <c r="Y1" s="62"/>
      <c r="Z1" s="59"/>
      <c r="AA1" s="3"/>
      <c r="AB1" s="3"/>
      <c r="AC1" s="3"/>
      <c r="AD1" s="3"/>
      <c r="AE1" s="3"/>
      <c r="AF1" s="3"/>
      <c r="AG1" s="3"/>
      <c r="AH1" s="3"/>
      <c r="AI1" s="3"/>
      <c r="AJ1" s="3"/>
      <c r="AK1" s="3"/>
    </row>
    <row r="2" spans="1:37" ht="19.5" customHeight="1">
      <c r="A2" s="68"/>
      <c r="B2" s="69"/>
      <c r="C2" s="68"/>
      <c r="D2" s="74"/>
      <c r="E2" s="74"/>
      <c r="F2" s="74"/>
      <c r="G2" s="74"/>
      <c r="H2" s="74"/>
      <c r="I2" s="74"/>
      <c r="J2" s="74"/>
      <c r="K2" s="74"/>
      <c r="L2" s="74"/>
      <c r="M2" s="74"/>
      <c r="N2" s="74"/>
      <c r="O2" s="74"/>
      <c r="P2" s="74"/>
      <c r="Q2" s="74"/>
      <c r="R2" s="74"/>
      <c r="S2" s="74"/>
      <c r="T2" s="74"/>
      <c r="U2" s="74"/>
      <c r="V2" s="74"/>
      <c r="W2" s="69"/>
      <c r="X2" s="101" t="s">
        <v>173</v>
      </c>
      <c r="Y2" s="62"/>
      <c r="Z2" s="59"/>
      <c r="AA2" s="3"/>
      <c r="AB2" s="3"/>
      <c r="AC2" s="3"/>
      <c r="AD2" s="3"/>
      <c r="AE2" s="3"/>
      <c r="AF2" s="3"/>
      <c r="AG2" s="3"/>
      <c r="AH2" s="3"/>
      <c r="AI2" s="3"/>
      <c r="AJ2" s="3"/>
      <c r="AK2" s="3"/>
    </row>
    <row r="3" spans="1:37" ht="19.5" customHeight="1">
      <c r="A3" s="68"/>
      <c r="B3" s="69"/>
      <c r="C3" s="68"/>
      <c r="D3" s="74"/>
      <c r="E3" s="74"/>
      <c r="F3" s="74"/>
      <c r="G3" s="74"/>
      <c r="H3" s="74"/>
      <c r="I3" s="74"/>
      <c r="J3" s="74"/>
      <c r="K3" s="74"/>
      <c r="L3" s="74"/>
      <c r="M3" s="74"/>
      <c r="N3" s="74"/>
      <c r="O3" s="74"/>
      <c r="P3" s="74"/>
      <c r="Q3" s="74"/>
      <c r="R3" s="74"/>
      <c r="S3" s="74"/>
      <c r="T3" s="74"/>
      <c r="U3" s="74"/>
      <c r="V3" s="74"/>
      <c r="W3" s="69"/>
      <c r="X3" s="101" t="s">
        <v>174</v>
      </c>
      <c r="Y3" s="62"/>
      <c r="Z3" s="59"/>
      <c r="AA3" s="3"/>
      <c r="AB3" s="3"/>
      <c r="AC3" s="3"/>
      <c r="AD3" s="3"/>
      <c r="AE3" s="3"/>
      <c r="AF3" s="3"/>
      <c r="AG3" s="3"/>
      <c r="AH3" s="3"/>
      <c r="AI3" s="3"/>
      <c r="AJ3" s="3"/>
      <c r="AK3" s="3"/>
    </row>
    <row r="4" spans="1:37" ht="19.5" customHeight="1">
      <c r="A4" s="70"/>
      <c r="B4" s="71"/>
      <c r="C4" s="70"/>
      <c r="D4" s="75"/>
      <c r="E4" s="75"/>
      <c r="F4" s="75"/>
      <c r="G4" s="75"/>
      <c r="H4" s="75"/>
      <c r="I4" s="75"/>
      <c r="J4" s="75"/>
      <c r="K4" s="75"/>
      <c r="L4" s="75"/>
      <c r="M4" s="75"/>
      <c r="N4" s="75"/>
      <c r="O4" s="75"/>
      <c r="P4" s="75"/>
      <c r="Q4" s="75"/>
      <c r="R4" s="75"/>
      <c r="S4" s="75"/>
      <c r="T4" s="75"/>
      <c r="U4" s="75"/>
      <c r="V4" s="75"/>
      <c r="W4" s="71"/>
      <c r="X4" s="101" t="s">
        <v>175</v>
      </c>
      <c r="Y4" s="62"/>
      <c r="Z4" s="59"/>
      <c r="AA4" s="3"/>
      <c r="AB4" s="3"/>
      <c r="AC4" s="3"/>
      <c r="AD4" s="3"/>
      <c r="AE4" s="3"/>
      <c r="AF4" s="3"/>
      <c r="AG4" s="3"/>
      <c r="AH4" s="3"/>
      <c r="AI4" s="3"/>
      <c r="AJ4" s="3"/>
      <c r="AK4" s="3"/>
    </row>
    <row r="5" spans="1:37" ht="16.5" customHeight="1">
      <c r="A5" s="15"/>
      <c r="B5" s="15"/>
      <c r="C5" s="15"/>
      <c r="D5" s="15"/>
      <c r="E5" s="15"/>
      <c r="F5" s="15"/>
      <c r="G5" s="15"/>
      <c r="H5" s="15"/>
      <c r="I5" s="15"/>
      <c r="J5" s="15"/>
      <c r="K5" s="15"/>
      <c r="L5" s="15"/>
      <c r="M5" s="15"/>
      <c r="N5" s="15"/>
      <c r="O5" s="15"/>
      <c r="P5" s="15"/>
      <c r="Q5" s="15"/>
      <c r="R5" s="15"/>
      <c r="S5" s="15"/>
      <c r="T5" s="15"/>
      <c r="U5" s="15"/>
      <c r="V5" s="15"/>
      <c r="W5" s="15"/>
      <c r="X5" s="15"/>
      <c r="Y5" s="3"/>
      <c r="Z5" s="3"/>
      <c r="AA5" s="3"/>
      <c r="AB5" s="3"/>
      <c r="AC5" s="3"/>
      <c r="AD5" s="3"/>
      <c r="AE5" s="3"/>
      <c r="AF5" s="3"/>
      <c r="AG5" s="3"/>
      <c r="AH5" s="3"/>
      <c r="AI5" s="3"/>
      <c r="AJ5" s="3"/>
      <c r="AK5" s="3"/>
    </row>
    <row r="6" spans="1:37" ht="15.75" customHeight="1">
      <c r="A6" s="90" t="s">
        <v>119</v>
      </c>
      <c r="B6" s="62"/>
      <c r="C6" s="62"/>
      <c r="D6" s="62"/>
      <c r="E6" s="59"/>
      <c r="F6" s="90" t="s">
        <v>176</v>
      </c>
      <c r="G6" s="62"/>
      <c r="H6" s="62"/>
      <c r="I6" s="62"/>
      <c r="J6" s="62"/>
      <c r="K6" s="62"/>
      <c r="L6" s="62"/>
      <c r="M6" s="62"/>
      <c r="N6" s="62"/>
      <c r="O6" s="62"/>
      <c r="P6" s="62"/>
      <c r="Q6" s="62"/>
      <c r="R6" s="62"/>
      <c r="S6" s="62"/>
      <c r="T6" s="62"/>
      <c r="U6" s="62"/>
      <c r="V6" s="62"/>
      <c r="W6" s="62"/>
      <c r="X6" s="59"/>
      <c r="Y6" s="84" t="s">
        <v>177</v>
      </c>
      <c r="Z6" s="84" t="s">
        <v>133</v>
      </c>
      <c r="AA6" s="3"/>
      <c r="AB6" s="3"/>
      <c r="AC6" s="3"/>
      <c r="AD6" s="3"/>
      <c r="AE6" s="3"/>
      <c r="AF6" s="3"/>
      <c r="AG6" s="3"/>
      <c r="AH6" s="3"/>
      <c r="AI6" s="3"/>
      <c r="AJ6" s="3"/>
      <c r="AK6" s="3"/>
    </row>
    <row r="7" spans="1:37" ht="18" customHeight="1">
      <c r="A7" s="87" t="s">
        <v>117</v>
      </c>
      <c r="B7" s="89" t="s">
        <v>118</v>
      </c>
      <c r="C7" s="89" t="s">
        <v>122</v>
      </c>
      <c r="D7" s="89" t="s">
        <v>126</v>
      </c>
      <c r="E7" s="89" t="s">
        <v>127</v>
      </c>
      <c r="F7" s="102" t="s">
        <v>178</v>
      </c>
      <c r="G7" s="102" t="s">
        <v>179</v>
      </c>
      <c r="H7" s="102" t="s">
        <v>180</v>
      </c>
      <c r="I7" s="102" t="s">
        <v>181</v>
      </c>
      <c r="J7" s="102" t="s">
        <v>182</v>
      </c>
      <c r="K7" s="102" t="s">
        <v>183</v>
      </c>
      <c r="L7" s="102" t="s">
        <v>184</v>
      </c>
      <c r="M7" s="102" t="s">
        <v>185</v>
      </c>
      <c r="N7" s="102" t="s">
        <v>186</v>
      </c>
      <c r="O7" s="102" t="s">
        <v>187</v>
      </c>
      <c r="P7" s="102" t="s">
        <v>188</v>
      </c>
      <c r="Q7" s="102" t="s">
        <v>189</v>
      </c>
      <c r="R7" s="102" t="s">
        <v>190</v>
      </c>
      <c r="S7" s="102" t="s">
        <v>191</v>
      </c>
      <c r="T7" s="102" t="s">
        <v>192</v>
      </c>
      <c r="U7" s="102" t="s">
        <v>193</v>
      </c>
      <c r="V7" s="102" t="s">
        <v>194</v>
      </c>
      <c r="W7" s="102" t="s">
        <v>195</v>
      </c>
      <c r="X7" s="102" t="s">
        <v>196</v>
      </c>
      <c r="Y7" s="88"/>
      <c r="Z7" s="88"/>
      <c r="AA7" s="3"/>
      <c r="AB7" s="3"/>
      <c r="AC7" s="3"/>
      <c r="AD7" s="3"/>
      <c r="AE7" s="3"/>
      <c r="AF7" s="3"/>
      <c r="AG7" s="3"/>
      <c r="AH7" s="3"/>
      <c r="AI7" s="3"/>
      <c r="AJ7" s="3"/>
      <c r="AK7" s="3"/>
    </row>
    <row r="8" spans="1:37" ht="35.25" customHeight="1">
      <c r="A8" s="83"/>
      <c r="B8" s="83"/>
      <c r="C8" s="83"/>
      <c r="D8" s="83"/>
      <c r="E8" s="83"/>
      <c r="F8" s="83"/>
      <c r="G8" s="83"/>
      <c r="H8" s="83"/>
      <c r="I8" s="83"/>
      <c r="J8" s="83"/>
      <c r="K8" s="83"/>
      <c r="L8" s="83"/>
      <c r="M8" s="83"/>
      <c r="N8" s="83"/>
      <c r="O8" s="83"/>
      <c r="P8" s="83"/>
      <c r="Q8" s="83"/>
      <c r="R8" s="83"/>
      <c r="S8" s="83"/>
      <c r="T8" s="83"/>
      <c r="U8" s="83"/>
      <c r="V8" s="83"/>
      <c r="W8" s="83"/>
      <c r="X8" s="83"/>
      <c r="Y8" s="83"/>
      <c r="Z8" s="83"/>
      <c r="AA8" s="16"/>
      <c r="AB8" s="16"/>
      <c r="AC8" s="16"/>
      <c r="AD8" s="16"/>
      <c r="AE8" s="16"/>
      <c r="AF8" s="16"/>
      <c r="AG8" s="16"/>
      <c r="AH8" s="16"/>
      <c r="AI8" s="16"/>
      <c r="AJ8" s="16"/>
      <c r="AK8" s="16"/>
    </row>
    <row r="9" spans="1:37" ht="16.5" customHeight="1">
      <c r="A9" s="93">
        <v>1</v>
      </c>
      <c r="B9" s="9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9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Riesgo'!C9:C11,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9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9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F9" s="94"/>
      <c r="G9" s="94"/>
      <c r="H9" s="94"/>
      <c r="I9" s="94"/>
      <c r="J9" s="94"/>
      <c r="K9" s="94"/>
      <c r="L9" s="94"/>
      <c r="M9" s="94"/>
      <c r="N9" s="94"/>
      <c r="O9" s="94"/>
      <c r="P9" s="94"/>
      <c r="Q9" s="94"/>
      <c r="R9" s="94"/>
      <c r="S9" s="94"/>
      <c r="T9" s="94"/>
      <c r="U9" s="94"/>
      <c r="V9" s="94"/>
      <c r="W9" s="94"/>
      <c r="X9" s="94"/>
      <c r="Y9" s="94" t="str">
        <f>IF(OR(E9="",E9="No Aplica"),"",COUNTIF(F9:X11,"SI"))</f>
        <v/>
      </c>
      <c r="Z9" s="98" t="str">
        <f>IF(AND(Y9=0,OR(U9="",U9="NO"),OR(E9="Corrupción",E9="Trámites, OPAs y Consultas de Acceso a la Información Pública")),"Moderado",
IF(AND(Y9=0,OR(U9="",U9="NO"),OR(E9="Lavado de Activos",E9="Financiación del Terrorismo")),"Mayor",
IF(AND(U9="SI"),"Catastrófico",
IF(AND(Y9&gt;0,Y9&lt;=11,OR(E9="Lavado de Activos",E9="Financiación del Terrorismo")),"Mayor",
IF(AND(Y9&gt;11,Y9&lt;=19,OR(E9="Lavado de Activos",E9="Financiación del Terrorismo")),"Catastrófico",
IF(AND(Y9&gt;0,Y9&lt;=5,OR(E9="Corrupción",E9="Trámites, OPAs y Consultas de Acceso a la Información Pública")),"Moderado",
IF(AND(Y9&gt;5,Y9&lt;=11,OR(E9="Corrupción",E9="Trámites, OPAs y Consultas de Acceso a la Información Pública")),"Mayor",
IF(AND(Y9&gt;11,Y9&lt;=19,OR(E9="Corrupción",E9="Trámites, OPAs y Consultas de Acceso a la Información Pública")),"Catastrófico",""))))))))</f>
        <v/>
      </c>
      <c r="AA9" s="17"/>
      <c r="AB9" s="17"/>
      <c r="AC9" s="17"/>
      <c r="AD9" s="17"/>
      <c r="AE9" s="17"/>
      <c r="AF9" s="17"/>
      <c r="AG9" s="17"/>
      <c r="AH9" s="17"/>
      <c r="AI9" s="17"/>
      <c r="AJ9" s="17"/>
      <c r="AK9" s="17"/>
    </row>
    <row r="10" spans="1:37" ht="16.5" customHeight="1">
      <c r="A10" s="88"/>
      <c r="B10" s="88"/>
      <c r="C10" s="88"/>
      <c r="D10" s="88"/>
      <c r="E10" s="88"/>
      <c r="F10" s="88"/>
      <c r="G10" s="88"/>
      <c r="H10" s="88"/>
      <c r="I10" s="88"/>
      <c r="J10" s="88"/>
      <c r="K10" s="88"/>
      <c r="L10" s="88"/>
      <c r="M10" s="88"/>
      <c r="N10" s="88"/>
      <c r="O10" s="88"/>
      <c r="P10" s="88"/>
      <c r="Q10" s="88"/>
      <c r="R10" s="88"/>
      <c r="S10" s="88"/>
      <c r="T10" s="88"/>
      <c r="U10" s="88"/>
      <c r="V10" s="88"/>
      <c r="W10" s="88"/>
      <c r="X10" s="88"/>
      <c r="Y10" s="88"/>
      <c r="Z10" s="88"/>
      <c r="AA10" s="3"/>
      <c r="AB10" s="3"/>
      <c r="AC10" s="3"/>
      <c r="AD10" s="3"/>
      <c r="AE10" s="3"/>
      <c r="AF10" s="3"/>
      <c r="AG10" s="3"/>
      <c r="AH10" s="3"/>
      <c r="AI10" s="3"/>
      <c r="AJ10" s="3"/>
      <c r="AK10" s="3"/>
    </row>
    <row r="11" spans="1:37" ht="16.5" customHeight="1">
      <c r="A11" s="83"/>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3"/>
      <c r="AB11" s="3"/>
      <c r="AC11" s="3"/>
      <c r="AD11" s="3"/>
      <c r="AE11" s="3"/>
      <c r="AF11" s="3"/>
      <c r="AG11" s="3"/>
      <c r="AH11" s="3"/>
      <c r="AI11" s="3"/>
      <c r="AJ11" s="3"/>
      <c r="AK11" s="3"/>
    </row>
    <row r="12" spans="1:37" ht="16.5" customHeight="1">
      <c r="A12" s="93">
        <v>2</v>
      </c>
      <c r="B12" s="9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Riesgo'!C12:C14,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9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F12" s="94"/>
      <c r="G12" s="94"/>
      <c r="H12" s="94"/>
      <c r="I12" s="94"/>
      <c r="J12" s="94"/>
      <c r="K12" s="94"/>
      <c r="L12" s="94"/>
      <c r="M12" s="94"/>
      <c r="N12" s="94"/>
      <c r="O12" s="94"/>
      <c r="P12" s="94"/>
      <c r="Q12" s="94"/>
      <c r="R12" s="94"/>
      <c r="S12" s="94"/>
      <c r="T12" s="94"/>
      <c r="U12" s="94"/>
      <c r="V12" s="94"/>
      <c r="W12" s="94"/>
      <c r="X12" s="94"/>
      <c r="Y12" s="94" t="str">
        <f>IF(OR(E12="",E12="No Aplica"),"",COUNTIF(F12:X14,"SI"))</f>
        <v/>
      </c>
      <c r="Z12" s="98" t="str">
        <f>IF(AND(Y12=0,OR(U12="",U12="NO"),OR(E12="Corrupción",E12="Trámites, OPAs y Consultas de Acceso a la Información Pública")),"Moderado",
IF(AND(Y12=0,OR(U12="",U12="NO"),OR(E12="Lavado de Activos",E12="Financiación del Terrorismo")),"Mayor",
IF(AND(U12="SI"),"Catastrófico",
IF(AND(Y12&gt;0,Y12&lt;=11,OR(E12="Lavado de Activos",E12="Financiación del Terrorismo")),"Mayor",
IF(AND(Y12&gt;11,Y12&lt;=19,OR(E12="Lavado de Activos",E12="Financiación del Terrorismo")),"Catastrófico",
IF(AND(Y12&gt;0,Y12&lt;=5,OR(E12="Corrupción",E12="Trámites, OPAs y Consultas de Acceso a la Información Pública")),"Moderado",
IF(AND(Y12&gt;5,Y12&lt;=11,OR(E12="Corrupción",E12="Trámites, OPAs y Consultas de Acceso a la Información Pública")),"Mayor",
IF(AND(Y12&gt;11,Y12&lt;=19,OR(E12="Corrupción",E12="Trámites, OPAs y Consultas de Acceso a la Información Pública")),"Catastrófico",""))))))))</f>
        <v/>
      </c>
      <c r="AA12" s="3"/>
      <c r="AB12" s="3"/>
      <c r="AC12" s="3"/>
      <c r="AD12" s="3"/>
      <c r="AE12" s="3"/>
      <c r="AF12" s="3"/>
      <c r="AG12" s="3"/>
      <c r="AH12" s="3"/>
      <c r="AI12" s="3"/>
      <c r="AJ12" s="3"/>
      <c r="AK12" s="3"/>
    </row>
    <row r="13" spans="1:37" ht="16.5" customHeight="1">
      <c r="A13" s="88"/>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3"/>
      <c r="AB13" s="3"/>
      <c r="AC13" s="3"/>
      <c r="AD13" s="3"/>
      <c r="AE13" s="3"/>
      <c r="AF13" s="3"/>
      <c r="AG13" s="3"/>
      <c r="AH13" s="3"/>
      <c r="AI13" s="3"/>
      <c r="AJ13" s="3"/>
      <c r="AK13" s="3"/>
    </row>
    <row r="14" spans="1:37" ht="16.5" customHeight="1">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3"/>
      <c r="AB14" s="3"/>
      <c r="AC14" s="3"/>
      <c r="AD14" s="3"/>
      <c r="AE14" s="3"/>
      <c r="AF14" s="3"/>
      <c r="AG14" s="3"/>
      <c r="AH14" s="3"/>
      <c r="AI14" s="3"/>
      <c r="AJ14" s="3"/>
      <c r="AK14" s="3"/>
    </row>
    <row r="15" spans="1:37" ht="16.5" customHeight="1">
      <c r="A15" s="93">
        <v>3</v>
      </c>
      <c r="B15" s="9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C15" s="9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Riesgo'!C15:C17,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D15" s="9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E15" s="9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F15" s="94"/>
      <c r="G15" s="94"/>
      <c r="H15" s="94"/>
      <c r="I15" s="94"/>
      <c r="J15" s="94"/>
      <c r="K15" s="94"/>
      <c r="L15" s="94"/>
      <c r="M15" s="94"/>
      <c r="N15" s="94"/>
      <c r="O15" s="94"/>
      <c r="P15" s="94"/>
      <c r="Q15" s="94"/>
      <c r="R15" s="94"/>
      <c r="S15" s="94"/>
      <c r="T15" s="94"/>
      <c r="U15" s="94"/>
      <c r="V15" s="94"/>
      <c r="W15" s="94"/>
      <c r="X15" s="94"/>
      <c r="Y15" s="94" t="str">
        <f>IF(OR(E15="",E15="No Aplica"),"",COUNTIF(F15:X17,"SI"))</f>
        <v/>
      </c>
      <c r="Z15" s="98" t="str">
        <f>IF(AND(Y15=0,OR(U15="",U15="NO"),OR(E15="Corrupción",E15="Trámites, OPAs y Consultas de Acceso a la Información Pública")),"Moderado",
IF(AND(Y15=0,OR(U15="",U15="NO"),OR(E15="Lavado de Activos",E15="Financiación del Terrorismo")),"Mayor",
IF(AND(U15="SI"),"Catastrófico",
IF(AND(Y15&gt;0,Y15&lt;=11,OR(E15="Lavado de Activos",E15="Financiación del Terrorismo")),"Mayor",
IF(AND(Y15&gt;11,Y15&lt;=19,OR(E15="Lavado de Activos",E15="Financiación del Terrorismo")),"Catastrófico",
IF(AND(Y15&gt;0,Y15&lt;=5,OR(E15="Corrupción",E15="Trámites, OPAs y Consultas de Acceso a la Información Pública")),"Moderado",
IF(AND(Y15&gt;5,Y15&lt;=11,OR(E15="Corrupción",E15="Trámites, OPAs y Consultas de Acceso a la Información Pública")),"Mayor",
IF(AND(Y15&gt;11,Y15&lt;=19,OR(E15="Corrupción",E15="Trámites, OPAs y Consultas de Acceso a la Información Pública")),"Catastrófico",""))))))))</f>
        <v/>
      </c>
      <c r="AA15" s="3"/>
      <c r="AB15" s="3"/>
      <c r="AC15" s="3"/>
      <c r="AD15" s="3"/>
      <c r="AE15" s="3"/>
      <c r="AF15" s="3"/>
      <c r="AG15" s="3"/>
      <c r="AH15" s="3"/>
      <c r="AI15" s="3"/>
      <c r="AJ15" s="3"/>
      <c r="AK15" s="3"/>
    </row>
    <row r="16" spans="1:37" ht="16.5" customHeight="1">
      <c r="A16" s="88"/>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3"/>
      <c r="AB16" s="3"/>
      <c r="AC16" s="3"/>
      <c r="AD16" s="3"/>
      <c r="AE16" s="3"/>
      <c r="AF16" s="3"/>
      <c r="AG16" s="3"/>
      <c r="AH16" s="3"/>
      <c r="AI16" s="3"/>
      <c r="AJ16" s="3"/>
      <c r="AK16" s="3"/>
    </row>
    <row r="17" spans="1:37" ht="16.5" customHeight="1">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3"/>
      <c r="AB17" s="3"/>
      <c r="AC17" s="3"/>
      <c r="AD17" s="3"/>
      <c r="AE17" s="3"/>
      <c r="AF17" s="3"/>
      <c r="AG17" s="3"/>
      <c r="AH17" s="3"/>
      <c r="AI17" s="3"/>
      <c r="AJ17" s="3"/>
      <c r="AK17" s="3"/>
    </row>
    <row r="18" spans="1:37" ht="16.5" customHeight="1">
      <c r="A18" s="93">
        <v>4</v>
      </c>
      <c r="B18" s="9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C18" s="9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Riesgo'!C18:C20,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D18" s="9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E18" s="9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F18" s="94"/>
      <c r="G18" s="94"/>
      <c r="H18" s="94"/>
      <c r="I18" s="94"/>
      <c r="J18" s="94"/>
      <c r="K18" s="94"/>
      <c r="L18" s="94"/>
      <c r="M18" s="94"/>
      <c r="N18" s="94"/>
      <c r="O18" s="94"/>
      <c r="P18" s="94"/>
      <c r="Q18" s="94"/>
      <c r="R18" s="94"/>
      <c r="S18" s="94"/>
      <c r="T18" s="94"/>
      <c r="U18" s="94"/>
      <c r="V18" s="94"/>
      <c r="W18" s="94"/>
      <c r="X18" s="94"/>
      <c r="Y18" s="94" t="str">
        <f>IF(OR(E18="",E18="No Aplica"),"",COUNTIF(F18:X20,"SI"))</f>
        <v/>
      </c>
      <c r="Z18" s="98" t="str">
        <f>IF(AND(Y18=0,OR(U18="",U18="NO"),OR(E18="Corrupción",E18="Trámites, OPAs y Consultas de Acceso a la Información Pública")),"Moderado",
IF(AND(Y18=0,OR(U18="",U18="NO"),OR(E18="Lavado de Activos",E18="Financiación del Terrorismo")),"Mayor",
IF(AND(U18="SI"),"Catastrófico",
IF(AND(Y18&gt;0,Y18&lt;=11,OR(E18="Lavado de Activos",E18="Financiación del Terrorismo")),"Mayor",
IF(AND(Y18&gt;11,Y18&lt;=19,OR(E18="Lavado de Activos",E18="Financiación del Terrorismo")),"Catastrófico",
IF(AND(Y18&gt;0,Y18&lt;=5,OR(E18="Corrupción",E18="Trámites, OPAs y Consultas de Acceso a la Información Pública")),"Moderado",
IF(AND(Y18&gt;5,Y18&lt;=11,OR(E18="Corrupción",E18="Trámites, OPAs y Consultas de Acceso a la Información Pública")),"Mayor",
IF(AND(Y18&gt;11,Y18&lt;=19,OR(E18="Corrupción",E18="Trámites, OPAs y Consultas de Acceso a la Información Pública")),"Catastrófico",""))))))))</f>
        <v/>
      </c>
      <c r="AA18" s="3"/>
      <c r="AB18" s="3"/>
      <c r="AC18" s="3"/>
      <c r="AD18" s="3"/>
      <c r="AE18" s="3"/>
      <c r="AF18" s="3"/>
      <c r="AG18" s="3"/>
      <c r="AH18" s="3"/>
      <c r="AI18" s="3"/>
      <c r="AJ18" s="3"/>
      <c r="AK18" s="3"/>
    </row>
    <row r="19" spans="1:37" ht="16.5" customHeight="1">
      <c r="A19" s="88"/>
      <c r="B19" s="88"/>
      <c r="C19" s="88"/>
      <c r="D19" s="88"/>
      <c r="E19" s="88"/>
      <c r="F19" s="88"/>
      <c r="G19" s="88"/>
      <c r="H19" s="88"/>
      <c r="I19" s="88"/>
      <c r="J19" s="88"/>
      <c r="K19" s="88"/>
      <c r="L19" s="88"/>
      <c r="M19" s="88"/>
      <c r="N19" s="88"/>
      <c r="O19" s="88"/>
      <c r="P19" s="88"/>
      <c r="Q19" s="88"/>
      <c r="R19" s="88"/>
      <c r="S19" s="88"/>
      <c r="T19" s="88"/>
      <c r="U19" s="88"/>
      <c r="V19" s="88"/>
      <c r="W19" s="88"/>
      <c r="X19" s="88"/>
      <c r="Y19" s="88"/>
      <c r="Z19" s="88"/>
      <c r="AA19" s="3"/>
      <c r="AB19" s="3"/>
      <c r="AC19" s="3"/>
      <c r="AD19" s="3"/>
      <c r="AE19" s="3"/>
      <c r="AF19" s="3"/>
      <c r="AG19" s="3"/>
      <c r="AH19" s="3"/>
      <c r="AI19" s="3"/>
      <c r="AJ19" s="3"/>
      <c r="AK19" s="3"/>
    </row>
    <row r="20" spans="1:37" ht="16.5" customHeight="1">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3"/>
      <c r="AB20" s="3"/>
      <c r="AC20" s="3"/>
      <c r="AD20" s="3"/>
      <c r="AE20" s="3"/>
      <c r="AF20" s="3"/>
      <c r="AG20" s="3"/>
      <c r="AH20" s="3"/>
      <c r="AI20" s="3"/>
      <c r="AJ20" s="3"/>
      <c r="AK20" s="3"/>
    </row>
    <row r="21" spans="1:37" ht="16.5" customHeight="1">
      <c r="A21" s="93">
        <v>5</v>
      </c>
      <c r="B21" s="9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C21" s="9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Riesgo'!C21:C23,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D21" s="9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E21" s="9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F21" s="94"/>
      <c r="G21" s="94"/>
      <c r="H21" s="94"/>
      <c r="I21" s="94"/>
      <c r="J21" s="94"/>
      <c r="K21" s="94"/>
      <c r="L21" s="94"/>
      <c r="M21" s="94"/>
      <c r="N21" s="94"/>
      <c r="O21" s="94"/>
      <c r="P21" s="94"/>
      <c r="Q21" s="94"/>
      <c r="R21" s="94"/>
      <c r="S21" s="94"/>
      <c r="T21" s="94"/>
      <c r="U21" s="94"/>
      <c r="V21" s="94"/>
      <c r="W21" s="94"/>
      <c r="X21" s="94"/>
      <c r="Y21" s="94" t="str">
        <f>IF(OR(E21="",E21="No Aplica"),"",COUNTIF(F21:X23,"SI"))</f>
        <v/>
      </c>
      <c r="Z21" s="98" t="str">
        <f>IF(AND(Y21=0,OR(U21="",U21="NO"),OR(E21="Corrupción",E21="Trámites, OPAs y Consultas de Acceso a la Información Pública")),"Moderado",
IF(AND(Y21=0,OR(U21="",U21="NO"),OR(E21="Lavado de Activos",E21="Financiación del Terrorismo")),"Mayor",
IF(AND(U21="SI"),"Catastrófico",
IF(AND(Y21&gt;0,Y21&lt;=11,OR(E21="Lavado de Activos",E21="Financiación del Terrorismo")),"Mayor",
IF(AND(Y21&gt;11,Y21&lt;=19,OR(E21="Lavado de Activos",E21="Financiación del Terrorismo")),"Catastrófico",
IF(AND(Y21&gt;0,Y21&lt;=5,OR(E21="Corrupción",E21="Trámites, OPAs y Consultas de Acceso a la Información Pública")),"Moderado",
IF(AND(Y21&gt;5,Y21&lt;=11,OR(E21="Corrupción",E21="Trámites, OPAs y Consultas de Acceso a la Información Pública")),"Mayor",
IF(AND(Y21&gt;11,Y21&lt;=19,OR(E21="Corrupción",E21="Trámites, OPAs y Consultas de Acceso a la Información Pública")),"Catastrófico",""))))))))</f>
        <v/>
      </c>
      <c r="AA21" s="3"/>
      <c r="AB21" s="3"/>
      <c r="AC21" s="3"/>
      <c r="AD21" s="3"/>
      <c r="AE21" s="3"/>
      <c r="AF21" s="3"/>
      <c r="AG21" s="3"/>
      <c r="AH21" s="3"/>
      <c r="AI21" s="3"/>
      <c r="AJ21" s="3"/>
      <c r="AK21" s="3"/>
    </row>
    <row r="22" spans="1:37" ht="16.5" customHeight="1">
      <c r="A22" s="88"/>
      <c r="B22" s="88"/>
      <c r="C22" s="88"/>
      <c r="D22" s="88"/>
      <c r="E22" s="88"/>
      <c r="F22" s="88"/>
      <c r="G22" s="88"/>
      <c r="H22" s="88"/>
      <c r="I22" s="88"/>
      <c r="J22" s="88"/>
      <c r="K22" s="88"/>
      <c r="L22" s="88"/>
      <c r="M22" s="88"/>
      <c r="N22" s="88"/>
      <c r="O22" s="88"/>
      <c r="P22" s="88"/>
      <c r="Q22" s="88"/>
      <c r="R22" s="88"/>
      <c r="S22" s="88"/>
      <c r="T22" s="88"/>
      <c r="U22" s="88"/>
      <c r="V22" s="88"/>
      <c r="W22" s="88"/>
      <c r="X22" s="88"/>
      <c r="Y22" s="88"/>
      <c r="Z22" s="88"/>
      <c r="AA22" s="3"/>
      <c r="AB22" s="3"/>
      <c r="AC22" s="3"/>
      <c r="AD22" s="3"/>
      <c r="AE22" s="3"/>
      <c r="AF22" s="3"/>
      <c r="AG22" s="3"/>
      <c r="AH22" s="3"/>
      <c r="AI22" s="3"/>
      <c r="AJ22" s="3"/>
      <c r="AK22" s="3"/>
    </row>
    <row r="23" spans="1:37" ht="16.5" customHeight="1">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3"/>
      <c r="AB23" s="3"/>
      <c r="AC23" s="3"/>
      <c r="AD23" s="3"/>
      <c r="AE23" s="3"/>
      <c r="AF23" s="3"/>
      <c r="AG23" s="3"/>
      <c r="AH23" s="3"/>
      <c r="AI23" s="3"/>
      <c r="AJ23" s="3"/>
      <c r="AK23" s="3"/>
    </row>
    <row r="24" spans="1:37" ht="16.5" customHeight="1">
      <c r="A24" s="93">
        <v>6</v>
      </c>
      <c r="B24" s="9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C24" s="9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Riesgo'!C24:C26,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D24" s="9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E24" s="9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F24" s="94"/>
      <c r="G24" s="94"/>
      <c r="H24" s="94"/>
      <c r="I24" s="94"/>
      <c r="J24" s="94"/>
      <c r="K24" s="94"/>
      <c r="L24" s="94"/>
      <c r="M24" s="94"/>
      <c r="N24" s="94"/>
      <c r="O24" s="94"/>
      <c r="P24" s="94"/>
      <c r="Q24" s="94"/>
      <c r="R24" s="94"/>
      <c r="S24" s="94"/>
      <c r="T24" s="94"/>
      <c r="U24" s="94"/>
      <c r="V24" s="94"/>
      <c r="W24" s="94"/>
      <c r="X24" s="94"/>
      <c r="Y24" s="94" t="str">
        <f>IF(OR(E24="",E24="No Aplica"),"",COUNTIF(F24:X26,"SI"))</f>
        <v/>
      </c>
      <c r="Z24" s="98" t="str">
        <f>IF(AND(Y24=0,OR(U24="",U24="NO"),OR(E24="Corrupción",E24="Trámites, OPAs y Consultas de Acceso a la Información Pública")),"Moderado",
IF(AND(Y24=0,OR(U24="",U24="NO"),OR(E24="Lavado de Activos",E24="Financiación del Terrorismo")),"Mayor",
IF(AND(U24="SI"),"Catastrófico",
IF(AND(Y24&gt;0,Y24&lt;=11,OR(E24="Lavado de Activos",E24="Financiación del Terrorismo")),"Mayor",
IF(AND(Y24&gt;11,Y24&lt;=19,OR(E24="Lavado de Activos",E24="Financiación del Terrorismo")),"Catastrófico",
IF(AND(Y24&gt;0,Y24&lt;=5,OR(E24="Corrupción",E24="Trámites, OPAs y Consultas de Acceso a la Información Pública")),"Moderado",
IF(AND(Y24&gt;5,Y24&lt;=11,OR(E24="Corrupción",E24="Trámites, OPAs y Consultas de Acceso a la Información Pública")),"Mayor",
IF(AND(Y24&gt;11,Y24&lt;=19,OR(E24="Corrupción",E24="Trámites, OPAs y Consultas de Acceso a la Información Pública")),"Catastrófico",""))))))))</f>
        <v/>
      </c>
      <c r="AA24" s="3"/>
      <c r="AB24" s="3"/>
      <c r="AC24" s="3"/>
      <c r="AD24" s="3"/>
      <c r="AE24" s="3"/>
      <c r="AF24" s="3"/>
      <c r="AG24" s="3"/>
      <c r="AH24" s="3"/>
      <c r="AI24" s="3"/>
      <c r="AJ24" s="3"/>
      <c r="AK24" s="3"/>
    </row>
    <row r="25" spans="1:37" ht="16.5" customHeight="1">
      <c r="A25" s="88"/>
      <c r="B25" s="88"/>
      <c r="C25" s="88"/>
      <c r="D25" s="88"/>
      <c r="E25" s="88"/>
      <c r="F25" s="88"/>
      <c r="G25" s="88"/>
      <c r="H25" s="88"/>
      <c r="I25" s="88"/>
      <c r="J25" s="88"/>
      <c r="K25" s="88"/>
      <c r="L25" s="88"/>
      <c r="M25" s="88"/>
      <c r="N25" s="88"/>
      <c r="O25" s="88"/>
      <c r="P25" s="88"/>
      <c r="Q25" s="88"/>
      <c r="R25" s="88"/>
      <c r="S25" s="88"/>
      <c r="T25" s="88"/>
      <c r="U25" s="88"/>
      <c r="V25" s="88"/>
      <c r="W25" s="88"/>
      <c r="X25" s="88"/>
      <c r="Y25" s="88"/>
      <c r="Z25" s="88"/>
      <c r="AA25" s="3"/>
      <c r="AB25" s="3"/>
      <c r="AC25" s="3"/>
      <c r="AD25" s="3"/>
      <c r="AE25" s="3"/>
      <c r="AF25" s="3"/>
      <c r="AG25" s="3"/>
      <c r="AH25" s="3"/>
      <c r="AI25" s="3"/>
      <c r="AJ25" s="3"/>
      <c r="AK25" s="3"/>
    </row>
    <row r="26" spans="1:37" ht="16.5" customHeight="1">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3"/>
      <c r="AB26" s="3"/>
      <c r="AC26" s="3"/>
      <c r="AD26" s="3"/>
      <c r="AE26" s="3"/>
      <c r="AF26" s="3"/>
      <c r="AG26" s="3"/>
      <c r="AH26" s="3"/>
      <c r="AI26" s="3"/>
      <c r="AJ26" s="3"/>
      <c r="AK26" s="3"/>
    </row>
    <row r="27" spans="1:37" ht="16.5" customHeight="1">
      <c r="A27" s="93">
        <v>7</v>
      </c>
      <c r="B27" s="9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9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Riesgo'!C27:C29,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9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9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F27" s="94"/>
      <c r="G27" s="94"/>
      <c r="H27" s="94"/>
      <c r="I27" s="94"/>
      <c r="J27" s="94"/>
      <c r="K27" s="94"/>
      <c r="L27" s="94"/>
      <c r="M27" s="94"/>
      <c r="N27" s="94"/>
      <c r="O27" s="94"/>
      <c r="P27" s="94"/>
      <c r="Q27" s="94"/>
      <c r="R27" s="94"/>
      <c r="S27" s="94"/>
      <c r="T27" s="94"/>
      <c r="U27" s="94"/>
      <c r="V27" s="94"/>
      <c r="W27" s="94"/>
      <c r="X27" s="94"/>
      <c r="Y27" s="94" t="str">
        <f>IF(OR(E27="",E27="No Aplica"),"",COUNTIF(F27:X29,"SI"))</f>
        <v/>
      </c>
      <c r="Z27" s="98" t="str">
        <f>IF(AND(Y27=0,OR(U27="",U27="NO"),OR(E27="Corrupción",E27="Trámites, OPAs y Consultas de Acceso a la Información Pública")),"Moderado",
IF(AND(Y27=0,OR(U27="",U27="NO"),OR(E27="Lavado de Activos",E27="Financiación del Terrorismo")),"Mayor",
IF(AND(U27="SI"),"Catastrófico",
IF(AND(Y27&gt;0,Y27&lt;=11,OR(E27="Lavado de Activos",E27="Financiación del Terrorismo")),"Mayor",
IF(AND(Y27&gt;11,Y27&lt;=19,OR(E27="Lavado de Activos",E27="Financiación del Terrorismo")),"Catastrófico",
IF(AND(Y27&gt;0,Y27&lt;=5,OR(E27="Corrupción",E27="Trámites, OPAs y Consultas de Acceso a la Información Pública")),"Moderado",
IF(AND(Y27&gt;5,Y27&lt;=11,OR(E27="Corrupción",E27="Trámites, OPAs y Consultas de Acceso a la Información Pública")),"Mayor",
IF(AND(Y27&gt;11,Y27&lt;=19,OR(E27="Corrupción",E27="Trámites, OPAs y Consultas de Acceso a la Información Pública")),"Catastrófico",""))))))))</f>
        <v/>
      </c>
      <c r="AA27" s="3"/>
      <c r="AB27" s="3"/>
      <c r="AC27" s="3"/>
      <c r="AD27" s="3"/>
      <c r="AE27" s="3"/>
      <c r="AF27" s="3"/>
      <c r="AG27" s="3"/>
      <c r="AH27" s="3"/>
      <c r="AI27" s="3"/>
      <c r="AJ27" s="3"/>
      <c r="AK27" s="3"/>
    </row>
    <row r="28" spans="1:37" ht="16.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3"/>
      <c r="AB28" s="3"/>
      <c r="AC28" s="3"/>
      <c r="AD28" s="3"/>
      <c r="AE28" s="3"/>
      <c r="AF28" s="3"/>
      <c r="AG28" s="3"/>
      <c r="AH28" s="3"/>
      <c r="AI28" s="3"/>
      <c r="AJ28" s="3"/>
      <c r="AK28" s="3"/>
    </row>
    <row r="29" spans="1:37" ht="16.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3"/>
      <c r="AB29" s="3"/>
      <c r="AC29" s="3"/>
      <c r="AD29" s="3"/>
      <c r="AE29" s="3"/>
      <c r="AF29" s="3"/>
      <c r="AG29" s="3"/>
      <c r="AH29" s="3"/>
      <c r="AI29" s="3"/>
      <c r="AJ29" s="3"/>
      <c r="AK29" s="3"/>
    </row>
    <row r="30" spans="1:37" ht="16.5" customHeight="1">
      <c r="A30" s="93">
        <v>8</v>
      </c>
      <c r="B30" s="9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9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Riesgo'!C30:C32,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9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9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F30" s="94"/>
      <c r="G30" s="94"/>
      <c r="H30" s="94"/>
      <c r="I30" s="94"/>
      <c r="J30" s="94"/>
      <c r="K30" s="94"/>
      <c r="L30" s="94"/>
      <c r="M30" s="94"/>
      <c r="N30" s="94"/>
      <c r="O30" s="94"/>
      <c r="P30" s="94"/>
      <c r="Q30" s="94"/>
      <c r="R30" s="94"/>
      <c r="S30" s="94"/>
      <c r="T30" s="94"/>
      <c r="U30" s="94"/>
      <c r="V30" s="94"/>
      <c r="W30" s="94"/>
      <c r="X30" s="94"/>
      <c r="Y30" s="94" t="str">
        <f>IF(OR(E30="",E30="No Aplica"),"",COUNTIF(F30:X32,"SI"))</f>
        <v/>
      </c>
      <c r="Z30" s="98" t="str">
        <f>IF(AND(Y30=0,OR(U30="",U30="NO"),OR(E30="Corrupción",E30="Trámites, OPAs y Consultas de Acceso a la Información Pública")),"Moderado",
IF(AND(Y30=0,OR(U30="",U30="NO"),OR(E30="Lavado de Activos",E30="Financiación del Terrorismo")),"Mayor",
IF(AND(U30="SI"),"Catastrófico",
IF(AND(Y30&gt;0,Y30&lt;=11,OR(E30="Lavado de Activos",E30="Financiación del Terrorismo")),"Mayor",
IF(AND(Y30&gt;11,Y30&lt;=19,OR(E30="Lavado de Activos",E30="Financiación del Terrorismo")),"Catastrófico",
IF(AND(Y30&gt;0,Y30&lt;=5,OR(E30="Corrupción",E30="Trámites, OPAs y Consultas de Acceso a la Información Pública")),"Moderado",
IF(AND(Y30&gt;5,Y30&lt;=11,OR(E30="Corrupción",E30="Trámites, OPAs y Consultas de Acceso a la Información Pública")),"Mayor",
IF(AND(Y30&gt;11,Y30&lt;=19,OR(E30="Corrupción",E30="Trámites, OPAs y Consultas de Acceso a la Información Pública")),"Catastrófico",""))))))))</f>
        <v/>
      </c>
      <c r="AA30" s="3"/>
      <c r="AB30" s="3"/>
      <c r="AC30" s="3"/>
      <c r="AD30" s="3"/>
      <c r="AE30" s="3"/>
      <c r="AF30" s="3"/>
      <c r="AG30" s="3"/>
      <c r="AH30" s="3"/>
      <c r="AI30" s="3"/>
      <c r="AJ30" s="3"/>
      <c r="AK30" s="3"/>
    </row>
    <row r="31" spans="1:37" ht="16.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3"/>
      <c r="AB31" s="3"/>
      <c r="AC31" s="3"/>
      <c r="AD31" s="3"/>
      <c r="AE31" s="3"/>
      <c r="AF31" s="3"/>
      <c r="AG31" s="3"/>
      <c r="AH31" s="3"/>
      <c r="AI31" s="3"/>
      <c r="AJ31" s="3"/>
      <c r="AK31" s="3"/>
    </row>
    <row r="32" spans="1:37" ht="16.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3"/>
      <c r="AB32" s="3"/>
      <c r="AC32" s="3"/>
      <c r="AD32" s="3"/>
      <c r="AE32" s="3"/>
      <c r="AF32" s="3"/>
      <c r="AG32" s="3"/>
      <c r="AH32" s="3"/>
      <c r="AI32" s="3"/>
      <c r="AJ32" s="3"/>
      <c r="AK32" s="3"/>
    </row>
    <row r="33" spans="1:37" ht="16.5" customHeight="1">
      <c r="A33" s="93">
        <v>9</v>
      </c>
      <c r="B33" s="9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9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Riesgo'!C33:C35,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9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9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F33" s="94"/>
      <c r="G33" s="94"/>
      <c r="H33" s="94"/>
      <c r="I33" s="94"/>
      <c r="J33" s="94"/>
      <c r="K33" s="94"/>
      <c r="L33" s="94"/>
      <c r="M33" s="94"/>
      <c r="N33" s="94"/>
      <c r="O33" s="94"/>
      <c r="P33" s="94"/>
      <c r="Q33" s="94"/>
      <c r="R33" s="94"/>
      <c r="S33" s="94"/>
      <c r="T33" s="94"/>
      <c r="U33" s="94"/>
      <c r="V33" s="94"/>
      <c r="W33" s="94"/>
      <c r="X33" s="94"/>
      <c r="Y33" s="94" t="str">
        <f>IF(OR(E33="",E33="No Aplica"),"",COUNTIF(F33:X35,"SI"))</f>
        <v/>
      </c>
      <c r="Z33" s="98" t="str">
        <f>IF(AND(Y33=0,OR(U33="",U33="NO"),OR(E33="Corrupción",E33="Trámites, OPAs y Consultas de Acceso a la Información Pública")),"Moderado",
IF(AND(Y33=0,OR(U33="",U33="NO"),OR(E33="Lavado de Activos",E33="Financiación del Terrorismo")),"Mayor",
IF(AND(U33="SI"),"Catastrófico",
IF(AND(Y33&gt;0,Y33&lt;=11,OR(E33="Lavado de Activos",E33="Financiación del Terrorismo")),"Mayor",
IF(AND(Y33&gt;11,Y33&lt;=19,OR(E33="Lavado de Activos",E33="Financiación del Terrorismo")),"Catastrófico",
IF(AND(Y33&gt;0,Y33&lt;=5,OR(E33="Corrupción",E33="Trámites, OPAs y Consultas de Acceso a la Información Pública")),"Moderado",
IF(AND(Y33&gt;5,Y33&lt;=11,OR(E33="Corrupción",E33="Trámites, OPAs y Consultas de Acceso a la Información Pública")),"Mayor",
IF(AND(Y33&gt;11,Y33&lt;=19,OR(E33="Corrupción",E33="Trámites, OPAs y Consultas de Acceso a la Información Pública")),"Catastrófico",""))))))))</f>
        <v/>
      </c>
      <c r="AA33" s="3"/>
      <c r="AB33" s="3"/>
      <c r="AC33" s="3"/>
      <c r="AD33" s="3"/>
      <c r="AE33" s="3"/>
      <c r="AF33" s="3"/>
      <c r="AG33" s="3"/>
      <c r="AH33" s="3"/>
      <c r="AI33" s="3"/>
      <c r="AJ33" s="3"/>
      <c r="AK33" s="3"/>
    </row>
    <row r="34" spans="1:37" ht="16.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3"/>
      <c r="AB34" s="3"/>
      <c r="AC34" s="3"/>
      <c r="AD34" s="3"/>
      <c r="AE34" s="3"/>
      <c r="AF34" s="3"/>
      <c r="AG34" s="3"/>
      <c r="AH34" s="3"/>
      <c r="AI34" s="3"/>
      <c r="AJ34" s="3"/>
      <c r="AK34" s="3"/>
    </row>
    <row r="35" spans="1:37" ht="16.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3"/>
      <c r="AB35" s="3"/>
      <c r="AC35" s="3"/>
      <c r="AD35" s="3"/>
      <c r="AE35" s="3"/>
      <c r="AF35" s="3"/>
      <c r="AG35" s="3"/>
      <c r="AH35" s="3"/>
      <c r="AI35" s="3"/>
      <c r="AJ35" s="3"/>
      <c r="AK35" s="3"/>
    </row>
    <row r="36" spans="1:37" ht="16.5" customHeight="1">
      <c r="A36" s="93">
        <v>10</v>
      </c>
      <c r="B36" s="9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9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Riesgo'!C36:C38,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9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9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F36" s="94"/>
      <c r="G36" s="94"/>
      <c r="H36" s="94"/>
      <c r="I36" s="94"/>
      <c r="J36" s="94"/>
      <c r="K36" s="94"/>
      <c r="L36" s="94"/>
      <c r="M36" s="94"/>
      <c r="N36" s="94"/>
      <c r="O36" s="94"/>
      <c r="P36" s="94"/>
      <c r="Q36" s="94"/>
      <c r="R36" s="94"/>
      <c r="S36" s="94"/>
      <c r="T36" s="94"/>
      <c r="U36" s="94"/>
      <c r="V36" s="94"/>
      <c r="W36" s="94"/>
      <c r="X36" s="94"/>
      <c r="Y36" s="94" t="str">
        <f>IF(OR(E36="",E36="No Aplica"),"",COUNTIF(F36:X38,"SI"))</f>
        <v/>
      </c>
      <c r="Z36" s="98" t="str">
        <f>IF(AND(Y36=0,OR(U36="",U36="NO"),OR(E36="Corrupción",E36="Trámites, OPAs y Consultas de Acceso a la Información Pública")),"Moderado",
IF(AND(Y36=0,OR(U36="",U36="NO"),OR(E36="Lavado de Activos",E36="Financiación del Terrorismo")),"Mayor",
IF(AND(U36="SI"),"Catastrófico",
IF(AND(Y36&gt;0,Y36&lt;=11,OR(E36="Lavado de Activos",E36="Financiación del Terrorismo")),"Mayor",
IF(AND(Y36&gt;11,Y36&lt;=19,OR(E36="Lavado de Activos",E36="Financiación del Terrorismo")),"Catastrófico",
IF(AND(Y36&gt;0,Y36&lt;=5,OR(E36="Corrupción",E36="Trámites, OPAs y Consultas de Acceso a la Información Pública")),"Moderado",
IF(AND(Y36&gt;5,Y36&lt;=11,OR(E36="Corrupción",E36="Trámites, OPAs y Consultas de Acceso a la Información Pública")),"Mayor",
IF(AND(Y36&gt;11,Y36&lt;=19,OR(E36="Corrupción",E36="Trámites, OPAs y Consultas de Acceso a la Información Pública")),"Catastrófico",""))))))))</f>
        <v/>
      </c>
      <c r="AA36" s="3"/>
      <c r="AB36" s="3"/>
      <c r="AC36" s="3"/>
      <c r="AD36" s="3"/>
      <c r="AE36" s="3"/>
      <c r="AF36" s="3"/>
      <c r="AG36" s="3"/>
      <c r="AH36" s="3"/>
      <c r="AI36" s="3"/>
      <c r="AJ36" s="3"/>
      <c r="AK36" s="3"/>
    </row>
    <row r="37" spans="1:37" ht="16.5"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2"/>
      <c r="AB37" s="2"/>
      <c r="AC37" s="2"/>
      <c r="AD37" s="2"/>
      <c r="AE37" s="2"/>
      <c r="AF37" s="2"/>
      <c r="AG37" s="2"/>
      <c r="AH37" s="2"/>
      <c r="AI37" s="2"/>
      <c r="AJ37" s="2"/>
      <c r="AK37" s="2"/>
    </row>
    <row r="38" spans="1:37" ht="16.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2"/>
      <c r="AB38" s="2"/>
      <c r="AC38" s="2"/>
      <c r="AD38" s="2"/>
      <c r="AE38" s="2"/>
      <c r="AF38" s="2"/>
      <c r="AG38" s="2"/>
      <c r="AH38" s="2"/>
      <c r="AI38" s="2"/>
      <c r="AJ38" s="2"/>
      <c r="AK38" s="2"/>
    </row>
    <row r="39" spans="1:37" ht="16.5" customHeight="1">
      <c r="A39" s="93">
        <v>11</v>
      </c>
      <c r="B39" s="9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9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Riesgo'!C39:C41,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9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9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F39" s="94"/>
      <c r="G39" s="94"/>
      <c r="H39" s="94"/>
      <c r="I39" s="94"/>
      <c r="J39" s="94"/>
      <c r="K39" s="94"/>
      <c r="L39" s="94"/>
      <c r="M39" s="94"/>
      <c r="N39" s="94"/>
      <c r="O39" s="94"/>
      <c r="P39" s="94"/>
      <c r="Q39" s="94"/>
      <c r="R39" s="94"/>
      <c r="S39" s="94"/>
      <c r="T39" s="94"/>
      <c r="U39" s="94"/>
      <c r="V39" s="94"/>
      <c r="W39" s="94"/>
      <c r="X39" s="94"/>
      <c r="Y39" s="94" t="str">
        <f>IF(OR(E39="",E39="No Aplica"),"",COUNTIF(F39:X41,"SI"))</f>
        <v/>
      </c>
      <c r="Z39" s="98" t="str">
        <f>IF(AND(Y39=0,OR(U39="",U39="NO"),OR(E39="Corrupción",E39="Trámites, OPAs y Consultas de Acceso a la Información Pública")),"Moderado",
IF(AND(Y39=0,OR(U39="",U39="NO"),OR(E39="Lavado de Activos",E39="Financiación del Terrorismo")),"Mayor",
IF(AND(U39="SI"),"Catastrófico",
IF(AND(Y39&gt;0,Y39&lt;=11,OR(E39="Lavado de Activos",E39="Financiación del Terrorismo")),"Mayor",
IF(AND(Y39&gt;11,Y39&lt;=19,OR(E39="Lavado de Activos",E39="Financiación del Terrorismo")),"Catastrófico",
IF(AND(Y39&gt;0,Y39&lt;=5,OR(E39="Corrupción",E39="Trámites, OPAs y Consultas de Acceso a la Información Pública")),"Moderado",
IF(AND(Y39&gt;5,Y39&lt;=11,OR(E39="Corrupción",E39="Trámites, OPAs y Consultas de Acceso a la Información Pública")),"Mayor",
IF(AND(Y39&gt;11,Y39&lt;=19,OR(E39="Corrupción",E39="Trámites, OPAs y Consultas de Acceso a la Información Pública")),"Catastrófico",""))))))))</f>
        <v/>
      </c>
      <c r="AA39" s="3"/>
      <c r="AB39" s="3"/>
      <c r="AC39" s="3"/>
      <c r="AD39" s="3"/>
      <c r="AE39" s="3"/>
      <c r="AF39" s="3"/>
      <c r="AG39" s="3"/>
      <c r="AH39" s="3"/>
      <c r="AI39" s="3"/>
      <c r="AJ39" s="3"/>
      <c r="AK39" s="3"/>
    </row>
    <row r="40" spans="1:37" ht="16.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2"/>
      <c r="AB40" s="2"/>
      <c r="AC40" s="2"/>
      <c r="AD40" s="2"/>
      <c r="AE40" s="2"/>
      <c r="AF40" s="2"/>
      <c r="AG40" s="2"/>
      <c r="AH40" s="2"/>
      <c r="AI40" s="2"/>
      <c r="AJ40" s="2"/>
      <c r="AK40" s="2"/>
    </row>
    <row r="41" spans="1:37" ht="16.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2"/>
      <c r="AB41" s="2"/>
      <c r="AC41" s="2"/>
      <c r="AD41" s="2"/>
      <c r="AE41" s="2"/>
      <c r="AF41" s="2"/>
      <c r="AG41" s="2"/>
      <c r="AH41" s="2"/>
      <c r="AI41" s="2"/>
      <c r="AJ41" s="2"/>
      <c r="AK41" s="2"/>
    </row>
    <row r="42" spans="1:37" ht="16.5" customHeight="1">
      <c r="A42" s="93">
        <v>12</v>
      </c>
      <c r="B42" s="9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9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Riesgo'!C42:C44,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9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9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F42" s="94"/>
      <c r="G42" s="94"/>
      <c r="H42" s="94"/>
      <c r="I42" s="94"/>
      <c r="J42" s="94"/>
      <c r="K42" s="94"/>
      <c r="L42" s="94"/>
      <c r="M42" s="94"/>
      <c r="N42" s="94"/>
      <c r="O42" s="94"/>
      <c r="P42" s="94"/>
      <c r="Q42" s="94"/>
      <c r="R42" s="94"/>
      <c r="S42" s="94"/>
      <c r="T42" s="94"/>
      <c r="U42" s="94"/>
      <c r="V42" s="94"/>
      <c r="W42" s="94"/>
      <c r="X42" s="94"/>
      <c r="Y42" s="94" t="str">
        <f>IF(OR(E42="",E42="No Aplica"),"",COUNTIF(F42:X44,"SI"))</f>
        <v/>
      </c>
      <c r="Z42" s="98" t="str">
        <f>IF(AND(Y42=0,OR(U42="",U42="NO"),OR(E42="Corrupción",E42="Trámites, OPAs y Consultas de Acceso a la Información Pública")),"Moderado",
IF(AND(Y42=0,OR(U42="",U42="NO"),OR(E42="Lavado de Activos",E42="Financiación del Terrorismo")),"Mayor",
IF(AND(U42="SI"),"Catastrófico",
IF(AND(Y42&gt;0,Y42&lt;=11,OR(E42="Lavado de Activos",E42="Financiación del Terrorismo")),"Mayor",
IF(AND(Y42&gt;11,Y42&lt;=19,OR(E42="Lavado de Activos",E42="Financiación del Terrorismo")),"Catastrófico",
IF(AND(Y42&gt;0,Y42&lt;=5,OR(E42="Corrupción",E42="Trámites, OPAs y Consultas de Acceso a la Información Pública")),"Moderado",
IF(AND(Y42&gt;5,Y42&lt;=11,OR(E42="Corrupción",E42="Trámites, OPAs y Consultas de Acceso a la Información Pública")),"Mayor",
IF(AND(Y42&gt;11,Y42&lt;=19,OR(E42="Corrupción",E42="Trámites, OPAs y Consultas de Acceso a la Información Pública")),"Catastrófico",""))))))))</f>
        <v/>
      </c>
      <c r="AA42" s="3"/>
      <c r="AB42" s="3"/>
      <c r="AC42" s="3"/>
      <c r="AD42" s="3"/>
      <c r="AE42" s="3"/>
      <c r="AF42" s="3"/>
      <c r="AG42" s="3"/>
      <c r="AH42" s="3"/>
      <c r="AI42" s="3"/>
      <c r="AJ42" s="3"/>
      <c r="AK42" s="3"/>
    </row>
    <row r="43" spans="1:37" ht="16.5"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2"/>
      <c r="AB43" s="2"/>
      <c r="AC43" s="2"/>
      <c r="AD43" s="2"/>
      <c r="AE43" s="2"/>
      <c r="AF43" s="2"/>
      <c r="AG43" s="2"/>
      <c r="AH43" s="2"/>
      <c r="AI43" s="2"/>
      <c r="AJ43" s="2"/>
      <c r="AK43" s="2"/>
    </row>
    <row r="44" spans="1:37" ht="16.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2"/>
      <c r="AB44" s="2"/>
      <c r="AC44" s="2"/>
      <c r="AD44" s="2"/>
      <c r="AE44" s="2"/>
      <c r="AF44" s="2"/>
      <c r="AG44" s="2"/>
      <c r="AH44" s="2"/>
      <c r="AI44" s="2"/>
      <c r="AJ44" s="2"/>
      <c r="AK44" s="2"/>
    </row>
    <row r="45" spans="1:37" ht="16.5" customHeight="1">
      <c r="A45" s="93">
        <v>13</v>
      </c>
      <c r="B45" s="9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Riesgo'!C45:C47,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9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F45" s="94"/>
      <c r="G45" s="94"/>
      <c r="H45" s="94"/>
      <c r="I45" s="94"/>
      <c r="J45" s="94"/>
      <c r="K45" s="94"/>
      <c r="L45" s="94"/>
      <c r="M45" s="94"/>
      <c r="N45" s="94"/>
      <c r="O45" s="94"/>
      <c r="P45" s="94"/>
      <c r="Q45" s="94"/>
      <c r="R45" s="94"/>
      <c r="S45" s="94"/>
      <c r="T45" s="94"/>
      <c r="U45" s="94"/>
      <c r="V45" s="94"/>
      <c r="W45" s="94"/>
      <c r="X45" s="94"/>
      <c r="Y45" s="94" t="str">
        <f>IF(OR(E45="",E45="No Aplica"),"",COUNTIF(F45:X47,"SI"))</f>
        <v/>
      </c>
      <c r="Z45" s="98" t="str">
        <f>IF(AND(Y45=0,OR(U45="",U45="NO"),OR(E45="Corrupción",E45="Trámites, OPAs y Consultas de Acceso a la Información Pública")),"Moderado",
IF(AND(Y45=0,OR(U45="",U45="NO"),OR(E45="Lavado de Activos",E45="Financiación del Terrorismo")),"Mayor",
IF(AND(U45="SI"),"Catastrófico",
IF(AND(Y45&gt;0,Y45&lt;=11,OR(E45="Lavado de Activos",E45="Financiación del Terrorismo")),"Mayor",
IF(AND(Y45&gt;11,Y45&lt;=19,OR(E45="Lavado de Activos",E45="Financiación del Terrorismo")),"Catastrófico",
IF(AND(Y45&gt;0,Y45&lt;=5,OR(E45="Corrupción",E45="Trámites, OPAs y Consultas de Acceso a la Información Pública")),"Moderado",
IF(AND(Y45&gt;5,Y45&lt;=11,OR(E45="Corrupción",E45="Trámites, OPAs y Consultas de Acceso a la Información Pública")),"Mayor",
IF(AND(Y45&gt;11,Y45&lt;=19,OR(E45="Corrupción",E45="Trámites, OPAs y Consultas de Acceso a la Información Pública")),"Catastrófico",""))))))))</f>
        <v/>
      </c>
      <c r="AA45" s="3"/>
      <c r="AB45" s="3"/>
      <c r="AC45" s="3"/>
      <c r="AD45" s="3"/>
      <c r="AE45" s="3"/>
      <c r="AF45" s="3"/>
      <c r="AG45" s="3"/>
      <c r="AH45" s="3"/>
      <c r="AI45" s="3"/>
      <c r="AJ45" s="3"/>
      <c r="AK45" s="3"/>
    </row>
    <row r="46" spans="1:37" ht="16.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2"/>
      <c r="AB46" s="2"/>
      <c r="AC46" s="2"/>
      <c r="AD46" s="2"/>
      <c r="AE46" s="2"/>
      <c r="AF46" s="2"/>
      <c r="AG46" s="2"/>
      <c r="AH46" s="2"/>
      <c r="AI46" s="2"/>
      <c r="AJ46" s="2"/>
      <c r="AK46" s="2"/>
    </row>
    <row r="47" spans="1:37" ht="16.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2"/>
      <c r="AB47" s="2"/>
      <c r="AC47" s="2"/>
      <c r="AD47" s="2"/>
      <c r="AE47" s="2"/>
      <c r="AF47" s="2"/>
      <c r="AG47" s="2"/>
      <c r="AH47" s="2"/>
      <c r="AI47" s="2"/>
      <c r="AJ47" s="2"/>
      <c r="AK47" s="2"/>
    </row>
    <row r="48" spans="1:37" ht="16.5" customHeight="1">
      <c r="A48" s="93">
        <v>14</v>
      </c>
      <c r="B48" s="9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Riesgo'!C48:C50,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9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F48" s="94"/>
      <c r="G48" s="94"/>
      <c r="H48" s="94"/>
      <c r="I48" s="94"/>
      <c r="J48" s="94"/>
      <c r="K48" s="94"/>
      <c r="L48" s="94"/>
      <c r="M48" s="94"/>
      <c r="N48" s="94"/>
      <c r="O48" s="94"/>
      <c r="P48" s="94"/>
      <c r="Q48" s="94"/>
      <c r="R48" s="94"/>
      <c r="S48" s="94"/>
      <c r="T48" s="94"/>
      <c r="U48" s="94"/>
      <c r="V48" s="94"/>
      <c r="W48" s="94"/>
      <c r="X48" s="94"/>
      <c r="Y48" s="94" t="str">
        <f>IF(OR(E48="",E48="No Aplica"),"",COUNTIF(F48:X50,"SI"))</f>
        <v/>
      </c>
      <c r="Z48" s="98" t="str">
        <f>IF(AND(Y48=0,OR(U48="",U48="NO"),OR(E48="Corrupción",E48="Trámites, OPAs y Consultas de Acceso a la Información Pública")),"Moderado",
IF(AND(Y48=0,OR(U48="",U48="NO"),OR(E48="Lavado de Activos",E48="Financiación del Terrorismo")),"Mayor",
IF(AND(U48="SI"),"Catastrófico",
IF(AND(Y48&gt;0,Y48&lt;=11,OR(E48="Lavado de Activos",E48="Financiación del Terrorismo")),"Mayor",
IF(AND(Y48&gt;11,Y48&lt;=19,OR(E48="Lavado de Activos",E48="Financiación del Terrorismo")),"Catastrófico",
IF(AND(Y48&gt;0,Y48&lt;=5,OR(E48="Corrupción",E48="Trámites, OPAs y Consultas de Acceso a la Información Pública")),"Moderado",
IF(AND(Y48&gt;5,Y48&lt;=11,OR(E48="Corrupción",E48="Trámites, OPAs y Consultas de Acceso a la Información Pública")),"Mayor",
IF(AND(Y48&gt;11,Y48&lt;=19,OR(E48="Corrupción",E48="Trámites, OPAs y Consultas de Acceso a la Información Pública")),"Catastrófico",""))))))))</f>
        <v/>
      </c>
      <c r="AA48" s="3"/>
      <c r="AB48" s="3"/>
      <c r="AC48" s="3"/>
      <c r="AD48" s="3"/>
      <c r="AE48" s="3"/>
      <c r="AF48" s="3"/>
      <c r="AG48" s="3"/>
      <c r="AH48" s="3"/>
      <c r="AI48" s="3"/>
      <c r="AJ48" s="3"/>
      <c r="AK48" s="3"/>
    </row>
    <row r="49" spans="1:37" ht="16.5" customHeigh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2"/>
      <c r="AB49" s="2"/>
      <c r="AC49" s="2"/>
      <c r="AD49" s="2"/>
      <c r="AE49" s="2"/>
      <c r="AF49" s="2"/>
      <c r="AG49" s="2"/>
      <c r="AH49" s="2"/>
      <c r="AI49" s="2"/>
      <c r="AJ49" s="2"/>
      <c r="AK49" s="2"/>
    </row>
    <row r="50" spans="1:37" ht="16.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2"/>
      <c r="AB50" s="2"/>
      <c r="AC50" s="2"/>
      <c r="AD50" s="2"/>
      <c r="AE50" s="2"/>
      <c r="AF50" s="2"/>
      <c r="AG50" s="2"/>
      <c r="AH50" s="2"/>
      <c r="AI50" s="2"/>
      <c r="AJ50" s="2"/>
      <c r="AK50" s="2"/>
    </row>
    <row r="51" spans="1:37" ht="16.5" customHeight="1">
      <c r="A51" s="93">
        <v>15</v>
      </c>
      <c r="B51" s="9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Riesgo'!C51:C53,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9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F51" s="94"/>
      <c r="G51" s="94"/>
      <c r="H51" s="94"/>
      <c r="I51" s="94"/>
      <c r="J51" s="94"/>
      <c r="K51" s="94"/>
      <c r="L51" s="94"/>
      <c r="M51" s="94"/>
      <c r="N51" s="94"/>
      <c r="O51" s="94"/>
      <c r="P51" s="94"/>
      <c r="Q51" s="94"/>
      <c r="R51" s="94"/>
      <c r="S51" s="94"/>
      <c r="T51" s="94"/>
      <c r="U51" s="94"/>
      <c r="V51" s="94"/>
      <c r="W51" s="94"/>
      <c r="X51" s="94"/>
      <c r="Y51" s="94" t="str">
        <f>IF(OR(E51="",E51="No Aplica"),"",COUNTIF(F51:X53,"SI"))</f>
        <v/>
      </c>
      <c r="Z51" s="98" t="str">
        <f>IF(AND(Y51=0,OR(U51="",U51="NO"),OR(E51="Corrupción",E51="Trámites, OPAs y Consultas de Acceso a la Información Pública")),"Moderado",
IF(AND(Y51=0,OR(U51="",U51="NO"),OR(E51="Lavado de Activos",E51="Financiación del Terrorismo")),"Mayor",
IF(AND(U51="SI"),"Catastrófico",
IF(AND(Y51&gt;0,Y51&lt;=11,OR(E51="Lavado de Activos",E51="Financiación del Terrorismo")),"Mayor",
IF(AND(Y51&gt;11,Y51&lt;=19,OR(E51="Lavado de Activos",E51="Financiación del Terrorismo")),"Catastrófico",
IF(AND(Y51&gt;0,Y51&lt;=5,OR(E51="Corrupción",E51="Trámites, OPAs y Consultas de Acceso a la Información Pública")),"Moderado",
IF(AND(Y51&gt;5,Y51&lt;=11,OR(E51="Corrupción",E51="Trámites, OPAs y Consultas de Acceso a la Información Pública")),"Mayor",
IF(AND(Y51&gt;11,Y51&lt;=19,OR(E51="Corrupción",E51="Trámites, OPAs y Consultas de Acceso a la Información Pública")),"Catastrófico",""))))))))</f>
        <v/>
      </c>
      <c r="AA51" s="3"/>
      <c r="AB51" s="3"/>
      <c r="AC51" s="3"/>
      <c r="AD51" s="3"/>
      <c r="AE51" s="3"/>
      <c r="AF51" s="3"/>
      <c r="AG51" s="3"/>
      <c r="AH51" s="3"/>
      <c r="AI51" s="3"/>
      <c r="AJ51" s="3"/>
      <c r="AK51" s="3"/>
    </row>
    <row r="52" spans="1:37" ht="16.5"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2"/>
      <c r="AB52" s="2"/>
      <c r="AC52" s="2"/>
      <c r="AD52" s="2"/>
      <c r="AE52" s="2"/>
      <c r="AF52" s="2"/>
      <c r="AG52" s="2"/>
      <c r="AH52" s="2"/>
      <c r="AI52" s="2"/>
      <c r="AJ52" s="2"/>
      <c r="AK52" s="2"/>
    </row>
    <row r="53" spans="1:37" ht="16.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2"/>
      <c r="AB53" s="2"/>
      <c r="AC53" s="2"/>
      <c r="AD53" s="2"/>
      <c r="AE53" s="2"/>
      <c r="AF53" s="2"/>
      <c r="AG53" s="2"/>
      <c r="AH53" s="2"/>
      <c r="AI53" s="2"/>
      <c r="AJ53" s="2"/>
      <c r="AK53" s="2"/>
    </row>
    <row r="54" spans="1:37" ht="16.5" customHeight="1">
      <c r="A54" s="93">
        <v>16</v>
      </c>
      <c r="B54" s="9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Riesgo'!C54:C56,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9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F54" s="94"/>
      <c r="G54" s="94"/>
      <c r="H54" s="94"/>
      <c r="I54" s="94"/>
      <c r="J54" s="94"/>
      <c r="K54" s="94"/>
      <c r="L54" s="94"/>
      <c r="M54" s="94"/>
      <c r="N54" s="94"/>
      <c r="O54" s="94"/>
      <c r="P54" s="94"/>
      <c r="Q54" s="94"/>
      <c r="R54" s="94"/>
      <c r="S54" s="94"/>
      <c r="T54" s="94"/>
      <c r="U54" s="94"/>
      <c r="V54" s="94"/>
      <c r="W54" s="94"/>
      <c r="X54" s="94"/>
      <c r="Y54" s="94" t="str">
        <f>IF(OR(E54="",E54="No Aplica"),"",COUNTIF(F54:X56,"SI"))</f>
        <v/>
      </c>
      <c r="Z54" s="98" t="str">
        <f>IF(AND(Y54=0,OR(U54="",U54="NO"),OR(E54="Corrupción",E54="Trámites, OPAs y Consultas de Acceso a la Información Pública")),"Moderado",
IF(AND(Y54=0,OR(U54="",U54="NO"),OR(E54="Lavado de Activos",E54="Financiación del Terrorismo")),"Mayor",
IF(AND(U54="SI"),"Catastrófico",
IF(AND(Y54&gt;0,Y54&lt;=11,OR(E54="Lavado de Activos",E54="Financiación del Terrorismo")),"Mayor",
IF(AND(Y54&gt;11,Y54&lt;=19,OR(E54="Lavado de Activos",E54="Financiación del Terrorismo")),"Catastrófico",
IF(AND(Y54&gt;0,Y54&lt;=5,OR(E54="Corrupción",E54="Trámites, OPAs y Consultas de Acceso a la Información Pública")),"Moderado",
IF(AND(Y54&gt;5,Y54&lt;=11,OR(E54="Corrupción",E54="Trámites, OPAs y Consultas de Acceso a la Información Pública")),"Mayor",
IF(AND(Y54&gt;11,Y54&lt;=19,OR(E54="Corrupción",E54="Trámites, OPAs y Consultas de Acceso a la Información Pública")),"Catastrófico",""))))))))</f>
        <v/>
      </c>
      <c r="AA54" s="3"/>
      <c r="AB54" s="3"/>
      <c r="AC54" s="3"/>
      <c r="AD54" s="3"/>
      <c r="AE54" s="3"/>
      <c r="AF54" s="3"/>
      <c r="AG54" s="3"/>
      <c r="AH54" s="3"/>
      <c r="AI54" s="3"/>
      <c r="AJ54" s="3"/>
      <c r="AK54" s="3"/>
    </row>
    <row r="55" spans="1:37" ht="16.5"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2"/>
      <c r="AB55" s="2"/>
      <c r="AC55" s="2"/>
      <c r="AD55" s="2"/>
      <c r="AE55" s="2"/>
      <c r="AF55" s="2"/>
      <c r="AG55" s="2"/>
      <c r="AH55" s="2"/>
      <c r="AI55" s="2"/>
      <c r="AJ55" s="2"/>
      <c r="AK55" s="2"/>
    </row>
    <row r="56" spans="1:37" ht="16.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2"/>
      <c r="AB56" s="2"/>
      <c r="AC56" s="2"/>
      <c r="AD56" s="2"/>
      <c r="AE56" s="2"/>
      <c r="AF56" s="2"/>
      <c r="AG56" s="2"/>
      <c r="AH56" s="2"/>
      <c r="AI56" s="2"/>
      <c r="AJ56" s="2"/>
      <c r="AK56" s="2"/>
    </row>
    <row r="57" spans="1:37" ht="16.5" customHeight="1">
      <c r="A57" s="93">
        <v>17</v>
      </c>
      <c r="B57" s="9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Riesgo'!C57:C59,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9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F57" s="94"/>
      <c r="G57" s="94"/>
      <c r="H57" s="94"/>
      <c r="I57" s="94"/>
      <c r="J57" s="94"/>
      <c r="K57" s="94"/>
      <c r="L57" s="94"/>
      <c r="M57" s="94"/>
      <c r="N57" s="94"/>
      <c r="O57" s="94"/>
      <c r="P57" s="94"/>
      <c r="Q57" s="94"/>
      <c r="R57" s="94"/>
      <c r="S57" s="94"/>
      <c r="T57" s="94"/>
      <c r="U57" s="94"/>
      <c r="V57" s="94"/>
      <c r="W57" s="94"/>
      <c r="X57" s="94"/>
      <c r="Y57" s="94" t="str">
        <f>IF(OR(E57="",E57="No Aplica"),"",COUNTIF(F57:X59,"SI"))</f>
        <v/>
      </c>
      <c r="Z57" s="98" t="str">
        <f>IF(AND(Y57=0,OR(U57="",U57="NO"),OR(E57="Corrupción",E57="Trámites, OPAs y Consultas de Acceso a la Información Pública")),"Moderado",
IF(AND(Y57=0,OR(U57="",U57="NO"),OR(E57="Lavado de Activos",E57="Financiación del Terrorismo")),"Mayor",
IF(AND(U57="SI"),"Catastrófico",
IF(AND(Y57&gt;0,Y57&lt;=11,OR(E57="Lavado de Activos",E57="Financiación del Terrorismo")),"Mayor",
IF(AND(Y57&gt;11,Y57&lt;=19,OR(E57="Lavado de Activos",E57="Financiación del Terrorismo")),"Catastrófico",
IF(AND(Y57&gt;0,Y57&lt;=5,OR(E57="Corrupción",E57="Trámites, OPAs y Consultas de Acceso a la Información Pública")),"Moderado",
IF(AND(Y57&gt;5,Y57&lt;=11,OR(E57="Corrupción",E57="Trámites, OPAs y Consultas de Acceso a la Información Pública")),"Mayor",
IF(AND(Y57&gt;11,Y57&lt;=19,OR(E57="Corrupción",E57="Trámites, OPAs y Consultas de Acceso a la Información Pública")),"Catastrófico",""))))))))</f>
        <v/>
      </c>
      <c r="AA57" s="3"/>
      <c r="AB57" s="3"/>
      <c r="AC57" s="3"/>
      <c r="AD57" s="3"/>
      <c r="AE57" s="3"/>
      <c r="AF57" s="3"/>
      <c r="AG57" s="3"/>
      <c r="AH57" s="3"/>
      <c r="AI57" s="3"/>
      <c r="AJ57" s="3"/>
      <c r="AK57" s="3"/>
    </row>
    <row r="58" spans="1:37" ht="16.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2"/>
      <c r="AB58" s="2"/>
      <c r="AC58" s="2"/>
      <c r="AD58" s="2"/>
      <c r="AE58" s="2"/>
      <c r="AF58" s="2"/>
      <c r="AG58" s="2"/>
      <c r="AH58" s="2"/>
      <c r="AI58" s="2"/>
      <c r="AJ58" s="2"/>
      <c r="AK58" s="2"/>
    </row>
    <row r="59" spans="1:37" ht="16.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2"/>
      <c r="AB59" s="2"/>
      <c r="AC59" s="2"/>
      <c r="AD59" s="2"/>
      <c r="AE59" s="2"/>
      <c r="AF59" s="2"/>
      <c r="AG59" s="2"/>
      <c r="AH59" s="2"/>
      <c r="AI59" s="2"/>
      <c r="AJ59" s="2"/>
      <c r="AK59" s="2"/>
    </row>
    <row r="60" spans="1:37" ht="16.5" customHeight="1">
      <c r="A60" s="93">
        <v>18</v>
      </c>
      <c r="B60" s="9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Riesgo'!C60:C62,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9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F60" s="94"/>
      <c r="G60" s="94"/>
      <c r="H60" s="94"/>
      <c r="I60" s="94"/>
      <c r="J60" s="94"/>
      <c r="K60" s="94"/>
      <c r="L60" s="94"/>
      <c r="M60" s="94"/>
      <c r="N60" s="94"/>
      <c r="O60" s="94"/>
      <c r="P60" s="94"/>
      <c r="Q60" s="94"/>
      <c r="R60" s="94"/>
      <c r="S60" s="94"/>
      <c r="T60" s="94"/>
      <c r="U60" s="94"/>
      <c r="V60" s="94"/>
      <c r="W60" s="94"/>
      <c r="X60" s="94"/>
      <c r="Y60" s="94" t="str">
        <f>IF(OR(E60="",E60="No Aplica"),"",COUNTIF(F60:X62,"SI"))</f>
        <v/>
      </c>
      <c r="Z60" s="98" t="str">
        <f>IF(AND(Y60=0,OR(U60="",U60="NO"),OR(E60="Corrupción",E60="Trámites, OPAs y Consultas de Acceso a la Información Pública")),"Moderado",
IF(AND(Y60=0,OR(U60="",U60="NO"),OR(E60="Lavado de Activos",E60="Financiación del Terrorismo")),"Mayor",
IF(AND(U60="SI"),"Catastrófico",
IF(AND(Y60&gt;0,Y60&lt;=11,OR(E60="Lavado de Activos",E60="Financiación del Terrorismo")),"Mayor",
IF(AND(Y60&gt;11,Y60&lt;=19,OR(E60="Lavado de Activos",E60="Financiación del Terrorismo")),"Catastrófico",
IF(AND(Y60&gt;0,Y60&lt;=5,OR(E60="Corrupción",E60="Trámites, OPAs y Consultas de Acceso a la Información Pública")),"Moderado",
IF(AND(Y60&gt;5,Y60&lt;=11,OR(E60="Corrupción",E60="Trámites, OPAs y Consultas de Acceso a la Información Pública")),"Mayor",
IF(AND(Y60&gt;11,Y60&lt;=19,OR(E60="Corrupción",E60="Trámites, OPAs y Consultas de Acceso a la Información Pública")),"Catastrófico",""))))))))</f>
        <v/>
      </c>
      <c r="AA60" s="3"/>
      <c r="AB60" s="3"/>
      <c r="AC60" s="3"/>
      <c r="AD60" s="3"/>
      <c r="AE60" s="3"/>
      <c r="AF60" s="3"/>
      <c r="AG60" s="3"/>
      <c r="AH60" s="3"/>
      <c r="AI60" s="3"/>
      <c r="AJ60" s="3"/>
      <c r="AK60" s="3"/>
    </row>
    <row r="61" spans="1:37" ht="16.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2"/>
      <c r="AB61" s="2"/>
      <c r="AC61" s="2"/>
      <c r="AD61" s="2"/>
      <c r="AE61" s="2"/>
      <c r="AF61" s="2"/>
      <c r="AG61" s="2"/>
      <c r="AH61" s="2"/>
      <c r="AI61" s="2"/>
      <c r="AJ61" s="2"/>
      <c r="AK61" s="2"/>
    </row>
    <row r="62" spans="1:37" ht="16.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2"/>
      <c r="AB62" s="2"/>
      <c r="AC62" s="2"/>
      <c r="AD62" s="2"/>
      <c r="AE62" s="2"/>
      <c r="AF62" s="2"/>
      <c r="AG62" s="2"/>
      <c r="AH62" s="2"/>
      <c r="AI62" s="2"/>
      <c r="AJ62" s="2"/>
      <c r="AK62" s="2"/>
    </row>
    <row r="63" spans="1:37" ht="16.5" customHeight="1">
      <c r="A63" s="93">
        <v>19</v>
      </c>
      <c r="B63" s="9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Riesgo'!C63:C65,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9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F63" s="94"/>
      <c r="G63" s="94"/>
      <c r="H63" s="94"/>
      <c r="I63" s="94"/>
      <c r="J63" s="94"/>
      <c r="K63" s="94"/>
      <c r="L63" s="94"/>
      <c r="M63" s="94"/>
      <c r="N63" s="94"/>
      <c r="O63" s="94"/>
      <c r="P63" s="94"/>
      <c r="Q63" s="94"/>
      <c r="R63" s="94"/>
      <c r="S63" s="94"/>
      <c r="T63" s="94"/>
      <c r="U63" s="94"/>
      <c r="V63" s="94"/>
      <c r="W63" s="94"/>
      <c r="X63" s="94"/>
      <c r="Y63" s="94" t="str">
        <f>IF(OR(E63="",E63="No Aplica"),"",COUNTIF(F63:X65,"SI"))</f>
        <v/>
      </c>
      <c r="Z63" s="98" t="str">
        <f>IF(AND(Y63=0,OR(U63="",U63="NO"),OR(E63="Corrupción",E63="Trámites, OPAs y Consultas de Acceso a la Información Pública")),"Moderado",
IF(AND(Y63=0,OR(U63="",U63="NO"),OR(E63="Lavado de Activos",E63="Financiación del Terrorismo")),"Mayor",
IF(AND(U63="SI"),"Catastrófico",
IF(AND(Y63&gt;0,Y63&lt;=11,OR(E63="Lavado de Activos",E63="Financiación del Terrorismo")),"Mayor",
IF(AND(Y63&gt;11,Y63&lt;=19,OR(E63="Lavado de Activos",E63="Financiación del Terrorismo")),"Catastrófico",
IF(AND(Y63&gt;0,Y63&lt;=5,OR(E63="Corrupción",E63="Trámites, OPAs y Consultas de Acceso a la Información Pública")),"Moderado",
IF(AND(Y63&gt;5,Y63&lt;=11,OR(E63="Corrupción",E63="Trámites, OPAs y Consultas de Acceso a la Información Pública")),"Mayor",
IF(AND(Y63&gt;11,Y63&lt;=19,OR(E63="Corrupción",E63="Trámites, OPAs y Consultas de Acceso a la Información Pública")),"Catastrófico",""))))))))</f>
        <v/>
      </c>
      <c r="AA63" s="3"/>
      <c r="AB63" s="3"/>
      <c r="AC63" s="3"/>
      <c r="AD63" s="3"/>
      <c r="AE63" s="3"/>
      <c r="AF63" s="3"/>
      <c r="AG63" s="3"/>
      <c r="AH63" s="3"/>
      <c r="AI63" s="3"/>
      <c r="AJ63" s="3"/>
      <c r="AK63" s="3"/>
    </row>
    <row r="64" spans="1:37" ht="16.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2"/>
      <c r="AB64" s="2"/>
      <c r="AC64" s="2"/>
      <c r="AD64" s="2"/>
      <c r="AE64" s="2"/>
      <c r="AF64" s="2"/>
      <c r="AG64" s="2"/>
      <c r="AH64" s="2"/>
      <c r="AI64" s="2"/>
      <c r="AJ64" s="2"/>
      <c r="AK64" s="2"/>
    </row>
    <row r="65" spans="1:37" ht="16.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2"/>
      <c r="AB65" s="2"/>
      <c r="AC65" s="2"/>
      <c r="AD65" s="2"/>
      <c r="AE65" s="2"/>
      <c r="AF65" s="2"/>
      <c r="AG65" s="2"/>
      <c r="AH65" s="2"/>
      <c r="AI65" s="2"/>
      <c r="AJ65" s="2"/>
      <c r="AK65" s="2"/>
    </row>
    <row r="66" spans="1:37" ht="16.5" customHeight="1">
      <c r="A66" s="93">
        <v>20</v>
      </c>
      <c r="B66" s="9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Riesgo'!C66:C68,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9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F66" s="94"/>
      <c r="G66" s="94"/>
      <c r="H66" s="94"/>
      <c r="I66" s="94"/>
      <c r="J66" s="94"/>
      <c r="K66" s="94"/>
      <c r="L66" s="94"/>
      <c r="M66" s="94"/>
      <c r="N66" s="94"/>
      <c r="O66" s="94"/>
      <c r="P66" s="94"/>
      <c r="Q66" s="94"/>
      <c r="R66" s="94"/>
      <c r="S66" s="94"/>
      <c r="T66" s="94"/>
      <c r="U66" s="94"/>
      <c r="V66" s="94"/>
      <c r="W66" s="94"/>
      <c r="X66" s="94"/>
      <c r="Y66" s="94" t="str">
        <f>IF(OR(E66="",E66="No Aplica"),"",COUNTIF(F66:X68,"SI"))</f>
        <v/>
      </c>
      <c r="Z66" s="98" t="str">
        <f>IF(AND(Y66=0,OR(U66="",U66="NO"),OR(E66="Corrupción",E66="Trámites, OPAs y Consultas de Acceso a la Información Pública")),"Moderado",
IF(AND(Y66=0,OR(U66="",U66="NO"),OR(E66="Lavado de Activos",E66="Financiación del Terrorismo")),"Mayor",
IF(AND(U66="SI"),"Catastrófico",
IF(AND(Y66&gt;0,Y66&lt;=11,OR(E66="Lavado de Activos",E66="Financiación del Terrorismo")),"Mayor",
IF(AND(Y66&gt;11,Y66&lt;=19,OR(E66="Lavado de Activos",E66="Financiación del Terrorismo")),"Catastrófico",
IF(AND(Y66&gt;0,Y66&lt;=5,OR(E66="Corrupción",E66="Trámites, OPAs y Consultas de Acceso a la Información Pública")),"Moderado",
IF(AND(Y66&gt;5,Y66&lt;=11,OR(E66="Corrupción",E66="Trámites, OPAs y Consultas de Acceso a la Información Pública")),"Mayor",
IF(AND(Y66&gt;11,Y66&lt;=19,OR(E66="Corrupción",E66="Trámites, OPAs y Consultas de Acceso a la Información Pública")),"Catastrófico",""))))))))</f>
        <v/>
      </c>
      <c r="AA66" s="3"/>
      <c r="AB66" s="3"/>
      <c r="AC66" s="3"/>
      <c r="AD66" s="3"/>
      <c r="AE66" s="3"/>
      <c r="AF66" s="3"/>
      <c r="AG66" s="3"/>
      <c r="AH66" s="3"/>
      <c r="AI66" s="3"/>
      <c r="AJ66" s="3"/>
      <c r="AK66" s="3"/>
    </row>
    <row r="67" spans="1:37" ht="16.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2"/>
      <c r="AB67" s="2"/>
      <c r="AC67" s="2"/>
      <c r="AD67" s="2"/>
      <c r="AE67" s="2"/>
      <c r="AF67" s="2"/>
      <c r="AG67" s="2"/>
      <c r="AH67" s="2"/>
      <c r="AI67" s="2"/>
      <c r="AJ67" s="2"/>
      <c r="AK67" s="2"/>
    </row>
    <row r="68" spans="1:37" ht="16.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2"/>
      <c r="AB68" s="2"/>
      <c r="AC68" s="2"/>
      <c r="AD68" s="2"/>
      <c r="AE68" s="2"/>
      <c r="AF68" s="2"/>
      <c r="AG68" s="2"/>
      <c r="AH68" s="2"/>
      <c r="AI68" s="2"/>
      <c r="AJ68" s="2"/>
      <c r="AK68" s="2"/>
    </row>
    <row r="69" spans="1:37" ht="16.5" customHeight="1">
      <c r="A69" s="7"/>
      <c r="B69" s="7"/>
      <c r="C69" s="7"/>
      <c r="D69" s="7"/>
      <c r="E69" s="7"/>
      <c r="F69" s="7"/>
      <c r="G69" s="7"/>
      <c r="H69" s="7"/>
      <c r="I69" s="7"/>
      <c r="J69" s="7"/>
      <c r="K69" s="7"/>
      <c r="L69" s="7"/>
      <c r="M69" s="7"/>
      <c r="N69" s="7"/>
      <c r="O69" s="7"/>
      <c r="P69" s="7"/>
      <c r="Q69" s="7"/>
      <c r="R69" s="7"/>
      <c r="S69" s="7"/>
      <c r="T69" s="7"/>
      <c r="U69" s="7"/>
      <c r="V69" s="7"/>
      <c r="W69" s="7"/>
      <c r="X69" s="7"/>
      <c r="Y69" s="2"/>
      <c r="Z69" s="2"/>
      <c r="AA69" s="2"/>
      <c r="AB69" s="2"/>
      <c r="AC69" s="2"/>
      <c r="AD69" s="2"/>
      <c r="AE69" s="2"/>
      <c r="AF69" s="2"/>
      <c r="AG69" s="2"/>
      <c r="AH69" s="2"/>
      <c r="AI69" s="2"/>
      <c r="AJ69" s="2"/>
      <c r="AK69" s="2"/>
    </row>
    <row r="70" spans="1:37" ht="16.5" customHeight="1">
      <c r="A70" s="7"/>
      <c r="B70" s="7"/>
      <c r="C70" s="7"/>
      <c r="D70" s="7"/>
      <c r="E70" s="7"/>
      <c r="F70" s="7"/>
      <c r="G70" s="7"/>
      <c r="H70" s="7"/>
      <c r="I70" s="7"/>
      <c r="J70" s="7"/>
      <c r="K70" s="7"/>
      <c r="L70" s="7"/>
      <c r="M70" s="7"/>
      <c r="N70" s="7"/>
      <c r="O70" s="7"/>
      <c r="P70" s="7"/>
      <c r="Q70" s="7"/>
      <c r="R70" s="7"/>
      <c r="S70" s="7"/>
      <c r="T70" s="7"/>
      <c r="U70" s="7"/>
      <c r="V70" s="7"/>
      <c r="W70" s="7"/>
      <c r="X70" s="7"/>
      <c r="Y70" s="2"/>
      <c r="Z70" s="2"/>
      <c r="AA70" s="2"/>
      <c r="AB70" s="2"/>
      <c r="AC70" s="2"/>
      <c r="AD70" s="2"/>
      <c r="AE70" s="2"/>
      <c r="AF70" s="2"/>
      <c r="AG70" s="2"/>
      <c r="AH70" s="2"/>
      <c r="AI70" s="2"/>
      <c r="AJ70" s="2"/>
      <c r="AK70" s="2"/>
    </row>
    <row r="71" spans="1:37" ht="16.5" customHeight="1">
      <c r="A71" s="7"/>
      <c r="B71" s="7"/>
      <c r="C71" s="7"/>
      <c r="D71" s="7"/>
      <c r="E71" s="7"/>
      <c r="F71" s="7"/>
      <c r="G71" s="7"/>
      <c r="H71" s="7"/>
      <c r="I71" s="7"/>
      <c r="J71" s="7"/>
      <c r="K71" s="7"/>
      <c r="L71" s="7"/>
      <c r="M71" s="7"/>
      <c r="N71" s="7"/>
      <c r="O71" s="7"/>
      <c r="P71" s="7"/>
      <c r="Q71" s="7"/>
      <c r="R71" s="7"/>
      <c r="S71" s="7"/>
      <c r="T71" s="7"/>
      <c r="U71" s="7"/>
      <c r="V71" s="7"/>
      <c r="W71" s="7"/>
      <c r="X71" s="7"/>
      <c r="Y71" s="2"/>
      <c r="Z71" s="2"/>
      <c r="AA71" s="2"/>
      <c r="AB71" s="2"/>
      <c r="AC71" s="2"/>
      <c r="AD71" s="2"/>
      <c r="AE71" s="2"/>
      <c r="AF71" s="2"/>
      <c r="AG71" s="2"/>
      <c r="AH71" s="2"/>
      <c r="AI71" s="2"/>
      <c r="AJ71" s="2"/>
      <c r="AK71" s="2"/>
    </row>
    <row r="72" spans="1:37" ht="16.5" customHeight="1">
      <c r="A72" s="7"/>
      <c r="B72" s="7"/>
      <c r="C72" s="7"/>
      <c r="D72" s="7"/>
      <c r="E72" s="7"/>
      <c r="F72" s="7"/>
      <c r="G72" s="7"/>
      <c r="H72" s="7"/>
      <c r="I72" s="7"/>
      <c r="J72" s="7"/>
      <c r="K72" s="7"/>
      <c r="L72" s="7"/>
      <c r="M72" s="7"/>
      <c r="N72" s="7"/>
      <c r="O72" s="7"/>
      <c r="P72" s="7"/>
      <c r="Q72" s="7"/>
      <c r="R72" s="7"/>
      <c r="S72" s="7"/>
      <c r="T72" s="7"/>
      <c r="U72" s="7"/>
      <c r="V72" s="7"/>
      <c r="W72" s="7"/>
      <c r="X72" s="7"/>
      <c r="Y72" s="2"/>
      <c r="Z72" s="2"/>
      <c r="AA72" s="2"/>
      <c r="AB72" s="2"/>
      <c r="AC72" s="2"/>
      <c r="AD72" s="2"/>
      <c r="AE72" s="2"/>
      <c r="AF72" s="2"/>
      <c r="AG72" s="2"/>
      <c r="AH72" s="2"/>
      <c r="AI72" s="2"/>
      <c r="AJ72" s="2"/>
      <c r="AK72" s="2"/>
    </row>
    <row r="73" spans="1:37" ht="16.5" customHeight="1">
      <c r="A73" s="7"/>
      <c r="B73" s="7"/>
      <c r="C73" s="7"/>
      <c r="D73" s="7"/>
      <c r="E73" s="7"/>
      <c r="F73" s="7"/>
      <c r="G73" s="7"/>
      <c r="H73" s="7"/>
      <c r="I73" s="7"/>
      <c r="J73" s="7"/>
      <c r="K73" s="7"/>
      <c r="L73" s="7"/>
      <c r="M73" s="7"/>
      <c r="N73" s="7"/>
      <c r="O73" s="7"/>
      <c r="P73" s="7"/>
      <c r="Q73" s="7"/>
      <c r="R73" s="7"/>
      <c r="S73" s="7"/>
      <c r="T73" s="7"/>
      <c r="U73" s="7"/>
      <c r="V73" s="7"/>
      <c r="W73" s="7"/>
      <c r="X73" s="7"/>
      <c r="Y73" s="2"/>
      <c r="Z73" s="2"/>
      <c r="AA73" s="2"/>
      <c r="AB73" s="2"/>
      <c r="AC73" s="2"/>
      <c r="AD73" s="2"/>
      <c r="AE73" s="2"/>
      <c r="AF73" s="2"/>
      <c r="AG73" s="2"/>
      <c r="AH73" s="2"/>
      <c r="AI73" s="2"/>
      <c r="AJ73" s="2"/>
      <c r="AK73" s="2"/>
    </row>
    <row r="74" spans="1:37" ht="16.5" customHeight="1">
      <c r="A74" s="7"/>
      <c r="B74" s="7"/>
      <c r="C74" s="7"/>
      <c r="D74" s="7"/>
      <c r="E74" s="7"/>
      <c r="F74" s="7"/>
      <c r="G74" s="7"/>
      <c r="H74" s="7"/>
      <c r="I74" s="7"/>
      <c r="J74" s="7"/>
      <c r="K74" s="7"/>
      <c r="L74" s="7"/>
      <c r="M74" s="7"/>
      <c r="N74" s="7"/>
      <c r="O74" s="7"/>
      <c r="P74" s="7"/>
      <c r="Q74" s="7"/>
      <c r="R74" s="7"/>
      <c r="S74" s="7"/>
      <c r="T74" s="7"/>
      <c r="U74" s="7"/>
      <c r="V74" s="7"/>
      <c r="W74" s="7"/>
      <c r="X74" s="7"/>
      <c r="Y74" s="2"/>
      <c r="Z74" s="2"/>
      <c r="AA74" s="2"/>
      <c r="AB74" s="2"/>
      <c r="AC74" s="2"/>
      <c r="AD74" s="2"/>
      <c r="AE74" s="2"/>
      <c r="AF74" s="2"/>
      <c r="AG74" s="2"/>
      <c r="AH74" s="2"/>
      <c r="AI74" s="2"/>
      <c r="AJ74" s="2"/>
      <c r="AK74" s="2"/>
    </row>
    <row r="75" spans="1:37" ht="16.5" customHeight="1">
      <c r="A75" s="7"/>
      <c r="B75" s="7"/>
      <c r="C75" s="7"/>
      <c r="D75" s="7"/>
      <c r="E75" s="7"/>
      <c r="F75" s="7"/>
      <c r="G75" s="7"/>
      <c r="H75" s="7"/>
      <c r="I75" s="7"/>
      <c r="J75" s="7"/>
      <c r="K75" s="7"/>
      <c r="L75" s="7"/>
      <c r="M75" s="7"/>
      <c r="N75" s="7"/>
      <c r="O75" s="7"/>
      <c r="P75" s="7"/>
      <c r="Q75" s="7"/>
      <c r="R75" s="7"/>
      <c r="S75" s="7"/>
      <c r="T75" s="7"/>
      <c r="U75" s="7"/>
      <c r="V75" s="7"/>
      <c r="W75" s="7"/>
      <c r="X75" s="7"/>
      <c r="Y75" s="2"/>
      <c r="Z75" s="2"/>
      <c r="AA75" s="2"/>
      <c r="AB75" s="2"/>
      <c r="AC75" s="2"/>
      <c r="AD75" s="2"/>
      <c r="AE75" s="2"/>
      <c r="AF75" s="2"/>
      <c r="AG75" s="2"/>
      <c r="AH75" s="2"/>
      <c r="AI75" s="2"/>
      <c r="AJ75" s="2"/>
      <c r="AK75" s="2"/>
    </row>
    <row r="76" spans="1:37" ht="16.5" customHeight="1">
      <c r="A76" s="7"/>
      <c r="B76" s="7"/>
      <c r="C76" s="7"/>
      <c r="D76" s="7"/>
      <c r="E76" s="7"/>
      <c r="F76" s="7"/>
      <c r="G76" s="7"/>
      <c r="H76" s="7"/>
      <c r="I76" s="7"/>
      <c r="J76" s="7"/>
      <c r="K76" s="7"/>
      <c r="L76" s="7"/>
      <c r="M76" s="7"/>
      <c r="N76" s="7"/>
      <c r="O76" s="7"/>
      <c r="P76" s="7"/>
      <c r="Q76" s="7"/>
      <c r="R76" s="7"/>
      <c r="S76" s="7"/>
      <c r="T76" s="7"/>
      <c r="U76" s="7"/>
      <c r="V76" s="7"/>
      <c r="W76" s="7"/>
      <c r="X76" s="7"/>
      <c r="Y76" s="2"/>
      <c r="Z76" s="2"/>
      <c r="AA76" s="2"/>
      <c r="AB76" s="2"/>
      <c r="AC76" s="2"/>
      <c r="AD76" s="2"/>
      <c r="AE76" s="2"/>
      <c r="AF76" s="2"/>
      <c r="AG76" s="2"/>
      <c r="AH76" s="2"/>
      <c r="AI76" s="2"/>
      <c r="AJ76" s="2"/>
      <c r="AK76" s="2"/>
    </row>
    <row r="77" spans="1:37" ht="16.5" customHeight="1">
      <c r="A77" s="7"/>
      <c r="B77" s="7"/>
      <c r="C77" s="7"/>
      <c r="D77" s="7"/>
      <c r="E77" s="7"/>
      <c r="F77" s="7"/>
      <c r="G77" s="7"/>
      <c r="H77" s="7"/>
      <c r="I77" s="7"/>
      <c r="J77" s="7"/>
      <c r="K77" s="7"/>
      <c r="L77" s="7"/>
      <c r="M77" s="7"/>
      <c r="N77" s="7"/>
      <c r="O77" s="7"/>
      <c r="P77" s="7"/>
      <c r="Q77" s="7"/>
      <c r="R77" s="7"/>
      <c r="S77" s="7"/>
      <c r="T77" s="7"/>
      <c r="U77" s="7"/>
      <c r="V77" s="7"/>
      <c r="W77" s="7"/>
      <c r="X77" s="7"/>
      <c r="Y77" s="2"/>
      <c r="Z77" s="2"/>
      <c r="AA77" s="2"/>
      <c r="AB77" s="2"/>
      <c r="AC77" s="2"/>
      <c r="AD77" s="2"/>
      <c r="AE77" s="2"/>
      <c r="AF77" s="2"/>
      <c r="AG77" s="2"/>
      <c r="AH77" s="2"/>
      <c r="AI77" s="2"/>
      <c r="AJ77" s="2"/>
      <c r="AK77" s="2"/>
    </row>
    <row r="78" spans="1:37" ht="16.5" customHeight="1">
      <c r="A78" s="7"/>
      <c r="B78" s="7"/>
      <c r="C78" s="7"/>
      <c r="D78" s="7"/>
      <c r="E78" s="7"/>
      <c r="F78" s="7"/>
      <c r="G78" s="7"/>
      <c r="H78" s="7"/>
      <c r="I78" s="7"/>
      <c r="J78" s="7"/>
      <c r="K78" s="7"/>
      <c r="L78" s="7"/>
      <c r="M78" s="7"/>
      <c r="N78" s="7"/>
      <c r="O78" s="7"/>
      <c r="P78" s="7"/>
      <c r="Q78" s="7"/>
      <c r="R78" s="7"/>
      <c r="S78" s="7"/>
      <c r="T78" s="7"/>
      <c r="U78" s="7"/>
      <c r="V78" s="7"/>
      <c r="W78" s="7"/>
      <c r="X78" s="7"/>
      <c r="Y78" s="2"/>
      <c r="Z78" s="2"/>
      <c r="AA78" s="2"/>
      <c r="AB78" s="2"/>
      <c r="AC78" s="2"/>
      <c r="AD78" s="2"/>
      <c r="AE78" s="2"/>
      <c r="AF78" s="2"/>
      <c r="AG78" s="2"/>
      <c r="AH78" s="2"/>
      <c r="AI78" s="2"/>
      <c r="AJ78" s="2"/>
      <c r="AK78" s="2"/>
    </row>
    <row r="79" spans="1:37" ht="16.5" customHeight="1">
      <c r="A79" s="7"/>
      <c r="B79" s="7"/>
      <c r="C79" s="7"/>
      <c r="D79" s="7"/>
      <c r="E79" s="7"/>
      <c r="F79" s="7"/>
      <c r="G79" s="7"/>
      <c r="H79" s="7"/>
      <c r="I79" s="7"/>
      <c r="J79" s="7"/>
      <c r="K79" s="7"/>
      <c r="L79" s="7"/>
      <c r="M79" s="7"/>
      <c r="N79" s="7"/>
      <c r="O79" s="7"/>
      <c r="P79" s="7"/>
      <c r="Q79" s="7"/>
      <c r="R79" s="7"/>
      <c r="S79" s="7"/>
      <c r="T79" s="7"/>
      <c r="U79" s="7"/>
      <c r="V79" s="7"/>
      <c r="W79" s="7"/>
      <c r="X79" s="7"/>
      <c r="Y79" s="2"/>
      <c r="Z79" s="2"/>
      <c r="AA79" s="2"/>
      <c r="AB79" s="2"/>
      <c r="AC79" s="2"/>
      <c r="AD79" s="2"/>
      <c r="AE79" s="2"/>
      <c r="AF79" s="2"/>
      <c r="AG79" s="2"/>
      <c r="AH79" s="2"/>
      <c r="AI79" s="2"/>
      <c r="AJ79" s="2"/>
      <c r="AK79" s="2"/>
    </row>
    <row r="80" spans="1:37" ht="16.5" customHeight="1">
      <c r="A80" s="7"/>
      <c r="B80" s="7"/>
      <c r="C80" s="7"/>
      <c r="D80" s="7"/>
      <c r="E80" s="7"/>
      <c r="F80" s="7"/>
      <c r="G80" s="7"/>
      <c r="H80" s="7"/>
      <c r="I80" s="7"/>
      <c r="J80" s="7"/>
      <c r="K80" s="7"/>
      <c r="L80" s="7"/>
      <c r="M80" s="7"/>
      <c r="N80" s="7"/>
      <c r="O80" s="7"/>
      <c r="P80" s="7"/>
      <c r="Q80" s="7"/>
      <c r="R80" s="7"/>
      <c r="S80" s="7"/>
      <c r="T80" s="7"/>
      <c r="U80" s="7"/>
      <c r="V80" s="7"/>
      <c r="W80" s="7"/>
      <c r="X80" s="7"/>
      <c r="Y80" s="2"/>
      <c r="Z80" s="2"/>
      <c r="AA80" s="2"/>
      <c r="AB80" s="2"/>
      <c r="AC80" s="2"/>
      <c r="AD80" s="2"/>
      <c r="AE80" s="2"/>
      <c r="AF80" s="2"/>
      <c r="AG80" s="2"/>
      <c r="AH80" s="2"/>
      <c r="AI80" s="2"/>
      <c r="AJ80" s="2"/>
      <c r="AK80" s="2"/>
    </row>
    <row r="81" spans="1:37" ht="16.5" customHeight="1">
      <c r="A81" s="7"/>
      <c r="B81" s="7"/>
      <c r="C81" s="7"/>
      <c r="D81" s="7"/>
      <c r="E81" s="7"/>
      <c r="F81" s="7"/>
      <c r="G81" s="7"/>
      <c r="H81" s="7"/>
      <c r="I81" s="7"/>
      <c r="J81" s="7"/>
      <c r="K81" s="7"/>
      <c r="L81" s="7"/>
      <c r="M81" s="7"/>
      <c r="N81" s="7"/>
      <c r="O81" s="7"/>
      <c r="P81" s="7"/>
      <c r="Q81" s="7"/>
      <c r="R81" s="7"/>
      <c r="S81" s="7"/>
      <c r="T81" s="7"/>
      <c r="U81" s="7"/>
      <c r="V81" s="7"/>
      <c r="W81" s="7"/>
      <c r="X81" s="7"/>
      <c r="Y81" s="2"/>
      <c r="Z81" s="2"/>
      <c r="AA81" s="2"/>
      <c r="AB81" s="2"/>
      <c r="AC81" s="2"/>
      <c r="AD81" s="2"/>
      <c r="AE81" s="2"/>
      <c r="AF81" s="2"/>
      <c r="AG81" s="2"/>
      <c r="AH81" s="2"/>
      <c r="AI81" s="2"/>
      <c r="AJ81" s="2"/>
      <c r="AK81" s="2"/>
    </row>
    <row r="82" spans="1:37" ht="16.5" customHeight="1">
      <c r="A82" s="7"/>
      <c r="B82" s="7"/>
      <c r="C82" s="7"/>
      <c r="D82" s="7"/>
      <c r="E82" s="7"/>
      <c r="F82" s="7"/>
      <c r="G82" s="7"/>
      <c r="H82" s="7"/>
      <c r="I82" s="7"/>
      <c r="J82" s="7"/>
      <c r="K82" s="7"/>
      <c r="L82" s="7"/>
      <c r="M82" s="7"/>
      <c r="N82" s="7"/>
      <c r="O82" s="7"/>
      <c r="P82" s="7"/>
      <c r="Q82" s="7"/>
      <c r="R82" s="7"/>
      <c r="S82" s="7"/>
      <c r="T82" s="7"/>
      <c r="U82" s="7"/>
      <c r="V82" s="7"/>
      <c r="W82" s="7"/>
      <c r="X82" s="7"/>
      <c r="Y82" s="2"/>
      <c r="Z82" s="2"/>
      <c r="AA82" s="2"/>
      <c r="AB82" s="2"/>
      <c r="AC82" s="2"/>
      <c r="AD82" s="2"/>
      <c r="AE82" s="2"/>
      <c r="AF82" s="2"/>
      <c r="AG82" s="2"/>
      <c r="AH82" s="2"/>
      <c r="AI82" s="2"/>
      <c r="AJ82" s="2"/>
      <c r="AK82" s="2"/>
    </row>
    <row r="83" spans="1:37" ht="16.5" customHeight="1">
      <c r="A83" s="7"/>
      <c r="B83" s="7"/>
      <c r="C83" s="7"/>
      <c r="D83" s="7"/>
      <c r="E83" s="7"/>
      <c r="F83" s="7"/>
      <c r="G83" s="7"/>
      <c r="H83" s="7"/>
      <c r="I83" s="7"/>
      <c r="J83" s="7"/>
      <c r="K83" s="7"/>
      <c r="L83" s="7"/>
      <c r="M83" s="7"/>
      <c r="N83" s="7"/>
      <c r="O83" s="7"/>
      <c r="P83" s="7"/>
      <c r="Q83" s="7"/>
      <c r="R83" s="7"/>
      <c r="S83" s="7"/>
      <c r="T83" s="7"/>
      <c r="U83" s="7"/>
      <c r="V83" s="7"/>
      <c r="W83" s="7"/>
      <c r="X83" s="7"/>
      <c r="Y83" s="2"/>
      <c r="Z83" s="2"/>
      <c r="AA83" s="2"/>
      <c r="AB83" s="2"/>
      <c r="AC83" s="2"/>
      <c r="AD83" s="2"/>
      <c r="AE83" s="2"/>
      <c r="AF83" s="2"/>
      <c r="AG83" s="2"/>
      <c r="AH83" s="2"/>
      <c r="AI83" s="2"/>
      <c r="AJ83" s="2"/>
      <c r="AK83" s="2"/>
    </row>
    <row r="84" spans="1:37" ht="16.5" customHeight="1">
      <c r="A84" s="7"/>
      <c r="B84" s="7"/>
      <c r="C84" s="7"/>
      <c r="D84" s="7"/>
      <c r="E84" s="7"/>
      <c r="F84" s="7"/>
      <c r="G84" s="7"/>
      <c r="H84" s="7"/>
      <c r="I84" s="7"/>
      <c r="J84" s="7"/>
      <c r="K84" s="7"/>
      <c r="L84" s="7"/>
      <c r="M84" s="7"/>
      <c r="N84" s="7"/>
      <c r="O84" s="7"/>
      <c r="P84" s="7"/>
      <c r="Q84" s="7"/>
      <c r="R84" s="7"/>
      <c r="S84" s="7"/>
      <c r="T84" s="7"/>
      <c r="U84" s="7"/>
      <c r="V84" s="7"/>
      <c r="W84" s="7"/>
      <c r="X84" s="7"/>
      <c r="Y84" s="2"/>
      <c r="Z84" s="2"/>
      <c r="AA84" s="2"/>
      <c r="AB84" s="2"/>
      <c r="AC84" s="2"/>
      <c r="AD84" s="2"/>
      <c r="AE84" s="2"/>
      <c r="AF84" s="2"/>
      <c r="AG84" s="2"/>
      <c r="AH84" s="2"/>
      <c r="AI84" s="2"/>
      <c r="AJ84" s="2"/>
      <c r="AK84" s="2"/>
    </row>
    <row r="85" spans="1:37" ht="16.5" customHeight="1">
      <c r="A85" s="7"/>
      <c r="B85" s="7"/>
      <c r="C85" s="7"/>
      <c r="D85" s="7"/>
      <c r="E85" s="7"/>
      <c r="F85" s="7"/>
      <c r="G85" s="7"/>
      <c r="H85" s="7"/>
      <c r="I85" s="7"/>
      <c r="J85" s="7"/>
      <c r="K85" s="7"/>
      <c r="L85" s="7"/>
      <c r="M85" s="7"/>
      <c r="N85" s="7"/>
      <c r="O85" s="7"/>
      <c r="P85" s="7"/>
      <c r="Q85" s="7"/>
      <c r="R85" s="7"/>
      <c r="S85" s="7"/>
      <c r="T85" s="7"/>
      <c r="U85" s="7"/>
      <c r="V85" s="7"/>
      <c r="W85" s="7"/>
      <c r="X85" s="7"/>
      <c r="Y85" s="2"/>
      <c r="Z85" s="2"/>
      <c r="AA85" s="2"/>
      <c r="AB85" s="2"/>
      <c r="AC85" s="2"/>
      <c r="AD85" s="2"/>
      <c r="AE85" s="2"/>
      <c r="AF85" s="2"/>
      <c r="AG85" s="2"/>
      <c r="AH85" s="2"/>
      <c r="AI85" s="2"/>
      <c r="AJ85" s="2"/>
      <c r="AK85" s="2"/>
    </row>
    <row r="86" spans="1:37" ht="16.5" customHeight="1">
      <c r="A86" s="7"/>
      <c r="B86" s="7"/>
      <c r="C86" s="7"/>
      <c r="D86" s="7"/>
      <c r="E86" s="7"/>
      <c r="F86" s="7"/>
      <c r="G86" s="7"/>
      <c r="H86" s="7"/>
      <c r="I86" s="7"/>
      <c r="J86" s="7"/>
      <c r="K86" s="7"/>
      <c r="L86" s="7"/>
      <c r="M86" s="7"/>
      <c r="N86" s="7"/>
      <c r="O86" s="7"/>
      <c r="P86" s="7"/>
      <c r="Q86" s="7"/>
      <c r="R86" s="7"/>
      <c r="S86" s="7"/>
      <c r="T86" s="7"/>
      <c r="U86" s="7"/>
      <c r="V86" s="7"/>
      <c r="W86" s="7"/>
      <c r="X86" s="7"/>
      <c r="Y86" s="2"/>
      <c r="Z86" s="2"/>
      <c r="AA86" s="2"/>
      <c r="AB86" s="2"/>
      <c r="AC86" s="2"/>
      <c r="AD86" s="2"/>
      <c r="AE86" s="2"/>
      <c r="AF86" s="2"/>
      <c r="AG86" s="2"/>
      <c r="AH86" s="2"/>
      <c r="AI86" s="2"/>
      <c r="AJ86" s="2"/>
      <c r="AK86" s="2"/>
    </row>
    <row r="87" spans="1:37" ht="16.5" customHeight="1">
      <c r="A87" s="7"/>
      <c r="B87" s="7"/>
      <c r="C87" s="7"/>
      <c r="D87" s="7"/>
      <c r="E87" s="7"/>
      <c r="F87" s="7"/>
      <c r="G87" s="7"/>
      <c r="H87" s="7"/>
      <c r="I87" s="7"/>
      <c r="J87" s="7"/>
      <c r="K87" s="7"/>
      <c r="L87" s="7"/>
      <c r="M87" s="7"/>
      <c r="N87" s="7"/>
      <c r="O87" s="7"/>
      <c r="P87" s="7"/>
      <c r="Q87" s="7"/>
      <c r="R87" s="7"/>
      <c r="S87" s="7"/>
      <c r="T87" s="7"/>
      <c r="U87" s="7"/>
      <c r="V87" s="7"/>
      <c r="W87" s="7"/>
      <c r="X87" s="7"/>
      <c r="Y87" s="2"/>
      <c r="Z87" s="2"/>
      <c r="AA87" s="2"/>
      <c r="AB87" s="2"/>
      <c r="AC87" s="2"/>
      <c r="AD87" s="2"/>
      <c r="AE87" s="2"/>
      <c r="AF87" s="2"/>
      <c r="AG87" s="2"/>
      <c r="AH87" s="2"/>
      <c r="AI87" s="2"/>
      <c r="AJ87" s="2"/>
      <c r="AK87" s="2"/>
    </row>
    <row r="88" spans="1:37" ht="16.5" customHeight="1">
      <c r="A88" s="7"/>
      <c r="B88" s="7"/>
      <c r="C88" s="7"/>
      <c r="D88" s="7"/>
      <c r="E88" s="7"/>
      <c r="F88" s="7"/>
      <c r="G88" s="7"/>
      <c r="H88" s="7"/>
      <c r="I88" s="7"/>
      <c r="J88" s="7"/>
      <c r="K88" s="7"/>
      <c r="L88" s="7"/>
      <c r="M88" s="7"/>
      <c r="N88" s="7"/>
      <c r="O88" s="7"/>
      <c r="P88" s="7"/>
      <c r="Q88" s="7"/>
      <c r="R88" s="7"/>
      <c r="S88" s="7"/>
      <c r="T88" s="7"/>
      <c r="U88" s="7"/>
      <c r="V88" s="7"/>
      <c r="W88" s="7"/>
      <c r="X88" s="7"/>
      <c r="Y88" s="2"/>
      <c r="Z88" s="2"/>
      <c r="AA88" s="2"/>
      <c r="AB88" s="2"/>
      <c r="AC88" s="2"/>
      <c r="AD88" s="2"/>
      <c r="AE88" s="2"/>
      <c r="AF88" s="2"/>
      <c r="AG88" s="2"/>
      <c r="AH88" s="2"/>
      <c r="AI88" s="2"/>
      <c r="AJ88" s="2"/>
      <c r="AK88" s="2"/>
    </row>
    <row r="89" spans="1:37" ht="16.5" customHeight="1">
      <c r="A89" s="7"/>
      <c r="B89" s="7"/>
      <c r="C89" s="7"/>
      <c r="D89" s="7"/>
      <c r="E89" s="7"/>
      <c r="F89" s="7"/>
      <c r="G89" s="7"/>
      <c r="H89" s="7"/>
      <c r="I89" s="7"/>
      <c r="J89" s="7"/>
      <c r="K89" s="7"/>
      <c r="L89" s="7"/>
      <c r="M89" s="7"/>
      <c r="N89" s="7"/>
      <c r="O89" s="7"/>
      <c r="P89" s="7"/>
      <c r="Q89" s="7"/>
      <c r="R89" s="7"/>
      <c r="S89" s="7"/>
      <c r="T89" s="7"/>
      <c r="U89" s="7"/>
      <c r="V89" s="7"/>
      <c r="W89" s="7"/>
      <c r="X89" s="7"/>
      <c r="Y89" s="2"/>
      <c r="Z89" s="2"/>
      <c r="AA89" s="2"/>
      <c r="AB89" s="2"/>
      <c r="AC89" s="2"/>
      <c r="AD89" s="2"/>
      <c r="AE89" s="2"/>
      <c r="AF89" s="2"/>
      <c r="AG89" s="2"/>
      <c r="AH89" s="2"/>
      <c r="AI89" s="2"/>
      <c r="AJ89" s="2"/>
      <c r="AK89" s="2"/>
    </row>
    <row r="90" spans="1:37" ht="16.5" customHeight="1">
      <c r="A90" s="7"/>
      <c r="B90" s="7"/>
      <c r="C90" s="7"/>
      <c r="D90" s="7"/>
      <c r="E90" s="7"/>
      <c r="F90" s="7"/>
      <c r="G90" s="7"/>
      <c r="H90" s="7"/>
      <c r="I90" s="7"/>
      <c r="J90" s="7"/>
      <c r="K90" s="7"/>
      <c r="L90" s="7"/>
      <c r="M90" s="7"/>
      <c r="N90" s="7"/>
      <c r="O90" s="7"/>
      <c r="P90" s="7"/>
      <c r="Q90" s="7"/>
      <c r="R90" s="7"/>
      <c r="S90" s="7"/>
      <c r="T90" s="7"/>
      <c r="U90" s="7"/>
      <c r="V90" s="7"/>
      <c r="W90" s="7"/>
      <c r="X90" s="7"/>
      <c r="Y90" s="2"/>
      <c r="Z90" s="2"/>
      <c r="AA90" s="2"/>
      <c r="AB90" s="2"/>
      <c r="AC90" s="2"/>
      <c r="AD90" s="2"/>
      <c r="AE90" s="2"/>
      <c r="AF90" s="2"/>
      <c r="AG90" s="2"/>
      <c r="AH90" s="2"/>
      <c r="AI90" s="2"/>
      <c r="AJ90" s="2"/>
      <c r="AK90" s="2"/>
    </row>
    <row r="91" spans="1:37" ht="16.5" customHeight="1">
      <c r="A91" s="7"/>
      <c r="B91" s="7"/>
      <c r="C91" s="7"/>
      <c r="D91" s="7"/>
      <c r="E91" s="7"/>
      <c r="F91" s="7"/>
      <c r="G91" s="7"/>
      <c r="H91" s="7"/>
      <c r="I91" s="7"/>
      <c r="J91" s="7"/>
      <c r="K91" s="7"/>
      <c r="L91" s="7"/>
      <c r="M91" s="7"/>
      <c r="N91" s="7"/>
      <c r="O91" s="7"/>
      <c r="P91" s="7"/>
      <c r="Q91" s="7"/>
      <c r="R91" s="7"/>
      <c r="S91" s="7"/>
      <c r="T91" s="7"/>
      <c r="U91" s="7"/>
      <c r="V91" s="7"/>
      <c r="W91" s="7"/>
      <c r="X91" s="7"/>
      <c r="Y91" s="2"/>
      <c r="Z91" s="2"/>
      <c r="AA91" s="2"/>
      <c r="AB91" s="2"/>
      <c r="AC91" s="2"/>
      <c r="AD91" s="2"/>
      <c r="AE91" s="2"/>
      <c r="AF91" s="2"/>
      <c r="AG91" s="2"/>
      <c r="AH91" s="2"/>
      <c r="AI91" s="2"/>
      <c r="AJ91" s="2"/>
      <c r="AK91" s="2"/>
    </row>
    <row r="92" spans="1:37" ht="16.5" customHeight="1">
      <c r="A92" s="7"/>
      <c r="B92" s="7"/>
      <c r="C92" s="7"/>
      <c r="D92" s="7"/>
      <c r="E92" s="7"/>
      <c r="F92" s="7"/>
      <c r="G92" s="7"/>
      <c r="H92" s="7"/>
      <c r="I92" s="7"/>
      <c r="J92" s="7"/>
      <c r="K92" s="7"/>
      <c r="L92" s="7"/>
      <c r="M92" s="7"/>
      <c r="N92" s="7"/>
      <c r="O92" s="7"/>
      <c r="P92" s="7"/>
      <c r="Q92" s="7"/>
      <c r="R92" s="7"/>
      <c r="S92" s="7"/>
      <c r="T92" s="7"/>
      <c r="U92" s="7"/>
      <c r="V92" s="7"/>
      <c r="W92" s="7"/>
      <c r="X92" s="7"/>
      <c r="Y92" s="2"/>
      <c r="Z92" s="2"/>
      <c r="AA92" s="2"/>
      <c r="AB92" s="2"/>
      <c r="AC92" s="2"/>
      <c r="AD92" s="2"/>
      <c r="AE92" s="2"/>
      <c r="AF92" s="2"/>
      <c r="AG92" s="2"/>
      <c r="AH92" s="2"/>
      <c r="AI92" s="2"/>
      <c r="AJ92" s="2"/>
      <c r="AK92" s="2"/>
    </row>
    <row r="93" spans="1:37" ht="16.5" customHeight="1">
      <c r="A93" s="7"/>
      <c r="B93" s="7"/>
      <c r="C93" s="7"/>
      <c r="D93" s="7"/>
      <c r="E93" s="7"/>
      <c r="F93" s="7"/>
      <c r="G93" s="7"/>
      <c r="H93" s="7"/>
      <c r="I93" s="7"/>
      <c r="J93" s="7"/>
      <c r="K93" s="7"/>
      <c r="L93" s="7"/>
      <c r="M93" s="7"/>
      <c r="N93" s="7"/>
      <c r="O93" s="7"/>
      <c r="P93" s="7"/>
      <c r="Q93" s="7"/>
      <c r="R93" s="7"/>
      <c r="S93" s="7"/>
      <c r="T93" s="7"/>
      <c r="U93" s="7"/>
      <c r="V93" s="7"/>
      <c r="W93" s="7"/>
      <c r="X93" s="7"/>
      <c r="Y93" s="2"/>
      <c r="Z93" s="2"/>
      <c r="AA93" s="2"/>
      <c r="AB93" s="2"/>
      <c r="AC93" s="2"/>
      <c r="AD93" s="2"/>
      <c r="AE93" s="2"/>
      <c r="AF93" s="2"/>
      <c r="AG93" s="2"/>
      <c r="AH93" s="2"/>
      <c r="AI93" s="2"/>
      <c r="AJ93" s="2"/>
      <c r="AK93" s="2"/>
    </row>
    <row r="94" spans="1:37" ht="16.5" customHeight="1">
      <c r="A94" s="7"/>
      <c r="B94" s="7"/>
      <c r="C94" s="7"/>
      <c r="D94" s="7"/>
      <c r="E94" s="7"/>
      <c r="F94" s="7"/>
      <c r="G94" s="7"/>
      <c r="H94" s="7"/>
      <c r="I94" s="7"/>
      <c r="J94" s="7"/>
      <c r="K94" s="7"/>
      <c r="L94" s="7"/>
      <c r="M94" s="7"/>
      <c r="N94" s="7"/>
      <c r="O94" s="7"/>
      <c r="P94" s="7"/>
      <c r="Q94" s="7"/>
      <c r="R94" s="7"/>
      <c r="S94" s="7"/>
      <c r="T94" s="7"/>
      <c r="U94" s="7"/>
      <c r="V94" s="7"/>
      <c r="W94" s="7"/>
      <c r="X94" s="7"/>
      <c r="Y94" s="2"/>
      <c r="Z94" s="2"/>
      <c r="AA94" s="2"/>
      <c r="AB94" s="2"/>
      <c r="AC94" s="2"/>
      <c r="AD94" s="2"/>
      <c r="AE94" s="2"/>
      <c r="AF94" s="2"/>
      <c r="AG94" s="2"/>
      <c r="AH94" s="2"/>
      <c r="AI94" s="2"/>
      <c r="AJ94" s="2"/>
      <c r="AK94" s="2"/>
    </row>
    <row r="95" spans="1:37" ht="16.5" customHeight="1">
      <c r="A95" s="7"/>
      <c r="B95" s="7"/>
      <c r="C95" s="7"/>
      <c r="D95" s="7"/>
      <c r="E95" s="7"/>
      <c r="F95" s="7"/>
      <c r="G95" s="7"/>
      <c r="H95" s="7"/>
      <c r="I95" s="7"/>
      <c r="J95" s="7"/>
      <c r="K95" s="7"/>
      <c r="L95" s="7"/>
      <c r="M95" s="7"/>
      <c r="N95" s="7"/>
      <c r="O95" s="7"/>
      <c r="P95" s="7"/>
      <c r="Q95" s="7"/>
      <c r="R95" s="7"/>
      <c r="S95" s="7"/>
      <c r="T95" s="7"/>
      <c r="U95" s="7"/>
      <c r="V95" s="7"/>
      <c r="W95" s="7"/>
      <c r="X95" s="7"/>
      <c r="Y95" s="2"/>
      <c r="Z95" s="2"/>
      <c r="AA95" s="2"/>
      <c r="AB95" s="2"/>
      <c r="AC95" s="2"/>
      <c r="AD95" s="2"/>
      <c r="AE95" s="2"/>
      <c r="AF95" s="2"/>
      <c r="AG95" s="2"/>
      <c r="AH95" s="2"/>
      <c r="AI95" s="2"/>
      <c r="AJ95" s="2"/>
      <c r="AK95" s="2"/>
    </row>
    <row r="96" spans="1:37" ht="16.5" customHeight="1">
      <c r="A96" s="7"/>
      <c r="B96" s="7"/>
      <c r="C96" s="7"/>
      <c r="D96" s="7"/>
      <c r="E96" s="7"/>
      <c r="F96" s="7"/>
      <c r="G96" s="7"/>
      <c r="H96" s="7"/>
      <c r="I96" s="7"/>
      <c r="J96" s="7"/>
      <c r="K96" s="7"/>
      <c r="L96" s="7"/>
      <c r="M96" s="7"/>
      <c r="N96" s="7"/>
      <c r="O96" s="7"/>
      <c r="P96" s="7"/>
      <c r="Q96" s="7"/>
      <c r="R96" s="7"/>
      <c r="S96" s="7"/>
      <c r="T96" s="7"/>
      <c r="U96" s="7"/>
      <c r="V96" s="7"/>
      <c r="W96" s="7"/>
      <c r="X96" s="7"/>
      <c r="Y96" s="2"/>
      <c r="Z96" s="2"/>
      <c r="AA96" s="2"/>
      <c r="AB96" s="2"/>
      <c r="AC96" s="2"/>
      <c r="AD96" s="2"/>
      <c r="AE96" s="2"/>
      <c r="AF96" s="2"/>
      <c r="AG96" s="2"/>
      <c r="AH96" s="2"/>
      <c r="AI96" s="2"/>
      <c r="AJ96" s="2"/>
      <c r="AK96" s="2"/>
    </row>
    <row r="97" spans="1:37" ht="16.5" customHeight="1">
      <c r="A97" s="7"/>
      <c r="B97" s="7"/>
      <c r="C97" s="7"/>
      <c r="D97" s="7"/>
      <c r="E97" s="7"/>
      <c r="F97" s="7"/>
      <c r="G97" s="7"/>
      <c r="H97" s="7"/>
      <c r="I97" s="7"/>
      <c r="J97" s="7"/>
      <c r="K97" s="7"/>
      <c r="L97" s="7"/>
      <c r="M97" s="7"/>
      <c r="N97" s="7"/>
      <c r="O97" s="7"/>
      <c r="P97" s="7"/>
      <c r="Q97" s="7"/>
      <c r="R97" s="7"/>
      <c r="S97" s="7"/>
      <c r="T97" s="7"/>
      <c r="U97" s="7"/>
      <c r="V97" s="7"/>
      <c r="W97" s="7"/>
      <c r="X97" s="7"/>
      <c r="Y97" s="2"/>
      <c r="Z97" s="2"/>
      <c r="AA97" s="2"/>
      <c r="AB97" s="2"/>
      <c r="AC97" s="2"/>
      <c r="AD97" s="2"/>
      <c r="AE97" s="2"/>
      <c r="AF97" s="2"/>
      <c r="AG97" s="2"/>
      <c r="AH97" s="2"/>
      <c r="AI97" s="2"/>
      <c r="AJ97" s="2"/>
      <c r="AK97" s="2"/>
    </row>
    <row r="98" spans="1:37" ht="16.5" customHeight="1">
      <c r="A98" s="7"/>
      <c r="B98" s="7"/>
      <c r="C98" s="7"/>
      <c r="D98" s="7"/>
      <c r="E98" s="7"/>
      <c r="F98" s="7"/>
      <c r="G98" s="7"/>
      <c r="H98" s="7"/>
      <c r="I98" s="7"/>
      <c r="J98" s="7"/>
      <c r="K98" s="7"/>
      <c r="L98" s="7"/>
      <c r="M98" s="7"/>
      <c r="N98" s="7"/>
      <c r="O98" s="7"/>
      <c r="P98" s="7"/>
      <c r="Q98" s="7"/>
      <c r="R98" s="7"/>
      <c r="S98" s="7"/>
      <c r="T98" s="7"/>
      <c r="U98" s="7"/>
      <c r="V98" s="7"/>
      <c r="W98" s="7"/>
      <c r="X98" s="7"/>
      <c r="Y98" s="2"/>
      <c r="Z98" s="2"/>
      <c r="AA98" s="2"/>
      <c r="AB98" s="2"/>
      <c r="AC98" s="2"/>
      <c r="AD98" s="2"/>
      <c r="AE98" s="2"/>
      <c r="AF98" s="2"/>
      <c r="AG98" s="2"/>
      <c r="AH98" s="2"/>
      <c r="AI98" s="2"/>
      <c r="AJ98" s="2"/>
      <c r="AK98" s="2"/>
    </row>
    <row r="99" spans="1:37" ht="16.5" customHeight="1">
      <c r="A99" s="7"/>
      <c r="B99" s="7"/>
      <c r="C99" s="7"/>
      <c r="D99" s="7"/>
      <c r="E99" s="7"/>
      <c r="F99" s="7"/>
      <c r="G99" s="7"/>
      <c r="H99" s="7"/>
      <c r="I99" s="7"/>
      <c r="J99" s="7"/>
      <c r="K99" s="7"/>
      <c r="L99" s="7"/>
      <c r="M99" s="7"/>
      <c r="N99" s="7"/>
      <c r="O99" s="7"/>
      <c r="P99" s="7"/>
      <c r="Q99" s="7"/>
      <c r="R99" s="7"/>
      <c r="S99" s="7"/>
      <c r="T99" s="7"/>
      <c r="U99" s="7"/>
      <c r="V99" s="7"/>
      <c r="W99" s="7"/>
      <c r="X99" s="7"/>
      <c r="Y99" s="2"/>
      <c r="Z99" s="2"/>
      <c r="AA99" s="2"/>
      <c r="AB99" s="2"/>
      <c r="AC99" s="2"/>
      <c r="AD99" s="2"/>
      <c r="AE99" s="2"/>
      <c r="AF99" s="2"/>
      <c r="AG99" s="2"/>
      <c r="AH99" s="2"/>
      <c r="AI99" s="2"/>
      <c r="AJ99" s="2"/>
      <c r="AK99" s="2"/>
    </row>
    <row r="100" spans="1:37"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7"/>
      <c r="Y100" s="2"/>
      <c r="Z100" s="2"/>
      <c r="AA100" s="2"/>
      <c r="AB100" s="2"/>
      <c r="AC100" s="2"/>
      <c r="AD100" s="2"/>
      <c r="AE100" s="2"/>
      <c r="AF100" s="2"/>
      <c r="AG100" s="2"/>
      <c r="AH100" s="2"/>
      <c r="AI100" s="2"/>
      <c r="AJ100" s="2"/>
      <c r="AK100" s="2"/>
    </row>
    <row r="101" spans="1:37"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2"/>
      <c r="Z101" s="2"/>
      <c r="AA101" s="2"/>
      <c r="AB101" s="2"/>
      <c r="AC101" s="2"/>
      <c r="AD101" s="2"/>
      <c r="AE101" s="2"/>
      <c r="AF101" s="2"/>
      <c r="AG101" s="2"/>
      <c r="AH101" s="2"/>
      <c r="AI101" s="2"/>
      <c r="AJ101" s="2"/>
      <c r="AK101" s="2"/>
    </row>
    <row r="102" spans="1:37"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2"/>
      <c r="Z102" s="2"/>
      <c r="AA102" s="2"/>
      <c r="AB102" s="2"/>
      <c r="AC102" s="2"/>
      <c r="AD102" s="2"/>
      <c r="AE102" s="2"/>
      <c r="AF102" s="2"/>
      <c r="AG102" s="2"/>
      <c r="AH102" s="2"/>
      <c r="AI102" s="2"/>
      <c r="AJ102" s="2"/>
      <c r="AK102" s="2"/>
    </row>
    <row r="103" spans="1:37"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7"/>
      <c r="Y103" s="2"/>
      <c r="Z103" s="2"/>
      <c r="AA103" s="2"/>
      <c r="AB103" s="2"/>
      <c r="AC103" s="2"/>
      <c r="AD103" s="2"/>
      <c r="AE103" s="2"/>
      <c r="AF103" s="2"/>
      <c r="AG103" s="2"/>
      <c r="AH103" s="2"/>
      <c r="AI103" s="2"/>
      <c r="AJ103" s="2"/>
      <c r="AK103" s="2"/>
    </row>
    <row r="104" spans="1:37"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7"/>
      <c r="Y104" s="2"/>
      <c r="Z104" s="2"/>
      <c r="AA104" s="2"/>
      <c r="AB104" s="2"/>
      <c r="AC104" s="2"/>
      <c r="AD104" s="2"/>
      <c r="AE104" s="2"/>
      <c r="AF104" s="2"/>
      <c r="AG104" s="2"/>
      <c r="AH104" s="2"/>
      <c r="AI104" s="2"/>
      <c r="AJ104" s="2"/>
      <c r="AK104" s="2"/>
    </row>
    <row r="105" spans="1:37"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7"/>
      <c r="Y105" s="2"/>
      <c r="Z105" s="2"/>
      <c r="AA105" s="2"/>
      <c r="AB105" s="2"/>
      <c r="AC105" s="2"/>
      <c r="AD105" s="2"/>
      <c r="AE105" s="2"/>
      <c r="AF105" s="2"/>
      <c r="AG105" s="2"/>
      <c r="AH105" s="2"/>
      <c r="AI105" s="2"/>
      <c r="AJ105" s="2"/>
      <c r="AK105" s="2"/>
    </row>
    <row r="106" spans="1:37"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2"/>
      <c r="Z106" s="2"/>
      <c r="AA106" s="2"/>
      <c r="AB106" s="2"/>
      <c r="AC106" s="2"/>
      <c r="AD106" s="2"/>
      <c r="AE106" s="2"/>
      <c r="AF106" s="2"/>
      <c r="AG106" s="2"/>
      <c r="AH106" s="2"/>
      <c r="AI106" s="2"/>
      <c r="AJ106" s="2"/>
      <c r="AK106" s="2"/>
    </row>
    <row r="107" spans="1:37"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7"/>
      <c r="Y107" s="2"/>
      <c r="Z107" s="2"/>
      <c r="AA107" s="2"/>
      <c r="AB107" s="2"/>
      <c r="AC107" s="2"/>
      <c r="AD107" s="2"/>
      <c r="AE107" s="2"/>
      <c r="AF107" s="2"/>
      <c r="AG107" s="2"/>
      <c r="AH107" s="2"/>
      <c r="AI107" s="2"/>
      <c r="AJ107" s="2"/>
      <c r="AK107" s="2"/>
    </row>
    <row r="108" spans="1:37"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2"/>
      <c r="Z108" s="2"/>
      <c r="AA108" s="2"/>
      <c r="AB108" s="2"/>
      <c r="AC108" s="2"/>
      <c r="AD108" s="2"/>
      <c r="AE108" s="2"/>
      <c r="AF108" s="2"/>
      <c r="AG108" s="2"/>
      <c r="AH108" s="2"/>
      <c r="AI108" s="2"/>
      <c r="AJ108" s="2"/>
      <c r="AK108" s="2"/>
    </row>
    <row r="109" spans="1:37"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2"/>
      <c r="Z109" s="2"/>
      <c r="AA109" s="2"/>
      <c r="AB109" s="2"/>
      <c r="AC109" s="2"/>
      <c r="AD109" s="2"/>
      <c r="AE109" s="2"/>
      <c r="AF109" s="2"/>
      <c r="AG109" s="2"/>
      <c r="AH109" s="2"/>
      <c r="AI109" s="2"/>
      <c r="AJ109" s="2"/>
      <c r="AK109" s="2"/>
    </row>
    <row r="110" spans="1:37"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2"/>
      <c r="Z110" s="2"/>
      <c r="AA110" s="2"/>
      <c r="AB110" s="2"/>
      <c r="AC110" s="2"/>
      <c r="AD110" s="2"/>
      <c r="AE110" s="2"/>
      <c r="AF110" s="2"/>
      <c r="AG110" s="2"/>
      <c r="AH110" s="2"/>
      <c r="AI110" s="2"/>
      <c r="AJ110" s="2"/>
      <c r="AK110" s="2"/>
    </row>
    <row r="111" spans="1:37"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7"/>
      <c r="Y111" s="2"/>
      <c r="Z111" s="2"/>
      <c r="AA111" s="2"/>
      <c r="AB111" s="2"/>
      <c r="AC111" s="2"/>
      <c r="AD111" s="2"/>
      <c r="AE111" s="2"/>
      <c r="AF111" s="2"/>
      <c r="AG111" s="2"/>
      <c r="AH111" s="2"/>
      <c r="AI111" s="2"/>
      <c r="AJ111" s="2"/>
      <c r="AK111" s="2"/>
    </row>
    <row r="112" spans="1:37"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7"/>
      <c r="Y112" s="2"/>
      <c r="Z112" s="2"/>
      <c r="AA112" s="2"/>
      <c r="AB112" s="2"/>
      <c r="AC112" s="2"/>
      <c r="AD112" s="2"/>
      <c r="AE112" s="2"/>
      <c r="AF112" s="2"/>
      <c r="AG112" s="2"/>
      <c r="AH112" s="2"/>
      <c r="AI112" s="2"/>
      <c r="AJ112" s="2"/>
      <c r="AK112" s="2"/>
    </row>
    <row r="113" spans="1:37"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7"/>
      <c r="Y113" s="2"/>
      <c r="Z113" s="2"/>
      <c r="AA113" s="2"/>
      <c r="AB113" s="2"/>
      <c r="AC113" s="2"/>
      <c r="AD113" s="2"/>
      <c r="AE113" s="2"/>
      <c r="AF113" s="2"/>
      <c r="AG113" s="2"/>
      <c r="AH113" s="2"/>
      <c r="AI113" s="2"/>
      <c r="AJ113" s="2"/>
      <c r="AK113" s="2"/>
    </row>
    <row r="114" spans="1:37"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7"/>
      <c r="Y114" s="2"/>
      <c r="Z114" s="2"/>
      <c r="AA114" s="2"/>
      <c r="AB114" s="2"/>
      <c r="AC114" s="2"/>
      <c r="AD114" s="2"/>
      <c r="AE114" s="2"/>
      <c r="AF114" s="2"/>
      <c r="AG114" s="2"/>
      <c r="AH114" s="2"/>
      <c r="AI114" s="2"/>
      <c r="AJ114" s="2"/>
      <c r="AK114" s="2"/>
    </row>
    <row r="115" spans="1:37"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2"/>
      <c r="Z115" s="2"/>
      <c r="AA115" s="2"/>
      <c r="AB115" s="2"/>
      <c r="AC115" s="2"/>
      <c r="AD115" s="2"/>
      <c r="AE115" s="2"/>
      <c r="AF115" s="2"/>
      <c r="AG115" s="2"/>
      <c r="AH115" s="2"/>
      <c r="AI115" s="2"/>
      <c r="AJ115" s="2"/>
      <c r="AK115" s="2"/>
    </row>
    <row r="116" spans="1:37"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2"/>
      <c r="Z116" s="2"/>
      <c r="AA116" s="2"/>
      <c r="AB116" s="2"/>
      <c r="AC116" s="2"/>
      <c r="AD116" s="2"/>
      <c r="AE116" s="2"/>
      <c r="AF116" s="2"/>
      <c r="AG116" s="2"/>
      <c r="AH116" s="2"/>
      <c r="AI116" s="2"/>
      <c r="AJ116" s="2"/>
      <c r="AK116" s="2"/>
    </row>
    <row r="117" spans="1:37"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7"/>
      <c r="Y117" s="2"/>
      <c r="Z117" s="2"/>
      <c r="AA117" s="2"/>
      <c r="AB117" s="2"/>
      <c r="AC117" s="2"/>
      <c r="AD117" s="2"/>
      <c r="AE117" s="2"/>
      <c r="AF117" s="2"/>
      <c r="AG117" s="2"/>
      <c r="AH117" s="2"/>
      <c r="AI117" s="2"/>
      <c r="AJ117" s="2"/>
      <c r="AK117" s="2"/>
    </row>
    <row r="118" spans="1:37"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7"/>
      <c r="Y118" s="2"/>
      <c r="Z118" s="2"/>
      <c r="AA118" s="2"/>
      <c r="AB118" s="2"/>
      <c r="AC118" s="2"/>
      <c r="AD118" s="2"/>
      <c r="AE118" s="2"/>
      <c r="AF118" s="2"/>
      <c r="AG118" s="2"/>
      <c r="AH118" s="2"/>
      <c r="AI118" s="2"/>
      <c r="AJ118" s="2"/>
      <c r="AK118" s="2"/>
    </row>
    <row r="119" spans="1:37"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7"/>
      <c r="Y119" s="2"/>
      <c r="Z119" s="2"/>
      <c r="AA119" s="2"/>
      <c r="AB119" s="2"/>
      <c r="AC119" s="2"/>
      <c r="AD119" s="2"/>
      <c r="AE119" s="2"/>
      <c r="AF119" s="2"/>
      <c r="AG119" s="2"/>
      <c r="AH119" s="2"/>
      <c r="AI119" s="2"/>
      <c r="AJ119" s="2"/>
      <c r="AK119" s="2"/>
    </row>
    <row r="120" spans="1:37"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2"/>
      <c r="Z120" s="2"/>
      <c r="AA120" s="2"/>
      <c r="AB120" s="2"/>
      <c r="AC120" s="2"/>
      <c r="AD120" s="2"/>
      <c r="AE120" s="2"/>
      <c r="AF120" s="2"/>
      <c r="AG120" s="2"/>
      <c r="AH120" s="2"/>
      <c r="AI120" s="2"/>
      <c r="AJ120" s="2"/>
      <c r="AK120" s="2"/>
    </row>
    <row r="121" spans="1:37"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2"/>
      <c r="Z121" s="2"/>
      <c r="AA121" s="2"/>
      <c r="AB121" s="2"/>
      <c r="AC121" s="2"/>
      <c r="AD121" s="2"/>
      <c r="AE121" s="2"/>
      <c r="AF121" s="2"/>
      <c r="AG121" s="2"/>
      <c r="AH121" s="2"/>
      <c r="AI121" s="2"/>
      <c r="AJ121" s="2"/>
      <c r="AK121" s="2"/>
    </row>
    <row r="122" spans="1:37"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2"/>
      <c r="Z122" s="2"/>
      <c r="AA122" s="2"/>
      <c r="AB122" s="2"/>
      <c r="AC122" s="2"/>
      <c r="AD122" s="2"/>
      <c r="AE122" s="2"/>
      <c r="AF122" s="2"/>
      <c r="AG122" s="2"/>
      <c r="AH122" s="2"/>
      <c r="AI122" s="2"/>
      <c r="AJ122" s="2"/>
      <c r="AK122" s="2"/>
    </row>
    <row r="123" spans="1:37"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2"/>
      <c r="Z123" s="2"/>
      <c r="AA123" s="2"/>
      <c r="AB123" s="2"/>
      <c r="AC123" s="2"/>
      <c r="AD123" s="2"/>
      <c r="AE123" s="2"/>
      <c r="AF123" s="2"/>
      <c r="AG123" s="2"/>
      <c r="AH123" s="2"/>
      <c r="AI123" s="2"/>
      <c r="AJ123" s="2"/>
      <c r="AK123" s="2"/>
    </row>
    <row r="124" spans="1:37"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2"/>
      <c r="Z124" s="2"/>
      <c r="AA124" s="2"/>
      <c r="AB124" s="2"/>
      <c r="AC124" s="2"/>
      <c r="AD124" s="2"/>
      <c r="AE124" s="2"/>
      <c r="AF124" s="2"/>
      <c r="AG124" s="2"/>
      <c r="AH124" s="2"/>
      <c r="AI124" s="2"/>
      <c r="AJ124" s="2"/>
      <c r="AK124" s="2"/>
    </row>
    <row r="125" spans="1:37"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2"/>
      <c r="Z125" s="2"/>
      <c r="AA125" s="2"/>
      <c r="AB125" s="2"/>
      <c r="AC125" s="2"/>
      <c r="AD125" s="2"/>
      <c r="AE125" s="2"/>
      <c r="AF125" s="2"/>
      <c r="AG125" s="2"/>
      <c r="AH125" s="2"/>
      <c r="AI125" s="2"/>
      <c r="AJ125" s="2"/>
      <c r="AK125" s="2"/>
    </row>
    <row r="126" spans="1:37"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2"/>
      <c r="Z126" s="2"/>
      <c r="AA126" s="2"/>
      <c r="AB126" s="2"/>
      <c r="AC126" s="2"/>
      <c r="AD126" s="2"/>
      <c r="AE126" s="2"/>
      <c r="AF126" s="2"/>
      <c r="AG126" s="2"/>
      <c r="AH126" s="2"/>
      <c r="AI126" s="2"/>
      <c r="AJ126" s="2"/>
      <c r="AK126" s="2"/>
    </row>
    <row r="127" spans="1:37"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2"/>
      <c r="Z127" s="2"/>
      <c r="AA127" s="2"/>
      <c r="AB127" s="2"/>
      <c r="AC127" s="2"/>
      <c r="AD127" s="2"/>
      <c r="AE127" s="2"/>
      <c r="AF127" s="2"/>
      <c r="AG127" s="2"/>
      <c r="AH127" s="2"/>
      <c r="AI127" s="2"/>
      <c r="AJ127" s="2"/>
      <c r="AK127" s="2"/>
    </row>
    <row r="128" spans="1:37"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2"/>
      <c r="Z128" s="2"/>
      <c r="AA128" s="2"/>
      <c r="AB128" s="2"/>
      <c r="AC128" s="2"/>
      <c r="AD128" s="2"/>
      <c r="AE128" s="2"/>
      <c r="AF128" s="2"/>
      <c r="AG128" s="2"/>
      <c r="AH128" s="2"/>
      <c r="AI128" s="2"/>
      <c r="AJ128" s="2"/>
      <c r="AK128" s="2"/>
    </row>
    <row r="129" spans="1:37"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2"/>
      <c r="Z129" s="2"/>
      <c r="AA129" s="2"/>
      <c r="AB129" s="2"/>
      <c r="AC129" s="2"/>
      <c r="AD129" s="2"/>
      <c r="AE129" s="2"/>
      <c r="AF129" s="2"/>
      <c r="AG129" s="2"/>
      <c r="AH129" s="2"/>
      <c r="AI129" s="2"/>
      <c r="AJ129" s="2"/>
      <c r="AK129" s="2"/>
    </row>
    <row r="130" spans="1:37"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2"/>
      <c r="Z130" s="2"/>
      <c r="AA130" s="2"/>
      <c r="AB130" s="2"/>
      <c r="AC130" s="2"/>
      <c r="AD130" s="2"/>
      <c r="AE130" s="2"/>
      <c r="AF130" s="2"/>
      <c r="AG130" s="2"/>
      <c r="AH130" s="2"/>
      <c r="AI130" s="2"/>
      <c r="AJ130" s="2"/>
      <c r="AK130" s="2"/>
    </row>
    <row r="131" spans="1:37"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2"/>
      <c r="Z131" s="2"/>
      <c r="AA131" s="2"/>
      <c r="AB131" s="2"/>
      <c r="AC131" s="2"/>
      <c r="AD131" s="2"/>
      <c r="AE131" s="2"/>
      <c r="AF131" s="2"/>
      <c r="AG131" s="2"/>
      <c r="AH131" s="2"/>
      <c r="AI131" s="2"/>
      <c r="AJ131" s="2"/>
      <c r="AK131" s="2"/>
    </row>
    <row r="132" spans="1:37"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2"/>
      <c r="Z132" s="2"/>
      <c r="AA132" s="2"/>
      <c r="AB132" s="2"/>
      <c r="AC132" s="2"/>
      <c r="AD132" s="2"/>
      <c r="AE132" s="2"/>
      <c r="AF132" s="2"/>
      <c r="AG132" s="2"/>
      <c r="AH132" s="2"/>
      <c r="AI132" s="2"/>
      <c r="AJ132" s="2"/>
      <c r="AK132" s="2"/>
    </row>
    <row r="133" spans="1:37"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2"/>
      <c r="Z133" s="2"/>
      <c r="AA133" s="2"/>
      <c r="AB133" s="2"/>
      <c r="AC133" s="2"/>
      <c r="AD133" s="2"/>
      <c r="AE133" s="2"/>
      <c r="AF133" s="2"/>
      <c r="AG133" s="2"/>
      <c r="AH133" s="2"/>
      <c r="AI133" s="2"/>
      <c r="AJ133" s="2"/>
      <c r="AK133" s="2"/>
    </row>
    <row r="134" spans="1:37"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2"/>
      <c r="Z134" s="2"/>
      <c r="AA134" s="2"/>
      <c r="AB134" s="2"/>
      <c r="AC134" s="2"/>
      <c r="AD134" s="2"/>
      <c r="AE134" s="2"/>
      <c r="AF134" s="2"/>
      <c r="AG134" s="2"/>
      <c r="AH134" s="2"/>
      <c r="AI134" s="2"/>
      <c r="AJ134" s="2"/>
      <c r="AK134" s="2"/>
    </row>
    <row r="135" spans="1:37"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2"/>
      <c r="Z135" s="2"/>
      <c r="AA135" s="2"/>
      <c r="AB135" s="2"/>
      <c r="AC135" s="2"/>
      <c r="AD135" s="2"/>
      <c r="AE135" s="2"/>
      <c r="AF135" s="2"/>
      <c r="AG135" s="2"/>
      <c r="AH135" s="2"/>
      <c r="AI135" s="2"/>
      <c r="AJ135" s="2"/>
      <c r="AK135" s="2"/>
    </row>
    <row r="136" spans="1:37"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2"/>
      <c r="Z136" s="2"/>
      <c r="AA136" s="2"/>
      <c r="AB136" s="2"/>
      <c r="AC136" s="2"/>
      <c r="AD136" s="2"/>
      <c r="AE136" s="2"/>
      <c r="AF136" s="2"/>
      <c r="AG136" s="2"/>
      <c r="AH136" s="2"/>
      <c r="AI136" s="2"/>
      <c r="AJ136" s="2"/>
      <c r="AK136" s="2"/>
    </row>
    <row r="137" spans="1:37"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2"/>
      <c r="Z137" s="2"/>
      <c r="AA137" s="2"/>
      <c r="AB137" s="2"/>
      <c r="AC137" s="2"/>
      <c r="AD137" s="2"/>
      <c r="AE137" s="2"/>
      <c r="AF137" s="2"/>
      <c r="AG137" s="2"/>
      <c r="AH137" s="2"/>
      <c r="AI137" s="2"/>
      <c r="AJ137" s="2"/>
      <c r="AK137" s="2"/>
    </row>
    <row r="138" spans="1:37"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2"/>
      <c r="Z138" s="2"/>
      <c r="AA138" s="2"/>
      <c r="AB138" s="2"/>
      <c r="AC138" s="2"/>
      <c r="AD138" s="2"/>
      <c r="AE138" s="2"/>
      <c r="AF138" s="2"/>
      <c r="AG138" s="2"/>
      <c r="AH138" s="2"/>
      <c r="AI138" s="2"/>
      <c r="AJ138" s="2"/>
      <c r="AK138" s="2"/>
    </row>
    <row r="139" spans="1:37"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2"/>
      <c r="Z139" s="2"/>
      <c r="AA139" s="2"/>
      <c r="AB139" s="2"/>
      <c r="AC139" s="2"/>
      <c r="AD139" s="2"/>
      <c r="AE139" s="2"/>
      <c r="AF139" s="2"/>
      <c r="AG139" s="2"/>
      <c r="AH139" s="2"/>
      <c r="AI139" s="2"/>
      <c r="AJ139" s="2"/>
      <c r="AK139" s="2"/>
    </row>
    <row r="140" spans="1:37"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2"/>
      <c r="Z140" s="2"/>
      <c r="AA140" s="2"/>
      <c r="AB140" s="2"/>
      <c r="AC140" s="2"/>
      <c r="AD140" s="2"/>
      <c r="AE140" s="2"/>
      <c r="AF140" s="2"/>
      <c r="AG140" s="2"/>
      <c r="AH140" s="2"/>
      <c r="AI140" s="2"/>
      <c r="AJ140" s="2"/>
      <c r="AK140" s="2"/>
    </row>
    <row r="141" spans="1:37"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2"/>
      <c r="Z141" s="2"/>
      <c r="AA141" s="2"/>
      <c r="AB141" s="2"/>
      <c r="AC141" s="2"/>
      <c r="AD141" s="2"/>
      <c r="AE141" s="2"/>
      <c r="AF141" s="2"/>
      <c r="AG141" s="2"/>
      <c r="AH141" s="2"/>
      <c r="AI141" s="2"/>
      <c r="AJ141" s="2"/>
      <c r="AK141" s="2"/>
    </row>
    <row r="142" spans="1:37"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2"/>
      <c r="Z142" s="2"/>
      <c r="AA142" s="2"/>
      <c r="AB142" s="2"/>
      <c r="AC142" s="2"/>
      <c r="AD142" s="2"/>
      <c r="AE142" s="2"/>
      <c r="AF142" s="2"/>
      <c r="AG142" s="2"/>
      <c r="AH142" s="2"/>
      <c r="AI142" s="2"/>
      <c r="AJ142" s="2"/>
      <c r="AK142" s="2"/>
    </row>
    <row r="143" spans="1:37"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2"/>
      <c r="Z143" s="2"/>
      <c r="AA143" s="2"/>
      <c r="AB143" s="2"/>
      <c r="AC143" s="2"/>
      <c r="AD143" s="2"/>
      <c r="AE143" s="2"/>
      <c r="AF143" s="2"/>
      <c r="AG143" s="2"/>
      <c r="AH143" s="2"/>
      <c r="AI143" s="2"/>
      <c r="AJ143" s="2"/>
      <c r="AK143" s="2"/>
    </row>
    <row r="144" spans="1:37"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2"/>
      <c r="Z144" s="2"/>
      <c r="AA144" s="2"/>
      <c r="AB144" s="2"/>
      <c r="AC144" s="2"/>
      <c r="AD144" s="2"/>
      <c r="AE144" s="2"/>
      <c r="AF144" s="2"/>
      <c r="AG144" s="2"/>
      <c r="AH144" s="2"/>
      <c r="AI144" s="2"/>
      <c r="AJ144" s="2"/>
      <c r="AK144" s="2"/>
    </row>
    <row r="145" spans="1:37"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2"/>
      <c r="Z145" s="2"/>
      <c r="AA145" s="2"/>
      <c r="AB145" s="2"/>
      <c r="AC145" s="2"/>
      <c r="AD145" s="2"/>
      <c r="AE145" s="2"/>
      <c r="AF145" s="2"/>
      <c r="AG145" s="2"/>
      <c r="AH145" s="2"/>
      <c r="AI145" s="2"/>
      <c r="AJ145" s="2"/>
      <c r="AK145" s="2"/>
    </row>
    <row r="146" spans="1:37"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2"/>
      <c r="Z146" s="2"/>
      <c r="AA146" s="2"/>
      <c r="AB146" s="2"/>
      <c r="AC146" s="2"/>
      <c r="AD146" s="2"/>
      <c r="AE146" s="2"/>
      <c r="AF146" s="2"/>
      <c r="AG146" s="2"/>
      <c r="AH146" s="2"/>
      <c r="AI146" s="2"/>
      <c r="AJ146" s="2"/>
      <c r="AK146" s="2"/>
    </row>
    <row r="147" spans="1:37"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2"/>
      <c r="Z147" s="2"/>
      <c r="AA147" s="2"/>
      <c r="AB147" s="2"/>
      <c r="AC147" s="2"/>
      <c r="AD147" s="2"/>
      <c r="AE147" s="2"/>
      <c r="AF147" s="2"/>
      <c r="AG147" s="2"/>
      <c r="AH147" s="2"/>
      <c r="AI147" s="2"/>
      <c r="AJ147" s="2"/>
      <c r="AK147" s="2"/>
    </row>
    <row r="148" spans="1:37"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2"/>
      <c r="Z148" s="2"/>
      <c r="AA148" s="2"/>
      <c r="AB148" s="2"/>
      <c r="AC148" s="2"/>
      <c r="AD148" s="2"/>
      <c r="AE148" s="2"/>
      <c r="AF148" s="2"/>
      <c r="AG148" s="2"/>
      <c r="AH148" s="2"/>
      <c r="AI148" s="2"/>
      <c r="AJ148" s="2"/>
      <c r="AK148" s="2"/>
    </row>
    <row r="149" spans="1:37"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2"/>
      <c r="Z149" s="2"/>
      <c r="AA149" s="2"/>
      <c r="AB149" s="2"/>
      <c r="AC149" s="2"/>
      <c r="AD149" s="2"/>
      <c r="AE149" s="2"/>
      <c r="AF149" s="2"/>
      <c r="AG149" s="2"/>
      <c r="AH149" s="2"/>
      <c r="AI149" s="2"/>
      <c r="AJ149" s="2"/>
      <c r="AK149" s="2"/>
    </row>
    <row r="150" spans="1:37"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2"/>
      <c r="Z150" s="2"/>
      <c r="AA150" s="2"/>
      <c r="AB150" s="2"/>
      <c r="AC150" s="2"/>
      <c r="AD150" s="2"/>
      <c r="AE150" s="2"/>
      <c r="AF150" s="2"/>
      <c r="AG150" s="2"/>
      <c r="AH150" s="2"/>
      <c r="AI150" s="2"/>
      <c r="AJ150" s="2"/>
      <c r="AK150" s="2"/>
    </row>
    <row r="151" spans="1:37"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2"/>
      <c r="Z151" s="2"/>
      <c r="AA151" s="2"/>
      <c r="AB151" s="2"/>
      <c r="AC151" s="2"/>
      <c r="AD151" s="2"/>
      <c r="AE151" s="2"/>
      <c r="AF151" s="2"/>
      <c r="AG151" s="2"/>
      <c r="AH151" s="2"/>
      <c r="AI151" s="2"/>
      <c r="AJ151" s="2"/>
      <c r="AK151" s="2"/>
    </row>
    <row r="152" spans="1:37"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2"/>
      <c r="Z152" s="2"/>
      <c r="AA152" s="2"/>
      <c r="AB152" s="2"/>
      <c r="AC152" s="2"/>
      <c r="AD152" s="2"/>
      <c r="AE152" s="2"/>
      <c r="AF152" s="2"/>
      <c r="AG152" s="2"/>
      <c r="AH152" s="2"/>
      <c r="AI152" s="2"/>
      <c r="AJ152" s="2"/>
      <c r="AK152" s="2"/>
    </row>
    <row r="153" spans="1:37"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2"/>
      <c r="Z153" s="2"/>
      <c r="AA153" s="2"/>
      <c r="AB153" s="2"/>
      <c r="AC153" s="2"/>
      <c r="AD153" s="2"/>
      <c r="AE153" s="2"/>
      <c r="AF153" s="2"/>
      <c r="AG153" s="2"/>
      <c r="AH153" s="2"/>
      <c r="AI153" s="2"/>
      <c r="AJ153" s="2"/>
      <c r="AK153" s="2"/>
    </row>
    <row r="154" spans="1:37"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2"/>
      <c r="Z154" s="2"/>
      <c r="AA154" s="2"/>
      <c r="AB154" s="2"/>
      <c r="AC154" s="2"/>
      <c r="AD154" s="2"/>
      <c r="AE154" s="2"/>
      <c r="AF154" s="2"/>
      <c r="AG154" s="2"/>
      <c r="AH154" s="2"/>
      <c r="AI154" s="2"/>
      <c r="AJ154" s="2"/>
      <c r="AK154" s="2"/>
    </row>
    <row r="155" spans="1:37"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2"/>
      <c r="Z155" s="2"/>
      <c r="AA155" s="2"/>
      <c r="AB155" s="2"/>
      <c r="AC155" s="2"/>
      <c r="AD155" s="2"/>
      <c r="AE155" s="2"/>
      <c r="AF155" s="2"/>
      <c r="AG155" s="2"/>
      <c r="AH155" s="2"/>
      <c r="AI155" s="2"/>
      <c r="AJ155" s="2"/>
      <c r="AK155" s="2"/>
    </row>
    <row r="156" spans="1:37"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2"/>
      <c r="Z156" s="2"/>
      <c r="AA156" s="2"/>
      <c r="AB156" s="2"/>
      <c r="AC156" s="2"/>
      <c r="AD156" s="2"/>
      <c r="AE156" s="2"/>
      <c r="AF156" s="2"/>
      <c r="AG156" s="2"/>
      <c r="AH156" s="2"/>
      <c r="AI156" s="2"/>
      <c r="AJ156" s="2"/>
      <c r="AK156" s="2"/>
    </row>
    <row r="157" spans="1:37"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2"/>
      <c r="Z157" s="2"/>
      <c r="AA157" s="2"/>
      <c r="AB157" s="2"/>
      <c r="AC157" s="2"/>
      <c r="AD157" s="2"/>
      <c r="AE157" s="2"/>
      <c r="AF157" s="2"/>
      <c r="AG157" s="2"/>
      <c r="AH157" s="2"/>
      <c r="AI157" s="2"/>
      <c r="AJ157" s="2"/>
      <c r="AK157" s="2"/>
    </row>
    <row r="158" spans="1:37"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2"/>
      <c r="Z158" s="2"/>
      <c r="AA158" s="2"/>
      <c r="AB158" s="2"/>
      <c r="AC158" s="2"/>
      <c r="AD158" s="2"/>
      <c r="AE158" s="2"/>
      <c r="AF158" s="2"/>
      <c r="AG158" s="2"/>
      <c r="AH158" s="2"/>
      <c r="AI158" s="2"/>
      <c r="AJ158" s="2"/>
      <c r="AK158" s="2"/>
    </row>
    <row r="159" spans="1:37"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2"/>
      <c r="Z159" s="2"/>
      <c r="AA159" s="2"/>
      <c r="AB159" s="2"/>
      <c r="AC159" s="2"/>
      <c r="AD159" s="2"/>
      <c r="AE159" s="2"/>
      <c r="AF159" s="2"/>
      <c r="AG159" s="2"/>
      <c r="AH159" s="2"/>
      <c r="AI159" s="2"/>
      <c r="AJ159" s="2"/>
      <c r="AK159" s="2"/>
    </row>
    <row r="160" spans="1:37"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2"/>
      <c r="Z160" s="2"/>
      <c r="AA160" s="2"/>
      <c r="AB160" s="2"/>
      <c r="AC160" s="2"/>
      <c r="AD160" s="2"/>
      <c r="AE160" s="2"/>
      <c r="AF160" s="2"/>
      <c r="AG160" s="2"/>
      <c r="AH160" s="2"/>
      <c r="AI160" s="2"/>
      <c r="AJ160" s="2"/>
      <c r="AK160" s="2"/>
    </row>
    <row r="161" spans="1:37"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2"/>
      <c r="Z161" s="2"/>
      <c r="AA161" s="2"/>
      <c r="AB161" s="2"/>
      <c r="AC161" s="2"/>
      <c r="AD161" s="2"/>
      <c r="AE161" s="2"/>
      <c r="AF161" s="2"/>
      <c r="AG161" s="2"/>
      <c r="AH161" s="2"/>
      <c r="AI161" s="2"/>
      <c r="AJ161" s="2"/>
      <c r="AK161" s="2"/>
    </row>
    <row r="162" spans="1:37"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2"/>
      <c r="Z162" s="2"/>
      <c r="AA162" s="2"/>
      <c r="AB162" s="2"/>
      <c r="AC162" s="2"/>
      <c r="AD162" s="2"/>
      <c r="AE162" s="2"/>
      <c r="AF162" s="2"/>
      <c r="AG162" s="2"/>
      <c r="AH162" s="2"/>
      <c r="AI162" s="2"/>
      <c r="AJ162" s="2"/>
      <c r="AK162" s="2"/>
    </row>
    <row r="163" spans="1:37"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2"/>
      <c r="Z163" s="2"/>
      <c r="AA163" s="2"/>
      <c r="AB163" s="2"/>
      <c r="AC163" s="2"/>
      <c r="AD163" s="2"/>
      <c r="AE163" s="2"/>
      <c r="AF163" s="2"/>
      <c r="AG163" s="2"/>
      <c r="AH163" s="2"/>
      <c r="AI163" s="2"/>
      <c r="AJ163" s="2"/>
      <c r="AK163" s="2"/>
    </row>
    <row r="164" spans="1:37"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2"/>
      <c r="Z164" s="2"/>
      <c r="AA164" s="2"/>
      <c r="AB164" s="2"/>
      <c r="AC164" s="2"/>
      <c r="AD164" s="2"/>
      <c r="AE164" s="2"/>
      <c r="AF164" s="2"/>
      <c r="AG164" s="2"/>
      <c r="AH164" s="2"/>
      <c r="AI164" s="2"/>
      <c r="AJ164" s="2"/>
      <c r="AK164" s="2"/>
    </row>
    <row r="165" spans="1:37"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2"/>
      <c r="Z165" s="2"/>
      <c r="AA165" s="2"/>
      <c r="AB165" s="2"/>
      <c r="AC165" s="2"/>
      <c r="AD165" s="2"/>
      <c r="AE165" s="2"/>
      <c r="AF165" s="2"/>
      <c r="AG165" s="2"/>
      <c r="AH165" s="2"/>
      <c r="AI165" s="2"/>
      <c r="AJ165" s="2"/>
      <c r="AK165" s="2"/>
    </row>
    <row r="166" spans="1:37"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2"/>
      <c r="Z166" s="2"/>
      <c r="AA166" s="2"/>
      <c r="AB166" s="2"/>
      <c r="AC166" s="2"/>
      <c r="AD166" s="2"/>
      <c r="AE166" s="2"/>
      <c r="AF166" s="2"/>
      <c r="AG166" s="2"/>
      <c r="AH166" s="2"/>
      <c r="AI166" s="2"/>
      <c r="AJ166" s="2"/>
      <c r="AK166" s="2"/>
    </row>
    <row r="167" spans="1:37"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2"/>
      <c r="Z167" s="2"/>
      <c r="AA167" s="2"/>
      <c r="AB167" s="2"/>
      <c r="AC167" s="2"/>
      <c r="AD167" s="2"/>
      <c r="AE167" s="2"/>
      <c r="AF167" s="2"/>
      <c r="AG167" s="2"/>
      <c r="AH167" s="2"/>
      <c r="AI167" s="2"/>
      <c r="AJ167" s="2"/>
      <c r="AK167" s="2"/>
    </row>
    <row r="168" spans="1:37"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2"/>
      <c r="Z168" s="2"/>
      <c r="AA168" s="2"/>
      <c r="AB168" s="2"/>
      <c r="AC168" s="2"/>
      <c r="AD168" s="2"/>
      <c r="AE168" s="2"/>
      <c r="AF168" s="2"/>
      <c r="AG168" s="2"/>
      <c r="AH168" s="2"/>
      <c r="AI168" s="2"/>
      <c r="AJ168" s="2"/>
      <c r="AK168" s="2"/>
    </row>
    <row r="169" spans="1:37"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2"/>
      <c r="Z169" s="2"/>
      <c r="AA169" s="2"/>
      <c r="AB169" s="2"/>
      <c r="AC169" s="2"/>
      <c r="AD169" s="2"/>
      <c r="AE169" s="2"/>
      <c r="AF169" s="2"/>
      <c r="AG169" s="2"/>
      <c r="AH169" s="2"/>
      <c r="AI169" s="2"/>
      <c r="AJ169" s="2"/>
      <c r="AK169" s="2"/>
    </row>
    <row r="170" spans="1:37"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2"/>
      <c r="Z170" s="2"/>
      <c r="AA170" s="2"/>
      <c r="AB170" s="2"/>
      <c r="AC170" s="2"/>
      <c r="AD170" s="2"/>
      <c r="AE170" s="2"/>
      <c r="AF170" s="2"/>
      <c r="AG170" s="2"/>
      <c r="AH170" s="2"/>
      <c r="AI170" s="2"/>
      <c r="AJ170" s="2"/>
      <c r="AK170" s="2"/>
    </row>
    <row r="171" spans="1:37"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2"/>
      <c r="Z171" s="2"/>
      <c r="AA171" s="2"/>
      <c r="AB171" s="2"/>
      <c r="AC171" s="2"/>
      <c r="AD171" s="2"/>
      <c r="AE171" s="2"/>
      <c r="AF171" s="2"/>
      <c r="AG171" s="2"/>
      <c r="AH171" s="2"/>
      <c r="AI171" s="2"/>
      <c r="AJ171" s="2"/>
      <c r="AK171" s="2"/>
    </row>
    <row r="172" spans="1:37"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2"/>
      <c r="Z172" s="2"/>
      <c r="AA172" s="2"/>
      <c r="AB172" s="2"/>
      <c r="AC172" s="2"/>
      <c r="AD172" s="2"/>
      <c r="AE172" s="2"/>
      <c r="AF172" s="2"/>
      <c r="AG172" s="2"/>
      <c r="AH172" s="2"/>
      <c r="AI172" s="2"/>
      <c r="AJ172" s="2"/>
      <c r="AK172" s="2"/>
    </row>
    <row r="173" spans="1:37"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2"/>
      <c r="Z173" s="2"/>
      <c r="AA173" s="2"/>
      <c r="AB173" s="2"/>
      <c r="AC173" s="2"/>
      <c r="AD173" s="2"/>
      <c r="AE173" s="2"/>
      <c r="AF173" s="2"/>
      <c r="AG173" s="2"/>
      <c r="AH173" s="2"/>
      <c r="AI173" s="2"/>
      <c r="AJ173" s="2"/>
      <c r="AK173" s="2"/>
    </row>
    <row r="174" spans="1:37"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2"/>
      <c r="Z174" s="2"/>
      <c r="AA174" s="2"/>
      <c r="AB174" s="2"/>
      <c r="AC174" s="2"/>
      <c r="AD174" s="2"/>
      <c r="AE174" s="2"/>
      <c r="AF174" s="2"/>
      <c r="AG174" s="2"/>
      <c r="AH174" s="2"/>
      <c r="AI174" s="2"/>
      <c r="AJ174" s="2"/>
      <c r="AK174" s="2"/>
    </row>
    <row r="175" spans="1:37"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2"/>
      <c r="Z175" s="2"/>
      <c r="AA175" s="2"/>
      <c r="AB175" s="2"/>
      <c r="AC175" s="2"/>
      <c r="AD175" s="2"/>
      <c r="AE175" s="2"/>
      <c r="AF175" s="2"/>
      <c r="AG175" s="2"/>
      <c r="AH175" s="2"/>
      <c r="AI175" s="2"/>
      <c r="AJ175" s="2"/>
      <c r="AK175" s="2"/>
    </row>
    <row r="176" spans="1:37"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2"/>
      <c r="Z176" s="2"/>
      <c r="AA176" s="2"/>
      <c r="AB176" s="2"/>
      <c r="AC176" s="2"/>
      <c r="AD176" s="2"/>
      <c r="AE176" s="2"/>
      <c r="AF176" s="2"/>
      <c r="AG176" s="2"/>
      <c r="AH176" s="2"/>
      <c r="AI176" s="2"/>
      <c r="AJ176" s="2"/>
      <c r="AK176" s="2"/>
    </row>
    <row r="177" spans="1:37"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2"/>
      <c r="Z177" s="2"/>
      <c r="AA177" s="2"/>
      <c r="AB177" s="2"/>
      <c r="AC177" s="2"/>
      <c r="AD177" s="2"/>
      <c r="AE177" s="2"/>
      <c r="AF177" s="2"/>
      <c r="AG177" s="2"/>
      <c r="AH177" s="2"/>
      <c r="AI177" s="2"/>
      <c r="AJ177" s="2"/>
      <c r="AK177" s="2"/>
    </row>
    <row r="178" spans="1:37"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2"/>
      <c r="Z178" s="2"/>
      <c r="AA178" s="2"/>
      <c r="AB178" s="2"/>
      <c r="AC178" s="2"/>
      <c r="AD178" s="2"/>
      <c r="AE178" s="2"/>
      <c r="AF178" s="2"/>
      <c r="AG178" s="2"/>
      <c r="AH178" s="2"/>
      <c r="AI178" s="2"/>
      <c r="AJ178" s="2"/>
      <c r="AK178" s="2"/>
    </row>
    <row r="179" spans="1:37"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2"/>
      <c r="Z179" s="2"/>
      <c r="AA179" s="2"/>
      <c r="AB179" s="2"/>
      <c r="AC179" s="2"/>
      <c r="AD179" s="2"/>
      <c r="AE179" s="2"/>
      <c r="AF179" s="2"/>
      <c r="AG179" s="2"/>
      <c r="AH179" s="2"/>
      <c r="AI179" s="2"/>
      <c r="AJ179" s="2"/>
      <c r="AK179" s="2"/>
    </row>
    <row r="180" spans="1:37"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2"/>
      <c r="Z180" s="2"/>
      <c r="AA180" s="2"/>
      <c r="AB180" s="2"/>
      <c r="AC180" s="2"/>
      <c r="AD180" s="2"/>
      <c r="AE180" s="2"/>
      <c r="AF180" s="2"/>
      <c r="AG180" s="2"/>
      <c r="AH180" s="2"/>
      <c r="AI180" s="2"/>
      <c r="AJ180" s="2"/>
      <c r="AK180" s="2"/>
    </row>
    <row r="181" spans="1:37"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2"/>
      <c r="Z181" s="2"/>
      <c r="AA181" s="2"/>
      <c r="AB181" s="2"/>
      <c r="AC181" s="2"/>
      <c r="AD181" s="2"/>
      <c r="AE181" s="2"/>
      <c r="AF181" s="2"/>
      <c r="AG181" s="2"/>
      <c r="AH181" s="2"/>
      <c r="AI181" s="2"/>
      <c r="AJ181" s="2"/>
      <c r="AK181" s="2"/>
    </row>
    <row r="182" spans="1:37"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2"/>
      <c r="Z182" s="2"/>
      <c r="AA182" s="2"/>
      <c r="AB182" s="2"/>
      <c r="AC182" s="2"/>
      <c r="AD182" s="2"/>
      <c r="AE182" s="2"/>
      <c r="AF182" s="2"/>
      <c r="AG182" s="2"/>
      <c r="AH182" s="2"/>
      <c r="AI182" s="2"/>
      <c r="AJ182" s="2"/>
      <c r="AK182" s="2"/>
    </row>
    <row r="183" spans="1:37"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2"/>
      <c r="Z183" s="2"/>
      <c r="AA183" s="2"/>
      <c r="AB183" s="2"/>
      <c r="AC183" s="2"/>
      <c r="AD183" s="2"/>
      <c r="AE183" s="2"/>
      <c r="AF183" s="2"/>
      <c r="AG183" s="2"/>
      <c r="AH183" s="2"/>
      <c r="AI183" s="2"/>
      <c r="AJ183" s="2"/>
      <c r="AK183" s="2"/>
    </row>
    <row r="184" spans="1:37"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2"/>
      <c r="Z184" s="2"/>
      <c r="AA184" s="2"/>
      <c r="AB184" s="2"/>
      <c r="AC184" s="2"/>
      <c r="AD184" s="2"/>
      <c r="AE184" s="2"/>
      <c r="AF184" s="2"/>
      <c r="AG184" s="2"/>
      <c r="AH184" s="2"/>
      <c r="AI184" s="2"/>
      <c r="AJ184" s="2"/>
      <c r="AK184" s="2"/>
    </row>
    <row r="185" spans="1:37"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2"/>
      <c r="Z185" s="2"/>
      <c r="AA185" s="2"/>
      <c r="AB185" s="2"/>
      <c r="AC185" s="2"/>
      <c r="AD185" s="2"/>
      <c r="AE185" s="2"/>
      <c r="AF185" s="2"/>
      <c r="AG185" s="2"/>
      <c r="AH185" s="2"/>
      <c r="AI185" s="2"/>
      <c r="AJ185" s="2"/>
      <c r="AK185" s="2"/>
    </row>
    <row r="186" spans="1:37"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2"/>
      <c r="Z186" s="2"/>
      <c r="AA186" s="2"/>
      <c r="AB186" s="2"/>
      <c r="AC186" s="2"/>
      <c r="AD186" s="2"/>
      <c r="AE186" s="2"/>
      <c r="AF186" s="2"/>
      <c r="AG186" s="2"/>
      <c r="AH186" s="2"/>
      <c r="AI186" s="2"/>
      <c r="AJ186" s="2"/>
      <c r="AK186" s="2"/>
    </row>
    <row r="187" spans="1:37"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2"/>
      <c r="Z187" s="2"/>
      <c r="AA187" s="2"/>
      <c r="AB187" s="2"/>
      <c r="AC187" s="2"/>
      <c r="AD187" s="2"/>
      <c r="AE187" s="2"/>
      <c r="AF187" s="2"/>
      <c r="AG187" s="2"/>
      <c r="AH187" s="2"/>
      <c r="AI187" s="2"/>
      <c r="AJ187" s="2"/>
      <c r="AK187" s="2"/>
    </row>
    <row r="188" spans="1:37"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2"/>
      <c r="Z188" s="2"/>
      <c r="AA188" s="2"/>
      <c r="AB188" s="2"/>
      <c r="AC188" s="2"/>
      <c r="AD188" s="2"/>
      <c r="AE188" s="2"/>
      <c r="AF188" s="2"/>
      <c r="AG188" s="2"/>
      <c r="AH188" s="2"/>
      <c r="AI188" s="2"/>
      <c r="AJ188" s="2"/>
      <c r="AK188" s="2"/>
    </row>
    <row r="189" spans="1:37"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2"/>
      <c r="Z189" s="2"/>
      <c r="AA189" s="2"/>
      <c r="AB189" s="2"/>
      <c r="AC189" s="2"/>
      <c r="AD189" s="2"/>
      <c r="AE189" s="2"/>
      <c r="AF189" s="2"/>
      <c r="AG189" s="2"/>
      <c r="AH189" s="2"/>
      <c r="AI189" s="2"/>
      <c r="AJ189" s="2"/>
      <c r="AK189" s="2"/>
    </row>
    <row r="190" spans="1:37"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2"/>
      <c r="Z190" s="2"/>
      <c r="AA190" s="2"/>
      <c r="AB190" s="2"/>
      <c r="AC190" s="2"/>
      <c r="AD190" s="2"/>
      <c r="AE190" s="2"/>
      <c r="AF190" s="2"/>
      <c r="AG190" s="2"/>
      <c r="AH190" s="2"/>
      <c r="AI190" s="2"/>
      <c r="AJ190" s="2"/>
      <c r="AK190" s="2"/>
    </row>
    <row r="191" spans="1:37"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2"/>
      <c r="Z191" s="2"/>
      <c r="AA191" s="2"/>
      <c r="AB191" s="2"/>
      <c r="AC191" s="2"/>
      <c r="AD191" s="2"/>
      <c r="AE191" s="2"/>
      <c r="AF191" s="2"/>
      <c r="AG191" s="2"/>
      <c r="AH191" s="2"/>
      <c r="AI191" s="2"/>
      <c r="AJ191" s="2"/>
      <c r="AK191" s="2"/>
    </row>
    <row r="192" spans="1:37"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2"/>
      <c r="Z192" s="2"/>
      <c r="AA192" s="2"/>
      <c r="AB192" s="2"/>
      <c r="AC192" s="2"/>
      <c r="AD192" s="2"/>
      <c r="AE192" s="2"/>
      <c r="AF192" s="2"/>
      <c r="AG192" s="2"/>
      <c r="AH192" s="2"/>
      <c r="AI192" s="2"/>
      <c r="AJ192" s="2"/>
      <c r="AK192" s="2"/>
    </row>
    <row r="193" spans="1:37"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2"/>
      <c r="Z193" s="2"/>
      <c r="AA193" s="2"/>
      <c r="AB193" s="2"/>
      <c r="AC193" s="2"/>
      <c r="AD193" s="2"/>
      <c r="AE193" s="2"/>
      <c r="AF193" s="2"/>
      <c r="AG193" s="2"/>
      <c r="AH193" s="2"/>
      <c r="AI193" s="2"/>
      <c r="AJ193" s="2"/>
      <c r="AK193" s="2"/>
    </row>
    <row r="194" spans="1:37"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2"/>
      <c r="Z194" s="2"/>
      <c r="AA194" s="2"/>
      <c r="AB194" s="2"/>
      <c r="AC194" s="2"/>
      <c r="AD194" s="2"/>
      <c r="AE194" s="2"/>
      <c r="AF194" s="2"/>
      <c r="AG194" s="2"/>
      <c r="AH194" s="2"/>
      <c r="AI194" s="2"/>
      <c r="AJ194" s="2"/>
      <c r="AK194" s="2"/>
    </row>
    <row r="195" spans="1:37"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2"/>
      <c r="Z195" s="2"/>
      <c r="AA195" s="2"/>
      <c r="AB195" s="2"/>
      <c r="AC195" s="2"/>
      <c r="AD195" s="2"/>
      <c r="AE195" s="2"/>
      <c r="AF195" s="2"/>
      <c r="AG195" s="2"/>
      <c r="AH195" s="2"/>
      <c r="AI195" s="2"/>
      <c r="AJ195" s="2"/>
      <c r="AK195" s="2"/>
    </row>
    <row r="196" spans="1:37"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2"/>
      <c r="Z196" s="2"/>
      <c r="AA196" s="2"/>
      <c r="AB196" s="2"/>
      <c r="AC196" s="2"/>
      <c r="AD196" s="2"/>
      <c r="AE196" s="2"/>
      <c r="AF196" s="2"/>
      <c r="AG196" s="2"/>
      <c r="AH196" s="2"/>
      <c r="AI196" s="2"/>
      <c r="AJ196" s="2"/>
      <c r="AK196" s="2"/>
    </row>
    <row r="197" spans="1:37"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2"/>
      <c r="Z197" s="2"/>
      <c r="AA197" s="2"/>
      <c r="AB197" s="2"/>
      <c r="AC197" s="2"/>
      <c r="AD197" s="2"/>
      <c r="AE197" s="2"/>
      <c r="AF197" s="2"/>
      <c r="AG197" s="2"/>
      <c r="AH197" s="2"/>
      <c r="AI197" s="2"/>
      <c r="AJ197" s="2"/>
      <c r="AK197" s="2"/>
    </row>
    <row r="198" spans="1:37"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2"/>
      <c r="Z198" s="2"/>
      <c r="AA198" s="2"/>
      <c r="AB198" s="2"/>
      <c r="AC198" s="2"/>
      <c r="AD198" s="2"/>
      <c r="AE198" s="2"/>
      <c r="AF198" s="2"/>
      <c r="AG198" s="2"/>
      <c r="AH198" s="2"/>
      <c r="AI198" s="2"/>
      <c r="AJ198" s="2"/>
      <c r="AK198" s="2"/>
    </row>
    <row r="199" spans="1:37"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2"/>
      <c r="Z199" s="2"/>
      <c r="AA199" s="2"/>
      <c r="AB199" s="2"/>
      <c r="AC199" s="2"/>
      <c r="AD199" s="2"/>
      <c r="AE199" s="2"/>
      <c r="AF199" s="2"/>
      <c r="AG199" s="2"/>
      <c r="AH199" s="2"/>
      <c r="AI199" s="2"/>
      <c r="AJ199" s="2"/>
      <c r="AK199" s="2"/>
    </row>
    <row r="200" spans="1:37"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2"/>
      <c r="Z200" s="2"/>
      <c r="AA200" s="2"/>
      <c r="AB200" s="2"/>
      <c r="AC200" s="2"/>
      <c r="AD200" s="2"/>
      <c r="AE200" s="2"/>
      <c r="AF200" s="2"/>
      <c r="AG200" s="2"/>
      <c r="AH200" s="2"/>
      <c r="AI200" s="2"/>
      <c r="AJ200" s="2"/>
      <c r="AK200" s="2"/>
    </row>
    <row r="201" spans="1:37"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2"/>
      <c r="Z201" s="2"/>
      <c r="AA201" s="2"/>
      <c r="AB201" s="2"/>
      <c r="AC201" s="2"/>
      <c r="AD201" s="2"/>
      <c r="AE201" s="2"/>
      <c r="AF201" s="2"/>
      <c r="AG201" s="2"/>
      <c r="AH201" s="2"/>
      <c r="AI201" s="2"/>
      <c r="AJ201" s="2"/>
      <c r="AK201" s="2"/>
    </row>
    <row r="202" spans="1:37"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2"/>
      <c r="Z202" s="2"/>
      <c r="AA202" s="2"/>
      <c r="AB202" s="2"/>
      <c r="AC202" s="2"/>
      <c r="AD202" s="2"/>
      <c r="AE202" s="2"/>
      <c r="AF202" s="2"/>
      <c r="AG202" s="2"/>
      <c r="AH202" s="2"/>
      <c r="AI202" s="2"/>
      <c r="AJ202" s="2"/>
      <c r="AK202" s="2"/>
    </row>
    <row r="203" spans="1:37"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2"/>
      <c r="Z203" s="2"/>
      <c r="AA203" s="2"/>
      <c r="AB203" s="2"/>
      <c r="AC203" s="2"/>
      <c r="AD203" s="2"/>
      <c r="AE203" s="2"/>
      <c r="AF203" s="2"/>
      <c r="AG203" s="2"/>
      <c r="AH203" s="2"/>
      <c r="AI203" s="2"/>
      <c r="AJ203" s="2"/>
      <c r="AK203" s="2"/>
    </row>
    <row r="204" spans="1:37"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2"/>
      <c r="Z204" s="2"/>
      <c r="AA204" s="2"/>
      <c r="AB204" s="2"/>
      <c r="AC204" s="2"/>
      <c r="AD204" s="2"/>
      <c r="AE204" s="2"/>
      <c r="AF204" s="2"/>
      <c r="AG204" s="2"/>
      <c r="AH204" s="2"/>
      <c r="AI204" s="2"/>
      <c r="AJ204" s="2"/>
      <c r="AK204" s="2"/>
    </row>
    <row r="205" spans="1:37"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2"/>
      <c r="Z205" s="2"/>
      <c r="AA205" s="2"/>
      <c r="AB205" s="2"/>
      <c r="AC205" s="2"/>
      <c r="AD205" s="2"/>
      <c r="AE205" s="2"/>
      <c r="AF205" s="2"/>
      <c r="AG205" s="2"/>
      <c r="AH205" s="2"/>
      <c r="AI205" s="2"/>
      <c r="AJ205" s="2"/>
      <c r="AK205" s="2"/>
    </row>
    <row r="206" spans="1:37"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2"/>
      <c r="Z206" s="2"/>
      <c r="AA206" s="2"/>
      <c r="AB206" s="2"/>
      <c r="AC206" s="2"/>
      <c r="AD206" s="2"/>
      <c r="AE206" s="2"/>
      <c r="AF206" s="2"/>
      <c r="AG206" s="2"/>
      <c r="AH206" s="2"/>
      <c r="AI206" s="2"/>
      <c r="AJ206" s="2"/>
      <c r="AK206" s="2"/>
    </row>
    <row r="207" spans="1:37"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2"/>
      <c r="Z207" s="2"/>
      <c r="AA207" s="2"/>
      <c r="AB207" s="2"/>
      <c r="AC207" s="2"/>
      <c r="AD207" s="2"/>
      <c r="AE207" s="2"/>
      <c r="AF207" s="2"/>
      <c r="AG207" s="2"/>
      <c r="AH207" s="2"/>
      <c r="AI207" s="2"/>
      <c r="AJ207" s="2"/>
      <c r="AK207" s="2"/>
    </row>
    <row r="208" spans="1:37"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2"/>
      <c r="Z208" s="2"/>
      <c r="AA208" s="2"/>
      <c r="AB208" s="2"/>
      <c r="AC208" s="2"/>
      <c r="AD208" s="2"/>
      <c r="AE208" s="2"/>
      <c r="AF208" s="2"/>
      <c r="AG208" s="2"/>
      <c r="AH208" s="2"/>
      <c r="AI208" s="2"/>
      <c r="AJ208" s="2"/>
      <c r="AK208" s="2"/>
    </row>
    <row r="209" spans="1:37"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2"/>
      <c r="Z209" s="2"/>
      <c r="AA209" s="2"/>
      <c r="AB209" s="2"/>
      <c r="AC209" s="2"/>
      <c r="AD209" s="2"/>
      <c r="AE209" s="2"/>
      <c r="AF209" s="2"/>
      <c r="AG209" s="2"/>
      <c r="AH209" s="2"/>
      <c r="AI209" s="2"/>
      <c r="AJ209" s="2"/>
      <c r="AK209" s="2"/>
    </row>
    <row r="210" spans="1:37"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2"/>
      <c r="Z210" s="2"/>
      <c r="AA210" s="2"/>
      <c r="AB210" s="2"/>
      <c r="AC210" s="2"/>
      <c r="AD210" s="2"/>
      <c r="AE210" s="2"/>
      <c r="AF210" s="2"/>
      <c r="AG210" s="2"/>
      <c r="AH210" s="2"/>
      <c r="AI210" s="2"/>
      <c r="AJ210" s="2"/>
      <c r="AK210" s="2"/>
    </row>
    <row r="211" spans="1:37"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2"/>
      <c r="Z211" s="2"/>
      <c r="AA211" s="2"/>
      <c r="AB211" s="2"/>
      <c r="AC211" s="2"/>
      <c r="AD211" s="2"/>
      <c r="AE211" s="2"/>
      <c r="AF211" s="2"/>
      <c r="AG211" s="2"/>
      <c r="AH211" s="2"/>
      <c r="AI211" s="2"/>
      <c r="AJ211" s="2"/>
      <c r="AK211" s="2"/>
    </row>
    <row r="212" spans="1:37"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2"/>
      <c r="Z212" s="2"/>
      <c r="AA212" s="2"/>
      <c r="AB212" s="2"/>
      <c r="AC212" s="2"/>
      <c r="AD212" s="2"/>
      <c r="AE212" s="2"/>
      <c r="AF212" s="2"/>
      <c r="AG212" s="2"/>
      <c r="AH212" s="2"/>
      <c r="AI212" s="2"/>
      <c r="AJ212" s="2"/>
      <c r="AK212" s="2"/>
    </row>
    <row r="213" spans="1:37"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2"/>
      <c r="Z213" s="2"/>
      <c r="AA213" s="2"/>
      <c r="AB213" s="2"/>
      <c r="AC213" s="2"/>
      <c r="AD213" s="2"/>
      <c r="AE213" s="2"/>
      <c r="AF213" s="2"/>
      <c r="AG213" s="2"/>
      <c r="AH213" s="2"/>
      <c r="AI213" s="2"/>
      <c r="AJ213" s="2"/>
      <c r="AK213" s="2"/>
    </row>
    <row r="214" spans="1:37"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2"/>
      <c r="Z214" s="2"/>
      <c r="AA214" s="2"/>
      <c r="AB214" s="2"/>
      <c r="AC214" s="2"/>
      <c r="AD214" s="2"/>
      <c r="AE214" s="2"/>
      <c r="AF214" s="2"/>
      <c r="AG214" s="2"/>
      <c r="AH214" s="2"/>
      <c r="AI214" s="2"/>
      <c r="AJ214" s="2"/>
      <c r="AK214" s="2"/>
    </row>
    <row r="215" spans="1:37"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2"/>
      <c r="Z215" s="2"/>
      <c r="AA215" s="2"/>
      <c r="AB215" s="2"/>
      <c r="AC215" s="2"/>
      <c r="AD215" s="2"/>
      <c r="AE215" s="2"/>
      <c r="AF215" s="2"/>
      <c r="AG215" s="2"/>
      <c r="AH215" s="2"/>
      <c r="AI215" s="2"/>
      <c r="AJ215" s="2"/>
      <c r="AK215" s="2"/>
    </row>
    <row r="216" spans="1:37"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2"/>
      <c r="Z216" s="2"/>
      <c r="AA216" s="2"/>
      <c r="AB216" s="2"/>
      <c r="AC216" s="2"/>
      <c r="AD216" s="2"/>
      <c r="AE216" s="2"/>
      <c r="AF216" s="2"/>
      <c r="AG216" s="2"/>
      <c r="AH216" s="2"/>
      <c r="AI216" s="2"/>
      <c r="AJ216" s="2"/>
      <c r="AK216" s="2"/>
    </row>
    <row r="217" spans="1:37"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2"/>
      <c r="Z217" s="2"/>
      <c r="AA217" s="2"/>
      <c r="AB217" s="2"/>
      <c r="AC217" s="2"/>
      <c r="AD217" s="2"/>
      <c r="AE217" s="2"/>
      <c r="AF217" s="2"/>
      <c r="AG217" s="2"/>
      <c r="AH217" s="2"/>
      <c r="AI217" s="2"/>
      <c r="AJ217" s="2"/>
      <c r="AK217" s="2"/>
    </row>
    <row r="218" spans="1:37"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2"/>
      <c r="Z218" s="2"/>
      <c r="AA218" s="2"/>
      <c r="AB218" s="2"/>
      <c r="AC218" s="2"/>
      <c r="AD218" s="2"/>
      <c r="AE218" s="2"/>
      <c r="AF218" s="2"/>
      <c r="AG218" s="2"/>
      <c r="AH218" s="2"/>
      <c r="AI218" s="2"/>
      <c r="AJ218" s="2"/>
      <c r="AK218" s="2"/>
    </row>
    <row r="219" spans="1:37"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2"/>
      <c r="Z219" s="2"/>
      <c r="AA219" s="2"/>
      <c r="AB219" s="2"/>
      <c r="AC219" s="2"/>
      <c r="AD219" s="2"/>
      <c r="AE219" s="2"/>
      <c r="AF219" s="2"/>
      <c r="AG219" s="2"/>
      <c r="AH219" s="2"/>
      <c r="AI219" s="2"/>
      <c r="AJ219" s="2"/>
      <c r="AK219" s="2"/>
    </row>
    <row r="220" spans="1:37"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2"/>
      <c r="Z220" s="2"/>
      <c r="AA220" s="2"/>
      <c r="AB220" s="2"/>
      <c r="AC220" s="2"/>
      <c r="AD220" s="2"/>
      <c r="AE220" s="2"/>
      <c r="AF220" s="2"/>
      <c r="AG220" s="2"/>
      <c r="AH220" s="2"/>
      <c r="AI220" s="2"/>
      <c r="AJ220" s="2"/>
      <c r="AK220" s="2"/>
    </row>
    <row r="221" spans="1:37"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2"/>
      <c r="Z221" s="2"/>
      <c r="AA221" s="2"/>
      <c r="AB221" s="2"/>
      <c r="AC221" s="2"/>
      <c r="AD221" s="2"/>
      <c r="AE221" s="2"/>
      <c r="AF221" s="2"/>
      <c r="AG221" s="2"/>
      <c r="AH221" s="2"/>
      <c r="AI221" s="2"/>
      <c r="AJ221" s="2"/>
      <c r="AK221" s="2"/>
    </row>
    <row r="222" spans="1:37"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2"/>
      <c r="Z222" s="2"/>
      <c r="AA222" s="2"/>
      <c r="AB222" s="2"/>
      <c r="AC222" s="2"/>
      <c r="AD222" s="2"/>
      <c r="AE222" s="2"/>
      <c r="AF222" s="2"/>
      <c r="AG222" s="2"/>
      <c r="AH222" s="2"/>
      <c r="AI222" s="2"/>
      <c r="AJ222" s="2"/>
      <c r="AK222" s="2"/>
    </row>
    <row r="223" spans="1:37"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2"/>
      <c r="Z223" s="2"/>
      <c r="AA223" s="2"/>
      <c r="AB223" s="2"/>
      <c r="AC223" s="2"/>
      <c r="AD223" s="2"/>
      <c r="AE223" s="2"/>
      <c r="AF223" s="2"/>
      <c r="AG223" s="2"/>
      <c r="AH223" s="2"/>
      <c r="AI223" s="2"/>
      <c r="AJ223" s="2"/>
      <c r="AK223" s="2"/>
    </row>
    <row r="224" spans="1:37"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2"/>
      <c r="Z224" s="2"/>
      <c r="AA224" s="2"/>
      <c r="AB224" s="2"/>
      <c r="AC224" s="2"/>
      <c r="AD224" s="2"/>
      <c r="AE224" s="2"/>
      <c r="AF224" s="2"/>
      <c r="AG224" s="2"/>
      <c r="AH224" s="2"/>
      <c r="AI224" s="2"/>
      <c r="AJ224" s="2"/>
      <c r="AK224" s="2"/>
    </row>
    <row r="225" spans="1:37"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2"/>
      <c r="Z225" s="2"/>
      <c r="AA225" s="2"/>
      <c r="AB225" s="2"/>
      <c r="AC225" s="2"/>
      <c r="AD225" s="2"/>
      <c r="AE225" s="2"/>
      <c r="AF225" s="2"/>
      <c r="AG225" s="2"/>
      <c r="AH225" s="2"/>
      <c r="AI225" s="2"/>
      <c r="AJ225" s="2"/>
      <c r="AK225" s="2"/>
    </row>
    <row r="226" spans="1:37"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2"/>
      <c r="Z226" s="2"/>
      <c r="AA226" s="2"/>
      <c r="AB226" s="2"/>
      <c r="AC226" s="2"/>
      <c r="AD226" s="2"/>
      <c r="AE226" s="2"/>
      <c r="AF226" s="2"/>
      <c r="AG226" s="2"/>
      <c r="AH226" s="2"/>
      <c r="AI226" s="2"/>
      <c r="AJ226" s="2"/>
      <c r="AK226" s="2"/>
    </row>
    <row r="227" spans="1:37"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2"/>
      <c r="Z227" s="2"/>
      <c r="AA227" s="2"/>
      <c r="AB227" s="2"/>
      <c r="AC227" s="2"/>
      <c r="AD227" s="2"/>
      <c r="AE227" s="2"/>
      <c r="AF227" s="2"/>
      <c r="AG227" s="2"/>
      <c r="AH227" s="2"/>
      <c r="AI227" s="2"/>
      <c r="AJ227" s="2"/>
      <c r="AK227" s="2"/>
    </row>
    <row r="228" spans="1:37"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2"/>
      <c r="Z228" s="2"/>
      <c r="AA228" s="2"/>
      <c r="AB228" s="2"/>
      <c r="AC228" s="2"/>
      <c r="AD228" s="2"/>
      <c r="AE228" s="2"/>
      <c r="AF228" s="2"/>
      <c r="AG228" s="2"/>
      <c r="AH228" s="2"/>
      <c r="AI228" s="2"/>
      <c r="AJ228" s="2"/>
      <c r="AK228" s="2"/>
    </row>
    <row r="229" spans="1:37"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2"/>
      <c r="Z229" s="2"/>
      <c r="AA229" s="2"/>
      <c r="AB229" s="2"/>
      <c r="AC229" s="2"/>
      <c r="AD229" s="2"/>
      <c r="AE229" s="2"/>
      <c r="AF229" s="2"/>
      <c r="AG229" s="2"/>
      <c r="AH229" s="2"/>
      <c r="AI229" s="2"/>
      <c r="AJ229" s="2"/>
      <c r="AK229" s="2"/>
    </row>
    <row r="230" spans="1:37"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2"/>
      <c r="Z230" s="2"/>
      <c r="AA230" s="2"/>
      <c r="AB230" s="2"/>
      <c r="AC230" s="2"/>
      <c r="AD230" s="2"/>
      <c r="AE230" s="2"/>
      <c r="AF230" s="2"/>
      <c r="AG230" s="2"/>
      <c r="AH230" s="2"/>
      <c r="AI230" s="2"/>
      <c r="AJ230" s="2"/>
      <c r="AK230" s="2"/>
    </row>
    <row r="231" spans="1:37"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2"/>
      <c r="Z231" s="2"/>
      <c r="AA231" s="2"/>
      <c r="AB231" s="2"/>
      <c r="AC231" s="2"/>
      <c r="AD231" s="2"/>
      <c r="AE231" s="2"/>
      <c r="AF231" s="2"/>
      <c r="AG231" s="2"/>
      <c r="AH231" s="2"/>
      <c r="AI231" s="2"/>
      <c r="AJ231" s="2"/>
      <c r="AK231" s="2"/>
    </row>
    <row r="232" spans="1:37"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2"/>
      <c r="Z232" s="2"/>
      <c r="AA232" s="2"/>
      <c r="AB232" s="2"/>
      <c r="AC232" s="2"/>
      <c r="AD232" s="2"/>
      <c r="AE232" s="2"/>
      <c r="AF232" s="2"/>
      <c r="AG232" s="2"/>
      <c r="AH232" s="2"/>
      <c r="AI232" s="2"/>
      <c r="AJ232" s="2"/>
      <c r="AK232" s="2"/>
    </row>
    <row r="233" spans="1:37"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2"/>
      <c r="Z233" s="2"/>
      <c r="AA233" s="2"/>
      <c r="AB233" s="2"/>
      <c r="AC233" s="2"/>
      <c r="AD233" s="2"/>
      <c r="AE233" s="2"/>
      <c r="AF233" s="2"/>
      <c r="AG233" s="2"/>
      <c r="AH233" s="2"/>
      <c r="AI233" s="2"/>
      <c r="AJ233" s="2"/>
      <c r="AK233" s="2"/>
    </row>
    <row r="234" spans="1:37"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2"/>
      <c r="Z234" s="2"/>
      <c r="AA234" s="2"/>
      <c r="AB234" s="2"/>
      <c r="AC234" s="2"/>
      <c r="AD234" s="2"/>
      <c r="AE234" s="2"/>
      <c r="AF234" s="2"/>
      <c r="AG234" s="2"/>
      <c r="AH234" s="2"/>
      <c r="AI234" s="2"/>
      <c r="AJ234" s="2"/>
      <c r="AK234" s="2"/>
    </row>
    <row r="235" spans="1:37"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2"/>
      <c r="Z235" s="2"/>
      <c r="AA235" s="2"/>
      <c r="AB235" s="2"/>
      <c r="AC235" s="2"/>
      <c r="AD235" s="2"/>
      <c r="AE235" s="2"/>
      <c r="AF235" s="2"/>
      <c r="AG235" s="2"/>
      <c r="AH235" s="2"/>
      <c r="AI235" s="2"/>
      <c r="AJ235" s="2"/>
      <c r="AK235" s="2"/>
    </row>
    <row r="236" spans="1:37"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2"/>
      <c r="Z236" s="2"/>
      <c r="AA236" s="2"/>
      <c r="AB236" s="2"/>
      <c r="AC236" s="2"/>
      <c r="AD236" s="2"/>
      <c r="AE236" s="2"/>
      <c r="AF236" s="2"/>
      <c r="AG236" s="2"/>
      <c r="AH236" s="2"/>
      <c r="AI236" s="2"/>
      <c r="AJ236" s="2"/>
      <c r="AK236" s="2"/>
    </row>
    <row r="237" spans="1:37"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2"/>
      <c r="Z237" s="2"/>
      <c r="AA237" s="2"/>
      <c r="AB237" s="2"/>
      <c r="AC237" s="2"/>
      <c r="AD237" s="2"/>
      <c r="AE237" s="2"/>
      <c r="AF237" s="2"/>
      <c r="AG237" s="2"/>
      <c r="AH237" s="2"/>
      <c r="AI237" s="2"/>
      <c r="AJ237" s="2"/>
      <c r="AK237" s="2"/>
    </row>
    <row r="238" spans="1:37"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2"/>
      <c r="Z238" s="2"/>
      <c r="AA238" s="2"/>
      <c r="AB238" s="2"/>
      <c r="AC238" s="2"/>
      <c r="AD238" s="2"/>
      <c r="AE238" s="2"/>
      <c r="AF238" s="2"/>
      <c r="AG238" s="2"/>
      <c r="AH238" s="2"/>
      <c r="AI238" s="2"/>
      <c r="AJ238" s="2"/>
      <c r="AK238" s="2"/>
    </row>
    <row r="239" spans="1:37"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2"/>
      <c r="Z239" s="2"/>
      <c r="AA239" s="2"/>
      <c r="AB239" s="2"/>
      <c r="AC239" s="2"/>
      <c r="AD239" s="2"/>
      <c r="AE239" s="2"/>
      <c r="AF239" s="2"/>
      <c r="AG239" s="2"/>
      <c r="AH239" s="2"/>
      <c r="AI239" s="2"/>
      <c r="AJ239" s="2"/>
      <c r="AK239" s="2"/>
    </row>
    <row r="240" spans="1:37"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2"/>
      <c r="Z240" s="2"/>
      <c r="AA240" s="2"/>
      <c r="AB240" s="2"/>
      <c r="AC240" s="2"/>
      <c r="AD240" s="2"/>
      <c r="AE240" s="2"/>
      <c r="AF240" s="2"/>
      <c r="AG240" s="2"/>
      <c r="AH240" s="2"/>
      <c r="AI240" s="2"/>
      <c r="AJ240" s="2"/>
      <c r="AK240" s="2"/>
    </row>
    <row r="241" spans="1:37"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2"/>
      <c r="Z241" s="2"/>
      <c r="AA241" s="2"/>
      <c r="AB241" s="2"/>
      <c r="AC241" s="2"/>
      <c r="AD241" s="2"/>
      <c r="AE241" s="2"/>
      <c r="AF241" s="2"/>
      <c r="AG241" s="2"/>
      <c r="AH241" s="2"/>
      <c r="AI241" s="2"/>
      <c r="AJ241" s="2"/>
      <c r="AK241" s="2"/>
    </row>
    <row r="242" spans="1:37"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2"/>
      <c r="Z242" s="2"/>
      <c r="AA242" s="2"/>
      <c r="AB242" s="2"/>
      <c r="AC242" s="2"/>
      <c r="AD242" s="2"/>
      <c r="AE242" s="2"/>
      <c r="AF242" s="2"/>
      <c r="AG242" s="2"/>
      <c r="AH242" s="2"/>
      <c r="AI242" s="2"/>
      <c r="AJ242" s="2"/>
      <c r="AK242" s="2"/>
    </row>
    <row r="243" spans="1:37"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2"/>
      <c r="Z243" s="2"/>
      <c r="AA243" s="2"/>
      <c r="AB243" s="2"/>
      <c r="AC243" s="2"/>
      <c r="AD243" s="2"/>
      <c r="AE243" s="2"/>
      <c r="AF243" s="2"/>
      <c r="AG243" s="2"/>
      <c r="AH243" s="2"/>
      <c r="AI243" s="2"/>
      <c r="AJ243" s="2"/>
      <c r="AK243" s="2"/>
    </row>
    <row r="244" spans="1:37"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2"/>
      <c r="Z244" s="2"/>
      <c r="AA244" s="2"/>
      <c r="AB244" s="2"/>
      <c r="AC244" s="2"/>
      <c r="AD244" s="2"/>
      <c r="AE244" s="2"/>
      <c r="AF244" s="2"/>
      <c r="AG244" s="2"/>
      <c r="AH244" s="2"/>
      <c r="AI244" s="2"/>
      <c r="AJ244" s="2"/>
      <c r="AK244" s="2"/>
    </row>
    <row r="245" spans="1:37"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2"/>
      <c r="Z245" s="2"/>
      <c r="AA245" s="2"/>
      <c r="AB245" s="2"/>
      <c r="AC245" s="2"/>
      <c r="AD245" s="2"/>
      <c r="AE245" s="2"/>
      <c r="AF245" s="2"/>
      <c r="AG245" s="2"/>
      <c r="AH245" s="2"/>
      <c r="AI245" s="2"/>
      <c r="AJ245" s="2"/>
      <c r="AK245" s="2"/>
    </row>
    <row r="246" spans="1:37"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2"/>
      <c r="Z246" s="2"/>
      <c r="AA246" s="2"/>
      <c r="AB246" s="2"/>
      <c r="AC246" s="2"/>
      <c r="AD246" s="2"/>
      <c r="AE246" s="2"/>
      <c r="AF246" s="2"/>
      <c r="AG246" s="2"/>
      <c r="AH246" s="2"/>
      <c r="AI246" s="2"/>
      <c r="AJ246" s="2"/>
      <c r="AK246" s="2"/>
    </row>
    <row r="247" spans="1:37"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2"/>
      <c r="Z247" s="2"/>
      <c r="AA247" s="2"/>
      <c r="AB247" s="2"/>
      <c r="AC247" s="2"/>
      <c r="AD247" s="2"/>
      <c r="AE247" s="2"/>
      <c r="AF247" s="2"/>
      <c r="AG247" s="2"/>
      <c r="AH247" s="2"/>
      <c r="AI247" s="2"/>
      <c r="AJ247" s="2"/>
      <c r="AK247" s="2"/>
    </row>
    <row r="248" spans="1:37"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2"/>
      <c r="Z248" s="2"/>
      <c r="AA248" s="2"/>
      <c r="AB248" s="2"/>
      <c r="AC248" s="2"/>
      <c r="AD248" s="2"/>
      <c r="AE248" s="2"/>
      <c r="AF248" s="2"/>
      <c r="AG248" s="2"/>
      <c r="AH248" s="2"/>
      <c r="AI248" s="2"/>
      <c r="AJ248" s="2"/>
      <c r="AK248" s="2"/>
    </row>
    <row r="249" spans="1:37"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2"/>
      <c r="Z249" s="2"/>
      <c r="AA249" s="2"/>
      <c r="AB249" s="2"/>
      <c r="AC249" s="2"/>
      <c r="AD249" s="2"/>
      <c r="AE249" s="2"/>
      <c r="AF249" s="2"/>
      <c r="AG249" s="2"/>
      <c r="AH249" s="2"/>
      <c r="AI249" s="2"/>
      <c r="AJ249" s="2"/>
      <c r="AK249" s="2"/>
    </row>
    <row r="250" spans="1:37"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2"/>
      <c r="Z250" s="2"/>
      <c r="AA250" s="2"/>
      <c r="AB250" s="2"/>
      <c r="AC250" s="2"/>
      <c r="AD250" s="2"/>
      <c r="AE250" s="2"/>
      <c r="AF250" s="2"/>
      <c r="AG250" s="2"/>
      <c r="AH250" s="2"/>
      <c r="AI250" s="2"/>
      <c r="AJ250" s="2"/>
      <c r="AK250" s="2"/>
    </row>
    <row r="251" spans="1:37"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2"/>
      <c r="Z251" s="2"/>
      <c r="AA251" s="2"/>
      <c r="AB251" s="2"/>
      <c r="AC251" s="2"/>
      <c r="AD251" s="2"/>
      <c r="AE251" s="2"/>
      <c r="AF251" s="2"/>
      <c r="AG251" s="2"/>
      <c r="AH251" s="2"/>
      <c r="AI251" s="2"/>
      <c r="AJ251" s="2"/>
      <c r="AK251" s="2"/>
    </row>
    <row r="252" spans="1:37"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2"/>
      <c r="Z252" s="2"/>
      <c r="AA252" s="2"/>
      <c r="AB252" s="2"/>
      <c r="AC252" s="2"/>
      <c r="AD252" s="2"/>
      <c r="AE252" s="2"/>
      <c r="AF252" s="2"/>
      <c r="AG252" s="2"/>
      <c r="AH252" s="2"/>
      <c r="AI252" s="2"/>
      <c r="AJ252" s="2"/>
      <c r="AK252" s="2"/>
    </row>
    <row r="253" spans="1:37"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2"/>
      <c r="Z253" s="2"/>
      <c r="AA253" s="2"/>
      <c r="AB253" s="2"/>
      <c r="AC253" s="2"/>
      <c r="AD253" s="2"/>
      <c r="AE253" s="2"/>
      <c r="AF253" s="2"/>
      <c r="AG253" s="2"/>
      <c r="AH253" s="2"/>
      <c r="AI253" s="2"/>
      <c r="AJ253" s="2"/>
      <c r="AK253" s="2"/>
    </row>
    <row r="254" spans="1:37"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2"/>
      <c r="Z254" s="2"/>
      <c r="AA254" s="2"/>
      <c r="AB254" s="2"/>
      <c r="AC254" s="2"/>
      <c r="AD254" s="2"/>
      <c r="AE254" s="2"/>
      <c r="AF254" s="2"/>
      <c r="AG254" s="2"/>
      <c r="AH254" s="2"/>
      <c r="AI254" s="2"/>
      <c r="AJ254" s="2"/>
      <c r="AK254" s="2"/>
    </row>
    <row r="255" spans="1:37"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2"/>
      <c r="Z255" s="2"/>
      <c r="AA255" s="2"/>
      <c r="AB255" s="2"/>
      <c r="AC255" s="2"/>
      <c r="AD255" s="2"/>
      <c r="AE255" s="2"/>
      <c r="AF255" s="2"/>
      <c r="AG255" s="2"/>
      <c r="AH255" s="2"/>
      <c r="AI255" s="2"/>
      <c r="AJ255" s="2"/>
      <c r="AK255" s="2"/>
    </row>
    <row r="256" spans="1:37"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2"/>
      <c r="Z256" s="2"/>
      <c r="AA256" s="2"/>
      <c r="AB256" s="2"/>
      <c r="AC256" s="2"/>
      <c r="AD256" s="2"/>
      <c r="AE256" s="2"/>
      <c r="AF256" s="2"/>
      <c r="AG256" s="2"/>
      <c r="AH256" s="2"/>
      <c r="AI256" s="2"/>
      <c r="AJ256" s="2"/>
      <c r="AK256" s="2"/>
    </row>
    <row r="257" spans="1:37"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2"/>
      <c r="Z257" s="2"/>
      <c r="AA257" s="2"/>
      <c r="AB257" s="2"/>
      <c r="AC257" s="2"/>
      <c r="AD257" s="2"/>
      <c r="AE257" s="2"/>
      <c r="AF257" s="2"/>
      <c r="AG257" s="2"/>
      <c r="AH257" s="2"/>
      <c r="AI257" s="2"/>
      <c r="AJ257" s="2"/>
      <c r="AK257" s="2"/>
    </row>
    <row r="258" spans="1:37"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2"/>
      <c r="Z258" s="2"/>
      <c r="AA258" s="2"/>
      <c r="AB258" s="2"/>
      <c r="AC258" s="2"/>
      <c r="AD258" s="2"/>
      <c r="AE258" s="2"/>
      <c r="AF258" s="2"/>
      <c r="AG258" s="2"/>
      <c r="AH258" s="2"/>
      <c r="AI258" s="2"/>
      <c r="AJ258" s="2"/>
      <c r="AK258" s="2"/>
    </row>
    <row r="259" spans="1:37"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2"/>
      <c r="Z259" s="2"/>
      <c r="AA259" s="2"/>
      <c r="AB259" s="2"/>
      <c r="AC259" s="2"/>
      <c r="AD259" s="2"/>
      <c r="AE259" s="2"/>
      <c r="AF259" s="2"/>
      <c r="AG259" s="2"/>
      <c r="AH259" s="2"/>
      <c r="AI259" s="2"/>
      <c r="AJ259" s="2"/>
      <c r="AK259" s="2"/>
    </row>
    <row r="260" spans="1:37"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2"/>
      <c r="Z260" s="2"/>
      <c r="AA260" s="2"/>
      <c r="AB260" s="2"/>
      <c r="AC260" s="2"/>
      <c r="AD260" s="2"/>
      <c r="AE260" s="2"/>
      <c r="AF260" s="2"/>
      <c r="AG260" s="2"/>
      <c r="AH260" s="2"/>
      <c r="AI260" s="2"/>
      <c r="AJ260" s="2"/>
      <c r="AK260" s="2"/>
    </row>
    <row r="261" spans="1:37"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2"/>
      <c r="Z261" s="2"/>
      <c r="AA261" s="2"/>
      <c r="AB261" s="2"/>
      <c r="AC261" s="2"/>
      <c r="AD261" s="2"/>
      <c r="AE261" s="2"/>
      <c r="AF261" s="2"/>
      <c r="AG261" s="2"/>
      <c r="AH261" s="2"/>
      <c r="AI261" s="2"/>
      <c r="AJ261" s="2"/>
      <c r="AK261" s="2"/>
    </row>
    <row r="262" spans="1:37"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2"/>
      <c r="Z262" s="2"/>
      <c r="AA262" s="2"/>
      <c r="AB262" s="2"/>
      <c r="AC262" s="2"/>
      <c r="AD262" s="2"/>
      <c r="AE262" s="2"/>
      <c r="AF262" s="2"/>
      <c r="AG262" s="2"/>
      <c r="AH262" s="2"/>
      <c r="AI262" s="2"/>
      <c r="AJ262" s="2"/>
      <c r="AK262" s="2"/>
    </row>
    <row r="263" spans="1:37"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2"/>
      <c r="Z263" s="2"/>
      <c r="AA263" s="2"/>
      <c r="AB263" s="2"/>
      <c r="AC263" s="2"/>
      <c r="AD263" s="2"/>
      <c r="AE263" s="2"/>
      <c r="AF263" s="2"/>
      <c r="AG263" s="2"/>
      <c r="AH263" s="2"/>
      <c r="AI263" s="2"/>
      <c r="AJ263" s="2"/>
      <c r="AK263" s="2"/>
    </row>
    <row r="264" spans="1:37"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2"/>
      <c r="Z264" s="2"/>
      <c r="AA264" s="2"/>
      <c r="AB264" s="2"/>
      <c r="AC264" s="2"/>
      <c r="AD264" s="2"/>
      <c r="AE264" s="2"/>
      <c r="AF264" s="2"/>
      <c r="AG264" s="2"/>
      <c r="AH264" s="2"/>
      <c r="AI264" s="2"/>
      <c r="AJ264" s="2"/>
      <c r="AK264" s="2"/>
    </row>
    <row r="265" spans="1:37"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2"/>
      <c r="Z265" s="2"/>
      <c r="AA265" s="2"/>
      <c r="AB265" s="2"/>
      <c r="AC265" s="2"/>
      <c r="AD265" s="2"/>
      <c r="AE265" s="2"/>
      <c r="AF265" s="2"/>
      <c r="AG265" s="2"/>
      <c r="AH265" s="2"/>
      <c r="AI265" s="2"/>
      <c r="AJ265" s="2"/>
      <c r="AK265" s="2"/>
    </row>
    <row r="266" spans="1:37"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2"/>
      <c r="Z266" s="2"/>
      <c r="AA266" s="2"/>
      <c r="AB266" s="2"/>
      <c r="AC266" s="2"/>
      <c r="AD266" s="2"/>
      <c r="AE266" s="2"/>
      <c r="AF266" s="2"/>
      <c r="AG266" s="2"/>
      <c r="AH266" s="2"/>
      <c r="AI266" s="2"/>
      <c r="AJ266" s="2"/>
      <c r="AK266" s="2"/>
    </row>
    <row r="267" spans="1:37" ht="15.75" customHeight="1"/>
    <row r="268" spans="1:37" ht="15.75" customHeight="1"/>
    <row r="269" spans="1:37" ht="15.75" customHeight="1"/>
    <row r="270" spans="1:37" ht="15.75" customHeight="1"/>
    <row r="271" spans="1:37" ht="15.75" customHeight="1"/>
    <row r="272" spans="1:37"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54">
    <mergeCell ref="Z66:Z68"/>
    <mergeCell ref="O66:O68"/>
    <mergeCell ref="P66:P68"/>
    <mergeCell ref="Q66:Q68"/>
    <mergeCell ref="R66:R68"/>
    <mergeCell ref="S66:S68"/>
    <mergeCell ref="T66:T68"/>
    <mergeCell ref="U66:U68"/>
    <mergeCell ref="J66:J68"/>
    <mergeCell ref="K66:K68"/>
    <mergeCell ref="L66:L68"/>
    <mergeCell ref="M66:M68"/>
    <mergeCell ref="N66:N68"/>
    <mergeCell ref="V66:V68"/>
    <mergeCell ref="W66:W68"/>
    <mergeCell ref="X66:X68"/>
    <mergeCell ref="Y66:Y68"/>
    <mergeCell ref="A66:A68"/>
    <mergeCell ref="B66:B68"/>
    <mergeCell ref="C66:C68"/>
    <mergeCell ref="D66:D68"/>
    <mergeCell ref="E66:E68"/>
    <mergeCell ref="F66:F68"/>
    <mergeCell ref="G66:G68"/>
    <mergeCell ref="H66:H68"/>
    <mergeCell ref="I66:I68"/>
    <mergeCell ref="O63:O65"/>
    <mergeCell ref="P63:P65"/>
    <mergeCell ref="H63:H65"/>
    <mergeCell ref="I63:I65"/>
    <mergeCell ref="J63:J65"/>
    <mergeCell ref="K63:K65"/>
    <mergeCell ref="L63:L65"/>
    <mergeCell ref="M63:M65"/>
    <mergeCell ref="N63:N65"/>
    <mergeCell ref="X27:X29"/>
    <mergeCell ref="Y27:Y29"/>
    <mergeCell ref="Q27:Q29"/>
    <mergeCell ref="R27:R29"/>
    <mergeCell ref="S27:S29"/>
    <mergeCell ref="T27:T29"/>
    <mergeCell ref="U27:U29"/>
    <mergeCell ref="V27:V29"/>
    <mergeCell ref="W27:W29"/>
    <mergeCell ref="X21:X23"/>
    <mergeCell ref="Y21:Y23"/>
    <mergeCell ref="Q21:Q23"/>
    <mergeCell ref="R21:R23"/>
    <mergeCell ref="S21:S23"/>
    <mergeCell ref="T21:T23"/>
    <mergeCell ref="U21:U23"/>
    <mergeCell ref="V21:V23"/>
    <mergeCell ref="W21:W23"/>
    <mergeCell ref="Z12:Z14"/>
    <mergeCell ref="Z15:Z17"/>
    <mergeCell ref="A12:A14"/>
    <mergeCell ref="B12:B14"/>
    <mergeCell ref="C12:C14"/>
    <mergeCell ref="D12:D14"/>
    <mergeCell ref="E12:E14"/>
    <mergeCell ref="F12:F14"/>
    <mergeCell ref="G12:G14"/>
    <mergeCell ref="A15:A17"/>
    <mergeCell ref="B15:B17"/>
    <mergeCell ref="C15:C17"/>
    <mergeCell ref="D15:D17"/>
    <mergeCell ref="E15:E17"/>
    <mergeCell ref="F15:F17"/>
    <mergeCell ref="G15:G17"/>
    <mergeCell ref="O12:O14"/>
    <mergeCell ref="P12:P14"/>
    <mergeCell ref="Q12:Q14"/>
    <mergeCell ref="R12:R14"/>
    <mergeCell ref="S12:S14"/>
    <mergeCell ref="T12:T14"/>
    <mergeCell ref="U12:U14"/>
    <mergeCell ref="H9:H11"/>
    <mergeCell ref="I9:I11"/>
    <mergeCell ref="J9:J11"/>
    <mergeCell ref="K9:K11"/>
    <mergeCell ref="L9:L11"/>
    <mergeCell ref="M9:M11"/>
    <mergeCell ref="N9:N11"/>
    <mergeCell ref="H12:H14"/>
    <mergeCell ref="I12:I14"/>
    <mergeCell ref="J12:J14"/>
    <mergeCell ref="K12:K14"/>
    <mergeCell ref="L12:L14"/>
    <mergeCell ref="M12:M14"/>
    <mergeCell ref="N12:N14"/>
    <mergeCell ref="O7:O8"/>
    <mergeCell ref="P7:P8"/>
    <mergeCell ref="Q7:Q8"/>
    <mergeCell ref="R7:R8"/>
    <mergeCell ref="S7:S8"/>
    <mergeCell ref="T7:T8"/>
    <mergeCell ref="U7:U8"/>
    <mergeCell ref="X15:X17"/>
    <mergeCell ref="Y15:Y17"/>
    <mergeCell ref="Q15:Q17"/>
    <mergeCell ref="R15:R17"/>
    <mergeCell ref="S15:S17"/>
    <mergeCell ref="T15:T17"/>
    <mergeCell ref="U15:U17"/>
    <mergeCell ref="V15:V17"/>
    <mergeCell ref="W15:W17"/>
    <mergeCell ref="O9:O11"/>
    <mergeCell ref="P9:P11"/>
    <mergeCell ref="V12:V14"/>
    <mergeCell ref="W12:W14"/>
    <mergeCell ref="X12:X14"/>
    <mergeCell ref="Y12:Y14"/>
    <mergeCell ref="D7:D8"/>
    <mergeCell ref="E7:E8"/>
    <mergeCell ref="F7:F8"/>
    <mergeCell ref="G7:G8"/>
    <mergeCell ref="A9:A11"/>
    <mergeCell ref="B9:B11"/>
    <mergeCell ref="C9:C11"/>
    <mergeCell ref="D9:D11"/>
    <mergeCell ref="E9:E11"/>
    <mergeCell ref="F9:F11"/>
    <mergeCell ref="G9:G11"/>
    <mergeCell ref="X4:Z4"/>
    <mergeCell ref="Y6:Y8"/>
    <mergeCell ref="Z6:Z8"/>
    <mergeCell ref="X7:X8"/>
    <mergeCell ref="Z9:Z11"/>
    <mergeCell ref="A1:B4"/>
    <mergeCell ref="C1:W4"/>
    <mergeCell ref="X1:Z1"/>
    <mergeCell ref="X2:Z2"/>
    <mergeCell ref="X3:Z3"/>
    <mergeCell ref="A6:E6"/>
    <mergeCell ref="F6:X6"/>
    <mergeCell ref="H7:H8"/>
    <mergeCell ref="I7:I8"/>
    <mergeCell ref="J7:J8"/>
    <mergeCell ref="K7:K8"/>
    <mergeCell ref="L7:L8"/>
    <mergeCell ref="M7:M8"/>
    <mergeCell ref="N7:N8"/>
    <mergeCell ref="V7:V8"/>
    <mergeCell ref="W7:W8"/>
    <mergeCell ref="A7:A8"/>
    <mergeCell ref="B7:B8"/>
    <mergeCell ref="C7:C8"/>
    <mergeCell ref="X9:X11"/>
    <mergeCell ref="Y9:Y11"/>
    <mergeCell ref="Q9:Q11"/>
    <mergeCell ref="R9:R11"/>
    <mergeCell ref="S9:S11"/>
    <mergeCell ref="T9:T11"/>
    <mergeCell ref="U9:U11"/>
    <mergeCell ref="V9:V11"/>
    <mergeCell ref="W9:W11"/>
    <mergeCell ref="X60:X62"/>
    <mergeCell ref="Y60:Y62"/>
    <mergeCell ref="Z60:Z62"/>
    <mergeCell ref="Z63:Z65"/>
    <mergeCell ref="A60:A62"/>
    <mergeCell ref="B60:B62"/>
    <mergeCell ref="C60:C62"/>
    <mergeCell ref="D60:D62"/>
    <mergeCell ref="E60:E62"/>
    <mergeCell ref="F60:F62"/>
    <mergeCell ref="G60:G62"/>
    <mergeCell ref="A63:A65"/>
    <mergeCell ref="B63:B65"/>
    <mergeCell ref="C63:C65"/>
    <mergeCell ref="D63:D65"/>
    <mergeCell ref="E63:E65"/>
    <mergeCell ref="F63:F65"/>
    <mergeCell ref="G63:G65"/>
    <mergeCell ref="O60:O62"/>
    <mergeCell ref="P60:P62"/>
    <mergeCell ref="Q60:Q62"/>
    <mergeCell ref="R60:R62"/>
    <mergeCell ref="S60:S62"/>
    <mergeCell ref="T60:T62"/>
    <mergeCell ref="H60:H62"/>
    <mergeCell ref="I60:I62"/>
    <mergeCell ref="J60:J62"/>
    <mergeCell ref="K60:K62"/>
    <mergeCell ref="L60:L62"/>
    <mergeCell ref="M60:M62"/>
    <mergeCell ref="N60:N62"/>
    <mergeCell ref="V60:V62"/>
    <mergeCell ref="W60:W62"/>
    <mergeCell ref="U60:U62"/>
    <mergeCell ref="O57:O59"/>
    <mergeCell ref="P57:P59"/>
    <mergeCell ref="H57:H59"/>
    <mergeCell ref="I57:I59"/>
    <mergeCell ref="J57:J59"/>
    <mergeCell ref="K57:K59"/>
    <mergeCell ref="L57:L59"/>
    <mergeCell ref="M57:M59"/>
    <mergeCell ref="N57:N59"/>
    <mergeCell ref="X63:X65"/>
    <mergeCell ref="Y63:Y65"/>
    <mergeCell ref="Q63:Q65"/>
    <mergeCell ref="R63:R65"/>
    <mergeCell ref="S63:S65"/>
    <mergeCell ref="T63:T65"/>
    <mergeCell ref="U63:U65"/>
    <mergeCell ref="V63:V65"/>
    <mergeCell ref="W63:W65"/>
    <mergeCell ref="X54:X56"/>
    <mergeCell ref="Y54:Y56"/>
    <mergeCell ref="Z54:Z56"/>
    <mergeCell ref="Z57:Z59"/>
    <mergeCell ref="A54:A56"/>
    <mergeCell ref="B54:B56"/>
    <mergeCell ref="C54:C56"/>
    <mergeCell ref="D54:D56"/>
    <mergeCell ref="E54:E56"/>
    <mergeCell ref="F54:F56"/>
    <mergeCell ref="G54:G56"/>
    <mergeCell ref="A57:A59"/>
    <mergeCell ref="B57:B59"/>
    <mergeCell ref="C57:C59"/>
    <mergeCell ref="D57:D59"/>
    <mergeCell ref="E57:E59"/>
    <mergeCell ref="F57:F59"/>
    <mergeCell ref="G57:G59"/>
    <mergeCell ref="O54:O56"/>
    <mergeCell ref="P54:P56"/>
    <mergeCell ref="Q54:Q56"/>
    <mergeCell ref="R54:R56"/>
    <mergeCell ref="S54:S56"/>
    <mergeCell ref="T54:T56"/>
    <mergeCell ref="H54:H56"/>
    <mergeCell ref="I54:I56"/>
    <mergeCell ref="J54:J56"/>
    <mergeCell ref="K54:K56"/>
    <mergeCell ref="L54:L56"/>
    <mergeCell ref="M54:M56"/>
    <mergeCell ref="N54:N56"/>
    <mergeCell ref="V54:V56"/>
    <mergeCell ref="W54:W56"/>
    <mergeCell ref="U54:U56"/>
    <mergeCell ref="O51:O53"/>
    <mergeCell ref="P51:P53"/>
    <mergeCell ref="H51:H53"/>
    <mergeCell ref="I51:I53"/>
    <mergeCell ref="J51:J53"/>
    <mergeCell ref="K51:K53"/>
    <mergeCell ref="L51:L53"/>
    <mergeCell ref="M51:M53"/>
    <mergeCell ref="N51:N53"/>
    <mergeCell ref="X57:X59"/>
    <mergeCell ref="Y57:Y59"/>
    <mergeCell ref="Q57:Q59"/>
    <mergeCell ref="R57:R59"/>
    <mergeCell ref="S57:S59"/>
    <mergeCell ref="T57:T59"/>
    <mergeCell ref="U57:U59"/>
    <mergeCell ref="V57:V59"/>
    <mergeCell ref="W57:W59"/>
    <mergeCell ref="X48:X50"/>
    <mergeCell ref="Y48:Y50"/>
    <mergeCell ref="Z48:Z50"/>
    <mergeCell ref="Z51:Z53"/>
    <mergeCell ref="A48:A50"/>
    <mergeCell ref="B48:B50"/>
    <mergeCell ref="C48:C50"/>
    <mergeCell ref="D48:D50"/>
    <mergeCell ref="E48:E50"/>
    <mergeCell ref="F48:F50"/>
    <mergeCell ref="G48:G50"/>
    <mergeCell ref="A51:A53"/>
    <mergeCell ref="B51:B53"/>
    <mergeCell ref="C51:C53"/>
    <mergeCell ref="D51:D53"/>
    <mergeCell ref="E51:E53"/>
    <mergeCell ref="F51:F53"/>
    <mergeCell ref="G51:G53"/>
    <mergeCell ref="O48:O50"/>
    <mergeCell ref="P48:P50"/>
    <mergeCell ref="Q48:Q50"/>
    <mergeCell ref="R48:R50"/>
    <mergeCell ref="S48:S50"/>
    <mergeCell ref="T48:T50"/>
    <mergeCell ref="H48:H50"/>
    <mergeCell ref="I48:I50"/>
    <mergeCell ref="J48:J50"/>
    <mergeCell ref="K48:K50"/>
    <mergeCell ref="L48:L50"/>
    <mergeCell ref="M48:M50"/>
    <mergeCell ref="N48:N50"/>
    <mergeCell ref="V48:V50"/>
    <mergeCell ref="W48:W50"/>
    <mergeCell ref="U48:U50"/>
    <mergeCell ref="O45:O47"/>
    <mergeCell ref="P45:P47"/>
    <mergeCell ref="H45:H47"/>
    <mergeCell ref="I45:I47"/>
    <mergeCell ref="J45:J47"/>
    <mergeCell ref="K45:K47"/>
    <mergeCell ref="L45:L47"/>
    <mergeCell ref="M45:M47"/>
    <mergeCell ref="N45:N47"/>
    <mergeCell ref="X51:X53"/>
    <mergeCell ref="Y51:Y53"/>
    <mergeCell ref="Q51:Q53"/>
    <mergeCell ref="R51:R53"/>
    <mergeCell ref="S51:S53"/>
    <mergeCell ref="T51:T53"/>
    <mergeCell ref="U51:U53"/>
    <mergeCell ref="V51:V53"/>
    <mergeCell ref="W51:W53"/>
    <mergeCell ref="X42:X44"/>
    <mergeCell ref="Y42:Y44"/>
    <mergeCell ref="Z42:Z44"/>
    <mergeCell ref="Z45:Z47"/>
    <mergeCell ref="A42:A44"/>
    <mergeCell ref="B42:B44"/>
    <mergeCell ref="C42:C44"/>
    <mergeCell ref="D42:D44"/>
    <mergeCell ref="E42:E44"/>
    <mergeCell ref="F42:F44"/>
    <mergeCell ref="G42:G44"/>
    <mergeCell ref="A45:A47"/>
    <mergeCell ref="B45:B47"/>
    <mergeCell ref="C45:C47"/>
    <mergeCell ref="D45:D47"/>
    <mergeCell ref="E45:E47"/>
    <mergeCell ref="F45:F47"/>
    <mergeCell ref="G45:G47"/>
    <mergeCell ref="O42:O44"/>
    <mergeCell ref="P42:P44"/>
    <mergeCell ref="Q42:Q44"/>
    <mergeCell ref="R42:R44"/>
    <mergeCell ref="S42:S44"/>
    <mergeCell ref="T42:T44"/>
    <mergeCell ref="H42:H44"/>
    <mergeCell ref="I42:I44"/>
    <mergeCell ref="J42:J44"/>
    <mergeCell ref="K42:K44"/>
    <mergeCell ref="L42:L44"/>
    <mergeCell ref="M42:M44"/>
    <mergeCell ref="N42:N44"/>
    <mergeCell ref="V42:V44"/>
    <mergeCell ref="W42:W44"/>
    <mergeCell ref="U42:U44"/>
    <mergeCell ref="O39:O41"/>
    <mergeCell ref="P39:P41"/>
    <mergeCell ref="H39:H41"/>
    <mergeCell ref="I39:I41"/>
    <mergeCell ref="J39:J41"/>
    <mergeCell ref="K39:K41"/>
    <mergeCell ref="L39:L41"/>
    <mergeCell ref="M39:M41"/>
    <mergeCell ref="N39:N41"/>
    <mergeCell ref="X45:X47"/>
    <mergeCell ref="Y45:Y47"/>
    <mergeCell ref="Q45:Q47"/>
    <mergeCell ref="R45:R47"/>
    <mergeCell ref="S45:S47"/>
    <mergeCell ref="T45:T47"/>
    <mergeCell ref="U45:U47"/>
    <mergeCell ref="V45:V47"/>
    <mergeCell ref="W45:W47"/>
    <mergeCell ref="X36:X38"/>
    <mergeCell ref="Y36:Y38"/>
    <mergeCell ref="Z36:Z38"/>
    <mergeCell ref="Z39:Z41"/>
    <mergeCell ref="A36:A38"/>
    <mergeCell ref="B36:B38"/>
    <mergeCell ref="C36:C38"/>
    <mergeCell ref="D36:D38"/>
    <mergeCell ref="E36:E38"/>
    <mergeCell ref="F36:F38"/>
    <mergeCell ref="G36:G38"/>
    <mergeCell ref="A39:A41"/>
    <mergeCell ref="B39:B41"/>
    <mergeCell ref="C39:C41"/>
    <mergeCell ref="D39:D41"/>
    <mergeCell ref="E39:E41"/>
    <mergeCell ref="F39:F41"/>
    <mergeCell ref="G39:G41"/>
    <mergeCell ref="O36:O38"/>
    <mergeCell ref="P36:P38"/>
    <mergeCell ref="Q36:Q38"/>
    <mergeCell ref="R36:R38"/>
    <mergeCell ref="S36:S38"/>
    <mergeCell ref="T36:T38"/>
    <mergeCell ref="H36:H38"/>
    <mergeCell ref="I36:I38"/>
    <mergeCell ref="J36:J38"/>
    <mergeCell ref="K36:K38"/>
    <mergeCell ref="L36:L38"/>
    <mergeCell ref="M36:M38"/>
    <mergeCell ref="N36:N38"/>
    <mergeCell ref="V36:V38"/>
    <mergeCell ref="W36:W38"/>
    <mergeCell ref="U36:U38"/>
    <mergeCell ref="O33:O35"/>
    <mergeCell ref="P33:P35"/>
    <mergeCell ref="H33:H35"/>
    <mergeCell ref="I33:I35"/>
    <mergeCell ref="J33:J35"/>
    <mergeCell ref="K33:K35"/>
    <mergeCell ref="L33:L35"/>
    <mergeCell ref="M33:M35"/>
    <mergeCell ref="N33:N35"/>
    <mergeCell ref="X39:X41"/>
    <mergeCell ref="Y39:Y41"/>
    <mergeCell ref="Q39:Q41"/>
    <mergeCell ref="R39:R41"/>
    <mergeCell ref="S39:S41"/>
    <mergeCell ref="T39:T41"/>
    <mergeCell ref="U39:U41"/>
    <mergeCell ref="V39:V41"/>
    <mergeCell ref="W39:W41"/>
    <mergeCell ref="X30:X32"/>
    <mergeCell ref="Y30:Y32"/>
    <mergeCell ref="Z30:Z32"/>
    <mergeCell ref="Z33:Z35"/>
    <mergeCell ref="A30:A32"/>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Q30:Q32"/>
    <mergeCell ref="R30:R32"/>
    <mergeCell ref="S30:S32"/>
    <mergeCell ref="T30:T32"/>
    <mergeCell ref="H30:H32"/>
    <mergeCell ref="I30:I32"/>
    <mergeCell ref="J30:J32"/>
    <mergeCell ref="K30:K32"/>
    <mergeCell ref="L30:L32"/>
    <mergeCell ref="M30:M32"/>
    <mergeCell ref="N30:N32"/>
    <mergeCell ref="V30:V32"/>
    <mergeCell ref="W30:W32"/>
    <mergeCell ref="U30:U32"/>
    <mergeCell ref="O27:O29"/>
    <mergeCell ref="P27:P29"/>
    <mergeCell ref="H27:H29"/>
    <mergeCell ref="I27:I29"/>
    <mergeCell ref="J27:J29"/>
    <mergeCell ref="K27:K29"/>
    <mergeCell ref="L27:L29"/>
    <mergeCell ref="M27:M29"/>
    <mergeCell ref="N27:N29"/>
    <mergeCell ref="X33:X35"/>
    <mergeCell ref="Y33:Y35"/>
    <mergeCell ref="Q33:Q35"/>
    <mergeCell ref="R33:R35"/>
    <mergeCell ref="S33:S35"/>
    <mergeCell ref="T33:T35"/>
    <mergeCell ref="U33:U35"/>
    <mergeCell ref="V33:V35"/>
    <mergeCell ref="W33:W35"/>
    <mergeCell ref="X24:X26"/>
    <mergeCell ref="Y24:Y26"/>
    <mergeCell ref="Z24:Z26"/>
    <mergeCell ref="Z27:Z29"/>
    <mergeCell ref="A24:A26"/>
    <mergeCell ref="B24:B26"/>
    <mergeCell ref="C24:C26"/>
    <mergeCell ref="D24:D26"/>
    <mergeCell ref="E24:E26"/>
    <mergeCell ref="F24:F26"/>
    <mergeCell ref="G24:G26"/>
    <mergeCell ref="A27:A29"/>
    <mergeCell ref="B27:B29"/>
    <mergeCell ref="C27:C29"/>
    <mergeCell ref="D27:D29"/>
    <mergeCell ref="E27:E29"/>
    <mergeCell ref="F27:F29"/>
    <mergeCell ref="G27:G29"/>
    <mergeCell ref="O24:O26"/>
    <mergeCell ref="P24:P26"/>
    <mergeCell ref="Q24:Q26"/>
    <mergeCell ref="R24:R26"/>
    <mergeCell ref="S24:S26"/>
    <mergeCell ref="T24:T26"/>
    <mergeCell ref="H24:H26"/>
    <mergeCell ref="I24:I26"/>
    <mergeCell ref="J24:J26"/>
    <mergeCell ref="K24:K26"/>
    <mergeCell ref="L24:L26"/>
    <mergeCell ref="M24:M26"/>
    <mergeCell ref="N24:N26"/>
    <mergeCell ref="V24:V26"/>
    <mergeCell ref="W24:W26"/>
    <mergeCell ref="U24:U26"/>
    <mergeCell ref="O21:O23"/>
    <mergeCell ref="P21:P23"/>
    <mergeCell ref="H21:H23"/>
    <mergeCell ref="I21:I23"/>
    <mergeCell ref="J21:J23"/>
    <mergeCell ref="K21:K23"/>
    <mergeCell ref="L21:L23"/>
    <mergeCell ref="M21:M23"/>
    <mergeCell ref="N21:N23"/>
    <mergeCell ref="X18:X20"/>
    <mergeCell ref="Y18:Y20"/>
    <mergeCell ref="Z18:Z20"/>
    <mergeCell ref="Z21:Z23"/>
    <mergeCell ref="A18:A20"/>
    <mergeCell ref="B18:B20"/>
    <mergeCell ref="C18:C20"/>
    <mergeCell ref="D18:D20"/>
    <mergeCell ref="E18:E20"/>
    <mergeCell ref="F18:F20"/>
    <mergeCell ref="G18:G20"/>
    <mergeCell ref="A21:A23"/>
    <mergeCell ref="B21:B23"/>
    <mergeCell ref="C21:C23"/>
    <mergeCell ref="D21:D23"/>
    <mergeCell ref="E21:E23"/>
    <mergeCell ref="F21:F23"/>
    <mergeCell ref="G21:G23"/>
    <mergeCell ref="O18:O20"/>
    <mergeCell ref="P18:P20"/>
    <mergeCell ref="Q18:Q20"/>
    <mergeCell ref="R18:R20"/>
    <mergeCell ref="S18:S20"/>
    <mergeCell ref="T18:T20"/>
    <mergeCell ref="H18:H20"/>
    <mergeCell ref="I18:I20"/>
    <mergeCell ref="J18:J20"/>
    <mergeCell ref="K18:K20"/>
    <mergeCell ref="L18:L20"/>
    <mergeCell ref="M18:M20"/>
    <mergeCell ref="N18:N20"/>
    <mergeCell ref="V18:V20"/>
    <mergeCell ref="W18:W20"/>
    <mergeCell ref="U18:U20"/>
    <mergeCell ref="O15:O17"/>
    <mergeCell ref="P15:P17"/>
    <mergeCell ref="H15:H17"/>
    <mergeCell ref="I15:I17"/>
    <mergeCell ref="J15:J17"/>
    <mergeCell ref="K15:K17"/>
    <mergeCell ref="L15:L17"/>
    <mergeCell ref="M15:M17"/>
    <mergeCell ref="N15:N17"/>
  </mergeCells>
  <conditionalFormatting sqref="B9:B11 D9:E11 Y9:Y11">
    <cfRule type="expression" dxfId="271" priority="1">
      <formula>IF($E9="No aplica",1,0)</formula>
    </cfRule>
  </conditionalFormatting>
  <conditionalFormatting sqref="Z9">
    <cfRule type="cellIs" dxfId="270" priority="2" operator="equal">
      <formula>"Catastrófico"</formula>
    </cfRule>
  </conditionalFormatting>
  <conditionalFormatting sqref="Z9">
    <cfRule type="cellIs" dxfId="269" priority="3" operator="equal">
      <formula>"Mayor"</formula>
    </cfRule>
  </conditionalFormatting>
  <conditionalFormatting sqref="Z9">
    <cfRule type="cellIs" dxfId="268" priority="4" operator="equal">
      <formula>"Moderado"</formula>
    </cfRule>
  </conditionalFormatting>
  <conditionalFormatting sqref="Z9">
    <cfRule type="cellIs" dxfId="267" priority="5" operator="equal">
      <formula>"Menor"</formula>
    </cfRule>
  </conditionalFormatting>
  <conditionalFormatting sqref="Z9">
    <cfRule type="cellIs" dxfId="266" priority="6" operator="equal">
      <formula>"Leve"</formula>
    </cfRule>
  </conditionalFormatting>
  <conditionalFormatting sqref="Z9:Z11">
    <cfRule type="expression" dxfId="265" priority="7">
      <formula>IF($E9="No aplica",1,0)</formula>
    </cfRule>
  </conditionalFormatting>
  <conditionalFormatting sqref="B12:B68 D12:E14 D15:X68">
    <cfRule type="expression" dxfId="264" priority="8">
      <formula>IF($E12="No aplica",1,0)</formula>
    </cfRule>
  </conditionalFormatting>
  <conditionalFormatting sqref="C9:C11">
    <cfRule type="expression" dxfId="263" priority="9">
      <formula>IF($E9="No aplica",1,0)</formula>
    </cfRule>
  </conditionalFormatting>
  <conditionalFormatting sqref="C12:C14">
    <cfRule type="expression" dxfId="262" priority="10">
      <formula>IF($E12="No aplica",1,0)</formula>
    </cfRule>
  </conditionalFormatting>
  <conditionalFormatting sqref="C15:C68">
    <cfRule type="expression" dxfId="261" priority="11">
      <formula>IF($E15="No aplica",1,0)</formula>
    </cfRule>
  </conditionalFormatting>
  <conditionalFormatting sqref="Y12:Y68">
    <cfRule type="expression" dxfId="260" priority="12">
      <formula>IF($E12="No aplica",1,0)</formula>
    </cfRule>
  </conditionalFormatting>
  <conditionalFormatting sqref="Z12 Z15 Z18 Z21 Z24 Z27 Z30 Z33 Z36 Z39 Z42 Z45 Z48 Z51 Z54 Z57 Z60 Z63 Z66">
    <cfRule type="cellIs" dxfId="259" priority="13" operator="equal">
      <formula>"Catastrófico"</formula>
    </cfRule>
  </conditionalFormatting>
  <conditionalFormatting sqref="Z12 Z15 Z18 Z21 Z24 Z27 Z30 Z33 Z36 Z39 Z42 Z45 Z48 Z51 Z54 Z57 Z60 Z63 Z66">
    <cfRule type="cellIs" dxfId="258" priority="14" operator="equal">
      <formula>"Mayor"</formula>
    </cfRule>
  </conditionalFormatting>
  <conditionalFormatting sqref="Z12 Z15 Z18 Z21 Z24 Z27 Z30 Z33 Z36 Z39 Z42 Z45 Z48 Z51 Z54 Z57 Z60 Z63 Z66">
    <cfRule type="cellIs" dxfId="257" priority="15" operator="equal">
      <formula>"Moderado"</formula>
    </cfRule>
  </conditionalFormatting>
  <conditionalFormatting sqref="Z12 Z15 Z18 Z21 Z24 Z27 Z30 Z33 Z36 Z39 Z42 Z45 Z48 Z51 Z54 Z57 Z60 Z63 Z66">
    <cfRule type="cellIs" dxfId="256" priority="16" operator="equal">
      <formula>"Menor"</formula>
    </cfRule>
  </conditionalFormatting>
  <conditionalFormatting sqref="Z12 Z15 Z18 Z21 Z24 Z27 Z30 Z33 Z36 Z39 Z42 Z45 Z48 Z51 Z54 Z57 Z60 Z63 Z66">
    <cfRule type="cellIs" dxfId="255" priority="17" operator="equal">
      <formula>"Leve"</formula>
    </cfRule>
  </conditionalFormatting>
  <conditionalFormatting sqref="Z12:Z68">
    <cfRule type="expression" dxfId="254" priority="18">
      <formula>IF($E12="No aplica",1,0)</formula>
    </cfRule>
  </conditionalFormatting>
  <conditionalFormatting sqref="F9:X11">
    <cfRule type="expression" dxfId="253" priority="19">
      <formula>IF($E9="No aplica",1,0)</formula>
    </cfRule>
  </conditionalFormatting>
  <conditionalFormatting sqref="F12:X14">
    <cfRule type="expression" dxfId="252" priority="20">
      <formula>IF($E12="No aplica",1,0)</formula>
    </cfRule>
  </conditionalFormatting>
  <dataValidations count="1">
    <dataValidation type="list" allowBlank="1" showErrorMessage="1" sqref="F9:X9 F12:X12 F15:X15 F18:X18 F21:X21 F24:X24 F27:X27 F30:X30 F33:X33 F36:X36 F39:X39 F42:X42 F45:X45 F48:X48 F51:X51 F54:X54 F57:X57 F60:X60 F63:X63 F66:X66">
      <formula1>IF(OR($D9="No aplica",$D9=""),"",SI_NO)</formula1>
    </dataValidation>
  </dataValidations>
  <pageMargins left="0.7" right="0.7" top="0.75" bottom="0.75" header="0" footer="0"/>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I12" sqref="I12:I14"/>
    </sheetView>
  </sheetViews>
  <sheetFormatPr baseColWidth="10" defaultColWidth="14.42578125" defaultRowHeight="15" customHeight="1"/>
  <cols>
    <col min="1" max="1" width="4" customWidth="1"/>
    <col min="2" max="3" width="18.85546875" customWidth="1"/>
    <col min="4" max="4" width="27.42578125" customWidth="1"/>
    <col min="5" max="5" width="20.28515625" customWidth="1"/>
    <col min="6" max="6" width="19.5703125" customWidth="1"/>
    <col min="7" max="7" width="22.7109375" customWidth="1"/>
    <col min="8" max="8" width="29.42578125" customWidth="1"/>
    <col min="9" max="9" width="20.28515625" customWidth="1"/>
    <col min="10" max="10" width="42" customWidth="1"/>
    <col min="11" max="12" width="26.28515625" customWidth="1"/>
    <col min="13" max="13" width="11.42578125" customWidth="1"/>
    <col min="14" max="16" width="11.42578125" hidden="1" customWidth="1"/>
    <col min="17" max="26" width="10.7109375" customWidth="1"/>
  </cols>
  <sheetData>
    <row r="1" spans="1:26" ht="15.75" customHeight="1">
      <c r="A1" s="103"/>
      <c r="B1" s="67"/>
      <c r="C1" s="72" t="s">
        <v>0</v>
      </c>
      <c r="D1" s="73"/>
      <c r="E1" s="73"/>
      <c r="F1" s="73"/>
      <c r="G1" s="73"/>
      <c r="H1" s="73"/>
      <c r="I1" s="73"/>
      <c r="J1" s="67"/>
      <c r="K1" s="101" t="s">
        <v>197</v>
      </c>
      <c r="L1" s="59"/>
      <c r="M1" s="3"/>
      <c r="N1" s="3"/>
      <c r="O1" s="3"/>
      <c r="P1" s="3"/>
      <c r="Q1" s="4"/>
      <c r="R1" s="4"/>
      <c r="S1" s="4"/>
      <c r="T1" s="4"/>
      <c r="U1" s="4"/>
      <c r="V1" s="4"/>
      <c r="W1" s="4"/>
      <c r="X1" s="4"/>
      <c r="Y1" s="4"/>
      <c r="Z1" s="4"/>
    </row>
    <row r="2" spans="1:26" ht="15.75" customHeight="1">
      <c r="A2" s="68"/>
      <c r="B2" s="69"/>
      <c r="C2" s="68"/>
      <c r="D2" s="74"/>
      <c r="E2" s="74"/>
      <c r="F2" s="74"/>
      <c r="G2" s="74"/>
      <c r="H2" s="74"/>
      <c r="I2" s="74"/>
      <c r="J2" s="69"/>
      <c r="K2" s="101" t="s">
        <v>198</v>
      </c>
      <c r="L2" s="59"/>
      <c r="M2" s="3"/>
      <c r="N2" s="3"/>
      <c r="O2" s="3"/>
      <c r="P2" s="3"/>
      <c r="Q2" s="4"/>
      <c r="R2" s="4"/>
      <c r="S2" s="4"/>
      <c r="T2" s="4"/>
      <c r="U2" s="4"/>
      <c r="V2" s="4"/>
      <c r="W2" s="4"/>
      <c r="X2" s="4"/>
      <c r="Y2" s="4"/>
      <c r="Z2" s="4"/>
    </row>
    <row r="3" spans="1:26" ht="15.75" customHeight="1">
      <c r="A3" s="68"/>
      <c r="B3" s="69"/>
      <c r="C3" s="68"/>
      <c r="D3" s="74"/>
      <c r="E3" s="74"/>
      <c r="F3" s="74"/>
      <c r="G3" s="74"/>
      <c r="H3" s="74"/>
      <c r="I3" s="74"/>
      <c r="J3" s="69"/>
      <c r="K3" s="101" t="s">
        <v>199</v>
      </c>
      <c r="L3" s="59"/>
      <c r="M3" s="3"/>
      <c r="N3" s="3"/>
      <c r="O3" s="3"/>
      <c r="P3" s="3"/>
      <c r="Q3" s="4"/>
      <c r="R3" s="4"/>
      <c r="S3" s="4"/>
      <c r="T3" s="4"/>
      <c r="U3" s="4"/>
      <c r="V3" s="4"/>
      <c r="W3" s="4"/>
      <c r="X3" s="4"/>
      <c r="Y3" s="4"/>
      <c r="Z3" s="4"/>
    </row>
    <row r="4" spans="1:26" ht="15.75" customHeight="1">
      <c r="A4" s="70"/>
      <c r="B4" s="71"/>
      <c r="C4" s="70"/>
      <c r="D4" s="75"/>
      <c r="E4" s="75"/>
      <c r="F4" s="75"/>
      <c r="G4" s="75"/>
      <c r="H4" s="75"/>
      <c r="I4" s="75"/>
      <c r="J4" s="71"/>
      <c r="K4" s="101" t="s">
        <v>200</v>
      </c>
      <c r="L4" s="59"/>
      <c r="M4" s="3"/>
      <c r="N4" s="3"/>
      <c r="O4" s="3"/>
      <c r="P4" s="3"/>
      <c r="Q4" s="4"/>
      <c r="R4" s="4"/>
      <c r="S4" s="4"/>
      <c r="T4" s="4"/>
      <c r="U4" s="4"/>
      <c r="V4" s="4"/>
      <c r="W4" s="4"/>
      <c r="X4" s="4"/>
      <c r="Y4" s="4"/>
      <c r="Z4" s="4"/>
    </row>
    <row r="5" spans="1:26" ht="16.5" customHeight="1">
      <c r="A5" s="15"/>
      <c r="B5" s="15"/>
      <c r="C5" s="15"/>
      <c r="D5" s="15"/>
      <c r="E5" s="15"/>
      <c r="F5" s="15"/>
      <c r="G5" s="15"/>
      <c r="H5" s="15"/>
      <c r="I5" s="15"/>
      <c r="J5" s="15"/>
      <c r="K5" s="15"/>
      <c r="L5" s="15"/>
      <c r="M5" s="3"/>
      <c r="N5" s="3"/>
      <c r="O5" s="3"/>
      <c r="P5" s="3"/>
      <c r="Q5" s="4"/>
      <c r="R5" s="4"/>
      <c r="S5" s="4"/>
      <c r="T5" s="4"/>
      <c r="U5" s="4"/>
      <c r="V5" s="4"/>
      <c r="W5" s="4"/>
      <c r="X5" s="4"/>
      <c r="Y5" s="4"/>
      <c r="Z5" s="4"/>
    </row>
    <row r="6" spans="1:26" ht="15.75" customHeight="1">
      <c r="A6" s="90" t="s">
        <v>119</v>
      </c>
      <c r="B6" s="62"/>
      <c r="C6" s="62"/>
      <c r="D6" s="62"/>
      <c r="E6" s="62"/>
      <c r="F6" s="62"/>
      <c r="G6" s="59"/>
      <c r="H6" s="90" t="s">
        <v>201</v>
      </c>
      <c r="I6" s="62"/>
      <c r="J6" s="62"/>
      <c r="K6" s="62"/>
      <c r="L6" s="59"/>
      <c r="M6" s="3"/>
      <c r="N6" s="3"/>
      <c r="O6" s="3"/>
      <c r="P6" s="3"/>
      <c r="Q6" s="4"/>
      <c r="R6" s="4"/>
      <c r="S6" s="4"/>
      <c r="T6" s="4"/>
      <c r="U6" s="4"/>
      <c r="V6" s="4"/>
      <c r="W6" s="4"/>
      <c r="X6" s="4"/>
      <c r="Y6" s="4"/>
      <c r="Z6" s="4"/>
    </row>
    <row r="7" spans="1:26" ht="18" customHeight="1">
      <c r="A7" s="87" t="s">
        <v>117</v>
      </c>
      <c r="B7" s="89" t="s">
        <v>118</v>
      </c>
      <c r="C7" s="89" t="s">
        <v>122</v>
      </c>
      <c r="D7" s="89" t="s">
        <v>126</v>
      </c>
      <c r="E7" s="89" t="s">
        <v>127</v>
      </c>
      <c r="F7" s="84" t="s">
        <v>128</v>
      </c>
      <c r="G7" s="84" t="s">
        <v>202</v>
      </c>
      <c r="H7" s="102" t="s">
        <v>203</v>
      </c>
      <c r="I7" s="102" t="s">
        <v>204</v>
      </c>
      <c r="J7" s="89" t="s">
        <v>205</v>
      </c>
      <c r="K7" s="102" t="s">
        <v>206</v>
      </c>
      <c r="L7" s="102" t="s">
        <v>207</v>
      </c>
      <c r="M7" s="3"/>
      <c r="N7" s="3"/>
      <c r="O7" s="3"/>
      <c r="P7" s="3"/>
      <c r="Q7" s="4"/>
      <c r="R7" s="4"/>
      <c r="S7" s="4"/>
      <c r="T7" s="4"/>
      <c r="U7" s="4"/>
      <c r="V7" s="4"/>
      <c r="W7" s="4"/>
      <c r="X7" s="4"/>
      <c r="Y7" s="4"/>
      <c r="Z7" s="4"/>
    </row>
    <row r="8" spans="1:26" ht="35.25" customHeight="1">
      <c r="A8" s="83"/>
      <c r="B8" s="83"/>
      <c r="C8" s="83"/>
      <c r="D8" s="83"/>
      <c r="E8" s="83"/>
      <c r="F8" s="83"/>
      <c r="G8" s="83"/>
      <c r="H8" s="83"/>
      <c r="I8" s="83"/>
      <c r="J8" s="83"/>
      <c r="K8" s="83"/>
      <c r="L8" s="83"/>
      <c r="M8" s="16"/>
      <c r="N8" s="16"/>
      <c r="O8" s="16"/>
      <c r="P8" s="16"/>
      <c r="Q8" s="4"/>
      <c r="R8" s="4"/>
      <c r="S8" s="4"/>
      <c r="T8" s="4"/>
      <c r="U8" s="4"/>
      <c r="V8" s="4"/>
      <c r="W8" s="4"/>
      <c r="X8" s="4"/>
      <c r="Y8" s="4"/>
      <c r="Z8" s="4"/>
    </row>
    <row r="9" spans="1:26" ht="16.5" customHeight="1">
      <c r="A9" s="93">
        <v>1</v>
      </c>
      <c r="B9" s="94" t="str">
        <f>IF(MID('2. Identificación del Riesgo'!H9:H11,1,27)="Seguridad de la Información",'2. Identificación del Riesgo'!B9:B11,
IF('2. Identificación del Riesgo'!H9:H11="","",
IF(MID('2. Identificación del Riesgo'!H9:H11,1,27)&lt;&gt;"Seguridad de la Información","No aplica")))</f>
        <v>No aplica</v>
      </c>
      <c r="C9" s="94" t="str">
        <f>IF(MID('2. Identificación del Riesgo'!H9:H11,1,27)="Seguridad de la Información",'2. Identificación del Riesgo'!C9:C11,
IF('2. Identificación del Riesgo'!H9:H11="","",
IF(MID('2. Identificación del Riesgo'!H9:H11,1,27)&lt;&gt;"Seguridad de la Información","No aplica")))</f>
        <v>No aplica</v>
      </c>
      <c r="D9" s="94" t="str">
        <f>IF(MID('2. Identificación del Riesgo'!H9:H11,1,27)="Seguridad de la Información",'2. Identificación del Riesgo'!G9:G11,
IF('2. Identificación del Riesgo'!H9:H11="","",
IF(MID('2. Identificación del Riesgo'!H9:H11,1,27)&lt;&gt;"Seguridad de la Información","No aplica")))</f>
        <v>No aplica</v>
      </c>
      <c r="E9" s="94" t="str">
        <f>IF(MID('2. Identificación del Riesgo'!H9:H11,1,27)="Seguridad de la Información",'2. Identificación del Riesgo'!H9:H11,
IF('2. Identificación del Riesgo'!H9:H11="","",
IF(MID('2. Identificación del Riesgo'!H9:H11,1,27)&lt;&gt;"Seguridad de la Información","No aplica")))</f>
        <v>No aplica</v>
      </c>
      <c r="F9" s="94" t="str">
        <f>IF(MID('2. Identificación del Riesgo'!H9:H11,1,27)="Seguridad de la Información",'2. Identificación del Riesgo'!I9:I11,
IF('2. Identificación del Riesgo'!H9:H11="","",
IF(MID('2. Identificación del Riesgo'!H9:H11,1,27)&lt;&gt;"Seguridad de la Información","No aplica")))</f>
        <v>No aplica</v>
      </c>
      <c r="G9" s="94" t="str">
        <f>IF(MID('2. Identificación del Riesgo'!H9:H11,1,27)="Seguridad de la Información",CONCATENATE("Probabilidad: ",'2. Identificación del Riesgo'!K9:K11,"
","Impacto: ",'2. Identificación del Riesgo'!N9:N11,"
","Zona de Riesgo: ",'2. Identificación del Riesgo'!P9:P11),
IF('2. Identificación del Riesgo'!H9:H11="","",
IF(MID('2. Identificación del Riesgo'!H9:H11,1,27)&lt;&gt;"Seguridad de la Información","No aplica")))</f>
        <v>No aplica</v>
      </c>
      <c r="H9" s="94"/>
      <c r="I9" s="94"/>
      <c r="J9" s="104" t="str">
        <f>IF(I9="Información","Información fisica o digital como contratos, acuerdos de confidencialidad, manuales, procedimientos operativos, registros contables, bases de datos, entre otros.",
IF(I9="Software","Activo informático lógico como programas, herramientas ofimáticas o sistemas lógicos para la ejecución de las actividades.",
IF(I9="Hardware","Equipos físicos de cómputo y de comunicaciones como, servidores, biométricos que por su criticidad son considerados activos de información.",
IF(I9="Servicios","Servicio brindado por parte de la entidad para el apoyo de las actividades de los procesos, tales como: Servicios WEB, intranet, CRM, ERP, Portales organizacionales, Aplicaciones entre otros (Pueden estar compuestos por hardware y software).",
IF(I9="Intangibles","Se consideran intangibles aquellos activos inmateriales que otorgan a la entidad una ventaja competitiva relevante, uno de ellos es la imagen corporativa, reputación o el good will, entre otros.",
IF(I9="Componentes de Red","Medios necesarios para realizar la conexión de los elementos de hardware y software en una red, por ejemplo, el cableado estructurado y tarjetas de red, routers, switches, entre otros.",
IF(I9="Personas","Aquellos roles que, por su conocimiento, experiencia y criticidad para el proceso, son considerados activos de información, por ejemplo: personal con experiencia y capacitado para realizar una tarea específica en la ejecución de las actividades.",
IF(I9="Instalaciones","Espacio o área asignada para alojar y salvaguardar los datos considerados como activos críticos para la empresa.",""))))))))</f>
        <v/>
      </c>
      <c r="K9" s="94"/>
      <c r="L9" s="94"/>
      <c r="M9" s="17"/>
      <c r="N9" s="17"/>
      <c r="O9" s="17"/>
      <c r="P9" s="17"/>
      <c r="Q9" s="4"/>
      <c r="R9" s="4"/>
      <c r="S9" s="4"/>
      <c r="T9" s="4"/>
      <c r="U9" s="4"/>
      <c r="V9" s="4"/>
      <c r="W9" s="4"/>
      <c r="X9" s="4"/>
      <c r="Y9" s="4"/>
      <c r="Z9" s="4"/>
    </row>
    <row r="10" spans="1:26" ht="16.5" customHeight="1">
      <c r="A10" s="88"/>
      <c r="B10" s="88"/>
      <c r="C10" s="88"/>
      <c r="D10" s="88"/>
      <c r="E10" s="88"/>
      <c r="F10" s="88"/>
      <c r="G10" s="88"/>
      <c r="H10" s="88"/>
      <c r="I10" s="88"/>
      <c r="J10" s="88"/>
      <c r="K10" s="88"/>
      <c r="L10" s="88"/>
      <c r="M10" s="3"/>
      <c r="N10" s="3"/>
      <c r="O10" s="3"/>
      <c r="P10" s="3"/>
      <c r="Q10" s="4"/>
      <c r="R10" s="4"/>
      <c r="S10" s="4"/>
      <c r="T10" s="4"/>
      <c r="U10" s="4"/>
      <c r="V10" s="4"/>
      <c r="W10" s="4"/>
      <c r="X10" s="4"/>
      <c r="Y10" s="4"/>
      <c r="Z10" s="4"/>
    </row>
    <row r="11" spans="1:26" ht="16.5" customHeight="1">
      <c r="A11" s="83"/>
      <c r="B11" s="83"/>
      <c r="C11" s="83"/>
      <c r="D11" s="83"/>
      <c r="E11" s="83"/>
      <c r="F11" s="83"/>
      <c r="G11" s="83"/>
      <c r="H11" s="83"/>
      <c r="I11" s="83"/>
      <c r="J11" s="83"/>
      <c r="K11" s="83"/>
      <c r="L11" s="83"/>
      <c r="M11" s="3"/>
      <c r="N11" s="3"/>
      <c r="O11" s="3"/>
      <c r="P11" s="3"/>
      <c r="Q11" s="4"/>
      <c r="R11" s="4"/>
      <c r="S11" s="4"/>
      <c r="T11" s="4"/>
      <c r="U11" s="4"/>
      <c r="V11" s="4"/>
      <c r="W11" s="4"/>
      <c r="X11" s="4"/>
      <c r="Y11" s="4"/>
      <c r="Z11" s="4"/>
    </row>
    <row r="12" spans="1:26" ht="16.5" customHeight="1">
      <c r="A12" s="93">
        <v>2</v>
      </c>
      <c r="B12" s="94" t="str">
        <f>IF(MID('2. Identificación del Riesgo'!H12:H14,1,27)="Seguridad de la Información",'2. Identificación del Riesgo'!B12:B14,
IF('2. Identificación del Riesgo'!H12:H14="","",
IF(MID('2. Identificación del Riesgo'!H12:H14,1,27)&lt;&gt;"Seguridad de la Información","No aplica")))</f>
        <v>No aplica</v>
      </c>
      <c r="C12" s="94" t="str">
        <f>IF(MID('2. Identificación del Riesgo'!H12:H14,1,27)="Seguridad de la Información",'2. Identificación del Riesgo'!C12:C14,
IF('2. Identificación del Riesgo'!H12:H14="","",
IF(MID('2. Identificación del Riesgo'!H12:H14,1,27)&lt;&gt;"Seguridad de la Información","No aplica")))</f>
        <v>No aplica</v>
      </c>
      <c r="D12" s="94" t="str">
        <f>IF(MID('2. Identificación del Riesgo'!H12:H14,1,27)="Seguridad de la Información",'2. Identificación del Riesgo'!G12:G14,
IF('2. Identificación del Riesgo'!H12:H14="","",
IF(MID('2. Identificación del Riesgo'!H12:H14,1,27)&lt;&gt;"Seguridad de la Información","No aplica")))</f>
        <v>No aplica</v>
      </c>
      <c r="E12" s="94" t="str">
        <f>IF(MID('2. Identificación del Riesgo'!H12:H14,1,27)="Seguridad de la Información",'2. Identificación del Riesgo'!H12:H14,
IF('2. Identificación del Riesgo'!H12:H14="","",
IF(MID('2. Identificación del Riesgo'!H12:H14,1,27)&lt;&gt;"Seguridad de la Información","No aplica")))</f>
        <v>No aplica</v>
      </c>
      <c r="F12" s="94" t="str">
        <f>IF(MID('2. Identificación del Riesgo'!H12:H14,1,27)="Seguridad de la Información",'2. Identificación del Riesgo'!I12:I14,
IF('2. Identificación del Riesgo'!H12:H14="","",
IF(MID('2. Identificación del Riesgo'!H12:H14,1,27)&lt;&gt;"Seguridad de la Información","No aplica")))</f>
        <v>No aplica</v>
      </c>
      <c r="G12" s="94" t="str">
        <f>IF(MID('2. Identificación del Riesgo'!H12:H14,1,27)="Seguridad de la Información",CONCATENATE("Probabilidad: ",'2. Identificación del Riesgo'!K12:K14,"
","Impacto: ",'2. Identificación del Riesgo'!N12:N14,"
","Zona de Riesgo: ",'2. Identificación del Riesgo'!P12:P14),
IF('2. Identificación del Riesgo'!H12:H14="","",
IF(MID('2. Identificación del Riesgo'!H12:H14,1,27)&lt;&gt;"Seguridad de la Información","No aplica")))</f>
        <v>No aplica</v>
      </c>
      <c r="H12" s="94"/>
      <c r="I12" s="94"/>
      <c r="J12" s="104" t="str">
        <f>IF(I12="Información","Información fisica o digital como contratos, acuerdos de confidencialidad, manuales, procedimientos operativos, registros contables, bases de datos, entre otros.",
IF(I12="Software","Activo informático lógico como programas, herramientas ofimáticas o sistemas lógicos para la ejecución de las actividades.",
IF(I12="Hardware","Equipos físicos de cómputo y de comunicaciones como, servidores, biométricos que por su criticidad son considerados activos de información.",
IF(I12="Servicios","Servicio brindado por parte de la entidad para el apoyo de las actividades de los procesos, tales como: Servicios WEB, intranet, CRM, ERP, Portales organizacionales, Aplicaciones entre otros (Pueden estar compuestos por hardware y software).",
IF(I12="Intangibles","Se consideran intangibles aquellos activos inmateriales que otorgan a la entidad una ventaja competitiva relevante, uno de ellos es la imagen corporativa, reputación o el good will, entre otros.",
IF(I12="Componentes de Red","Medios necesarios para realizar la conexión de los elementos de hardware y software en una red, por ejemplo, el cableado estructurado y tarjetas de red, routers, switches, entre otros.",
IF(I12="Personas","Aquellos roles que, por su conocimiento, experiencia y criticidad para el proceso, son considerados activos de información, por ejemplo: personal con experiencia y capacitado para realizar una tarea específica en la ejecución de las actividades.",
IF(I12="Instalaciones","Espacio o área asignada para alojar y salvaguardar los datos considerados como activos críticos para la empresa.",""))))))))</f>
        <v/>
      </c>
      <c r="K12" s="94"/>
      <c r="L12" s="94"/>
      <c r="M12" s="3"/>
      <c r="N12" s="3"/>
      <c r="O12" s="3"/>
      <c r="P12" s="3"/>
      <c r="Q12" s="4"/>
      <c r="R12" s="4"/>
      <c r="S12" s="4"/>
      <c r="T12" s="4"/>
      <c r="U12" s="4"/>
      <c r="V12" s="4"/>
      <c r="W12" s="4"/>
      <c r="X12" s="4"/>
      <c r="Y12" s="4"/>
      <c r="Z12" s="4"/>
    </row>
    <row r="13" spans="1:26" ht="16.5" customHeight="1">
      <c r="A13" s="88"/>
      <c r="B13" s="88"/>
      <c r="C13" s="88"/>
      <c r="D13" s="88"/>
      <c r="E13" s="88"/>
      <c r="F13" s="88"/>
      <c r="G13" s="88"/>
      <c r="H13" s="88"/>
      <c r="I13" s="88"/>
      <c r="J13" s="88"/>
      <c r="K13" s="88"/>
      <c r="L13" s="88"/>
      <c r="M13" s="3"/>
      <c r="N13" s="3"/>
      <c r="O13" s="3"/>
      <c r="P13" s="3"/>
      <c r="Q13" s="4"/>
      <c r="R13" s="4"/>
      <c r="S13" s="4"/>
      <c r="T13" s="4"/>
      <c r="U13" s="4"/>
      <c r="V13" s="4"/>
      <c r="W13" s="4"/>
      <c r="X13" s="4"/>
      <c r="Y13" s="4"/>
      <c r="Z13" s="4"/>
    </row>
    <row r="14" spans="1:26" ht="16.5" customHeight="1">
      <c r="A14" s="83"/>
      <c r="B14" s="83"/>
      <c r="C14" s="83"/>
      <c r="D14" s="83"/>
      <c r="E14" s="83"/>
      <c r="F14" s="83"/>
      <c r="G14" s="83"/>
      <c r="H14" s="83"/>
      <c r="I14" s="83"/>
      <c r="J14" s="83"/>
      <c r="K14" s="83"/>
      <c r="L14" s="83"/>
      <c r="M14" s="3"/>
      <c r="N14" s="3"/>
      <c r="O14" s="3"/>
      <c r="P14" s="3"/>
      <c r="Q14" s="4"/>
      <c r="R14" s="4"/>
      <c r="S14" s="4"/>
      <c r="T14" s="4"/>
      <c r="U14" s="4"/>
      <c r="V14" s="4"/>
      <c r="W14" s="4"/>
      <c r="X14" s="4"/>
      <c r="Y14" s="4"/>
      <c r="Z14" s="4"/>
    </row>
    <row r="15" spans="1:26" ht="16.5" customHeight="1">
      <c r="A15" s="93">
        <v>3</v>
      </c>
      <c r="B15" s="94" t="str">
        <f>IF(MID('2. Identificación del Riesgo'!H15:H17,1,27)="Seguridad de la Información",'2. Identificación del Riesgo'!B15:B17,
IF('2. Identificación del Riesgo'!H15:H17="","",
IF(MID('2. Identificación del Riesgo'!H15:H17,1,27)&lt;&gt;"Seguridad de la Información","No aplica")))</f>
        <v/>
      </c>
      <c r="C15" s="94" t="str">
        <f>IF(MID('2. Identificación del Riesgo'!H15:H17,1,27)="Seguridad de la Información",'2. Identificación del Riesgo'!C15:C17,
IF('2. Identificación del Riesgo'!H15:H17="","",
IF(MID('2. Identificación del Riesgo'!H15:H17,1,27)&lt;&gt;"Seguridad de la Información","No aplica")))</f>
        <v/>
      </c>
      <c r="D15" s="94" t="str">
        <f>IF(MID('2. Identificación del Riesgo'!H15:H17,1,27)="Seguridad de la Información",'2. Identificación del Riesgo'!G15:G17,
IF('2. Identificación del Riesgo'!H15:H17="","",
IF(MID('2. Identificación del Riesgo'!H15:H17,1,27)&lt;&gt;"Seguridad de la Información","No aplica")))</f>
        <v/>
      </c>
      <c r="E15" s="94" t="str">
        <f>IF(MID('2. Identificación del Riesgo'!H15:H17,1,27)="Seguridad de la Información",'2. Identificación del Riesgo'!H15:H17,
IF('2. Identificación del Riesgo'!H15:H17="","",
IF(MID('2. Identificación del Riesgo'!H15:H17,1,27)&lt;&gt;"Seguridad de la Información","No aplica")))</f>
        <v/>
      </c>
      <c r="F15" s="94" t="str">
        <f>IF(MID('2. Identificación del Riesgo'!H15:H17,1,27)="Seguridad de la Información",'2. Identificación del Riesgo'!I15:I17,
IF('2. Identificación del Riesgo'!H15:H17="","",
IF(MID('2. Identificación del Riesgo'!H15:H17,1,27)&lt;&gt;"Seguridad de la Información","No aplica")))</f>
        <v/>
      </c>
      <c r="G15" s="94" t="str">
        <f>IF(MID('2. Identificación del Riesgo'!H15:H17,1,27)="Seguridad de la Información",CONCATENATE("Probabilidad: ",'2. Identificación del Riesgo'!K15:K17,"
","Impacto: ",'2. Identificación del Riesgo'!N15:N17,"
","Zona de Riesgo: ",'2. Identificación del Riesgo'!P15:P17),
IF('2. Identificación del Riesgo'!H15:H17="","",
IF(MID('2. Identificación del Riesgo'!H15:H17,1,27)&lt;&gt;"Seguridad de la Información","No aplica")))</f>
        <v/>
      </c>
      <c r="H15" s="94"/>
      <c r="I15" s="94"/>
      <c r="J15" s="104" t="str">
        <f>IF(I15="Información","Información fisica o digital como contratos, acuerdos de confidencialidad, manuales, procedimientos operativos, registros contables, bases de datos, entre otros.",
IF(I15="Software","Activo informático lógico como programas, herramientas ofimáticas o sistemas lógicos para la ejecución de las actividades.",
IF(I15="Hardware","Equipos físicos de cómputo y de comunicaciones como, servidores, biométricos que por su criticidad son considerados activos de información.",
IF(I15="Servicios","Servicio brindado por parte de la entidad para el apoyo de las actividades de los procesos, tales como: Servicios WEB, intranet, CRM, ERP, Portales organizacionales, Aplicaciones entre otros (Pueden estar compuestos por hardware y software).",
IF(I15="Intangibles","Se consideran intangibles aquellos activos inmateriales que otorgan a la entidad una ventaja competitiva relevante, uno de ellos es la imagen corporativa, reputación o el good will, entre otros.",
IF(I15="Componentes de Red","Medios necesarios para realizar la conexión de los elementos de hardware y software en una red, por ejemplo, el cableado estructurado y tarjetas de red, routers, switches, entre otros.",
IF(I15="Personas","Aquellos roles que, por su conocimiento, experiencia y criticidad para el proceso, son considerados activos de información, por ejemplo: personal con experiencia y capacitado para realizar una tarea específica en la ejecución de las actividades.",
IF(I15="Instalaciones","Espacio o área asignada para alojar y salvaguardar los datos considerados como activos críticos para la empresa.",""))))))))</f>
        <v/>
      </c>
      <c r="K15" s="94"/>
      <c r="L15" s="94"/>
      <c r="M15" s="3"/>
      <c r="N15" s="3"/>
      <c r="O15" s="3"/>
      <c r="P15" s="3"/>
      <c r="Q15" s="4"/>
      <c r="R15" s="4"/>
      <c r="S15" s="4"/>
      <c r="T15" s="4"/>
      <c r="U15" s="4"/>
      <c r="V15" s="4"/>
      <c r="W15" s="4"/>
      <c r="X15" s="4"/>
      <c r="Y15" s="4"/>
      <c r="Z15" s="4"/>
    </row>
    <row r="16" spans="1:26" ht="16.5" customHeight="1">
      <c r="A16" s="88"/>
      <c r="B16" s="88"/>
      <c r="C16" s="88"/>
      <c r="D16" s="88"/>
      <c r="E16" s="88"/>
      <c r="F16" s="88"/>
      <c r="G16" s="88"/>
      <c r="H16" s="88"/>
      <c r="I16" s="88"/>
      <c r="J16" s="88"/>
      <c r="K16" s="88"/>
      <c r="L16" s="88"/>
      <c r="M16" s="3"/>
      <c r="N16" s="3"/>
      <c r="O16" s="3"/>
      <c r="P16" s="3"/>
      <c r="Q16" s="4"/>
      <c r="R16" s="4"/>
      <c r="S16" s="4"/>
      <c r="T16" s="4"/>
      <c r="U16" s="4"/>
      <c r="V16" s="4"/>
      <c r="W16" s="4"/>
      <c r="X16" s="4"/>
      <c r="Y16" s="4"/>
      <c r="Z16" s="4"/>
    </row>
    <row r="17" spans="1:26" ht="16.5" customHeight="1">
      <c r="A17" s="83"/>
      <c r="B17" s="83"/>
      <c r="C17" s="83"/>
      <c r="D17" s="83"/>
      <c r="E17" s="83"/>
      <c r="F17" s="83"/>
      <c r="G17" s="83"/>
      <c r="H17" s="83"/>
      <c r="I17" s="83"/>
      <c r="J17" s="83"/>
      <c r="K17" s="83"/>
      <c r="L17" s="83"/>
      <c r="M17" s="3"/>
      <c r="N17" s="3"/>
      <c r="O17" s="3"/>
      <c r="P17" s="3"/>
      <c r="Q17" s="4"/>
      <c r="R17" s="4"/>
      <c r="S17" s="4"/>
      <c r="T17" s="4"/>
      <c r="U17" s="4"/>
      <c r="V17" s="4"/>
      <c r="W17" s="4"/>
      <c r="X17" s="4"/>
      <c r="Y17" s="4"/>
      <c r="Z17" s="4"/>
    </row>
    <row r="18" spans="1:26" ht="16.5" customHeight="1">
      <c r="A18" s="93">
        <v>4</v>
      </c>
      <c r="B18" s="94" t="str">
        <f>IF(MID('2. Identificación del Riesgo'!H18:H20,1,27)="Seguridad de la Información",'2. Identificación del Riesgo'!B18:B20,
IF('2. Identificación del Riesgo'!H18:H20="","",
IF(MID('2. Identificación del Riesgo'!H18:H20,1,27)&lt;&gt;"Seguridad de la Información","No aplica")))</f>
        <v/>
      </c>
      <c r="C18" s="94" t="str">
        <f>IF(MID('2. Identificación del Riesgo'!H18:H20,1,27)="Seguridad de la Información",'2. Identificación del Riesgo'!C18:C20,
IF('2. Identificación del Riesgo'!H18:H20="","",
IF(MID('2. Identificación del Riesgo'!H18:H20,1,27)&lt;&gt;"Seguridad de la Información","No aplica")))</f>
        <v/>
      </c>
      <c r="D18" s="94" t="str">
        <f>IF(MID('2. Identificación del Riesgo'!H18:H20,1,27)="Seguridad de la Información",'2. Identificación del Riesgo'!G18:G20,
IF('2. Identificación del Riesgo'!H18:H20="","",
IF(MID('2. Identificación del Riesgo'!H18:H20,1,27)&lt;&gt;"Seguridad de la Información","No aplica")))</f>
        <v/>
      </c>
      <c r="E18" s="94" t="str">
        <f>IF(MID('2. Identificación del Riesgo'!H18:H20,1,27)="Seguridad de la Información",'2. Identificación del Riesgo'!H18:H20,
IF('2. Identificación del Riesgo'!H18:H20="","",
IF(MID('2. Identificación del Riesgo'!H18:H20,1,27)&lt;&gt;"Seguridad de la Información","No aplica")))</f>
        <v/>
      </c>
      <c r="F18" s="94" t="str">
        <f>IF(MID('2. Identificación del Riesgo'!H18:H20,1,27)="Seguridad de la Información",'2. Identificación del Riesgo'!I18:I20,
IF('2. Identificación del Riesgo'!H18:H20="","",
IF(MID('2. Identificación del Riesgo'!H18:H20,1,27)&lt;&gt;"Seguridad de la Información","No aplica")))</f>
        <v/>
      </c>
      <c r="G18" s="94" t="str">
        <f>IF(MID('2. Identificación del Riesgo'!H18:H20,1,27)="Seguridad de la Información",CONCATENATE("Probabilidad: ",'2. Identificación del Riesgo'!K18:K20,"
","Impacto: ",'2. Identificación del Riesgo'!N18:N20,"
","Zona de Riesgo: ",'2. Identificación del Riesgo'!P18:P20),
IF('2. Identificación del Riesgo'!H18:H20="","",
IF(MID('2. Identificación del Riesgo'!H18:H20,1,27)&lt;&gt;"Seguridad de la Información","No aplica")))</f>
        <v/>
      </c>
      <c r="H18" s="94"/>
      <c r="I18" s="94"/>
      <c r="J18" s="104" t="str">
        <f>IF(I18="Información","Información fisica o digital como contratos, acuerdos de confidencialidad, manuales, procedimientos operativos, registros contables, bases de datos, entre otros.",
IF(I18="Software","Activo informático lógico como programas, herramientas ofimáticas o sistemas lógicos para la ejecución de las actividades.",
IF(I18="Hardware","Equipos físicos de cómputo y de comunicaciones como, servidores, biométricos que por su criticidad son considerados activos de información.",
IF(I18="Servicios","Servicio brindado por parte de la entidad para el apoyo de las actividades de los procesos, tales como: Servicios WEB, intranet, CRM, ERP, Portales organizacionales, Aplicaciones entre otros (Pueden estar compuestos por hardware y software).",
IF(I18="Intangibles","Se consideran intangibles aquellos activos inmateriales que otorgan a la entidad una ventaja competitiva relevante, uno de ellos es la imagen corporativa, reputación o el good will, entre otros.",
IF(I18="Componentes de Red","Medios necesarios para realizar la conexión de los elementos de hardware y software en una red, por ejemplo, el cableado estructurado y tarjetas de red, routers, switches, entre otros.",
IF(I18="Personas","Aquellos roles que, por su conocimiento, experiencia y criticidad para el proceso, son considerados activos de información, por ejemplo: personal con experiencia y capacitado para realizar una tarea específica en la ejecución de las actividades.",
IF(I18="Instalaciones","Espacio o área asignada para alojar y salvaguardar los datos considerados como activos críticos para la empresa.",""))))))))</f>
        <v/>
      </c>
      <c r="K18" s="94"/>
      <c r="L18" s="94"/>
      <c r="M18" s="3"/>
      <c r="N18" s="3"/>
      <c r="O18" s="3"/>
      <c r="P18" s="3"/>
      <c r="Q18" s="4"/>
      <c r="R18" s="4"/>
      <c r="S18" s="4"/>
      <c r="T18" s="4"/>
      <c r="U18" s="4"/>
      <c r="V18" s="4"/>
      <c r="W18" s="4"/>
      <c r="X18" s="4"/>
      <c r="Y18" s="4"/>
      <c r="Z18" s="4"/>
    </row>
    <row r="19" spans="1:26" ht="16.5" customHeight="1">
      <c r="A19" s="88"/>
      <c r="B19" s="88"/>
      <c r="C19" s="88"/>
      <c r="D19" s="88"/>
      <c r="E19" s="88"/>
      <c r="F19" s="88"/>
      <c r="G19" s="88"/>
      <c r="H19" s="88"/>
      <c r="I19" s="88"/>
      <c r="J19" s="88"/>
      <c r="K19" s="88"/>
      <c r="L19" s="88"/>
      <c r="M19" s="3"/>
      <c r="N19" s="3"/>
      <c r="O19" s="3"/>
      <c r="P19" s="3"/>
      <c r="Q19" s="4"/>
      <c r="R19" s="4"/>
      <c r="S19" s="4"/>
      <c r="T19" s="4"/>
      <c r="U19" s="4"/>
      <c r="V19" s="4"/>
      <c r="W19" s="4"/>
      <c r="X19" s="4"/>
      <c r="Y19" s="4"/>
      <c r="Z19" s="4"/>
    </row>
    <row r="20" spans="1:26" ht="16.5" customHeight="1">
      <c r="A20" s="83"/>
      <c r="B20" s="83"/>
      <c r="C20" s="83"/>
      <c r="D20" s="83"/>
      <c r="E20" s="83"/>
      <c r="F20" s="83"/>
      <c r="G20" s="83"/>
      <c r="H20" s="83"/>
      <c r="I20" s="83"/>
      <c r="J20" s="83"/>
      <c r="K20" s="83"/>
      <c r="L20" s="83"/>
      <c r="M20" s="3"/>
      <c r="N20" s="3"/>
      <c r="O20" s="3"/>
      <c r="P20" s="3"/>
      <c r="Q20" s="4"/>
      <c r="R20" s="4"/>
      <c r="S20" s="4"/>
      <c r="T20" s="4"/>
      <c r="U20" s="4"/>
      <c r="V20" s="4"/>
      <c r="W20" s="4"/>
      <c r="X20" s="4"/>
      <c r="Y20" s="4"/>
      <c r="Z20" s="4"/>
    </row>
    <row r="21" spans="1:26" ht="16.5" customHeight="1">
      <c r="A21" s="93">
        <v>5</v>
      </c>
      <c r="B21" s="94" t="str">
        <f>IF(MID('2. Identificación del Riesgo'!H21:H23,1,27)="Seguridad de la Información",'2. Identificación del Riesgo'!B21:B23,
IF('2. Identificación del Riesgo'!H21:H23="","",
IF(MID('2. Identificación del Riesgo'!H21:H23,1,27)&lt;&gt;"Seguridad de la Información","No aplica")))</f>
        <v/>
      </c>
      <c r="C21" s="94" t="str">
        <f>IF(MID('2. Identificación del Riesgo'!H21:H23,1,27)="Seguridad de la Información",'2. Identificación del Riesgo'!C21:C23,
IF('2. Identificación del Riesgo'!H21:H23="","",
IF(MID('2. Identificación del Riesgo'!H21:H23,1,27)&lt;&gt;"Seguridad de la Información","No aplica")))</f>
        <v/>
      </c>
      <c r="D21" s="94" t="str">
        <f>IF(MID('2. Identificación del Riesgo'!H21:H23,1,27)="Seguridad de la Información",'2. Identificación del Riesgo'!G21:G23,
IF('2. Identificación del Riesgo'!H21:H23="","",
IF(MID('2. Identificación del Riesgo'!H21:H23,1,27)&lt;&gt;"Seguridad de la Información","No aplica")))</f>
        <v/>
      </c>
      <c r="E21" s="94" t="str">
        <f>IF(MID('2. Identificación del Riesgo'!H21:H23,1,27)="Seguridad de la Información",'2. Identificación del Riesgo'!H21:H23,
IF('2. Identificación del Riesgo'!H21:H23="","",
IF(MID('2. Identificación del Riesgo'!H21:H23,1,27)&lt;&gt;"Seguridad de la Información","No aplica")))</f>
        <v/>
      </c>
      <c r="F21" s="94" t="str">
        <f>IF(MID('2. Identificación del Riesgo'!H21:H23,1,27)="Seguridad de la Información",'2. Identificación del Riesgo'!I21:I23,
IF('2. Identificación del Riesgo'!H21:H23="","",
IF(MID('2. Identificación del Riesgo'!H21:H23,1,27)&lt;&gt;"Seguridad de la Información","No aplica")))</f>
        <v/>
      </c>
      <c r="G21" s="94" t="str">
        <f>IF(MID('2. Identificación del Riesgo'!H21:H23,1,27)="Seguridad de la Información",CONCATENATE("Probabilidad: ",'2. Identificación del Riesgo'!K21:K23,"
","Impacto: ",'2. Identificación del Riesgo'!N21:N23,"
","Zona de Riesgo: ",'2. Identificación del Riesgo'!P21:P23),
IF('2. Identificación del Riesgo'!H21:H23="","",
IF(MID('2. Identificación del Riesgo'!H21:H23,1,27)&lt;&gt;"Seguridad de la Información","No aplica")))</f>
        <v/>
      </c>
      <c r="H21" s="94"/>
      <c r="I21" s="94"/>
      <c r="J21" s="104" t="str">
        <f>IF(I21="Información","Información fisica o digital como contratos, acuerdos de confidencialidad, manuales, procedimientos operativos, registros contables, bases de datos, entre otros.",
IF(I21="Software","Activo informático lógico como programas, herramientas ofimáticas o sistemas lógicos para la ejecución de las actividades.",
IF(I21="Hardware","Equipos físicos de cómputo y de comunicaciones como, servidores, biométricos que por su criticidad son considerados activos de información.",
IF(I21="Servicios","Servicio brindado por parte de la entidad para el apoyo de las actividades de los procesos, tales como: Servicios WEB, intranet, CRM, ERP, Portales organizacionales, Aplicaciones entre otros (Pueden estar compuestos por hardware y software).",
IF(I21="Intangibles","Se consideran intangibles aquellos activos inmateriales que otorgan a la entidad una ventaja competitiva relevante, uno de ellos es la imagen corporativa, reputación o el good will, entre otros.",
IF(I21="Componentes de Red","Medios necesarios para realizar la conexión de los elementos de hardware y software en una red, por ejemplo, el cableado estructurado y tarjetas de red, routers, switches, entre otros.",
IF(I21="Personas","Aquellos roles que, por su conocimiento, experiencia y criticidad para el proceso, son considerados activos de información, por ejemplo: personal con experiencia y capacitado para realizar una tarea específica en la ejecución de las actividades.",
IF(I21="Instalaciones","Espacio o área asignada para alojar y salvaguardar los datos considerados como activos críticos para la empresa.",""))))))))</f>
        <v/>
      </c>
      <c r="K21" s="94"/>
      <c r="L21" s="94"/>
      <c r="M21" s="3"/>
      <c r="N21" s="3"/>
      <c r="O21" s="3"/>
      <c r="P21" s="3"/>
      <c r="Q21" s="4"/>
      <c r="R21" s="4"/>
      <c r="S21" s="4"/>
      <c r="T21" s="4"/>
      <c r="U21" s="4"/>
      <c r="V21" s="4"/>
      <c r="W21" s="4"/>
      <c r="X21" s="4"/>
      <c r="Y21" s="4"/>
      <c r="Z21" s="4"/>
    </row>
    <row r="22" spans="1:26" ht="16.5" customHeight="1">
      <c r="A22" s="88"/>
      <c r="B22" s="88"/>
      <c r="C22" s="88"/>
      <c r="D22" s="88"/>
      <c r="E22" s="88"/>
      <c r="F22" s="88"/>
      <c r="G22" s="88"/>
      <c r="H22" s="88"/>
      <c r="I22" s="88"/>
      <c r="J22" s="88"/>
      <c r="K22" s="88"/>
      <c r="L22" s="88"/>
      <c r="M22" s="3"/>
      <c r="N22" s="3"/>
      <c r="O22" s="3"/>
      <c r="P22" s="3"/>
      <c r="Q22" s="4"/>
      <c r="R22" s="4"/>
      <c r="S22" s="4"/>
      <c r="T22" s="4"/>
      <c r="U22" s="4"/>
      <c r="V22" s="4"/>
      <c r="W22" s="4"/>
      <c r="X22" s="4"/>
      <c r="Y22" s="4"/>
      <c r="Z22" s="4"/>
    </row>
    <row r="23" spans="1:26" ht="16.5" customHeight="1">
      <c r="A23" s="83"/>
      <c r="B23" s="83"/>
      <c r="C23" s="83"/>
      <c r="D23" s="83"/>
      <c r="E23" s="83"/>
      <c r="F23" s="83"/>
      <c r="G23" s="83"/>
      <c r="H23" s="83"/>
      <c r="I23" s="83"/>
      <c r="J23" s="83"/>
      <c r="K23" s="83"/>
      <c r="L23" s="83"/>
      <c r="M23" s="3"/>
      <c r="N23" s="3"/>
      <c r="O23" s="3"/>
      <c r="P23" s="3"/>
      <c r="Q23" s="4"/>
      <c r="R23" s="4"/>
      <c r="S23" s="4"/>
      <c r="T23" s="4"/>
      <c r="U23" s="4"/>
      <c r="V23" s="4"/>
      <c r="W23" s="4"/>
      <c r="X23" s="4"/>
      <c r="Y23" s="4"/>
      <c r="Z23" s="4"/>
    </row>
    <row r="24" spans="1:26" ht="16.5" customHeight="1">
      <c r="A24" s="93">
        <v>6</v>
      </c>
      <c r="B24" s="94" t="str">
        <f>IF(MID('2. Identificación del Riesgo'!H24:H26,1,27)="Seguridad de la Información",'2. Identificación del Riesgo'!B24:B26,
IF('2. Identificación del Riesgo'!H24:H26="","",
IF(MID('2. Identificación del Riesgo'!H24:H26,1,27)&lt;&gt;"Seguridad de la Información","No aplica")))</f>
        <v/>
      </c>
      <c r="C24" s="94" t="str">
        <f>IF(MID('2. Identificación del Riesgo'!H24:H26,1,27)="Seguridad de la Información",'2. Identificación del Riesgo'!C24:C26,
IF('2. Identificación del Riesgo'!H24:H26="","",
IF(MID('2. Identificación del Riesgo'!H24:H26,1,27)&lt;&gt;"Seguridad de la Información","No aplica")))</f>
        <v/>
      </c>
      <c r="D24" s="94" t="str">
        <f>IF(MID('2. Identificación del Riesgo'!H24:H26,1,27)="Seguridad de la Información",'2. Identificación del Riesgo'!G24:G26,
IF('2. Identificación del Riesgo'!H24:H26="","",
IF(MID('2. Identificación del Riesgo'!H24:H26,1,27)&lt;&gt;"Seguridad de la Información","No aplica")))</f>
        <v/>
      </c>
      <c r="E24" s="94" t="str">
        <f>IF(MID('2. Identificación del Riesgo'!H24:H26,1,27)="Seguridad de la Información",'2. Identificación del Riesgo'!H24:H26,
IF('2. Identificación del Riesgo'!H24:H26="","",
IF(MID('2. Identificación del Riesgo'!H24:H26,1,27)&lt;&gt;"Seguridad de la Información","No aplica")))</f>
        <v/>
      </c>
      <c r="F24" s="94" t="str">
        <f>IF(MID('2. Identificación del Riesgo'!H24:H26,1,27)="Seguridad de la Información",'2. Identificación del Riesgo'!I24:I26,
IF('2. Identificación del Riesgo'!H24:H26="","",
IF(MID('2. Identificación del Riesgo'!H24:H26,1,27)&lt;&gt;"Seguridad de la Información","No aplica")))</f>
        <v/>
      </c>
      <c r="G24" s="94" t="str">
        <f>IF(MID('2. Identificación del Riesgo'!H24:H26,1,27)="Seguridad de la Información",CONCATENATE("Probabilidad: ",'2. Identificación del Riesgo'!K24:K26,"
","Impacto: ",'2. Identificación del Riesgo'!N24:N26,"
","Zona de Riesgo: ",'2. Identificación del Riesgo'!P24:P26),
IF('2. Identificación del Riesgo'!H24:H26="","",
IF(MID('2. Identificación del Riesgo'!H24:H26,1,27)&lt;&gt;"Seguridad de la Información","No aplica")))</f>
        <v/>
      </c>
      <c r="H24" s="94"/>
      <c r="I24" s="94"/>
      <c r="J24" s="104" t="str">
        <f>IF(I24="Información","Información fisica o digital como contratos, acuerdos de confidencialidad, manuales, procedimientos operativos, registros contables, bases de datos, entre otros.",
IF(I24="Software","Activo informático lógico como programas, herramientas ofimáticas o sistemas lógicos para la ejecución de las actividades.",
IF(I24="Hardware","Equipos físicos de cómputo y de comunicaciones como, servidores, biométricos que por su criticidad son considerados activos de información.",
IF(I24="Servicios","Servicio brindado por parte de la entidad para el apoyo de las actividades de los procesos, tales como: Servicios WEB, intranet, CRM, ERP, Portales organizacionales, Aplicaciones entre otros (Pueden estar compuestos por hardware y software).",
IF(I24="Intangibles","Se consideran intangibles aquellos activos inmateriales que otorgan a la entidad una ventaja competitiva relevante, uno de ellos es la imagen corporativa, reputación o el good will, entre otros.",
IF(I24="Componentes de Red","Medios necesarios para realizar la conexión de los elementos de hardware y software en una red, por ejemplo, el cableado estructurado y tarjetas de red, routers, switches, entre otros.",
IF(I24="Personas","Aquellos roles que, por su conocimiento, experiencia y criticidad para el proceso, son considerados activos de información, por ejemplo: personal con experiencia y capacitado para realizar una tarea específica en la ejecución de las actividades.",
IF(I24="Instalaciones","Espacio o área asignada para alojar y salvaguardar los datos considerados como activos críticos para la empresa.",""))))))))</f>
        <v/>
      </c>
      <c r="K24" s="94"/>
      <c r="L24" s="94"/>
      <c r="M24" s="3"/>
      <c r="N24" s="3"/>
      <c r="O24" s="3"/>
      <c r="P24" s="3"/>
      <c r="Q24" s="4"/>
      <c r="R24" s="4"/>
      <c r="S24" s="4"/>
      <c r="T24" s="4"/>
      <c r="U24" s="4"/>
      <c r="V24" s="4"/>
      <c r="W24" s="4"/>
      <c r="X24" s="4"/>
      <c r="Y24" s="4"/>
      <c r="Z24" s="4"/>
    </row>
    <row r="25" spans="1:26" ht="16.5" customHeight="1">
      <c r="A25" s="88"/>
      <c r="B25" s="88"/>
      <c r="C25" s="88"/>
      <c r="D25" s="88"/>
      <c r="E25" s="88"/>
      <c r="F25" s="88"/>
      <c r="G25" s="88"/>
      <c r="H25" s="88"/>
      <c r="I25" s="88"/>
      <c r="J25" s="88"/>
      <c r="K25" s="88"/>
      <c r="L25" s="88"/>
      <c r="M25" s="3"/>
      <c r="N25" s="3"/>
      <c r="O25" s="3"/>
      <c r="P25" s="3"/>
      <c r="Q25" s="4"/>
      <c r="R25" s="4"/>
      <c r="S25" s="4"/>
      <c r="T25" s="4"/>
      <c r="U25" s="4"/>
      <c r="V25" s="4"/>
      <c r="W25" s="4"/>
      <c r="X25" s="4"/>
      <c r="Y25" s="4"/>
      <c r="Z25" s="4"/>
    </row>
    <row r="26" spans="1:26" ht="16.5" customHeight="1">
      <c r="A26" s="83"/>
      <c r="B26" s="83"/>
      <c r="C26" s="83"/>
      <c r="D26" s="83"/>
      <c r="E26" s="83"/>
      <c r="F26" s="83"/>
      <c r="G26" s="83"/>
      <c r="H26" s="83"/>
      <c r="I26" s="83"/>
      <c r="J26" s="83"/>
      <c r="K26" s="83"/>
      <c r="L26" s="83"/>
      <c r="M26" s="3"/>
      <c r="N26" s="3"/>
      <c r="O26" s="3"/>
      <c r="P26" s="3"/>
      <c r="Q26" s="4"/>
      <c r="R26" s="4"/>
      <c r="S26" s="4"/>
      <c r="T26" s="4"/>
      <c r="U26" s="4"/>
      <c r="V26" s="4"/>
      <c r="W26" s="4"/>
      <c r="X26" s="4"/>
      <c r="Y26" s="4"/>
      <c r="Z26" s="4"/>
    </row>
    <row r="27" spans="1:26" ht="16.5" customHeight="1">
      <c r="A27" s="93">
        <v>7</v>
      </c>
      <c r="B27" s="94" t="str">
        <f>IF(MID('2. Identificación del Riesgo'!H27:H29,1,27)="Seguridad de la Información",'2. Identificación del Riesgo'!B27:B29,
IF('2. Identificación del Riesgo'!H27:H29="","",
IF(MID('2. Identificación del Riesgo'!H27:H29,1,27)&lt;&gt;"Seguridad de la Información","No aplica")))</f>
        <v/>
      </c>
      <c r="C27" s="94" t="str">
        <f>IF(MID('2. Identificación del Riesgo'!H27:H29,1,27)="Seguridad de la Información",'2. Identificación del Riesgo'!C27:C29,
IF('2. Identificación del Riesgo'!H27:H29="","",
IF(MID('2. Identificación del Riesgo'!H27:H29,1,27)&lt;&gt;"Seguridad de la Información","No aplica")))</f>
        <v/>
      </c>
      <c r="D27" s="94" t="str">
        <f>IF(MID('2. Identificación del Riesgo'!H27:H29,1,27)="Seguridad de la Información",'2. Identificación del Riesgo'!G27:G29,
IF('2. Identificación del Riesgo'!H27:H29="","",
IF(MID('2. Identificación del Riesgo'!H27:H29,1,27)&lt;&gt;"Seguridad de la Información","No aplica")))</f>
        <v/>
      </c>
      <c r="E27" s="94" t="str">
        <f>IF(MID('2. Identificación del Riesgo'!H27:H29,1,27)="Seguridad de la Información",'2. Identificación del Riesgo'!H27:H29,
IF('2. Identificación del Riesgo'!H27:H29="","",
IF(MID('2. Identificación del Riesgo'!H27:H29,1,27)&lt;&gt;"Seguridad de la Información","No aplica")))</f>
        <v/>
      </c>
      <c r="F27" s="94" t="str">
        <f>IF(MID('2. Identificación del Riesgo'!H27:H29,1,27)="Seguridad de la Información",'2. Identificación del Riesgo'!I27:I29,
IF('2. Identificación del Riesgo'!H27:H29="","",
IF(MID('2. Identificación del Riesgo'!H27:H29,1,27)&lt;&gt;"Seguridad de la Información","No aplica")))</f>
        <v/>
      </c>
      <c r="G27" s="94" t="str">
        <f>IF(MID('2. Identificación del Riesgo'!H27:H29,1,27)="Seguridad de la Información",CONCATENATE("Probabilidad: ",'2. Identificación del Riesgo'!K27:K29,"
","Impacto: ",'2. Identificación del Riesgo'!N27:N29,"
","Zona de Riesgo: ",'2. Identificación del Riesgo'!P27:P29),
IF('2. Identificación del Riesgo'!H27:H29="","",
IF(MID('2. Identificación del Riesgo'!H27:H29,1,27)&lt;&gt;"Seguridad de la Información","No aplica")))</f>
        <v/>
      </c>
      <c r="H27" s="94" t="s">
        <v>208</v>
      </c>
      <c r="I27" s="94" t="s">
        <v>209</v>
      </c>
      <c r="J27" s="104" t="str">
        <f>IF(I27="Información","Información fisica o digital como contratos, acuerdos de confidencialidad, manuales, procedimientos operativos, registros contables, bases de datos, entre otros.",
IF(I27="Software","Activo informático lógico como programas, herramientas ofimáticas o sistemas lógicos para la ejecución de las actividades.",
IF(I27="Hardware","Equipos físicos de cómputo y de comunicaciones como, servidores, biométricos que por su criticidad son considerados activos de información.",
IF(I27="Servicios","Servicio brindado por parte de la entidad para el apoyo de las actividades de los procesos, tales como: Servicios WEB, intranet, CRM, ERP, Portales organizacionales, Aplicaciones entre otros (Pueden estar compuestos por hardware y software).",
IF(I27="Intangibles","Se consideran intangibles aquellos activos inmateriales que otorgan a la entidad una ventaja competitiva relevante, uno de ellos es la imagen corporativa, reputación o el good will, entre otros.",
IF(I27="Componentes de Red","Medios necesarios para realizar la conexión de los elementos de hardware y software en una red, por ejemplo, el cableado estructurado y tarjetas de red, routers, switches, entre otros.",
IF(I27="Personas","Aquellos roles que, por su conocimiento, experiencia y criticidad para el proceso, son considerados activos de información, por ejemplo: personal con experiencia y capacitado para realizar una tarea específica en la ejecución de las actividades.",
IF(I27="Instalaciones","Espacio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27" s="94" t="s">
        <v>166</v>
      </c>
      <c r="L27" s="94" t="s">
        <v>167</v>
      </c>
      <c r="M27" s="3"/>
      <c r="N27" s="3"/>
      <c r="O27" s="3"/>
      <c r="P27" s="3"/>
      <c r="Q27" s="4"/>
      <c r="R27" s="4"/>
      <c r="S27" s="4"/>
      <c r="T27" s="4"/>
      <c r="U27" s="4"/>
      <c r="V27" s="4"/>
      <c r="W27" s="4"/>
      <c r="X27" s="4"/>
      <c r="Y27" s="4"/>
      <c r="Z27" s="4"/>
    </row>
    <row r="28" spans="1:26" ht="16.5" customHeight="1">
      <c r="A28" s="88"/>
      <c r="B28" s="88"/>
      <c r="C28" s="88"/>
      <c r="D28" s="88"/>
      <c r="E28" s="88"/>
      <c r="F28" s="88"/>
      <c r="G28" s="88"/>
      <c r="H28" s="88"/>
      <c r="I28" s="88"/>
      <c r="J28" s="88"/>
      <c r="K28" s="88"/>
      <c r="L28" s="88"/>
      <c r="M28" s="3"/>
      <c r="N28" s="3"/>
      <c r="O28" s="3"/>
      <c r="P28" s="3"/>
      <c r="Q28" s="4"/>
      <c r="R28" s="4"/>
      <c r="S28" s="4"/>
      <c r="T28" s="4"/>
      <c r="U28" s="4"/>
      <c r="V28" s="4"/>
      <c r="W28" s="4"/>
      <c r="X28" s="4"/>
      <c r="Y28" s="4"/>
      <c r="Z28" s="4"/>
    </row>
    <row r="29" spans="1:26" ht="16.5" customHeight="1">
      <c r="A29" s="83"/>
      <c r="B29" s="83"/>
      <c r="C29" s="83"/>
      <c r="D29" s="83"/>
      <c r="E29" s="83"/>
      <c r="F29" s="83"/>
      <c r="G29" s="83"/>
      <c r="H29" s="83"/>
      <c r="I29" s="83"/>
      <c r="J29" s="83"/>
      <c r="K29" s="83"/>
      <c r="L29" s="83"/>
      <c r="M29" s="3"/>
      <c r="N29" s="3"/>
      <c r="O29" s="3"/>
      <c r="P29" s="3"/>
      <c r="Q29" s="4"/>
      <c r="R29" s="4"/>
      <c r="S29" s="4"/>
      <c r="T29" s="4"/>
      <c r="U29" s="4"/>
      <c r="V29" s="4"/>
      <c r="W29" s="4"/>
      <c r="X29" s="4"/>
      <c r="Y29" s="4"/>
      <c r="Z29" s="4"/>
    </row>
    <row r="30" spans="1:26" ht="16.5" customHeight="1">
      <c r="A30" s="93">
        <v>8</v>
      </c>
      <c r="B30" s="94" t="str">
        <f>IF(MID('2. Identificación del Riesgo'!H30:H32,1,27)="Seguridad de la Información",'2. Identificación del Riesgo'!B30:B32,
IF('2. Identificación del Riesgo'!H30:H32="","",
IF(MID('2. Identificación del Riesgo'!H30:H32,1,27)&lt;&gt;"Seguridad de la Información","No aplica")))</f>
        <v/>
      </c>
      <c r="C30" s="94" t="str">
        <f>IF(MID('2. Identificación del Riesgo'!H30:H32,1,27)="Seguridad de la Información",'2. Identificación del Riesgo'!C30:C32,
IF('2. Identificación del Riesgo'!H30:H32="","",
IF(MID('2. Identificación del Riesgo'!H30:H32,1,27)&lt;&gt;"Seguridad de la Información","No aplica")))</f>
        <v/>
      </c>
      <c r="D30" s="94" t="str">
        <f>IF(MID('2. Identificación del Riesgo'!H30:H32,1,27)="Seguridad de la Información",'2. Identificación del Riesgo'!G30:G32,
IF('2. Identificación del Riesgo'!H30:H32="","",
IF(MID('2. Identificación del Riesgo'!H30:H32,1,27)&lt;&gt;"Seguridad de la Información","No aplica")))</f>
        <v/>
      </c>
      <c r="E30" s="94" t="str">
        <f>IF(MID('2. Identificación del Riesgo'!H30:H32,1,27)="Seguridad de la Información",'2. Identificación del Riesgo'!H30:H32,
IF('2. Identificación del Riesgo'!H30:H32="","",
IF(MID('2. Identificación del Riesgo'!H30:H32,1,27)&lt;&gt;"Seguridad de la Información","No aplica")))</f>
        <v/>
      </c>
      <c r="F30" s="94" t="str">
        <f>IF(MID('2. Identificación del Riesgo'!H30:H32,1,27)="Seguridad de la Información",'2. Identificación del Riesgo'!I30:I32,
IF('2. Identificación del Riesgo'!H30:H32="","",
IF(MID('2. Identificación del Riesgo'!H30:H32,1,27)&lt;&gt;"Seguridad de la Información","No aplica")))</f>
        <v/>
      </c>
      <c r="G30" s="94" t="str">
        <f>IF(MID('2. Identificación del Riesgo'!H30:H32,1,27)="Seguridad de la Información",CONCATENATE("Probabilidad: ",'2. Identificación del Riesgo'!K30:K32,"
","Impacto: ",'2. Identificación del Riesgo'!N30:N32,"
","Zona de Riesgo: ",'2. Identificación del Riesgo'!P30:P32),
IF('2. Identificación del Riesgo'!H30:H32="","",
IF(MID('2. Identificación del Riesgo'!H30:H32,1,27)&lt;&gt;"Seguridad de la Información","No aplica")))</f>
        <v/>
      </c>
      <c r="H30" s="94" t="s">
        <v>210</v>
      </c>
      <c r="I30" s="94" t="s">
        <v>209</v>
      </c>
      <c r="J30" s="104" t="str">
        <f>IF(I30="Información","Información fisica o digital como contratos, acuerdos de confidencialidad, manuales, procedimientos operativos, registros contables, bases de datos, entre otros.",
IF(I30="Software","Activo informático lógico como programas, herramientas ofimáticas o sistemas lógicos para la ejecución de las actividades.",
IF(I30="Hardware","Equipos físicos de cómputo y de comunicaciones como, servidores, biométricos que por su criticidad son considerados activos de información.",
IF(I30="Servicios","Servicio brindado por parte de la entidad para el apoyo de las actividades de los procesos, tales como: Servicios WEB, intranet, CRM, ERP, Portales organizacionales, Aplicaciones entre otros (Pueden estar compuestos por hardware y software).",
IF(I30="Intangibles","Se consideran intangibles aquellos activos inmateriales que otorgan a la entidad una ventaja competitiva relevante, uno de ellos es la imagen corporativa, reputación o el good will, entre otros.",
IF(I30="Componentes de Red","Medios necesarios para realizar la conexión de los elementos de hardware y software en una red, por ejemplo, el cableado estructurado y tarjetas de red, routers, switches, entre otros.",
IF(I30="Personas","Aquellos roles que, por su conocimiento, experiencia y criticidad para el proceso, son considerados activos de información, por ejemplo: personal con experiencia y capacitado para realizar una tarea específica en la ejecución de las actividades.",
IF(I30="Instalaciones","Espacio o área asignada para alojar y salvaguardar los datos considerados como activos críticos para la empresa.",""))))))))</f>
        <v>Información fisica o digital como contratos, acuerdos de confidencialidad, manuales, procedimientos operativos, registros contables, bases de datos, entre otros.</v>
      </c>
      <c r="K30" s="94" t="s">
        <v>169</v>
      </c>
      <c r="L30" s="94" t="s">
        <v>170</v>
      </c>
      <c r="M30" s="3"/>
      <c r="N30" s="3"/>
      <c r="O30" s="3"/>
      <c r="P30" s="3"/>
      <c r="Q30" s="4"/>
      <c r="R30" s="4"/>
      <c r="S30" s="4"/>
      <c r="T30" s="4"/>
      <c r="U30" s="4"/>
      <c r="V30" s="4"/>
      <c r="W30" s="4"/>
      <c r="X30" s="4"/>
      <c r="Y30" s="4"/>
      <c r="Z30" s="4"/>
    </row>
    <row r="31" spans="1:26" ht="16.5" customHeight="1">
      <c r="A31" s="88"/>
      <c r="B31" s="88"/>
      <c r="C31" s="88"/>
      <c r="D31" s="88"/>
      <c r="E31" s="88"/>
      <c r="F31" s="88"/>
      <c r="G31" s="88"/>
      <c r="H31" s="88"/>
      <c r="I31" s="88"/>
      <c r="J31" s="88"/>
      <c r="K31" s="88"/>
      <c r="L31" s="88"/>
      <c r="M31" s="3"/>
      <c r="N31" s="3"/>
      <c r="O31" s="3"/>
      <c r="P31" s="3"/>
      <c r="Q31" s="4"/>
      <c r="R31" s="4"/>
      <c r="S31" s="4"/>
      <c r="T31" s="4"/>
      <c r="U31" s="4"/>
      <c r="V31" s="4"/>
      <c r="W31" s="4"/>
      <c r="X31" s="4"/>
      <c r="Y31" s="4"/>
      <c r="Z31" s="4"/>
    </row>
    <row r="32" spans="1:26" ht="16.5" customHeight="1">
      <c r="A32" s="83"/>
      <c r="B32" s="83"/>
      <c r="C32" s="83"/>
      <c r="D32" s="83"/>
      <c r="E32" s="83"/>
      <c r="F32" s="83"/>
      <c r="G32" s="83"/>
      <c r="H32" s="83"/>
      <c r="I32" s="83"/>
      <c r="J32" s="83"/>
      <c r="K32" s="83"/>
      <c r="L32" s="83"/>
      <c r="M32" s="3"/>
      <c r="N32" s="3"/>
      <c r="O32" s="3"/>
      <c r="P32" s="3"/>
      <c r="Q32" s="4"/>
      <c r="R32" s="4"/>
      <c r="S32" s="4"/>
      <c r="T32" s="4"/>
      <c r="U32" s="4"/>
      <c r="V32" s="4"/>
      <c r="W32" s="4"/>
      <c r="X32" s="4"/>
      <c r="Y32" s="4"/>
      <c r="Z32" s="4"/>
    </row>
    <row r="33" spans="1:26" ht="16.5" customHeight="1">
      <c r="A33" s="93">
        <v>9</v>
      </c>
      <c r="B33" s="94" t="str">
        <f>IF(MID('2. Identificación del Riesgo'!H33:H35,1,27)="Seguridad de la Información",'2. Identificación del Riesgo'!B33:B35,
IF('2. Identificación del Riesgo'!H33:H35="","",
IF(MID('2. Identificación del Riesgo'!H33:H35,1,27)&lt;&gt;"Seguridad de la Información","No aplica")))</f>
        <v/>
      </c>
      <c r="C33" s="94" t="str">
        <f>IF(MID('2. Identificación del Riesgo'!H33:H35,1,27)="Seguridad de la Información",'2. Identificación del Riesgo'!C33:C35,
IF('2. Identificación del Riesgo'!H33:H35="","",
IF(MID('2. Identificación del Riesgo'!H33:H35,1,27)&lt;&gt;"Seguridad de la Información","No aplica")))</f>
        <v/>
      </c>
      <c r="D33" s="94" t="str">
        <f>IF(MID('2. Identificación del Riesgo'!H33:H35,1,27)="Seguridad de la Información",'2. Identificación del Riesgo'!G33:G35,
IF('2. Identificación del Riesgo'!H33:H35="","",
IF(MID('2. Identificación del Riesgo'!H33:H35,1,27)&lt;&gt;"Seguridad de la Información","No aplica")))</f>
        <v/>
      </c>
      <c r="E33" s="94" t="str">
        <f>IF(MID('2. Identificación del Riesgo'!H33:H35,1,27)="Seguridad de la Información",'2. Identificación del Riesgo'!H33:H35,
IF('2. Identificación del Riesgo'!H33:H35="","",
IF(MID('2. Identificación del Riesgo'!H33:H35,1,27)&lt;&gt;"Seguridad de la Información","No aplica")))</f>
        <v/>
      </c>
      <c r="F33" s="94" t="str">
        <f>IF(MID('2. Identificación del Riesgo'!H33:H35,1,27)="Seguridad de la Información",'2. Identificación del Riesgo'!I33:I35,
IF('2. Identificación del Riesgo'!H33:H35="","",
IF(MID('2. Identificación del Riesgo'!H33:H35,1,27)&lt;&gt;"Seguridad de la Información","No aplica")))</f>
        <v/>
      </c>
      <c r="G33" s="94" t="str">
        <f>IF(MID('2. Identificación del Riesgo'!H33:H35,1,27)="Seguridad de la Información",CONCATENATE("Probabilidad: ",'2. Identificación del Riesgo'!K33:K35,"
","Impacto: ",'2. Identificación del Riesgo'!N33:N35,"
","Zona de Riesgo: ",'2. Identificación del Riesgo'!P33:P35),
IF('2. Identificación del Riesgo'!H33:H35="","",
IF(MID('2. Identificación del Riesgo'!H33:H35,1,27)&lt;&gt;"Seguridad de la Información","No aplica")))</f>
        <v/>
      </c>
      <c r="H33" s="94"/>
      <c r="I33" s="94"/>
      <c r="J33" s="104" t="str">
        <f>IF(I33="Información","Información fisica o digital como contratos, acuerdos de confidencialidad, manuales, procedimientos operativos, registros contables, bases de datos, entre otros.",
IF(I33="Software","Activo informático lógico como programas, herramientas ofimáticas o sistemas lógicos para la ejecución de las actividades.",
IF(I33="Hardware","Equipos físicos de cómputo y de comunicaciones como, servidores, biométricos que por su criticidad son considerados activos de información.",
IF(I33="Servicios","Servicio brindado por parte de la entidad para el apoyo de las actividades de los procesos, tales como: Servicios WEB, intranet, CRM, ERP, Portales organizacionales, Aplicaciones entre otros (Pueden estar compuestos por hardware y software).",
IF(I33="Intangibles","Se consideran intangibles aquellos activos inmateriales que otorgan a la entidad una ventaja competitiva relevante, uno de ellos es la imagen corporativa, reputación o el good will, entre otros.",
IF(I33="Componentes de Red","Medios necesarios para realizar la conexión de los elementos de hardware y software en una red, por ejemplo, el cableado estructurado y tarjetas de red, routers, switches, entre otros.",
IF(I33="Personas","Aquellos roles que, por su conocimiento, experiencia y criticidad para el proceso, son considerados activos de información, por ejemplo: personal con experiencia y capacitado para realizar una tarea específica en la ejecución de las actividades.",
IF(I33="Instalaciones","Espacio o área asignada para alojar y salvaguardar los datos considerados como activos críticos para la empresa.",""))))))))</f>
        <v/>
      </c>
      <c r="K33" s="94"/>
      <c r="L33" s="94"/>
      <c r="M33" s="3"/>
      <c r="N33" s="3"/>
      <c r="O33" s="3"/>
      <c r="P33" s="3"/>
      <c r="Q33" s="4"/>
      <c r="R33" s="4"/>
      <c r="S33" s="4"/>
      <c r="T33" s="4"/>
      <c r="U33" s="4"/>
      <c r="V33" s="4"/>
      <c r="W33" s="4"/>
      <c r="X33" s="4"/>
      <c r="Y33" s="4"/>
      <c r="Z33" s="4"/>
    </row>
    <row r="34" spans="1:26" ht="16.5" customHeight="1">
      <c r="A34" s="88"/>
      <c r="B34" s="88"/>
      <c r="C34" s="88"/>
      <c r="D34" s="88"/>
      <c r="E34" s="88"/>
      <c r="F34" s="88"/>
      <c r="G34" s="88"/>
      <c r="H34" s="88"/>
      <c r="I34" s="88"/>
      <c r="J34" s="88"/>
      <c r="K34" s="88"/>
      <c r="L34" s="88"/>
      <c r="M34" s="3"/>
      <c r="N34" s="3"/>
      <c r="O34" s="3"/>
      <c r="P34" s="3"/>
      <c r="Q34" s="4"/>
      <c r="R34" s="4"/>
      <c r="S34" s="4"/>
      <c r="T34" s="4"/>
      <c r="U34" s="4"/>
      <c r="V34" s="4"/>
      <c r="W34" s="4"/>
      <c r="X34" s="4"/>
      <c r="Y34" s="4"/>
      <c r="Z34" s="4"/>
    </row>
    <row r="35" spans="1:26" ht="16.5" customHeight="1">
      <c r="A35" s="83"/>
      <c r="B35" s="83"/>
      <c r="C35" s="83"/>
      <c r="D35" s="83"/>
      <c r="E35" s="83"/>
      <c r="F35" s="83"/>
      <c r="G35" s="83"/>
      <c r="H35" s="83"/>
      <c r="I35" s="83"/>
      <c r="J35" s="83"/>
      <c r="K35" s="83"/>
      <c r="L35" s="83"/>
      <c r="M35" s="3"/>
      <c r="N35" s="3"/>
      <c r="O35" s="3"/>
      <c r="P35" s="3"/>
      <c r="Q35" s="4"/>
      <c r="R35" s="4"/>
      <c r="S35" s="4"/>
      <c r="T35" s="4"/>
      <c r="U35" s="4"/>
      <c r="V35" s="4"/>
      <c r="W35" s="4"/>
      <c r="X35" s="4"/>
      <c r="Y35" s="4"/>
      <c r="Z35" s="4"/>
    </row>
    <row r="36" spans="1:26" ht="16.5" customHeight="1">
      <c r="A36" s="93">
        <v>10</v>
      </c>
      <c r="B36" s="94" t="str">
        <f>IF(MID('2. Identificación del Riesgo'!H36:H38,1,27)="Seguridad de la Información",'2. Identificación del Riesgo'!B36:B38,
IF('2. Identificación del Riesgo'!H36:H38="","",
IF(MID('2. Identificación del Riesgo'!H36:H38,1,27)&lt;&gt;"Seguridad de la Información","No aplica")))</f>
        <v/>
      </c>
      <c r="C36" s="94" t="str">
        <f>IF(MID('2. Identificación del Riesgo'!H36:H38,1,27)="Seguridad de la Información",'2. Identificación del Riesgo'!C36:C38,
IF('2. Identificación del Riesgo'!H36:H38="","",
IF(MID('2. Identificación del Riesgo'!H36:H38,1,27)&lt;&gt;"Seguridad de la Información","No aplica")))</f>
        <v/>
      </c>
      <c r="D36" s="94" t="str">
        <f>IF(MID('2. Identificación del Riesgo'!H36:H38,1,27)="Seguridad de la Información",'2. Identificación del Riesgo'!G36:G38,
IF('2. Identificación del Riesgo'!H36:H38="","",
IF(MID('2. Identificación del Riesgo'!H36:H38,1,27)&lt;&gt;"Seguridad de la Información","No aplica")))</f>
        <v/>
      </c>
      <c r="E36" s="94" t="str">
        <f>IF(MID('2. Identificación del Riesgo'!H36:H38,1,27)="Seguridad de la Información",'2. Identificación del Riesgo'!H36:H38,
IF('2. Identificación del Riesgo'!H36:H38="","",
IF(MID('2. Identificación del Riesgo'!H36:H38,1,27)&lt;&gt;"Seguridad de la Información","No aplica")))</f>
        <v/>
      </c>
      <c r="F36" s="94" t="str">
        <f>IF(MID('2. Identificación del Riesgo'!H36:H38,1,27)="Seguridad de la Información",'2. Identificación del Riesgo'!I36:I38,
IF('2. Identificación del Riesgo'!H36:H38="","",
IF(MID('2. Identificación del Riesgo'!H36:H38,1,27)&lt;&gt;"Seguridad de la Información","No aplica")))</f>
        <v/>
      </c>
      <c r="G36" s="94" t="str">
        <f>IF(MID('2. Identificación del Riesgo'!H36:H38,1,27)="Seguridad de la Información",CONCATENATE("Probabilidad: ",'2. Identificación del Riesgo'!K36:K38,"
","Impacto: ",'2. Identificación del Riesgo'!N36:N38,"
","Zona de Riesgo: ",'2. Identificación del Riesgo'!P36:P38),
IF('2. Identificación del Riesgo'!H36:H38="","",
IF(MID('2. Identificación del Riesgo'!H36:H38,1,27)&lt;&gt;"Seguridad de la Información","No aplica")))</f>
        <v/>
      </c>
      <c r="H36" s="94"/>
      <c r="I36" s="94"/>
      <c r="J36" s="104" t="str">
        <f>IF(I36="Información","Información fisica o digital como contratos, acuerdos de confidencialidad, manuales, procedimientos operativos, registros contables, bases de datos, entre otros.",
IF(I36="Software","Activo informático lógico como programas, herramientas ofimáticas o sistemas lógicos para la ejecución de las actividades.",
IF(I36="Hardware","Equipos físicos de cómputo y de comunicaciones como, servidores, biométricos que por su criticidad son considerados activos de información.",
IF(I36="Servicios","Servicio brindado por parte de la entidad para el apoyo de las actividades de los procesos, tales como: Servicios WEB, intranet, CRM, ERP, Portales organizacionales, Aplicaciones entre otros (Pueden estar compuestos por hardware y software).",
IF(I36="Intangibles","Se consideran intangibles aquellos activos inmateriales que otorgan a la entidad una ventaja competitiva relevante, uno de ellos es la imagen corporativa, reputación o el good will, entre otros.",
IF(I36="Componentes de Red","Medios necesarios para realizar la conexión de los elementos de hardware y software en una red, por ejemplo, el cableado estructurado y tarjetas de red, routers, switches, entre otros.",
IF(I36="Personas","Aquellos roles que, por su conocimiento, experiencia y criticidad para el proceso, son considerados activos de información, por ejemplo: personal con experiencia y capacitado para realizar una tarea específica en la ejecución de las actividades.",
IF(I36="Instalaciones","Espacio o área asignada para alojar y salvaguardar los datos considerados como activos críticos para la empresa.",""))))))))</f>
        <v/>
      </c>
      <c r="K36" s="94"/>
      <c r="L36" s="94"/>
      <c r="M36" s="3"/>
      <c r="N36" s="3"/>
      <c r="O36" s="3"/>
      <c r="P36" s="3"/>
      <c r="Q36" s="4"/>
      <c r="R36" s="4"/>
      <c r="S36" s="4"/>
      <c r="T36" s="4"/>
      <c r="U36" s="4"/>
      <c r="V36" s="4"/>
      <c r="W36" s="4"/>
      <c r="X36" s="4"/>
      <c r="Y36" s="4"/>
      <c r="Z36" s="4"/>
    </row>
    <row r="37" spans="1:26" ht="16.5" customHeight="1">
      <c r="A37" s="88"/>
      <c r="B37" s="88"/>
      <c r="C37" s="88"/>
      <c r="D37" s="88"/>
      <c r="E37" s="88"/>
      <c r="F37" s="88"/>
      <c r="G37" s="88"/>
      <c r="H37" s="88"/>
      <c r="I37" s="88"/>
      <c r="J37" s="88"/>
      <c r="K37" s="88"/>
      <c r="L37" s="88"/>
      <c r="M37" s="2"/>
      <c r="N37" s="2"/>
      <c r="O37" s="2"/>
      <c r="P37" s="2"/>
      <c r="Q37" s="4"/>
      <c r="R37" s="4"/>
      <c r="S37" s="4"/>
      <c r="T37" s="4"/>
      <c r="U37" s="4"/>
      <c r="V37" s="4"/>
      <c r="W37" s="4"/>
      <c r="X37" s="4"/>
      <c r="Y37" s="4"/>
      <c r="Z37" s="4"/>
    </row>
    <row r="38" spans="1:26" ht="16.5" customHeight="1">
      <c r="A38" s="83"/>
      <c r="B38" s="83"/>
      <c r="C38" s="83"/>
      <c r="D38" s="83"/>
      <c r="E38" s="83"/>
      <c r="F38" s="83"/>
      <c r="G38" s="83"/>
      <c r="H38" s="83"/>
      <c r="I38" s="83"/>
      <c r="J38" s="83"/>
      <c r="K38" s="83"/>
      <c r="L38" s="83"/>
      <c r="M38" s="2"/>
      <c r="N38" s="2"/>
      <c r="O38" s="2"/>
      <c r="P38" s="2"/>
      <c r="Q38" s="4"/>
      <c r="R38" s="4"/>
      <c r="S38" s="4"/>
      <c r="T38" s="4"/>
      <c r="U38" s="4"/>
      <c r="V38" s="4"/>
      <c r="W38" s="4"/>
      <c r="X38" s="4"/>
      <c r="Y38" s="4"/>
      <c r="Z38" s="4"/>
    </row>
    <row r="39" spans="1:26" ht="16.5" customHeight="1">
      <c r="A39" s="93">
        <v>11</v>
      </c>
      <c r="B39" s="94" t="str">
        <f>IF(MID('2. Identificación del Riesgo'!H39:H41,1,27)="Seguridad de la Información",'2. Identificación del Riesgo'!B39:B41,
IF('2. Identificación del Riesgo'!H39:H41="","",
IF(MID('2. Identificación del Riesgo'!H39:H41,1,27)&lt;&gt;"Seguridad de la Información","No aplica")))</f>
        <v/>
      </c>
      <c r="C39" s="94" t="str">
        <f>IF(MID('2. Identificación del Riesgo'!H39:H41,1,27)="Seguridad de la Información",'2. Identificación del Riesgo'!C39:C41,
IF('2. Identificación del Riesgo'!H39:H41="","",
IF(MID('2. Identificación del Riesgo'!H39:H41,1,27)&lt;&gt;"Seguridad de la Información","No aplica")))</f>
        <v/>
      </c>
      <c r="D39" s="94" t="str">
        <f>IF(MID('2. Identificación del Riesgo'!H39:H41,1,27)="Seguridad de la Información",'2. Identificación del Riesgo'!G39:G41,
IF('2. Identificación del Riesgo'!H39:H41="","",
IF(MID('2. Identificación del Riesgo'!H39:H41,1,27)&lt;&gt;"Seguridad de la Información","No aplica")))</f>
        <v/>
      </c>
      <c r="E39" s="94" t="str">
        <f>IF(MID('2. Identificación del Riesgo'!H39:H41,1,27)="Seguridad de la Información",'2. Identificación del Riesgo'!H39:H41,
IF('2. Identificación del Riesgo'!H39:H41="","",
IF(MID('2. Identificación del Riesgo'!H39:H41,1,27)&lt;&gt;"Seguridad de la Información","No aplica")))</f>
        <v/>
      </c>
      <c r="F39" s="94" t="str">
        <f>IF(MID('2. Identificación del Riesgo'!H39:H41,1,27)="Seguridad de la Información",'2. Identificación del Riesgo'!I39:I41,
IF('2. Identificación del Riesgo'!H39:H41="","",
IF(MID('2. Identificación del Riesgo'!H39:H41,1,27)&lt;&gt;"Seguridad de la Información","No aplica")))</f>
        <v/>
      </c>
      <c r="G39" s="94" t="str">
        <f>IF(MID('2. Identificación del Riesgo'!H39:H41,1,27)="Seguridad de la Información",CONCATENATE("Probabilidad: ",'2. Identificación del Riesgo'!K39:K41,"
","Impacto: ",'2. Identificación del Riesgo'!N39:N41,"
","Zona de Riesgo: ",'2. Identificación del Riesgo'!P39:P41),
IF('2. Identificación del Riesgo'!H39:H41="","",
IF(MID('2. Identificación del Riesgo'!H39:H41,1,27)&lt;&gt;"Seguridad de la Información","No aplica")))</f>
        <v/>
      </c>
      <c r="H39" s="94"/>
      <c r="I39" s="94"/>
      <c r="J39" s="104" t="str">
        <f>IF(I39="Información","Información fisica o digital como contratos, acuerdos de confidencialidad, manuales, procedimientos operativos, registros contables, bases de datos, entre otros.",
IF(I39="Software","Activo informático lógico como programas, herramientas ofimáticas o sistemas lógicos para la ejecución de las actividades.",
IF(I39="Hardware","Equipos físicos de cómputo y de comunicaciones como, servidores, biométricos que por su criticidad son considerados activos de información.",
IF(I39="Servicios","Servicio brindado por parte de la entidad para el apoyo de las actividades de los procesos, tales como: Servicios WEB, intranet, CRM, ERP, Portales organizacionales, Aplicaciones entre otros (Pueden estar compuestos por hardware y software).",
IF(I39="Intangibles","Se consideran intangibles aquellos activos inmateriales que otorgan a la entidad una ventaja competitiva relevante, uno de ellos es la imagen corporativa, reputación o el good will, entre otros.",
IF(I39="Componentes de Red","Medios necesarios para realizar la conexión de los elementos de hardware y software en una red, por ejemplo, el cableado estructurado y tarjetas de red, routers, switches, entre otros.",
IF(I39="Personas","Aquellos roles que, por su conocimiento, experiencia y criticidad para el proceso, son considerados activos de información, por ejemplo: personal con experiencia y capacitado para realizar una tarea específica en la ejecución de las actividades.",
IF(I39="Instalaciones","Espacio o área asignada para alojar y salvaguardar los datos considerados como activos críticos para la empresa.",""))))))))</f>
        <v/>
      </c>
      <c r="K39" s="94"/>
      <c r="L39" s="94"/>
      <c r="M39" s="3"/>
      <c r="N39" s="3"/>
      <c r="O39" s="3"/>
      <c r="P39" s="3"/>
      <c r="Q39" s="4"/>
      <c r="R39" s="4"/>
      <c r="S39" s="4"/>
      <c r="T39" s="4"/>
      <c r="U39" s="4"/>
      <c r="V39" s="4"/>
      <c r="W39" s="4"/>
      <c r="X39" s="4"/>
      <c r="Y39" s="4"/>
      <c r="Z39" s="4"/>
    </row>
    <row r="40" spans="1:26" ht="16.5" customHeight="1">
      <c r="A40" s="88"/>
      <c r="B40" s="88"/>
      <c r="C40" s="88"/>
      <c r="D40" s="88"/>
      <c r="E40" s="88"/>
      <c r="F40" s="88"/>
      <c r="G40" s="88"/>
      <c r="H40" s="88"/>
      <c r="I40" s="88"/>
      <c r="J40" s="88"/>
      <c r="K40" s="88"/>
      <c r="L40" s="88"/>
      <c r="M40" s="2"/>
      <c r="N40" s="2"/>
      <c r="O40" s="2"/>
      <c r="P40" s="2"/>
      <c r="Q40" s="4"/>
      <c r="R40" s="4"/>
      <c r="S40" s="4"/>
      <c r="T40" s="4"/>
      <c r="U40" s="4"/>
      <c r="V40" s="4"/>
      <c r="W40" s="4"/>
      <c r="X40" s="4"/>
      <c r="Y40" s="4"/>
      <c r="Z40" s="4"/>
    </row>
    <row r="41" spans="1:26" ht="16.5" customHeight="1">
      <c r="A41" s="83"/>
      <c r="B41" s="83"/>
      <c r="C41" s="83"/>
      <c r="D41" s="83"/>
      <c r="E41" s="83"/>
      <c r="F41" s="83"/>
      <c r="G41" s="83"/>
      <c r="H41" s="83"/>
      <c r="I41" s="83"/>
      <c r="J41" s="83"/>
      <c r="K41" s="83"/>
      <c r="L41" s="83"/>
      <c r="M41" s="2"/>
      <c r="N41" s="2"/>
      <c r="O41" s="2"/>
      <c r="P41" s="2"/>
      <c r="Q41" s="4"/>
      <c r="R41" s="4"/>
      <c r="S41" s="4"/>
      <c r="T41" s="4"/>
      <c r="U41" s="4"/>
      <c r="V41" s="4"/>
      <c r="W41" s="4"/>
      <c r="X41" s="4"/>
      <c r="Y41" s="4"/>
      <c r="Z41" s="4"/>
    </row>
    <row r="42" spans="1:26" ht="16.5" customHeight="1">
      <c r="A42" s="93">
        <v>12</v>
      </c>
      <c r="B42" s="94" t="str">
        <f>IF(MID('2. Identificación del Riesgo'!H42:H44,1,27)="Seguridad de la Información",'2. Identificación del Riesgo'!B42:B44,
IF('2. Identificación del Riesgo'!H42:H44="","",
IF(MID('2. Identificación del Riesgo'!H42:H44,1,27)&lt;&gt;"Seguridad de la Información","No aplica")))</f>
        <v/>
      </c>
      <c r="C42" s="94" t="str">
        <f>IF(MID('2. Identificación del Riesgo'!H42:H44,1,27)="Seguridad de la Información",'2. Identificación del Riesgo'!C42:C44,
IF('2. Identificación del Riesgo'!H42:H44="","",
IF(MID('2. Identificación del Riesgo'!H42:H44,1,27)&lt;&gt;"Seguridad de la Información","No aplica")))</f>
        <v/>
      </c>
      <c r="D42" s="94" t="str">
        <f>IF(MID('2. Identificación del Riesgo'!H42:H44,1,27)="Seguridad de la Información",'2. Identificación del Riesgo'!G42:G44,
IF('2. Identificación del Riesgo'!H42:H44="","",
IF(MID('2. Identificación del Riesgo'!H42:H44,1,27)&lt;&gt;"Seguridad de la Información","No aplica")))</f>
        <v/>
      </c>
      <c r="E42" s="94" t="str">
        <f>IF(MID('2. Identificación del Riesgo'!H42:H44,1,27)="Seguridad de la Información",'2. Identificación del Riesgo'!H42:H44,
IF('2. Identificación del Riesgo'!H42:H44="","",
IF(MID('2. Identificación del Riesgo'!H42:H44,1,27)&lt;&gt;"Seguridad de la Información","No aplica")))</f>
        <v/>
      </c>
      <c r="F42" s="94" t="str">
        <f>IF(MID('2. Identificación del Riesgo'!H42:H44,1,27)="Seguridad de la Información",'2. Identificación del Riesgo'!I42:I44,
IF('2. Identificación del Riesgo'!H42:H44="","",
IF(MID('2. Identificación del Riesgo'!H42:H44,1,27)&lt;&gt;"Seguridad de la Información","No aplica")))</f>
        <v/>
      </c>
      <c r="G42" s="94" t="str">
        <f>IF(MID('2. Identificación del Riesgo'!H42:H44,1,27)="Seguridad de la Información",CONCATENATE("Probabilidad: ",'2. Identificación del Riesgo'!K42:K44,"
","Impacto: ",'2. Identificación del Riesgo'!N42:N44,"
","Zona de Riesgo: ",'2. Identificación del Riesgo'!P42:P44),
IF('2. Identificación del Riesgo'!H42:H44="","",
IF(MID('2. Identificación del Riesgo'!H42:H44,1,27)&lt;&gt;"Seguridad de la Información","No aplica")))</f>
        <v/>
      </c>
      <c r="H42" s="94"/>
      <c r="I42" s="94"/>
      <c r="J42" s="104" t="str">
        <f>IF(I42="Información","Información fisica o digital como contratos, acuerdos de confidencialidad, manuales, procedimientos operativos, registros contables, bases de datos, entre otros.",
IF(I42="Software","Activo informático lógico como programas, herramientas ofimáticas o sistemas lógicos para la ejecución de las actividades.",
IF(I42="Hardware","Equipos físicos de cómputo y de comunicaciones como, servidores, biométricos que por su criticidad son considerados activos de información.",
IF(I42="Servicios","Servicio brindado por parte de la entidad para el apoyo de las actividades de los procesos, tales como: Servicios WEB, intranet, CRM, ERP, Portales organizacionales, Aplicaciones entre otros (Pueden estar compuestos por hardware y software).",
IF(I42="Intangibles","Se consideran intangibles aquellos activos inmateriales que otorgan a la entidad una ventaja competitiva relevante, uno de ellos es la imagen corporativa, reputación o el good will, entre otros.",
IF(I42="Componentes de Red","Medios necesarios para realizar la conexión de los elementos de hardware y software en una red, por ejemplo, el cableado estructurado y tarjetas de red, routers, switches, entre otros.",
IF(I42="Personas","Aquellos roles que, por su conocimiento, experiencia y criticidad para el proceso, son considerados activos de información, por ejemplo: personal con experiencia y capacitado para realizar una tarea específica en la ejecución de las actividades.",
IF(I42="Instalaciones","Espacio o área asignada para alojar y salvaguardar los datos considerados como activos críticos para la empresa.",""))))))))</f>
        <v/>
      </c>
      <c r="K42" s="94"/>
      <c r="L42" s="94"/>
      <c r="M42" s="3"/>
      <c r="N42" s="3"/>
      <c r="O42" s="3"/>
      <c r="P42" s="3"/>
      <c r="Q42" s="4"/>
      <c r="R42" s="4"/>
      <c r="S42" s="4"/>
      <c r="T42" s="4"/>
      <c r="U42" s="4"/>
      <c r="V42" s="4"/>
      <c r="W42" s="4"/>
      <c r="X42" s="4"/>
      <c r="Y42" s="4"/>
      <c r="Z42" s="4"/>
    </row>
    <row r="43" spans="1:26" ht="16.5" customHeight="1">
      <c r="A43" s="88"/>
      <c r="B43" s="88"/>
      <c r="C43" s="88"/>
      <c r="D43" s="88"/>
      <c r="E43" s="88"/>
      <c r="F43" s="88"/>
      <c r="G43" s="88"/>
      <c r="H43" s="88"/>
      <c r="I43" s="88"/>
      <c r="J43" s="88"/>
      <c r="K43" s="88"/>
      <c r="L43" s="88"/>
      <c r="M43" s="2"/>
      <c r="N43" s="2"/>
      <c r="O43" s="2"/>
      <c r="P43" s="2"/>
      <c r="Q43" s="4"/>
      <c r="R43" s="4"/>
      <c r="S43" s="4"/>
      <c r="T43" s="4"/>
      <c r="U43" s="4"/>
      <c r="V43" s="4"/>
      <c r="W43" s="4"/>
      <c r="X43" s="4"/>
      <c r="Y43" s="4"/>
      <c r="Z43" s="4"/>
    </row>
    <row r="44" spans="1:26" ht="16.5" customHeight="1">
      <c r="A44" s="83"/>
      <c r="B44" s="83"/>
      <c r="C44" s="83"/>
      <c r="D44" s="83"/>
      <c r="E44" s="83"/>
      <c r="F44" s="83"/>
      <c r="G44" s="83"/>
      <c r="H44" s="83"/>
      <c r="I44" s="83"/>
      <c r="J44" s="83"/>
      <c r="K44" s="83"/>
      <c r="L44" s="83"/>
      <c r="M44" s="2"/>
      <c r="N44" s="2"/>
      <c r="O44" s="2"/>
      <c r="P44" s="2"/>
      <c r="Q44" s="4"/>
      <c r="R44" s="4"/>
      <c r="S44" s="4"/>
      <c r="T44" s="4"/>
      <c r="U44" s="4"/>
      <c r="V44" s="4"/>
      <c r="W44" s="4"/>
      <c r="X44" s="4"/>
      <c r="Y44" s="4"/>
      <c r="Z44" s="4"/>
    </row>
    <row r="45" spans="1:26" ht="16.5" customHeight="1">
      <c r="A45" s="93">
        <v>13</v>
      </c>
      <c r="B45" s="94" t="str">
        <f>IF(MID('2. Identificación del Riesgo'!H45:H47,1,27)="Seguridad de la Información",'2. Identificación del Riesgo'!B45:B47,
IF('2. Identificación del Riesgo'!H45:H47="","",
IF(MID('2. Identificación del Riesgo'!H45:H47,1,27)&lt;&gt;"Seguridad de la Información","No aplica")))</f>
        <v/>
      </c>
      <c r="C45" s="94" t="str">
        <f>IF(MID('2. Identificación del Riesgo'!H45:H47,1,27)="Seguridad de la Información",'2. Identificación del Riesgo'!C45:C47,
IF('2. Identificación del Riesgo'!H45:H47="","",
IF(MID('2. Identificación del Riesgo'!H45:H47,1,27)&lt;&gt;"Seguridad de la Información","No aplica")))</f>
        <v/>
      </c>
      <c r="D45" s="94" t="str">
        <f>IF(MID('2. Identificación del Riesgo'!H45:H47,1,27)="Seguridad de la Información",'2. Identificación del Riesgo'!G45:G47,
IF('2. Identificación del Riesgo'!H45:H47="","",
IF(MID('2. Identificación del Riesgo'!H45:H47,1,27)&lt;&gt;"Seguridad de la Información","No aplica")))</f>
        <v/>
      </c>
      <c r="E45" s="94" t="str">
        <f>IF(MID('2. Identificación del Riesgo'!H45:H47,1,27)="Seguridad de la Información",'2. Identificación del Riesgo'!H45:H47,
IF('2. Identificación del Riesgo'!H45:H47="","",
IF(MID('2. Identificación del Riesgo'!H45:H47,1,27)&lt;&gt;"Seguridad de la Información","No aplica")))</f>
        <v/>
      </c>
      <c r="F45" s="94" t="str">
        <f>IF(MID('2. Identificación del Riesgo'!H45:H47,1,27)="Seguridad de la Información",'2. Identificación del Riesgo'!I45:I47,
IF('2. Identificación del Riesgo'!H45:H47="","",
IF(MID('2. Identificación del Riesgo'!H45:H47,1,27)&lt;&gt;"Seguridad de la Información","No aplica")))</f>
        <v/>
      </c>
      <c r="G45" s="94" t="str">
        <f>IF(MID('2. Identificación del Riesgo'!H45:H47,1,27)="Seguridad de la Información",CONCATENATE("Probabilidad: ",'2. Identificación del Riesgo'!K45:K47,"
","Impacto: ",'2. Identificación del Riesgo'!N45:N47,"
","Zona de Riesgo: ",'2. Identificación del Riesgo'!P45:P47),
IF('2. Identificación del Riesgo'!H45:H47="","",
IF(MID('2. Identificación del Riesgo'!H45:H47,1,27)&lt;&gt;"Seguridad de la Información","No aplica")))</f>
        <v/>
      </c>
      <c r="H45" s="94"/>
      <c r="I45" s="94"/>
      <c r="J45" s="104" t="str">
        <f>IF(I45="Información","Información fisica o digital como contratos, acuerdos de confidencialidad, manuales, procedimientos operativos, registros contables, bases de datos, entre otros.",
IF(I45="Software","Activo informático lógico como programas, herramientas ofimáticas o sistemas lógicos para la ejecución de las actividades.",
IF(I45="Hardware","Equipos físicos de cómputo y de comunicaciones como, servidores, biométricos que por su criticidad son considerados activos de información.",
IF(I45="Servicios","Servicio brindado por parte de la entidad para el apoyo de las actividades de los procesos, tales como: Servicios WEB, intranet, CRM, ERP, Portales organizacionales, Aplicaciones entre otros (Pueden estar compuestos por hardware y software).",
IF(I45="Intangibles","Se consideran intangibles aquellos activos inmateriales que otorgan a la entidad una ventaja competitiva relevante, uno de ellos es la imagen corporativa, reputación o el good will, entre otros.",
IF(I45="Componentes de Red","Medios necesarios para realizar la conexión de los elementos de hardware y software en una red, por ejemplo, el cableado estructurado y tarjetas de red, routers, switches, entre otros.",
IF(I45="Personas","Aquellos roles que, por su conocimiento, experiencia y criticidad para el proceso, son considerados activos de información, por ejemplo: personal con experiencia y capacitado para realizar una tarea específica en la ejecución de las actividades.",
IF(I45="Instalaciones","Espacio o área asignada para alojar y salvaguardar los datos considerados como activos críticos para la empresa.",""))))))))</f>
        <v/>
      </c>
      <c r="K45" s="94"/>
      <c r="L45" s="94"/>
      <c r="M45" s="3"/>
      <c r="N45" s="3"/>
      <c r="O45" s="3"/>
      <c r="P45" s="3"/>
      <c r="Q45" s="4"/>
      <c r="R45" s="4"/>
      <c r="S45" s="4"/>
      <c r="T45" s="4"/>
      <c r="U45" s="4"/>
      <c r="V45" s="4"/>
      <c r="W45" s="4"/>
      <c r="X45" s="4"/>
      <c r="Y45" s="4"/>
      <c r="Z45" s="4"/>
    </row>
    <row r="46" spans="1:26" ht="16.5" customHeight="1">
      <c r="A46" s="88"/>
      <c r="B46" s="88"/>
      <c r="C46" s="88"/>
      <c r="D46" s="88"/>
      <c r="E46" s="88"/>
      <c r="F46" s="88"/>
      <c r="G46" s="88"/>
      <c r="H46" s="88"/>
      <c r="I46" s="88"/>
      <c r="J46" s="88"/>
      <c r="K46" s="88"/>
      <c r="L46" s="88"/>
      <c r="M46" s="2"/>
      <c r="N46" s="2"/>
      <c r="O46" s="2"/>
      <c r="P46" s="2"/>
      <c r="Q46" s="4"/>
      <c r="R46" s="4"/>
      <c r="S46" s="4"/>
      <c r="T46" s="4"/>
      <c r="U46" s="4"/>
      <c r="V46" s="4"/>
      <c r="W46" s="4"/>
      <c r="X46" s="4"/>
      <c r="Y46" s="4"/>
      <c r="Z46" s="4"/>
    </row>
    <row r="47" spans="1:26" ht="16.5" customHeight="1">
      <c r="A47" s="83"/>
      <c r="B47" s="83"/>
      <c r="C47" s="83"/>
      <c r="D47" s="83"/>
      <c r="E47" s="83"/>
      <c r="F47" s="83"/>
      <c r="G47" s="83"/>
      <c r="H47" s="83"/>
      <c r="I47" s="83"/>
      <c r="J47" s="83"/>
      <c r="K47" s="83"/>
      <c r="L47" s="83"/>
      <c r="M47" s="2"/>
      <c r="N47" s="2"/>
      <c r="O47" s="2"/>
      <c r="P47" s="2"/>
      <c r="Q47" s="4"/>
      <c r="R47" s="4"/>
      <c r="S47" s="4"/>
      <c r="T47" s="4"/>
      <c r="U47" s="4"/>
      <c r="V47" s="4"/>
      <c r="W47" s="4"/>
      <c r="X47" s="4"/>
      <c r="Y47" s="4"/>
      <c r="Z47" s="4"/>
    </row>
    <row r="48" spans="1:26" ht="16.5" customHeight="1">
      <c r="A48" s="93">
        <v>14</v>
      </c>
      <c r="B48" s="94" t="str">
        <f>IF(MID('2. Identificación del Riesgo'!H48:H50,1,27)="Seguridad de la Información",'2. Identificación del Riesgo'!B48:B50,
IF('2. Identificación del Riesgo'!H48:H50="","",
IF(MID('2. Identificación del Riesgo'!H48:H50,1,27)&lt;&gt;"Seguridad de la Información","No aplica")))</f>
        <v/>
      </c>
      <c r="C48" s="94" t="str">
        <f>IF(MID('2. Identificación del Riesgo'!H48:H50,1,27)="Seguridad de la Información",'2. Identificación del Riesgo'!C48:C50,
IF('2. Identificación del Riesgo'!H48:H50="","",
IF(MID('2. Identificación del Riesgo'!H48:H50,1,27)&lt;&gt;"Seguridad de la Información","No aplica")))</f>
        <v/>
      </c>
      <c r="D48" s="94" t="str">
        <f>IF(MID('2. Identificación del Riesgo'!H48:H50,1,27)="Seguridad de la Información",'2. Identificación del Riesgo'!G48:G50,
IF('2. Identificación del Riesgo'!H48:H50="","",
IF(MID('2. Identificación del Riesgo'!H48:H50,1,27)&lt;&gt;"Seguridad de la Información","No aplica")))</f>
        <v/>
      </c>
      <c r="E48" s="94" t="str">
        <f>IF(MID('2. Identificación del Riesgo'!H48:H50,1,27)="Seguridad de la Información",'2. Identificación del Riesgo'!H48:H50,
IF('2. Identificación del Riesgo'!H48:H50="","",
IF(MID('2. Identificación del Riesgo'!H48:H50,1,27)&lt;&gt;"Seguridad de la Información","No aplica")))</f>
        <v/>
      </c>
      <c r="F48" s="94" t="str">
        <f>IF(MID('2. Identificación del Riesgo'!H48:H50,1,27)="Seguridad de la Información",'2. Identificación del Riesgo'!I48:I50,
IF('2. Identificación del Riesgo'!H48:H50="","",
IF(MID('2. Identificación del Riesgo'!H48:H50,1,27)&lt;&gt;"Seguridad de la Información","No aplica")))</f>
        <v/>
      </c>
      <c r="G48" s="94" t="str">
        <f>IF(MID('2. Identificación del Riesgo'!H48:H50,1,27)="Seguridad de la Información",CONCATENATE("Probabilidad: ",'2. Identificación del Riesgo'!K48:K50,"
","Impacto: ",'2. Identificación del Riesgo'!N48:N50,"
","Zona de Riesgo: ",'2. Identificación del Riesgo'!P48:P50),
IF('2. Identificación del Riesgo'!H48:H50="","",
IF(MID('2. Identificación del Riesgo'!H48:H50,1,27)&lt;&gt;"Seguridad de la Información","No aplica")))</f>
        <v/>
      </c>
      <c r="H48" s="94"/>
      <c r="I48" s="94"/>
      <c r="J48" s="104" t="str">
        <f>IF(I48="Información","Información fisica o digital como contratos, acuerdos de confidencialidad, manuales, procedimientos operativos, registros contables, bases de datos, entre otros.",
IF(I48="Software","Activo informático lógico como programas, herramientas ofimáticas o sistemas lógicos para la ejecución de las actividades.",
IF(I48="Hardware","Equipos físicos de cómputo y de comunicaciones como, servidores, biométricos que por su criticidad son considerados activos de información.",
IF(I48="Servicios","Servicio brindado por parte de la entidad para el apoyo de las actividades de los procesos, tales como: Servicios WEB, intranet, CRM, ERP, Portales organizacionales, Aplicaciones entre otros (Pueden estar compuestos por hardware y software).",
IF(I48="Intangibles","Se consideran intangibles aquellos activos inmateriales que otorgan a la entidad una ventaja competitiva relevante, uno de ellos es la imagen corporativa, reputación o el good will, entre otros.",
IF(I48="Componentes de Red","Medios necesarios para realizar la conexión de los elementos de hardware y software en una red, por ejemplo, el cableado estructurado y tarjetas de red, routers, switches, entre otros.",
IF(I48="Personas","Aquellos roles que, por su conocimiento, experiencia y criticidad para el proceso, son considerados activos de información, por ejemplo: personal con experiencia y capacitado para realizar una tarea específica en la ejecución de las actividades.",
IF(I48="Instalaciones","Espacio o área asignada para alojar y salvaguardar los datos considerados como activos críticos para la empresa.",""))))))))</f>
        <v/>
      </c>
      <c r="K48" s="94"/>
      <c r="L48" s="94"/>
      <c r="M48" s="3"/>
      <c r="N48" s="3"/>
      <c r="O48" s="3"/>
      <c r="P48" s="3"/>
      <c r="Q48" s="4"/>
      <c r="R48" s="4"/>
      <c r="S48" s="4"/>
      <c r="T48" s="4"/>
      <c r="U48" s="4"/>
      <c r="V48" s="4"/>
      <c r="W48" s="4"/>
      <c r="X48" s="4"/>
      <c r="Y48" s="4"/>
      <c r="Z48" s="4"/>
    </row>
    <row r="49" spans="1:26" ht="16.5" customHeight="1">
      <c r="A49" s="88"/>
      <c r="B49" s="88"/>
      <c r="C49" s="88"/>
      <c r="D49" s="88"/>
      <c r="E49" s="88"/>
      <c r="F49" s="88"/>
      <c r="G49" s="88"/>
      <c r="H49" s="88"/>
      <c r="I49" s="88"/>
      <c r="J49" s="88"/>
      <c r="K49" s="88"/>
      <c r="L49" s="88"/>
      <c r="M49" s="2"/>
      <c r="N49" s="2"/>
      <c r="O49" s="2"/>
      <c r="P49" s="2"/>
      <c r="Q49" s="4"/>
      <c r="R49" s="4"/>
      <c r="S49" s="4"/>
      <c r="T49" s="4"/>
      <c r="U49" s="4"/>
      <c r="V49" s="4"/>
      <c r="W49" s="4"/>
      <c r="X49" s="4"/>
      <c r="Y49" s="4"/>
      <c r="Z49" s="4"/>
    </row>
    <row r="50" spans="1:26" ht="16.5" customHeight="1">
      <c r="A50" s="83"/>
      <c r="B50" s="83"/>
      <c r="C50" s="83"/>
      <c r="D50" s="83"/>
      <c r="E50" s="83"/>
      <c r="F50" s="83"/>
      <c r="G50" s="83"/>
      <c r="H50" s="83"/>
      <c r="I50" s="83"/>
      <c r="J50" s="83"/>
      <c r="K50" s="83"/>
      <c r="L50" s="83"/>
      <c r="M50" s="2"/>
      <c r="N50" s="2"/>
      <c r="O50" s="2"/>
      <c r="P50" s="2"/>
      <c r="Q50" s="4"/>
      <c r="R50" s="4"/>
      <c r="S50" s="4"/>
      <c r="T50" s="4"/>
      <c r="U50" s="4"/>
      <c r="V50" s="4"/>
      <c r="W50" s="4"/>
      <c r="X50" s="4"/>
      <c r="Y50" s="4"/>
      <c r="Z50" s="4"/>
    </row>
    <row r="51" spans="1:26" ht="16.5" customHeight="1">
      <c r="A51" s="93">
        <v>15</v>
      </c>
      <c r="B51" s="94" t="str">
        <f>IF(MID('2. Identificación del Riesgo'!H51:H53,1,27)="Seguridad de la Información",'2. Identificación del Riesgo'!B51:B53,
IF('2. Identificación del Riesgo'!H51:H53="","",
IF(MID('2. Identificación del Riesgo'!H51:H53,1,27)&lt;&gt;"Seguridad de la Información","No aplica")))</f>
        <v/>
      </c>
      <c r="C51" s="94" t="str">
        <f>IF(MID('2. Identificación del Riesgo'!H51:H53,1,27)="Seguridad de la Información",'2. Identificación del Riesgo'!C51:C53,
IF('2. Identificación del Riesgo'!H51:H53="","",
IF(MID('2. Identificación del Riesgo'!H51:H53,1,27)&lt;&gt;"Seguridad de la Información","No aplica")))</f>
        <v/>
      </c>
      <c r="D51" s="94" t="str">
        <f>IF(MID('2. Identificación del Riesgo'!H51:H53,1,27)="Seguridad de la Información",'2. Identificación del Riesgo'!G51:G53,
IF('2. Identificación del Riesgo'!H51:H53="","",
IF(MID('2. Identificación del Riesgo'!H51:H53,1,27)&lt;&gt;"Seguridad de la Información","No aplica")))</f>
        <v/>
      </c>
      <c r="E51" s="94" t="str">
        <f>IF(MID('2. Identificación del Riesgo'!H51:H53,1,27)="Seguridad de la Información",'2. Identificación del Riesgo'!H51:H53,
IF('2. Identificación del Riesgo'!H51:H53="","",
IF(MID('2. Identificación del Riesgo'!H51:H53,1,27)&lt;&gt;"Seguridad de la Información","No aplica")))</f>
        <v/>
      </c>
      <c r="F51" s="94" t="str">
        <f>IF(MID('2. Identificación del Riesgo'!H51:H53,1,27)="Seguridad de la Información",'2. Identificación del Riesgo'!I51:I53,
IF('2. Identificación del Riesgo'!H51:H53="","",
IF(MID('2. Identificación del Riesgo'!H51:H53,1,27)&lt;&gt;"Seguridad de la Información","No aplica")))</f>
        <v/>
      </c>
      <c r="G51" s="94" t="str">
        <f>IF(MID('2. Identificación del Riesgo'!H51:H53,1,27)="Seguridad de la Información",CONCATENATE("Probabilidad: ",'2. Identificación del Riesgo'!K51:K53,"
","Impacto: ",'2. Identificación del Riesgo'!N51:N53,"
","Zona de Riesgo: ",'2. Identificación del Riesgo'!P51:P53),
IF('2. Identificación del Riesgo'!H51:H53="","",
IF(MID('2. Identificación del Riesgo'!H51:H53,1,27)&lt;&gt;"Seguridad de la Información","No aplica")))</f>
        <v/>
      </c>
      <c r="H51" s="94"/>
      <c r="I51" s="94"/>
      <c r="J51" s="104" t="str">
        <f>IF(I51="Información","Información fisica o digital como contratos, acuerdos de confidencialidad, manuales, procedimientos operativos, registros contables, bases de datos, entre otros.",
IF(I51="Software","Activo informático lógico como programas, herramientas ofimáticas o sistemas lógicos para la ejecución de las actividades.",
IF(I51="Hardware","Equipos físicos de cómputo y de comunicaciones como, servidores, biométricos que por su criticidad son considerados activos de información.",
IF(I51="Servicios","Servicio brindado por parte de la entidad para el apoyo de las actividades de los procesos, tales como: Servicios WEB, intranet, CRM, ERP, Portales organizacionales, Aplicaciones entre otros (Pueden estar compuestos por hardware y software).",
IF(I51="Intangibles","Se consideran intangibles aquellos activos inmateriales que otorgan a la entidad una ventaja competitiva relevante, uno de ellos es la imagen corporativa, reputación o el good will, entre otros.",
IF(I51="Componentes de Red","Medios necesarios para realizar la conexión de los elementos de hardware y software en una red, por ejemplo, el cableado estructurado y tarjetas de red, routers, switches, entre otros.",
IF(I51="Personas","Aquellos roles que, por su conocimiento, experiencia y criticidad para el proceso, son considerados activos de información, por ejemplo: personal con experiencia y capacitado para realizar una tarea específica en la ejecución de las actividades.",
IF(I51="Instalaciones","Espacio o área asignada para alojar y salvaguardar los datos considerados como activos críticos para la empresa.",""))))))))</f>
        <v/>
      </c>
      <c r="K51" s="94"/>
      <c r="L51" s="94"/>
      <c r="M51" s="3"/>
      <c r="N51" s="3"/>
      <c r="O51" s="3"/>
      <c r="P51" s="3"/>
      <c r="Q51" s="4"/>
      <c r="R51" s="4"/>
      <c r="S51" s="4"/>
      <c r="T51" s="4"/>
      <c r="U51" s="4"/>
      <c r="V51" s="4"/>
      <c r="W51" s="4"/>
      <c r="X51" s="4"/>
      <c r="Y51" s="4"/>
      <c r="Z51" s="4"/>
    </row>
    <row r="52" spans="1:26" ht="16.5" customHeight="1">
      <c r="A52" s="88"/>
      <c r="B52" s="88"/>
      <c r="C52" s="88"/>
      <c r="D52" s="88"/>
      <c r="E52" s="88"/>
      <c r="F52" s="88"/>
      <c r="G52" s="88"/>
      <c r="H52" s="88"/>
      <c r="I52" s="88"/>
      <c r="J52" s="88"/>
      <c r="K52" s="88"/>
      <c r="L52" s="88"/>
      <c r="M52" s="2"/>
      <c r="N52" s="2"/>
      <c r="O52" s="2"/>
      <c r="P52" s="2"/>
      <c r="Q52" s="4"/>
      <c r="R52" s="4"/>
      <c r="S52" s="4"/>
      <c r="T52" s="4"/>
      <c r="U52" s="4"/>
      <c r="V52" s="4"/>
      <c r="W52" s="4"/>
      <c r="X52" s="4"/>
      <c r="Y52" s="4"/>
      <c r="Z52" s="4"/>
    </row>
    <row r="53" spans="1:26" ht="16.5" customHeight="1">
      <c r="A53" s="83"/>
      <c r="B53" s="83"/>
      <c r="C53" s="83"/>
      <c r="D53" s="83"/>
      <c r="E53" s="83"/>
      <c r="F53" s="83"/>
      <c r="G53" s="83"/>
      <c r="H53" s="83"/>
      <c r="I53" s="83"/>
      <c r="J53" s="83"/>
      <c r="K53" s="83"/>
      <c r="L53" s="83"/>
      <c r="M53" s="2"/>
      <c r="N53" s="2"/>
      <c r="O53" s="2"/>
      <c r="P53" s="2"/>
      <c r="Q53" s="4"/>
      <c r="R53" s="4"/>
      <c r="S53" s="4"/>
      <c r="T53" s="4"/>
      <c r="U53" s="4"/>
      <c r="V53" s="4"/>
      <c r="W53" s="4"/>
      <c r="X53" s="4"/>
      <c r="Y53" s="4"/>
      <c r="Z53" s="4"/>
    </row>
    <row r="54" spans="1:26" ht="16.5" customHeight="1">
      <c r="A54" s="93">
        <v>16</v>
      </c>
      <c r="B54" s="94" t="str">
        <f>IF(MID('2. Identificación del Riesgo'!H54:H56,1,27)="Seguridad de la Información",'2. Identificación del Riesgo'!B54:B56,
IF('2. Identificación del Riesgo'!H54:H56="","",
IF(MID('2. Identificación del Riesgo'!H54:H56,1,27)&lt;&gt;"Seguridad de la Información","No aplica")))</f>
        <v/>
      </c>
      <c r="C54" s="94" t="str">
        <f>IF(MID('2. Identificación del Riesgo'!H54:H56,1,27)="Seguridad de la Información",'2. Identificación del Riesgo'!C54:C56,
IF('2. Identificación del Riesgo'!H54:H56="","",
IF(MID('2. Identificación del Riesgo'!H54:H56,1,27)&lt;&gt;"Seguridad de la Información","No aplica")))</f>
        <v/>
      </c>
      <c r="D54" s="94" t="str">
        <f>IF(MID('2. Identificación del Riesgo'!H54:H56,1,27)="Seguridad de la Información",'2. Identificación del Riesgo'!G54:G56,
IF('2. Identificación del Riesgo'!H54:H56="","",
IF(MID('2. Identificación del Riesgo'!H54:H56,1,27)&lt;&gt;"Seguridad de la Información","No aplica")))</f>
        <v/>
      </c>
      <c r="E54" s="94" t="str">
        <f>IF(MID('2. Identificación del Riesgo'!H54:H56,1,27)="Seguridad de la Información",'2. Identificación del Riesgo'!H54:H56,
IF('2. Identificación del Riesgo'!H54:H56="","",
IF(MID('2. Identificación del Riesgo'!H54:H56,1,27)&lt;&gt;"Seguridad de la Información","No aplica")))</f>
        <v/>
      </c>
      <c r="F54" s="94" t="str">
        <f>IF(MID('2. Identificación del Riesgo'!H54:H56,1,27)="Seguridad de la Información",'2. Identificación del Riesgo'!I54:I56,
IF('2. Identificación del Riesgo'!H54:H56="","",
IF(MID('2. Identificación del Riesgo'!H54:H56,1,27)&lt;&gt;"Seguridad de la Información","No aplica")))</f>
        <v/>
      </c>
      <c r="G54" s="94" t="str">
        <f>IF(MID('2. Identificación del Riesgo'!H54:H56,1,27)="Seguridad de la Información",CONCATENATE("Probabilidad: ",'2. Identificación del Riesgo'!K54:K56,"
","Impacto: ",'2. Identificación del Riesgo'!N54:N56,"
","Zona de Riesgo: ",'2. Identificación del Riesgo'!P54:P56),
IF('2. Identificación del Riesgo'!H54:H56="","",
IF(MID('2. Identificación del Riesgo'!H54:H56,1,27)&lt;&gt;"Seguridad de la Información","No aplica")))</f>
        <v/>
      </c>
      <c r="H54" s="94"/>
      <c r="I54" s="94"/>
      <c r="J54" s="104" t="str">
        <f>IF(I54="Información","Información fisica o digital como contratos, acuerdos de confidencialidad, manuales, procedimientos operativos, registros contables, bases de datos, entre otros.",
IF(I54="Software","Activo informático lógico como programas, herramientas ofimáticas o sistemas lógicos para la ejecución de las actividades.",
IF(I54="Hardware","Equipos físicos de cómputo y de comunicaciones como, servidores, biométricos que por su criticidad son considerados activos de información.",
IF(I54="Servicios","Servicio brindado por parte de la entidad para el apoyo de las actividades de los procesos, tales como: Servicios WEB, intranet, CRM, ERP, Portales organizacionales, Aplicaciones entre otros (Pueden estar compuestos por hardware y software).",
IF(I54="Intangibles","Se consideran intangibles aquellos activos inmateriales que otorgan a la entidad una ventaja competitiva relevante, uno de ellos es la imagen corporativa, reputación o el good will, entre otros.",
IF(I54="Componentes de Red","Medios necesarios para realizar la conexión de los elementos de hardware y software en una red, por ejemplo, el cableado estructurado y tarjetas de red, routers, switches, entre otros.",
IF(I54="Personas","Aquellos roles que, por su conocimiento, experiencia y criticidad para el proceso, son considerados activos de información, por ejemplo: personal con experiencia y capacitado para realizar una tarea específica en la ejecución de las actividades.",
IF(I54="Instalaciones","Espacio o área asignada para alojar y salvaguardar los datos considerados como activos críticos para la empresa.",""))))))))</f>
        <v/>
      </c>
      <c r="K54" s="94"/>
      <c r="L54" s="94"/>
      <c r="M54" s="3"/>
      <c r="N54" s="3"/>
      <c r="O54" s="3"/>
      <c r="P54" s="3"/>
      <c r="Q54" s="4"/>
      <c r="R54" s="4"/>
      <c r="S54" s="4"/>
      <c r="T54" s="4"/>
      <c r="U54" s="4"/>
      <c r="V54" s="4"/>
      <c r="W54" s="4"/>
      <c r="X54" s="4"/>
      <c r="Y54" s="4"/>
      <c r="Z54" s="4"/>
    </row>
    <row r="55" spans="1:26" ht="16.5" customHeight="1">
      <c r="A55" s="88"/>
      <c r="B55" s="88"/>
      <c r="C55" s="88"/>
      <c r="D55" s="88"/>
      <c r="E55" s="88"/>
      <c r="F55" s="88"/>
      <c r="G55" s="88"/>
      <c r="H55" s="88"/>
      <c r="I55" s="88"/>
      <c r="J55" s="88"/>
      <c r="K55" s="88"/>
      <c r="L55" s="88"/>
      <c r="M55" s="2"/>
      <c r="N55" s="2"/>
      <c r="O55" s="2"/>
      <c r="P55" s="2"/>
      <c r="Q55" s="4"/>
      <c r="R55" s="4"/>
      <c r="S55" s="4"/>
      <c r="T55" s="4"/>
      <c r="U55" s="4"/>
      <c r="V55" s="4"/>
      <c r="W55" s="4"/>
      <c r="X55" s="4"/>
      <c r="Y55" s="4"/>
      <c r="Z55" s="4"/>
    </row>
    <row r="56" spans="1:26" ht="16.5" customHeight="1">
      <c r="A56" s="83"/>
      <c r="B56" s="83"/>
      <c r="C56" s="83"/>
      <c r="D56" s="83"/>
      <c r="E56" s="83"/>
      <c r="F56" s="83"/>
      <c r="G56" s="83"/>
      <c r="H56" s="83"/>
      <c r="I56" s="83"/>
      <c r="J56" s="83"/>
      <c r="K56" s="83"/>
      <c r="L56" s="83"/>
      <c r="M56" s="2"/>
      <c r="N56" s="2"/>
      <c r="O56" s="2"/>
      <c r="P56" s="2"/>
      <c r="Q56" s="4"/>
      <c r="R56" s="4"/>
      <c r="S56" s="4"/>
      <c r="T56" s="4"/>
      <c r="U56" s="4"/>
      <c r="V56" s="4"/>
      <c r="W56" s="4"/>
      <c r="X56" s="4"/>
      <c r="Y56" s="4"/>
      <c r="Z56" s="4"/>
    </row>
    <row r="57" spans="1:26" ht="16.5" customHeight="1">
      <c r="A57" s="93">
        <v>17</v>
      </c>
      <c r="B57" s="94" t="str">
        <f>IF(MID('2. Identificación del Riesgo'!H57:H59,1,27)="Seguridad de la Información",'2. Identificación del Riesgo'!B57:B59,
IF('2. Identificación del Riesgo'!H57:H59="","",
IF(MID('2. Identificación del Riesgo'!H57:H59,1,27)&lt;&gt;"Seguridad de la Información","No aplica")))</f>
        <v/>
      </c>
      <c r="C57" s="94" t="str">
        <f>IF(MID('2. Identificación del Riesgo'!H57:H59,1,27)="Seguridad de la Información",'2. Identificación del Riesgo'!C57:C59,
IF('2. Identificación del Riesgo'!H57:H59="","",
IF(MID('2. Identificación del Riesgo'!H57:H59,1,27)&lt;&gt;"Seguridad de la Información","No aplica")))</f>
        <v/>
      </c>
      <c r="D57" s="94" t="str">
        <f>IF(MID('2. Identificación del Riesgo'!H57:H59,1,27)="Seguridad de la Información",'2. Identificación del Riesgo'!G57:G59,
IF('2. Identificación del Riesgo'!H57:H59="","",
IF(MID('2. Identificación del Riesgo'!H57:H59,1,27)&lt;&gt;"Seguridad de la Información","No aplica")))</f>
        <v/>
      </c>
      <c r="E57" s="94" t="str">
        <f>IF(MID('2. Identificación del Riesgo'!H57:H59,1,27)="Seguridad de la Información",'2. Identificación del Riesgo'!H57:H59,
IF('2. Identificación del Riesgo'!H57:H59="","",
IF(MID('2. Identificación del Riesgo'!H57:H59,1,27)&lt;&gt;"Seguridad de la Información","No aplica")))</f>
        <v/>
      </c>
      <c r="F57" s="94" t="str">
        <f>IF(MID('2. Identificación del Riesgo'!H57:H59,1,27)="Seguridad de la Información",'2. Identificación del Riesgo'!I57:I59,
IF('2. Identificación del Riesgo'!H57:H59="","",
IF(MID('2. Identificación del Riesgo'!H57:H59,1,27)&lt;&gt;"Seguridad de la Información","No aplica")))</f>
        <v/>
      </c>
      <c r="G57" s="94" t="str">
        <f>IF(MID('2. Identificación del Riesgo'!H57:H59,1,27)="Seguridad de la Información",CONCATENATE("Probabilidad: ",'2. Identificación del Riesgo'!K57:K59,"
","Impacto: ",'2. Identificación del Riesgo'!N57:N59,"
","Zona de Riesgo: ",'2. Identificación del Riesgo'!P57:P59),
IF('2. Identificación del Riesgo'!H57:H59="","",
IF(MID('2. Identificación del Riesgo'!H57:H59,1,27)&lt;&gt;"Seguridad de la Información","No aplica")))</f>
        <v/>
      </c>
      <c r="H57" s="94"/>
      <c r="I57" s="94"/>
      <c r="J57" s="104" t="str">
        <f>IF(I57="Información","Información fisica o digital como contratos, acuerdos de confidencialidad, manuales, procedimientos operativos, registros contables, bases de datos, entre otros.",
IF(I57="Software","Activo informático lógico como programas, herramientas ofimáticas o sistemas lógicos para la ejecución de las actividades.",
IF(I57="Hardware","Equipos físicos de cómputo y de comunicaciones como, servidores, biométricos que por su criticidad son considerados activos de información.",
IF(I57="Servicios","Servicio brindado por parte de la entidad para el apoyo de las actividades de los procesos, tales como: Servicios WEB, intranet, CRM, ERP, Portales organizacionales, Aplicaciones entre otros (Pueden estar compuestos por hardware y software).",
IF(I57="Intangibles","Se consideran intangibles aquellos activos inmateriales que otorgan a la entidad una ventaja competitiva relevante, uno de ellos es la imagen corporativa, reputación o el good will, entre otros.",
IF(I57="Componentes de Red","Medios necesarios para realizar la conexión de los elementos de hardware y software en una red, por ejemplo, el cableado estructurado y tarjetas de red, routers, switches, entre otros.",
IF(I57="Personas","Aquellos roles que, por su conocimiento, experiencia y criticidad para el proceso, son considerados activos de información, por ejemplo: personal con experiencia y capacitado para realizar una tarea específica en la ejecución de las actividades.",
IF(I57="Instalaciones","Espacio o área asignada para alojar y salvaguardar los datos considerados como activos críticos para la empresa.",""))))))))</f>
        <v/>
      </c>
      <c r="K57" s="94"/>
      <c r="L57" s="94"/>
      <c r="M57" s="3"/>
      <c r="N57" s="3"/>
      <c r="O57" s="3"/>
      <c r="P57" s="3"/>
      <c r="Q57" s="4"/>
      <c r="R57" s="4"/>
      <c r="S57" s="4"/>
      <c r="T57" s="4"/>
      <c r="U57" s="4"/>
      <c r="V57" s="4"/>
      <c r="W57" s="4"/>
      <c r="X57" s="4"/>
      <c r="Y57" s="4"/>
      <c r="Z57" s="4"/>
    </row>
    <row r="58" spans="1:26" ht="16.5" customHeight="1">
      <c r="A58" s="88"/>
      <c r="B58" s="88"/>
      <c r="C58" s="88"/>
      <c r="D58" s="88"/>
      <c r="E58" s="88"/>
      <c r="F58" s="88"/>
      <c r="G58" s="88"/>
      <c r="H58" s="88"/>
      <c r="I58" s="88"/>
      <c r="J58" s="88"/>
      <c r="K58" s="88"/>
      <c r="L58" s="88"/>
      <c r="M58" s="2"/>
      <c r="N58" s="2"/>
      <c r="O58" s="2"/>
      <c r="P58" s="2"/>
      <c r="Q58" s="4"/>
      <c r="R58" s="4"/>
      <c r="S58" s="4"/>
      <c r="T58" s="4"/>
      <c r="U58" s="4"/>
      <c r="V58" s="4"/>
      <c r="W58" s="4"/>
      <c r="X58" s="4"/>
      <c r="Y58" s="4"/>
      <c r="Z58" s="4"/>
    </row>
    <row r="59" spans="1:26" ht="16.5" customHeight="1">
      <c r="A59" s="83"/>
      <c r="B59" s="83"/>
      <c r="C59" s="83"/>
      <c r="D59" s="83"/>
      <c r="E59" s="83"/>
      <c r="F59" s="83"/>
      <c r="G59" s="83"/>
      <c r="H59" s="83"/>
      <c r="I59" s="83"/>
      <c r="J59" s="83"/>
      <c r="K59" s="83"/>
      <c r="L59" s="83"/>
      <c r="M59" s="2"/>
      <c r="N59" s="2"/>
      <c r="O59" s="2"/>
      <c r="P59" s="2"/>
      <c r="Q59" s="4"/>
      <c r="R59" s="4"/>
      <c r="S59" s="4"/>
      <c r="T59" s="4"/>
      <c r="U59" s="4"/>
      <c r="V59" s="4"/>
      <c r="W59" s="4"/>
      <c r="X59" s="4"/>
      <c r="Y59" s="4"/>
      <c r="Z59" s="4"/>
    </row>
    <row r="60" spans="1:26" ht="16.5" customHeight="1">
      <c r="A60" s="93">
        <v>18</v>
      </c>
      <c r="B60" s="94" t="str">
        <f>IF(MID('2. Identificación del Riesgo'!H60:H62,1,27)="Seguridad de la Información",'2. Identificación del Riesgo'!B60:B62,
IF('2. Identificación del Riesgo'!H60:H62="","",
IF(MID('2. Identificación del Riesgo'!H60:H62,1,27)&lt;&gt;"Seguridad de la Información","No aplica")))</f>
        <v/>
      </c>
      <c r="C60" s="94" t="str">
        <f>IF(MID('2. Identificación del Riesgo'!H60:H62,1,27)="Seguridad de la Información",'2. Identificación del Riesgo'!C60:C62,
IF('2. Identificación del Riesgo'!H60:H62="","",
IF(MID('2. Identificación del Riesgo'!H60:H62,1,27)&lt;&gt;"Seguridad de la Información","No aplica")))</f>
        <v/>
      </c>
      <c r="D60" s="94" t="str">
        <f>IF(MID('2. Identificación del Riesgo'!H60:H62,1,27)="Seguridad de la Información",'2. Identificación del Riesgo'!G60:G62,
IF('2. Identificación del Riesgo'!H60:H62="","",
IF(MID('2. Identificación del Riesgo'!H60:H62,1,27)&lt;&gt;"Seguridad de la Información","No aplica")))</f>
        <v/>
      </c>
      <c r="E60" s="94" t="str">
        <f>IF(MID('2. Identificación del Riesgo'!H60:H62,1,27)="Seguridad de la Información",'2. Identificación del Riesgo'!H60:H62,
IF('2. Identificación del Riesgo'!H60:H62="","",
IF(MID('2. Identificación del Riesgo'!H60:H62,1,27)&lt;&gt;"Seguridad de la Información","No aplica")))</f>
        <v/>
      </c>
      <c r="F60" s="94" t="str">
        <f>IF(MID('2. Identificación del Riesgo'!H60:H62,1,27)="Seguridad de la Información",'2. Identificación del Riesgo'!I60:I62,
IF('2. Identificación del Riesgo'!H60:H62="","",
IF(MID('2. Identificación del Riesgo'!H60:H62,1,27)&lt;&gt;"Seguridad de la Información","No aplica")))</f>
        <v/>
      </c>
      <c r="G60" s="94" t="str">
        <f>IF(MID('2. Identificación del Riesgo'!H60:H62,1,27)="Seguridad de la Información",CONCATENATE("Probabilidad: ",'2. Identificación del Riesgo'!K60:K62,"
","Impacto: ",'2. Identificación del Riesgo'!N60:N62,"
","Zona de Riesgo: ",'2. Identificación del Riesgo'!P60:P62),
IF('2. Identificación del Riesgo'!H60:H62="","",
IF(MID('2. Identificación del Riesgo'!H60:H62,1,27)&lt;&gt;"Seguridad de la Información","No aplica")))</f>
        <v/>
      </c>
      <c r="H60" s="94"/>
      <c r="I60" s="94"/>
      <c r="J60" s="104" t="str">
        <f>IF(I60="Información","Información fisica o digital como contratos, acuerdos de confidencialidad, manuales, procedimientos operativos, registros contables, bases de datos, entre otros.",
IF(I60="Software","Activo informático lógico como programas, herramientas ofimáticas o sistemas lógicos para la ejecución de las actividades.",
IF(I60="Hardware","Equipos físicos de cómputo y de comunicaciones como, servidores, biométricos que por su criticidad son considerados activos de información.",
IF(I60="Servicios","Servicio brindado por parte de la entidad para el apoyo de las actividades de los procesos, tales como: Servicios WEB, intranet, CRM, ERP, Portales organizacionales, Aplicaciones entre otros (Pueden estar compuestos por hardware y software).",
IF(I60="Intangibles","Se consideran intangibles aquellos activos inmateriales que otorgan a la entidad una ventaja competitiva relevante, uno de ellos es la imagen corporativa, reputación o el good will, entre otros.",
IF(I60="Componentes de Red","Medios necesarios para realizar la conexión de los elementos de hardware y software en una red, por ejemplo, el cableado estructurado y tarjetas de red, routers, switches, entre otros.",
IF(I60="Personas","Aquellos roles que, por su conocimiento, experiencia y criticidad para el proceso, son considerados activos de información, por ejemplo: personal con experiencia y capacitado para realizar una tarea específica en la ejecución de las actividades.",
IF(I60="Instalaciones","Espacio o área asignada para alojar y salvaguardar los datos considerados como activos críticos para la empresa.",""))))))))</f>
        <v/>
      </c>
      <c r="K60" s="94"/>
      <c r="L60" s="94"/>
      <c r="M60" s="3"/>
      <c r="N60" s="3"/>
      <c r="O60" s="3"/>
      <c r="P60" s="3"/>
      <c r="Q60" s="4"/>
      <c r="R60" s="4"/>
      <c r="S60" s="4"/>
      <c r="T60" s="4"/>
      <c r="U60" s="4"/>
      <c r="V60" s="4"/>
      <c r="W60" s="4"/>
      <c r="X60" s="4"/>
      <c r="Y60" s="4"/>
      <c r="Z60" s="4"/>
    </row>
    <row r="61" spans="1:26" ht="16.5" customHeight="1">
      <c r="A61" s="88"/>
      <c r="B61" s="88"/>
      <c r="C61" s="88"/>
      <c r="D61" s="88"/>
      <c r="E61" s="88"/>
      <c r="F61" s="88"/>
      <c r="G61" s="88"/>
      <c r="H61" s="88"/>
      <c r="I61" s="88"/>
      <c r="J61" s="88"/>
      <c r="K61" s="88"/>
      <c r="L61" s="88"/>
      <c r="M61" s="2"/>
      <c r="N61" s="2"/>
      <c r="O61" s="2"/>
      <c r="P61" s="2"/>
      <c r="Q61" s="4"/>
      <c r="R61" s="4"/>
      <c r="S61" s="4"/>
      <c r="T61" s="4"/>
      <c r="U61" s="4"/>
      <c r="V61" s="4"/>
      <c r="W61" s="4"/>
      <c r="X61" s="4"/>
      <c r="Y61" s="4"/>
      <c r="Z61" s="4"/>
    </row>
    <row r="62" spans="1:26" ht="16.5" customHeight="1">
      <c r="A62" s="83"/>
      <c r="B62" s="83"/>
      <c r="C62" s="83"/>
      <c r="D62" s="83"/>
      <c r="E62" s="83"/>
      <c r="F62" s="83"/>
      <c r="G62" s="83"/>
      <c r="H62" s="83"/>
      <c r="I62" s="83"/>
      <c r="J62" s="83"/>
      <c r="K62" s="83"/>
      <c r="L62" s="83"/>
      <c r="M62" s="2"/>
      <c r="N62" s="2"/>
      <c r="O62" s="2"/>
      <c r="P62" s="2"/>
      <c r="Q62" s="4"/>
      <c r="R62" s="4"/>
      <c r="S62" s="4"/>
      <c r="T62" s="4"/>
      <c r="U62" s="4"/>
      <c r="V62" s="4"/>
      <c r="W62" s="4"/>
      <c r="X62" s="4"/>
      <c r="Y62" s="4"/>
      <c r="Z62" s="4"/>
    </row>
    <row r="63" spans="1:26" ht="16.5" customHeight="1">
      <c r="A63" s="93">
        <v>19</v>
      </c>
      <c r="B63" s="94" t="str">
        <f>IF(MID('2. Identificación del Riesgo'!H63:H65,1,27)="Seguridad de la Información",'2. Identificación del Riesgo'!B63:B65,
IF('2. Identificación del Riesgo'!H63:H65="","",
IF(MID('2. Identificación del Riesgo'!H63:H65,1,27)&lt;&gt;"Seguridad de la Información","No aplica")))</f>
        <v/>
      </c>
      <c r="C63" s="94" t="str">
        <f>IF(MID('2. Identificación del Riesgo'!H63:H65,1,27)="Seguridad de la Información",'2. Identificación del Riesgo'!C63:C65,
IF('2. Identificación del Riesgo'!H63:H65="","",
IF(MID('2. Identificación del Riesgo'!H63:H65,1,27)&lt;&gt;"Seguridad de la Información","No aplica")))</f>
        <v/>
      </c>
      <c r="D63" s="94" t="str">
        <f>IF(MID('2. Identificación del Riesgo'!H63:H65,1,27)="Seguridad de la Información",'2. Identificación del Riesgo'!G63:G65,
IF('2. Identificación del Riesgo'!H63:H65="","",
IF(MID('2. Identificación del Riesgo'!H63:H65,1,27)&lt;&gt;"Seguridad de la Información","No aplica")))</f>
        <v/>
      </c>
      <c r="E63" s="94" t="str">
        <f>IF(MID('2. Identificación del Riesgo'!H63:H65,1,27)="Seguridad de la Información",'2. Identificación del Riesgo'!H63:H65,
IF('2. Identificación del Riesgo'!H63:H65="","",
IF(MID('2. Identificación del Riesgo'!H63:H65,1,27)&lt;&gt;"Seguridad de la Información","No aplica")))</f>
        <v/>
      </c>
      <c r="F63" s="94" t="str">
        <f>IF(MID('2. Identificación del Riesgo'!H63:H65,1,27)="Seguridad de la Información",'2. Identificación del Riesgo'!I63:I65,
IF('2. Identificación del Riesgo'!H63:H65="","",
IF(MID('2. Identificación del Riesgo'!H63:H65,1,27)&lt;&gt;"Seguridad de la Información","No aplica")))</f>
        <v/>
      </c>
      <c r="G63" s="94" t="str">
        <f>IF(MID('2. Identificación del Riesgo'!H63:H65,1,27)="Seguridad de la Información",CONCATENATE("Probabilidad: ",'2. Identificación del Riesgo'!K63:K65,"
","Impacto: ",'2. Identificación del Riesgo'!N63:N65,"
","Zona de Riesgo: ",'2. Identificación del Riesgo'!P63:P65),
IF('2. Identificación del Riesgo'!H63:H65="","",
IF(MID('2. Identificación del Riesgo'!H63:H65,1,27)&lt;&gt;"Seguridad de la Información","No aplica")))</f>
        <v/>
      </c>
      <c r="H63" s="94"/>
      <c r="I63" s="94"/>
      <c r="J63" s="104" t="str">
        <f>IF(I63="Información","Información fisica o digital como contratos, acuerdos de confidencialidad, manuales, procedimientos operativos, registros contables, bases de datos, entre otros.",
IF(I63="Software","Activo informático lógico como programas, herramientas ofimáticas o sistemas lógicos para la ejecución de las actividades.",
IF(I63="Hardware","Equipos físicos de cómputo y de comunicaciones como, servidores, biométricos que por su criticidad son considerados activos de información.",
IF(I63="Servicios","Servicio brindado por parte de la entidad para el apoyo de las actividades de los procesos, tales como: Servicios WEB, intranet, CRM, ERP, Portales organizacionales, Aplicaciones entre otros (Pueden estar compuestos por hardware y software).",
IF(I63="Intangibles","Se consideran intangibles aquellos activos inmateriales que otorgan a la entidad una ventaja competitiva relevante, uno de ellos es la imagen corporativa, reputación o el good will, entre otros.",
IF(I63="Componentes de Red","Medios necesarios para realizar la conexión de los elementos de hardware y software en una red, por ejemplo, el cableado estructurado y tarjetas de red, routers, switches, entre otros.",
IF(I63="Personas","Aquellos roles que, por su conocimiento, experiencia y criticidad para el proceso, son considerados activos de información, por ejemplo: personal con experiencia y capacitado para realizar una tarea específica en la ejecución de las actividades.",
IF(I63="Instalaciones","Espacio o área asignada para alojar y salvaguardar los datos considerados como activos críticos para la empresa.",""))))))))</f>
        <v/>
      </c>
      <c r="K63" s="94"/>
      <c r="L63" s="94"/>
      <c r="M63" s="3"/>
      <c r="N63" s="3"/>
      <c r="O63" s="3"/>
      <c r="P63" s="3"/>
      <c r="Q63" s="4"/>
      <c r="R63" s="4"/>
      <c r="S63" s="4"/>
      <c r="T63" s="4"/>
      <c r="U63" s="4"/>
      <c r="V63" s="4"/>
      <c r="W63" s="4"/>
      <c r="X63" s="4"/>
      <c r="Y63" s="4"/>
      <c r="Z63" s="4"/>
    </row>
    <row r="64" spans="1:26" ht="16.5" customHeight="1">
      <c r="A64" s="88"/>
      <c r="B64" s="88"/>
      <c r="C64" s="88"/>
      <c r="D64" s="88"/>
      <c r="E64" s="88"/>
      <c r="F64" s="88"/>
      <c r="G64" s="88"/>
      <c r="H64" s="88"/>
      <c r="I64" s="88"/>
      <c r="J64" s="88"/>
      <c r="K64" s="88"/>
      <c r="L64" s="88"/>
      <c r="M64" s="2"/>
      <c r="N64" s="2"/>
      <c r="O64" s="2"/>
      <c r="P64" s="2"/>
      <c r="Q64" s="4"/>
      <c r="R64" s="4"/>
      <c r="S64" s="4"/>
      <c r="T64" s="4"/>
      <c r="U64" s="4"/>
      <c r="V64" s="4"/>
      <c r="W64" s="4"/>
      <c r="X64" s="4"/>
      <c r="Y64" s="4"/>
      <c r="Z64" s="4"/>
    </row>
    <row r="65" spans="1:26" ht="16.5" customHeight="1">
      <c r="A65" s="83"/>
      <c r="B65" s="83"/>
      <c r="C65" s="83"/>
      <c r="D65" s="83"/>
      <c r="E65" s="83"/>
      <c r="F65" s="83"/>
      <c r="G65" s="83"/>
      <c r="H65" s="83"/>
      <c r="I65" s="83"/>
      <c r="J65" s="83"/>
      <c r="K65" s="83"/>
      <c r="L65" s="83"/>
      <c r="M65" s="2"/>
      <c r="N65" s="2"/>
      <c r="O65" s="2"/>
      <c r="P65" s="2"/>
      <c r="Q65" s="4"/>
      <c r="R65" s="4"/>
      <c r="S65" s="4"/>
      <c r="T65" s="4"/>
      <c r="U65" s="4"/>
      <c r="V65" s="4"/>
      <c r="W65" s="4"/>
      <c r="X65" s="4"/>
      <c r="Y65" s="4"/>
      <c r="Z65" s="4"/>
    </row>
    <row r="66" spans="1:26" ht="16.5" customHeight="1">
      <c r="A66" s="93">
        <v>20</v>
      </c>
      <c r="B66" s="94" t="str">
        <f>IF(MID('2. Identificación del Riesgo'!H66:H68,1,27)="Seguridad de la Información",'2. Identificación del Riesgo'!B66:B68,
IF('2. Identificación del Riesgo'!H66:H68="","",
IF(MID('2. Identificación del Riesgo'!H66:H68,1,27)&lt;&gt;"Seguridad de la Información","No aplica")))</f>
        <v/>
      </c>
      <c r="C66" s="94" t="str">
        <f>IF(MID('2. Identificación del Riesgo'!H66:H68,1,27)="Seguridad de la Información",'2. Identificación del Riesgo'!C66:C68,
IF('2. Identificación del Riesgo'!H66:H68="","",
IF(MID('2. Identificación del Riesgo'!H66:H68,1,27)&lt;&gt;"Seguridad de la Información","No aplica")))</f>
        <v/>
      </c>
      <c r="D66" s="94" t="str">
        <f>IF(MID('2. Identificación del Riesgo'!H66:H68,1,27)="Seguridad de la Información",'2. Identificación del Riesgo'!G66:G68,
IF('2. Identificación del Riesgo'!H66:H68="","",
IF(MID('2. Identificación del Riesgo'!H66:H68,1,27)&lt;&gt;"Seguridad de la Información","No aplica")))</f>
        <v/>
      </c>
      <c r="E66" s="94" t="str">
        <f>IF(MID('2. Identificación del Riesgo'!H66:H68,1,27)="Seguridad de la Información",'2. Identificación del Riesgo'!H66:H68,
IF('2. Identificación del Riesgo'!H66:H68="","",
IF(MID('2. Identificación del Riesgo'!H66:H68,1,27)&lt;&gt;"Seguridad de la Información","No aplica")))</f>
        <v/>
      </c>
      <c r="F66" s="94" t="str">
        <f>IF(MID('2. Identificación del Riesgo'!H66:H68,1,27)="Seguridad de la Información",'2. Identificación del Riesgo'!I66:I68,
IF('2. Identificación del Riesgo'!H66:H68="","",
IF(MID('2. Identificación del Riesgo'!H66:H68,1,27)&lt;&gt;"Seguridad de la Información","No aplica")))</f>
        <v/>
      </c>
      <c r="G66" s="94" t="str">
        <f>IF(MID('2. Identificación del Riesgo'!H66:H68,1,27)="Seguridad de la Información",CONCATENATE("Probabilidad: ",'2. Identificación del Riesgo'!K66:K68,"
","Impacto: ",'2. Identificación del Riesgo'!N66:N68,"
","Zona de Riesgo: ",'2. Identificación del Riesgo'!P66:P68),
IF('2. Identificación del Riesgo'!H66:H68="","",
IF(MID('2. Identificación del Riesgo'!H66:H68,1,27)&lt;&gt;"Seguridad de la Información","No aplica")))</f>
        <v/>
      </c>
      <c r="H66" s="94"/>
      <c r="I66" s="94"/>
      <c r="J66" s="104" t="str">
        <f>IF(I66="Información","Información fisica o digital como contratos, acuerdos de confidencialidad, manuales, procedimientos operativos, registros contables, bases de datos, entre otros.",
IF(I66="Software","Activo informático lógico como programas, herramientas ofimáticas o sistemas lógicos para la ejecución de las actividades.",
IF(I66="Hardware","Equipos físicos de cómputo y de comunicaciones como, servidores, biométricos que por su criticidad son considerados activos de información.",
IF(I66="Servicios","Servicio brindado por parte de la entidad para el apoyo de las actividades de los procesos, tales como: Servicios WEB, intranet, CRM, ERP, Portales organizacionales, Aplicaciones entre otros (Pueden estar compuestos por hardware y software).",
IF(I66="Intangibles","Se consideran intangibles aquellos activos inmateriales que otorgan a la entidad una ventaja competitiva relevante, uno de ellos es la imagen corporativa, reputación o el good will, entre otros.",
IF(I66="Componentes de Red","Medios necesarios para realizar la conexión de los elementos de hardware y software en una red, por ejemplo, el cableado estructurado y tarjetas de red, routers, switches, entre otros.",
IF(I66="Personas","Aquellos roles que, por su conocimiento, experiencia y criticidad para el proceso, son considerados activos de información, por ejemplo: personal con experiencia y capacitado para realizar una tarea específica en la ejecución de las actividades.",
IF(I66="Instalaciones","Espacio o área asignada para alojar y salvaguardar los datos considerados como activos críticos para la empresa.",""))))))))</f>
        <v/>
      </c>
      <c r="K66" s="94"/>
      <c r="L66" s="94"/>
      <c r="M66" s="3"/>
      <c r="N66" s="3"/>
      <c r="O66" s="3"/>
      <c r="P66" s="3"/>
      <c r="Q66" s="4"/>
      <c r="R66" s="4"/>
      <c r="S66" s="4"/>
      <c r="T66" s="4"/>
      <c r="U66" s="4"/>
      <c r="V66" s="4"/>
      <c r="W66" s="4"/>
      <c r="X66" s="4"/>
      <c r="Y66" s="4"/>
      <c r="Z66" s="4"/>
    </row>
    <row r="67" spans="1:26" ht="16.5" customHeight="1">
      <c r="A67" s="88"/>
      <c r="B67" s="88"/>
      <c r="C67" s="88"/>
      <c r="D67" s="88"/>
      <c r="E67" s="88"/>
      <c r="F67" s="88"/>
      <c r="G67" s="88"/>
      <c r="H67" s="88"/>
      <c r="I67" s="88"/>
      <c r="J67" s="88"/>
      <c r="K67" s="88"/>
      <c r="L67" s="88"/>
      <c r="M67" s="2"/>
      <c r="N67" s="2"/>
      <c r="O67" s="2"/>
      <c r="P67" s="2"/>
      <c r="Q67" s="4"/>
      <c r="R67" s="4"/>
      <c r="S67" s="4"/>
      <c r="T67" s="4"/>
      <c r="U67" s="4"/>
      <c r="V67" s="4"/>
      <c r="W67" s="4"/>
      <c r="X67" s="4"/>
      <c r="Y67" s="4"/>
      <c r="Z67" s="4"/>
    </row>
    <row r="68" spans="1:26" ht="16.5" customHeight="1">
      <c r="A68" s="83"/>
      <c r="B68" s="83"/>
      <c r="C68" s="83"/>
      <c r="D68" s="83"/>
      <c r="E68" s="83"/>
      <c r="F68" s="83"/>
      <c r="G68" s="83"/>
      <c r="H68" s="83"/>
      <c r="I68" s="83"/>
      <c r="J68" s="83"/>
      <c r="K68" s="83"/>
      <c r="L68" s="83"/>
      <c r="M68" s="2"/>
      <c r="N68" s="2"/>
      <c r="O68" s="2"/>
      <c r="P68" s="2"/>
      <c r="Q68" s="4"/>
      <c r="R68" s="4"/>
      <c r="S68" s="4"/>
      <c r="T68" s="4"/>
      <c r="U68" s="4"/>
      <c r="V68" s="4"/>
      <c r="W68" s="4"/>
      <c r="X68" s="4"/>
      <c r="Y68" s="4"/>
      <c r="Z68" s="4"/>
    </row>
    <row r="69" spans="1:26" ht="16.5" customHeight="1">
      <c r="A69" s="7"/>
      <c r="B69" s="7"/>
      <c r="C69" s="7"/>
      <c r="D69" s="7"/>
      <c r="E69" s="7"/>
      <c r="F69" s="7"/>
      <c r="G69" s="7"/>
      <c r="H69" s="7"/>
      <c r="I69" s="7"/>
      <c r="J69" s="7"/>
      <c r="K69" s="7"/>
      <c r="L69" s="7"/>
      <c r="M69" s="2"/>
      <c r="N69" s="2"/>
      <c r="O69" s="2"/>
      <c r="P69" s="2"/>
      <c r="Q69" s="4"/>
      <c r="R69" s="4"/>
      <c r="S69" s="4"/>
      <c r="T69" s="4"/>
      <c r="U69" s="4"/>
      <c r="V69" s="4"/>
      <c r="W69" s="4"/>
      <c r="X69" s="4"/>
      <c r="Y69" s="4"/>
      <c r="Z69" s="4"/>
    </row>
    <row r="70" spans="1:26" ht="16.5" customHeight="1">
      <c r="A70" s="7"/>
      <c r="B70" s="7"/>
      <c r="C70" s="7"/>
      <c r="D70" s="7"/>
      <c r="E70" s="7"/>
      <c r="F70" s="7"/>
      <c r="G70" s="7"/>
      <c r="H70" s="7"/>
      <c r="I70" s="7"/>
      <c r="J70" s="7"/>
      <c r="K70" s="7"/>
      <c r="L70" s="7"/>
      <c r="M70" s="2"/>
      <c r="N70" s="2"/>
      <c r="O70" s="2"/>
      <c r="P70" s="2"/>
      <c r="Q70" s="4"/>
      <c r="R70" s="4"/>
      <c r="S70" s="4"/>
      <c r="T70" s="4"/>
      <c r="U70" s="4"/>
      <c r="V70" s="4"/>
      <c r="W70" s="4"/>
      <c r="X70" s="4"/>
      <c r="Y70" s="4"/>
      <c r="Z70" s="4"/>
    </row>
    <row r="71" spans="1:26" ht="16.5" customHeight="1">
      <c r="A71" s="7"/>
      <c r="B71" s="7"/>
      <c r="C71" s="7"/>
      <c r="D71" s="7"/>
      <c r="E71" s="7"/>
      <c r="F71" s="7"/>
      <c r="G71" s="7"/>
      <c r="H71" s="7"/>
      <c r="I71" s="7"/>
      <c r="J71" s="7"/>
      <c r="K71" s="7"/>
      <c r="L71" s="7"/>
      <c r="M71" s="2"/>
      <c r="N71" s="2"/>
      <c r="O71" s="2"/>
      <c r="P71" s="2"/>
      <c r="Q71" s="4"/>
      <c r="R71" s="4"/>
      <c r="S71" s="4"/>
      <c r="T71" s="4"/>
      <c r="U71" s="4"/>
      <c r="V71" s="4"/>
      <c r="W71" s="4"/>
      <c r="X71" s="4"/>
      <c r="Y71" s="4"/>
      <c r="Z71" s="4"/>
    </row>
    <row r="72" spans="1:26" ht="16.5" customHeight="1">
      <c r="A72" s="7"/>
      <c r="B72" s="7"/>
      <c r="C72" s="7"/>
      <c r="D72" s="7"/>
      <c r="E72" s="7"/>
      <c r="F72" s="7"/>
      <c r="G72" s="7"/>
      <c r="H72" s="7"/>
      <c r="I72" s="7"/>
      <c r="J72" s="7"/>
      <c r="K72" s="7"/>
      <c r="L72" s="7"/>
      <c r="M72" s="2"/>
      <c r="N72" s="2"/>
      <c r="O72" s="2"/>
      <c r="P72" s="2"/>
      <c r="Q72" s="4"/>
      <c r="R72" s="4"/>
      <c r="S72" s="4"/>
      <c r="T72" s="4"/>
      <c r="U72" s="4"/>
      <c r="V72" s="4"/>
      <c r="W72" s="4"/>
      <c r="X72" s="4"/>
      <c r="Y72" s="4"/>
      <c r="Z72" s="4"/>
    </row>
    <row r="73" spans="1:26" ht="16.5" customHeight="1">
      <c r="A73" s="7"/>
      <c r="B73" s="7"/>
      <c r="C73" s="7"/>
      <c r="D73" s="7"/>
      <c r="E73" s="7"/>
      <c r="F73" s="7"/>
      <c r="G73" s="7"/>
      <c r="H73" s="7"/>
      <c r="I73" s="7"/>
      <c r="J73" s="7"/>
      <c r="K73" s="7"/>
      <c r="L73" s="7"/>
      <c r="M73" s="2"/>
      <c r="N73" s="2"/>
      <c r="O73" s="2"/>
      <c r="P73" s="2"/>
      <c r="Q73" s="4"/>
      <c r="R73" s="4"/>
      <c r="S73" s="4"/>
      <c r="T73" s="4"/>
      <c r="U73" s="4"/>
      <c r="V73" s="4"/>
      <c r="W73" s="4"/>
      <c r="X73" s="4"/>
      <c r="Y73" s="4"/>
      <c r="Z73" s="4"/>
    </row>
    <row r="74" spans="1:26" ht="16.5" customHeight="1">
      <c r="A74" s="7"/>
      <c r="B74" s="7"/>
      <c r="C74" s="7"/>
      <c r="D74" s="7"/>
      <c r="E74" s="7"/>
      <c r="F74" s="7"/>
      <c r="G74" s="7"/>
      <c r="H74" s="7"/>
      <c r="I74" s="7"/>
      <c r="J74" s="7"/>
      <c r="K74" s="7"/>
      <c r="L74" s="7"/>
      <c r="M74" s="2"/>
      <c r="N74" s="2"/>
      <c r="O74" s="2"/>
      <c r="P74" s="2"/>
      <c r="Q74" s="4"/>
      <c r="R74" s="4"/>
      <c r="S74" s="4"/>
      <c r="T74" s="4"/>
      <c r="U74" s="4"/>
      <c r="V74" s="4"/>
      <c r="W74" s="4"/>
      <c r="X74" s="4"/>
      <c r="Y74" s="4"/>
      <c r="Z74" s="4"/>
    </row>
    <row r="75" spans="1:26" ht="16.5" customHeight="1">
      <c r="A75" s="7"/>
      <c r="B75" s="7"/>
      <c r="C75" s="7"/>
      <c r="D75" s="7"/>
      <c r="E75" s="7"/>
      <c r="F75" s="7"/>
      <c r="G75" s="7"/>
      <c r="H75" s="7"/>
      <c r="I75" s="7"/>
      <c r="J75" s="7"/>
      <c r="K75" s="7"/>
      <c r="L75" s="7"/>
      <c r="M75" s="2"/>
      <c r="N75" s="2"/>
      <c r="O75" s="2"/>
      <c r="P75" s="2"/>
      <c r="Q75" s="4"/>
      <c r="R75" s="4"/>
      <c r="S75" s="4"/>
      <c r="T75" s="4"/>
      <c r="U75" s="4"/>
      <c r="V75" s="4"/>
      <c r="W75" s="4"/>
      <c r="X75" s="4"/>
      <c r="Y75" s="4"/>
      <c r="Z75" s="4"/>
    </row>
    <row r="76" spans="1:26" ht="16.5" customHeight="1">
      <c r="A76" s="7"/>
      <c r="B76" s="7"/>
      <c r="C76" s="7"/>
      <c r="D76" s="7"/>
      <c r="E76" s="7"/>
      <c r="F76" s="7"/>
      <c r="G76" s="7"/>
      <c r="H76" s="7"/>
      <c r="I76" s="7"/>
      <c r="J76" s="7"/>
      <c r="K76" s="7"/>
      <c r="L76" s="7"/>
      <c r="M76" s="2"/>
      <c r="N76" s="2"/>
      <c r="O76" s="2"/>
      <c r="P76" s="2"/>
      <c r="Q76" s="4"/>
      <c r="R76" s="4"/>
      <c r="S76" s="4"/>
      <c r="T76" s="4"/>
      <c r="U76" s="4"/>
      <c r="V76" s="4"/>
      <c r="W76" s="4"/>
      <c r="X76" s="4"/>
      <c r="Y76" s="4"/>
      <c r="Z76" s="4"/>
    </row>
    <row r="77" spans="1:26" ht="16.5" customHeight="1">
      <c r="A77" s="7"/>
      <c r="B77" s="7"/>
      <c r="C77" s="7"/>
      <c r="D77" s="7"/>
      <c r="E77" s="7"/>
      <c r="F77" s="7"/>
      <c r="G77" s="7"/>
      <c r="H77" s="7"/>
      <c r="I77" s="7"/>
      <c r="J77" s="7"/>
      <c r="K77" s="7"/>
      <c r="L77" s="7"/>
      <c r="M77" s="2"/>
      <c r="N77" s="2"/>
      <c r="O77" s="2"/>
      <c r="P77" s="2"/>
      <c r="Q77" s="4"/>
      <c r="R77" s="4"/>
      <c r="S77" s="4"/>
      <c r="T77" s="4"/>
      <c r="U77" s="4"/>
      <c r="V77" s="4"/>
      <c r="W77" s="4"/>
      <c r="X77" s="4"/>
      <c r="Y77" s="4"/>
      <c r="Z77" s="4"/>
    </row>
    <row r="78" spans="1:26" ht="16.5" customHeight="1">
      <c r="A78" s="7"/>
      <c r="B78" s="7"/>
      <c r="C78" s="7"/>
      <c r="D78" s="7"/>
      <c r="E78" s="7"/>
      <c r="F78" s="7"/>
      <c r="G78" s="7"/>
      <c r="H78" s="7"/>
      <c r="I78" s="7"/>
      <c r="J78" s="7"/>
      <c r="K78" s="7"/>
      <c r="L78" s="7"/>
      <c r="M78" s="2"/>
      <c r="N78" s="2"/>
      <c r="O78" s="2"/>
      <c r="P78" s="2"/>
      <c r="Q78" s="4"/>
      <c r="R78" s="4"/>
      <c r="S78" s="4"/>
      <c r="T78" s="4"/>
      <c r="U78" s="4"/>
      <c r="V78" s="4"/>
      <c r="W78" s="4"/>
      <c r="X78" s="4"/>
      <c r="Y78" s="4"/>
      <c r="Z78" s="4"/>
    </row>
    <row r="79" spans="1:26" ht="16.5" customHeight="1">
      <c r="A79" s="7"/>
      <c r="B79" s="7"/>
      <c r="C79" s="7"/>
      <c r="D79" s="7"/>
      <c r="E79" s="7"/>
      <c r="F79" s="7"/>
      <c r="G79" s="7"/>
      <c r="H79" s="7"/>
      <c r="I79" s="7"/>
      <c r="J79" s="7"/>
      <c r="K79" s="7"/>
      <c r="L79" s="7"/>
      <c r="M79" s="2"/>
      <c r="N79" s="2"/>
      <c r="O79" s="2"/>
      <c r="P79" s="2"/>
      <c r="Q79" s="4"/>
      <c r="R79" s="4"/>
      <c r="S79" s="4"/>
      <c r="T79" s="4"/>
      <c r="U79" s="4"/>
      <c r="V79" s="4"/>
      <c r="W79" s="4"/>
      <c r="X79" s="4"/>
      <c r="Y79" s="4"/>
      <c r="Z79" s="4"/>
    </row>
    <row r="80" spans="1:26" ht="16.5" customHeight="1">
      <c r="A80" s="7"/>
      <c r="B80" s="7"/>
      <c r="C80" s="7"/>
      <c r="D80" s="7"/>
      <c r="E80" s="7"/>
      <c r="F80" s="7"/>
      <c r="G80" s="7"/>
      <c r="H80" s="7"/>
      <c r="I80" s="7"/>
      <c r="J80" s="7"/>
      <c r="K80" s="7"/>
      <c r="L80" s="7"/>
      <c r="M80" s="2"/>
      <c r="N80" s="2"/>
      <c r="O80" s="2"/>
      <c r="P80" s="2"/>
      <c r="Q80" s="4"/>
      <c r="R80" s="4"/>
      <c r="S80" s="4"/>
      <c r="T80" s="4"/>
      <c r="U80" s="4"/>
      <c r="V80" s="4"/>
      <c r="W80" s="4"/>
      <c r="X80" s="4"/>
      <c r="Y80" s="4"/>
      <c r="Z80" s="4"/>
    </row>
    <row r="81" spans="1:26" ht="16.5" customHeight="1">
      <c r="A81" s="7"/>
      <c r="B81" s="7"/>
      <c r="C81" s="7"/>
      <c r="D81" s="7"/>
      <c r="E81" s="7"/>
      <c r="F81" s="7"/>
      <c r="G81" s="7"/>
      <c r="H81" s="7"/>
      <c r="I81" s="7"/>
      <c r="J81" s="7"/>
      <c r="K81" s="7"/>
      <c r="L81" s="7"/>
      <c r="M81" s="2"/>
      <c r="N81" s="2"/>
      <c r="O81" s="2"/>
      <c r="P81" s="2"/>
      <c r="Q81" s="4"/>
      <c r="R81" s="4"/>
      <c r="S81" s="4"/>
      <c r="T81" s="4"/>
      <c r="U81" s="4"/>
      <c r="V81" s="4"/>
      <c r="W81" s="4"/>
      <c r="X81" s="4"/>
      <c r="Y81" s="4"/>
      <c r="Z81" s="4"/>
    </row>
    <row r="82" spans="1:26" ht="16.5" customHeight="1">
      <c r="A82" s="7"/>
      <c r="B82" s="7"/>
      <c r="C82" s="7"/>
      <c r="D82" s="7"/>
      <c r="E82" s="7"/>
      <c r="F82" s="7"/>
      <c r="G82" s="7"/>
      <c r="H82" s="7"/>
      <c r="I82" s="7"/>
      <c r="J82" s="7"/>
      <c r="K82" s="7"/>
      <c r="L82" s="7"/>
      <c r="M82" s="2"/>
      <c r="N82" s="2"/>
      <c r="O82" s="2"/>
      <c r="P82" s="2"/>
      <c r="Q82" s="4"/>
      <c r="R82" s="4"/>
      <c r="S82" s="4"/>
      <c r="T82" s="4"/>
      <c r="U82" s="4"/>
      <c r="V82" s="4"/>
      <c r="W82" s="4"/>
      <c r="X82" s="4"/>
      <c r="Y82" s="4"/>
      <c r="Z82" s="4"/>
    </row>
    <row r="83" spans="1:26" ht="16.5" customHeight="1">
      <c r="A83" s="7"/>
      <c r="B83" s="7"/>
      <c r="C83" s="7"/>
      <c r="D83" s="7"/>
      <c r="E83" s="7"/>
      <c r="F83" s="7"/>
      <c r="G83" s="7"/>
      <c r="H83" s="7"/>
      <c r="I83" s="7"/>
      <c r="J83" s="7"/>
      <c r="K83" s="7"/>
      <c r="L83" s="7"/>
      <c r="M83" s="2"/>
      <c r="N83" s="2"/>
      <c r="O83" s="2"/>
      <c r="P83" s="2"/>
      <c r="Q83" s="4"/>
      <c r="R83" s="4"/>
      <c r="S83" s="4"/>
      <c r="T83" s="4"/>
      <c r="U83" s="4"/>
      <c r="V83" s="4"/>
      <c r="W83" s="4"/>
      <c r="X83" s="4"/>
      <c r="Y83" s="4"/>
      <c r="Z83" s="4"/>
    </row>
    <row r="84" spans="1:26" ht="16.5" customHeight="1">
      <c r="A84" s="7"/>
      <c r="B84" s="7"/>
      <c r="C84" s="7"/>
      <c r="D84" s="7"/>
      <c r="E84" s="7"/>
      <c r="F84" s="7"/>
      <c r="G84" s="7"/>
      <c r="H84" s="7"/>
      <c r="I84" s="7"/>
      <c r="J84" s="7"/>
      <c r="K84" s="7"/>
      <c r="L84" s="7"/>
      <c r="M84" s="2"/>
      <c r="N84" s="2"/>
      <c r="O84" s="2"/>
      <c r="P84" s="2"/>
      <c r="Q84" s="4"/>
      <c r="R84" s="4"/>
      <c r="S84" s="4"/>
      <c r="T84" s="4"/>
      <c r="U84" s="4"/>
      <c r="V84" s="4"/>
      <c r="W84" s="4"/>
      <c r="X84" s="4"/>
      <c r="Y84" s="4"/>
      <c r="Z84" s="4"/>
    </row>
    <row r="85" spans="1:26" ht="16.5" customHeight="1">
      <c r="A85" s="7"/>
      <c r="B85" s="7"/>
      <c r="C85" s="7"/>
      <c r="D85" s="7"/>
      <c r="E85" s="7"/>
      <c r="F85" s="7"/>
      <c r="G85" s="7"/>
      <c r="H85" s="7"/>
      <c r="I85" s="7"/>
      <c r="J85" s="7"/>
      <c r="K85" s="7"/>
      <c r="L85" s="7"/>
      <c r="M85" s="2"/>
      <c r="N85" s="2"/>
      <c r="O85" s="2"/>
      <c r="P85" s="2"/>
      <c r="Q85" s="4"/>
      <c r="R85" s="4"/>
      <c r="S85" s="4"/>
      <c r="T85" s="4"/>
      <c r="U85" s="4"/>
      <c r="V85" s="4"/>
      <c r="W85" s="4"/>
      <c r="X85" s="4"/>
      <c r="Y85" s="4"/>
      <c r="Z85" s="4"/>
    </row>
    <row r="86" spans="1:26" ht="16.5" customHeight="1">
      <c r="A86" s="7"/>
      <c r="B86" s="7"/>
      <c r="C86" s="7"/>
      <c r="D86" s="7"/>
      <c r="E86" s="7"/>
      <c r="F86" s="7"/>
      <c r="G86" s="7"/>
      <c r="H86" s="7"/>
      <c r="I86" s="7"/>
      <c r="J86" s="7"/>
      <c r="K86" s="7"/>
      <c r="L86" s="7"/>
      <c r="M86" s="2"/>
      <c r="N86" s="2"/>
      <c r="O86" s="2"/>
      <c r="P86" s="2"/>
      <c r="Q86" s="4"/>
      <c r="R86" s="4"/>
      <c r="S86" s="4"/>
      <c r="T86" s="4"/>
      <c r="U86" s="4"/>
      <c r="V86" s="4"/>
      <c r="W86" s="4"/>
      <c r="X86" s="4"/>
      <c r="Y86" s="4"/>
      <c r="Z86" s="4"/>
    </row>
    <row r="87" spans="1:26" ht="16.5" customHeight="1">
      <c r="A87" s="7"/>
      <c r="B87" s="7"/>
      <c r="C87" s="7"/>
      <c r="D87" s="7"/>
      <c r="E87" s="7"/>
      <c r="F87" s="7"/>
      <c r="G87" s="7"/>
      <c r="H87" s="7"/>
      <c r="I87" s="7"/>
      <c r="J87" s="7"/>
      <c r="K87" s="7"/>
      <c r="L87" s="7"/>
      <c r="M87" s="2"/>
      <c r="N87" s="2"/>
      <c r="O87" s="2"/>
      <c r="P87" s="2"/>
      <c r="Q87" s="4"/>
      <c r="R87" s="4"/>
      <c r="S87" s="4"/>
      <c r="T87" s="4"/>
      <c r="U87" s="4"/>
      <c r="V87" s="4"/>
      <c r="W87" s="4"/>
      <c r="X87" s="4"/>
      <c r="Y87" s="4"/>
      <c r="Z87" s="4"/>
    </row>
    <row r="88" spans="1:26" ht="16.5" customHeight="1">
      <c r="A88" s="7"/>
      <c r="B88" s="7"/>
      <c r="C88" s="7"/>
      <c r="D88" s="7"/>
      <c r="E88" s="7"/>
      <c r="F88" s="7"/>
      <c r="G88" s="7"/>
      <c r="H88" s="7"/>
      <c r="I88" s="7"/>
      <c r="J88" s="7"/>
      <c r="K88" s="7"/>
      <c r="L88" s="7"/>
      <c r="M88" s="2"/>
      <c r="N88" s="2"/>
      <c r="O88" s="2"/>
      <c r="P88" s="2"/>
      <c r="Q88" s="4"/>
      <c r="R88" s="4"/>
      <c r="S88" s="4"/>
      <c r="T88" s="4"/>
      <c r="U88" s="4"/>
      <c r="V88" s="4"/>
      <c r="W88" s="4"/>
      <c r="X88" s="4"/>
      <c r="Y88" s="4"/>
      <c r="Z88" s="4"/>
    </row>
    <row r="89" spans="1:26" ht="16.5" customHeight="1">
      <c r="A89" s="7"/>
      <c r="B89" s="7"/>
      <c r="C89" s="7"/>
      <c r="D89" s="7"/>
      <c r="E89" s="7"/>
      <c r="F89" s="7"/>
      <c r="G89" s="7"/>
      <c r="H89" s="7"/>
      <c r="I89" s="7"/>
      <c r="J89" s="7"/>
      <c r="K89" s="7"/>
      <c r="L89" s="7"/>
      <c r="M89" s="2"/>
      <c r="N89" s="2"/>
      <c r="O89" s="2"/>
      <c r="P89" s="2"/>
      <c r="Q89" s="4"/>
      <c r="R89" s="4"/>
      <c r="S89" s="4"/>
      <c r="T89" s="4"/>
      <c r="U89" s="4"/>
      <c r="V89" s="4"/>
      <c r="W89" s="4"/>
      <c r="X89" s="4"/>
      <c r="Y89" s="4"/>
      <c r="Z89" s="4"/>
    </row>
    <row r="90" spans="1:26" ht="16.5" customHeight="1">
      <c r="A90" s="7"/>
      <c r="B90" s="7"/>
      <c r="C90" s="7"/>
      <c r="D90" s="7"/>
      <c r="E90" s="7"/>
      <c r="F90" s="7"/>
      <c r="G90" s="7"/>
      <c r="H90" s="7"/>
      <c r="I90" s="7"/>
      <c r="J90" s="7"/>
      <c r="K90" s="7"/>
      <c r="L90" s="7"/>
      <c r="M90" s="2"/>
      <c r="N90" s="2"/>
      <c r="O90" s="2"/>
      <c r="P90" s="2"/>
      <c r="Q90" s="4"/>
      <c r="R90" s="4"/>
      <c r="S90" s="4"/>
      <c r="T90" s="4"/>
      <c r="U90" s="4"/>
      <c r="V90" s="4"/>
      <c r="W90" s="4"/>
      <c r="X90" s="4"/>
      <c r="Y90" s="4"/>
      <c r="Z90" s="4"/>
    </row>
    <row r="91" spans="1:26" ht="16.5" customHeight="1">
      <c r="A91" s="7"/>
      <c r="B91" s="7"/>
      <c r="C91" s="7"/>
      <c r="D91" s="7"/>
      <c r="E91" s="7"/>
      <c r="F91" s="7"/>
      <c r="G91" s="7"/>
      <c r="H91" s="7"/>
      <c r="I91" s="7"/>
      <c r="J91" s="7"/>
      <c r="K91" s="7"/>
      <c r="L91" s="7"/>
      <c r="M91" s="2"/>
      <c r="N91" s="2"/>
      <c r="O91" s="2"/>
      <c r="P91" s="2"/>
      <c r="Q91" s="4"/>
      <c r="R91" s="4"/>
      <c r="S91" s="4"/>
      <c r="T91" s="4"/>
      <c r="U91" s="4"/>
      <c r="V91" s="4"/>
      <c r="W91" s="4"/>
      <c r="X91" s="4"/>
      <c r="Y91" s="4"/>
      <c r="Z91" s="4"/>
    </row>
    <row r="92" spans="1:26" ht="16.5" customHeight="1">
      <c r="A92" s="7"/>
      <c r="B92" s="7"/>
      <c r="C92" s="7"/>
      <c r="D92" s="7"/>
      <c r="E92" s="7"/>
      <c r="F92" s="7"/>
      <c r="G92" s="7"/>
      <c r="H92" s="7"/>
      <c r="I92" s="7"/>
      <c r="J92" s="7"/>
      <c r="K92" s="7"/>
      <c r="L92" s="7"/>
      <c r="M92" s="2"/>
      <c r="N92" s="2"/>
      <c r="O92" s="2"/>
      <c r="P92" s="2"/>
      <c r="Q92" s="4"/>
      <c r="R92" s="4"/>
      <c r="S92" s="4"/>
      <c r="T92" s="4"/>
      <c r="U92" s="4"/>
      <c r="V92" s="4"/>
      <c r="W92" s="4"/>
      <c r="X92" s="4"/>
      <c r="Y92" s="4"/>
      <c r="Z92" s="4"/>
    </row>
    <row r="93" spans="1:26" ht="16.5" customHeight="1">
      <c r="A93" s="7"/>
      <c r="B93" s="7"/>
      <c r="C93" s="7"/>
      <c r="D93" s="7"/>
      <c r="E93" s="7"/>
      <c r="F93" s="7"/>
      <c r="G93" s="7"/>
      <c r="H93" s="7"/>
      <c r="I93" s="7"/>
      <c r="J93" s="7"/>
      <c r="K93" s="7"/>
      <c r="L93" s="7"/>
      <c r="M93" s="2"/>
      <c r="N93" s="2"/>
      <c r="O93" s="2"/>
      <c r="P93" s="2"/>
      <c r="Q93" s="4"/>
      <c r="R93" s="4"/>
      <c r="S93" s="4"/>
      <c r="T93" s="4"/>
      <c r="U93" s="4"/>
      <c r="V93" s="4"/>
      <c r="W93" s="4"/>
      <c r="X93" s="4"/>
      <c r="Y93" s="4"/>
      <c r="Z93" s="4"/>
    </row>
    <row r="94" spans="1:26" ht="16.5" customHeight="1">
      <c r="A94" s="7"/>
      <c r="B94" s="7"/>
      <c r="C94" s="7"/>
      <c r="D94" s="7"/>
      <c r="E94" s="7"/>
      <c r="F94" s="7"/>
      <c r="G94" s="7"/>
      <c r="H94" s="7"/>
      <c r="I94" s="7"/>
      <c r="J94" s="7"/>
      <c r="K94" s="7"/>
      <c r="L94" s="7"/>
      <c r="M94" s="2"/>
      <c r="N94" s="2"/>
      <c r="O94" s="2"/>
      <c r="P94" s="2"/>
      <c r="Q94" s="4"/>
      <c r="R94" s="4"/>
      <c r="S94" s="4"/>
      <c r="T94" s="4"/>
      <c r="U94" s="4"/>
      <c r="V94" s="4"/>
      <c r="W94" s="4"/>
      <c r="X94" s="4"/>
      <c r="Y94" s="4"/>
      <c r="Z94" s="4"/>
    </row>
    <row r="95" spans="1:26" ht="16.5" customHeight="1">
      <c r="A95" s="7"/>
      <c r="B95" s="7"/>
      <c r="C95" s="7"/>
      <c r="D95" s="7"/>
      <c r="E95" s="7"/>
      <c r="F95" s="7"/>
      <c r="G95" s="7"/>
      <c r="H95" s="7"/>
      <c r="I95" s="7"/>
      <c r="J95" s="7"/>
      <c r="K95" s="7"/>
      <c r="L95" s="7"/>
      <c r="M95" s="2"/>
      <c r="N95" s="2"/>
      <c r="O95" s="2"/>
      <c r="P95" s="2"/>
      <c r="Q95" s="4"/>
      <c r="R95" s="4"/>
      <c r="S95" s="4"/>
      <c r="T95" s="4"/>
      <c r="U95" s="4"/>
      <c r="V95" s="4"/>
      <c r="W95" s="4"/>
      <c r="X95" s="4"/>
      <c r="Y95" s="4"/>
      <c r="Z95" s="4"/>
    </row>
    <row r="96" spans="1:26" ht="16.5" customHeight="1">
      <c r="A96" s="7"/>
      <c r="B96" s="7"/>
      <c r="C96" s="7"/>
      <c r="D96" s="7"/>
      <c r="E96" s="7"/>
      <c r="F96" s="7"/>
      <c r="G96" s="7"/>
      <c r="H96" s="7"/>
      <c r="I96" s="7"/>
      <c r="J96" s="7"/>
      <c r="K96" s="7"/>
      <c r="L96" s="7"/>
      <c r="M96" s="2"/>
      <c r="N96" s="2"/>
      <c r="O96" s="2"/>
      <c r="P96" s="2"/>
      <c r="Q96" s="4"/>
      <c r="R96" s="4"/>
      <c r="S96" s="4"/>
      <c r="T96" s="4"/>
      <c r="U96" s="4"/>
      <c r="V96" s="4"/>
      <c r="W96" s="4"/>
      <c r="X96" s="4"/>
      <c r="Y96" s="4"/>
      <c r="Z96" s="4"/>
    </row>
    <row r="97" spans="1:26" ht="16.5" customHeight="1">
      <c r="A97" s="7"/>
      <c r="B97" s="7"/>
      <c r="C97" s="7"/>
      <c r="D97" s="7"/>
      <c r="E97" s="7"/>
      <c r="F97" s="7"/>
      <c r="G97" s="7"/>
      <c r="H97" s="7"/>
      <c r="I97" s="7"/>
      <c r="J97" s="7"/>
      <c r="K97" s="7"/>
      <c r="L97" s="7"/>
      <c r="M97" s="2"/>
      <c r="N97" s="2"/>
      <c r="O97" s="2"/>
      <c r="P97" s="2"/>
      <c r="Q97" s="4"/>
      <c r="R97" s="4"/>
      <c r="S97" s="4"/>
      <c r="T97" s="4"/>
      <c r="U97" s="4"/>
      <c r="V97" s="4"/>
      <c r="W97" s="4"/>
      <c r="X97" s="4"/>
      <c r="Y97" s="4"/>
      <c r="Z97" s="4"/>
    </row>
    <row r="98" spans="1:26" ht="16.5" customHeight="1">
      <c r="A98" s="7"/>
      <c r="B98" s="7"/>
      <c r="C98" s="7"/>
      <c r="D98" s="7"/>
      <c r="E98" s="7"/>
      <c r="F98" s="7"/>
      <c r="G98" s="7"/>
      <c r="H98" s="7"/>
      <c r="I98" s="7"/>
      <c r="J98" s="7"/>
      <c r="K98" s="7"/>
      <c r="L98" s="7"/>
      <c r="M98" s="2"/>
      <c r="N98" s="2"/>
      <c r="O98" s="2"/>
      <c r="P98" s="2"/>
      <c r="Q98" s="4"/>
      <c r="R98" s="4"/>
      <c r="S98" s="4"/>
      <c r="T98" s="4"/>
      <c r="U98" s="4"/>
      <c r="V98" s="4"/>
      <c r="W98" s="4"/>
      <c r="X98" s="4"/>
      <c r="Y98" s="4"/>
      <c r="Z98" s="4"/>
    </row>
    <row r="99" spans="1:26" ht="16.5" customHeight="1">
      <c r="A99" s="7"/>
      <c r="B99" s="7"/>
      <c r="C99" s="7"/>
      <c r="D99" s="7"/>
      <c r="E99" s="7"/>
      <c r="F99" s="7"/>
      <c r="G99" s="7"/>
      <c r="H99" s="7"/>
      <c r="I99" s="7"/>
      <c r="J99" s="7"/>
      <c r="K99" s="7"/>
      <c r="L99" s="7"/>
      <c r="M99" s="2"/>
      <c r="N99" s="2"/>
      <c r="O99" s="2"/>
      <c r="P99" s="2"/>
      <c r="Q99" s="4"/>
      <c r="R99" s="4"/>
      <c r="S99" s="4"/>
      <c r="T99" s="4"/>
      <c r="U99" s="4"/>
      <c r="V99" s="4"/>
      <c r="W99" s="4"/>
      <c r="X99" s="4"/>
      <c r="Y99" s="4"/>
      <c r="Z99" s="4"/>
    </row>
    <row r="100" spans="1:26" ht="16.5" customHeight="1">
      <c r="A100" s="7"/>
      <c r="B100" s="7"/>
      <c r="C100" s="7"/>
      <c r="D100" s="7"/>
      <c r="E100" s="7"/>
      <c r="F100" s="7"/>
      <c r="G100" s="7"/>
      <c r="H100" s="7"/>
      <c r="I100" s="7"/>
      <c r="J100" s="7"/>
      <c r="K100" s="7"/>
      <c r="L100" s="7"/>
      <c r="M100" s="2"/>
      <c r="N100" s="2"/>
      <c r="O100" s="2"/>
      <c r="P100" s="2"/>
      <c r="Q100" s="4"/>
      <c r="R100" s="4"/>
      <c r="S100" s="4"/>
      <c r="T100" s="4"/>
      <c r="U100" s="4"/>
      <c r="V100" s="4"/>
      <c r="W100" s="4"/>
      <c r="X100" s="4"/>
      <c r="Y100" s="4"/>
      <c r="Z100" s="4"/>
    </row>
    <row r="101" spans="1:26" ht="16.5" customHeight="1">
      <c r="A101" s="7"/>
      <c r="B101" s="7"/>
      <c r="C101" s="7"/>
      <c r="D101" s="7"/>
      <c r="E101" s="7"/>
      <c r="F101" s="7"/>
      <c r="G101" s="7"/>
      <c r="H101" s="7"/>
      <c r="I101" s="7"/>
      <c r="J101" s="7"/>
      <c r="K101" s="7"/>
      <c r="L101" s="7"/>
      <c r="M101" s="2"/>
      <c r="N101" s="2"/>
      <c r="O101" s="2"/>
      <c r="P101" s="2"/>
      <c r="Q101" s="4"/>
      <c r="R101" s="4"/>
      <c r="S101" s="4"/>
      <c r="T101" s="4"/>
      <c r="U101" s="4"/>
      <c r="V101" s="4"/>
      <c r="W101" s="4"/>
      <c r="X101" s="4"/>
      <c r="Y101" s="4"/>
      <c r="Z101" s="4"/>
    </row>
    <row r="102" spans="1:26" ht="16.5" customHeight="1">
      <c r="A102" s="7"/>
      <c r="B102" s="7"/>
      <c r="C102" s="7"/>
      <c r="D102" s="7"/>
      <c r="E102" s="7"/>
      <c r="F102" s="7"/>
      <c r="G102" s="7"/>
      <c r="H102" s="7"/>
      <c r="I102" s="7"/>
      <c r="J102" s="7"/>
      <c r="K102" s="7"/>
      <c r="L102" s="7"/>
      <c r="M102" s="2"/>
      <c r="N102" s="2"/>
      <c r="O102" s="2"/>
      <c r="P102" s="2"/>
      <c r="Q102" s="4"/>
      <c r="R102" s="4"/>
      <c r="S102" s="4"/>
      <c r="T102" s="4"/>
      <c r="U102" s="4"/>
      <c r="V102" s="4"/>
      <c r="W102" s="4"/>
      <c r="X102" s="4"/>
      <c r="Y102" s="4"/>
      <c r="Z102" s="4"/>
    </row>
    <row r="103" spans="1:26" ht="16.5" customHeight="1">
      <c r="A103" s="7"/>
      <c r="B103" s="7"/>
      <c r="C103" s="7"/>
      <c r="D103" s="7"/>
      <c r="E103" s="7"/>
      <c r="F103" s="7"/>
      <c r="G103" s="7"/>
      <c r="H103" s="7"/>
      <c r="I103" s="7"/>
      <c r="J103" s="7"/>
      <c r="K103" s="7"/>
      <c r="L103" s="7"/>
      <c r="M103" s="2"/>
      <c r="N103" s="2"/>
      <c r="O103" s="2"/>
      <c r="P103" s="2"/>
      <c r="Q103" s="4"/>
      <c r="R103" s="4"/>
      <c r="S103" s="4"/>
      <c r="T103" s="4"/>
      <c r="U103" s="4"/>
      <c r="V103" s="4"/>
      <c r="W103" s="4"/>
      <c r="X103" s="4"/>
      <c r="Y103" s="4"/>
      <c r="Z103" s="4"/>
    </row>
    <row r="104" spans="1:26" ht="16.5" customHeight="1">
      <c r="A104" s="7"/>
      <c r="B104" s="7"/>
      <c r="C104" s="7"/>
      <c r="D104" s="7"/>
      <c r="E104" s="7"/>
      <c r="F104" s="7"/>
      <c r="G104" s="7"/>
      <c r="H104" s="7"/>
      <c r="I104" s="7"/>
      <c r="J104" s="7"/>
      <c r="K104" s="7"/>
      <c r="L104" s="7"/>
      <c r="M104" s="2"/>
      <c r="N104" s="2"/>
      <c r="O104" s="2"/>
      <c r="P104" s="2"/>
      <c r="Q104" s="4"/>
      <c r="R104" s="4"/>
      <c r="S104" s="4"/>
      <c r="T104" s="4"/>
      <c r="U104" s="4"/>
      <c r="V104" s="4"/>
      <c r="W104" s="4"/>
      <c r="X104" s="4"/>
      <c r="Y104" s="4"/>
      <c r="Z104" s="4"/>
    </row>
    <row r="105" spans="1:26" ht="16.5" customHeight="1">
      <c r="A105" s="7"/>
      <c r="B105" s="7"/>
      <c r="C105" s="7"/>
      <c r="D105" s="7"/>
      <c r="E105" s="7"/>
      <c r="F105" s="7"/>
      <c r="G105" s="7"/>
      <c r="H105" s="7"/>
      <c r="I105" s="7"/>
      <c r="J105" s="7"/>
      <c r="K105" s="7"/>
      <c r="L105" s="7"/>
      <c r="M105" s="2"/>
      <c r="N105" s="2"/>
      <c r="O105" s="2"/>
      <c r="P105" s="2"/>
      <c r="Q105" s="4"/>
      <c r="R105" s="4"/>
      <c r="S105" s="4"/>
      <c r="T105" s="4"/>
      <c r="U105" s="4"/>
      <c r="V105" s="4"/>
      <c r="W105" s="4"/>
      <c r="X105" s="4"/>
      <c r="Y105" s="4"/>
      <c r="Z105" s="4"/>
    </row>
    <row r="106" spans="1:26" ht="16.5" customHeight="1">
      <c r="A106" s="7"/>
      <c r="B106" s="7"/>
      <c r="C106" s="7"/>
      <c r="D106" s="7"/>
      <c r="E106" s="7"/>
      <c r="F106" s="7"/>
      <c r="G106" s="7"/>
      <c r="H106" s="7"/>
      <c r="I106" s="7"/>
      <c r="J106" s="7"/>
      <c r="K106" s="7"/>
      <c r="L106" s="7"/>
      <c r="M106" s="2"/>
      <c r="N106" s="2"/>
      <c r="O106" s="2"/>
      <c r="P106" s="2"/>
      <c r="Q106" s="4"/>
      <c r="R106" s="4"/>
      <c r="S106" s="4"/>
      <c r="T106" s="4"/>
      <c r="U106" s="4"/>
      <c r="V106" s="4"/>
      <c r="W106" s="4"/>
      <c r="X106" s="4"/>
      <c r="Y106" s="4"/>
      <c r="Z106" s="4"/>
    </row>
    <row r="107" spans="1:26" ht="16.5" customHeight="1">
      <c r="A107" s="7"/>
      <c r="B107" s="7"/>
      <c r="C107" s="7"/>
      <c r="D107" s="7"/>
      <c r="E107" s="7"/>
      <c r="F107" s="7"/>
      <c r="G107" s="7"/>
      <c r="H107" s="7"/>
      <c r="I107" s="7"/>
      <c r="J107" s="7"/>
      <c r="K107" s="7"/>
      <c r="L107" s="7"/>
      <c r="M107" s="2"/>
      <c r="N107" s="2"/>
      <c r="O107" s="2"/>
      <c r="P107" s="2"/>
      <c r="Q107" s="4"/>
      <c r="R107" s="4"/>
      <c r="S107" s="4"/>
      <c r="T107" s="4"/>
      <c r="U107" s="4"/>
      <c r="V107" s="4"/>
      <c r="W107" s="4"/>
      <c r="X107" s="4"/>
      <c r="Y107" s="4"/>
      <c r="Z107" s="4"/>
    </row>
    <row r="108" spans="1:26" ht="16.5" customHeight="1">
      <c r="A108" s="7"/>
      <c r="B108" s="7"/>
      <c r="C108" s="7"/>
      <c r="D108" s="7"/>
      <c r="E108" s="7"/>
      <c r="F108" s="7"/>
      <c r="G108" s="7"/>
      <c r="H108" s="7"/>
      <c r="I108" s="7"/>
      <c r="J108" s="7"/>
      <c r="K108" s="7"/>
      <c r="L108" s="7"/>
      <c r="M108" s="2"/>
      <c r="N108" s="2"/>
      <c r="O108" s="2"/>
      <c r="P108" s="2"/>
      <c r="Q108" s="4"/>
      <c r="R108" s="4"/>
      <c r="S108" s="4"/>
      <c r="T108" s="4"/>
      <c r="U108" s="4"/>
      <c r="V108" s="4"/>
      <c r="W108" s="4"/>
      <c r="X108" s="4"/>
      <c r="Y108" s="4"/>
      <c r="Z108" s="4"/>
    </row>
    <row r="109" spans="1:26" ht="16.5" customHeight="1">
      <c r="A109" s="7"/>
      <c r="B109" s="7"/>
      <c r="C109" s="7"/>
      <c r="D109" s="7"/>
      <c r="E109" s="7"/>
      <c r="F109" s="7"/>
      <c r="G109" s="7"/>
      <c r="H109" s="7"/>
      <c r="I109" s="7"/>
      <c r="J109" s="7"/>
      <c r="K109" s="7"/>
      <c r="L109" s="7"/>
      <c r="M109" s="2"/>
      <c r="N109" s="2"/>
      <c r="O109" s="2"/>
      <c r="P109" s="2"/>
      <c r="Q109" s="4"/>
      <c r="R109" s="4"/>
      <c r="S109" s="4"/>
      <c r="T109" s="4"/>
      <c r="U109" s="4"/>
      <c r="V109" s="4"/>
      <c r="W109" s="4"/>
      <c r="X109" s="4"/>
      <c r="Y109" s="4"/>
      <c r="Z109" s="4"/>
    </row>
    <row r="110" spans="1:26" ht="16.5" customHeight="1">
      <c r="A110" s="7"/>
      <c r="B110" s="7"/>
      <c r="C110" s="7"/>
      <c r="D110" s="7"/>
      <c r="E110" s="7"/>
      <c r="F110" s="7"/>
      <c r="G110" s="7"/>
      <c r="H110" s="7"/>
      <c r="I110" s="7"/>
      <c r="J110" s="7"/>
      <c r="K110" s="7"/>
      <c r="L110" s="7"/>
      <c r="M110" s="2"/>
      <c r="N110" s="2"/>
      <c r="O110" s="2"/>
      <c r="P110" s="2"/>
      <c r="Q110" s="4"/>
      <c r="R110" s="4"/>
      <c r="S110" s="4"/>
      <c r="T110" s="4"/>
      <c r="U110" s="4"/>
      <c r="V110" s="4"/>
      <c r="W110" s="4"/>
      <c r="X110" s="4"/>
      <c r="Y110" s="4"/>
      <c r="Z110" s="4"/>
    </row>
    <row r="111" spans="1:26" ht="16.5" customHeight="1">
      <c r="A111" s="7"/>
      <c r="B111" s="7"/>
      <c r="C111" s="7"/>
      <c r="D111" s="7"/>
      <c r="E111" s="7"/>
      <c r="F111" s="7"/>
      <c r="G111" s="7"/>
      <c r="H111" s="7"/>
      <c r="I111" s="7"/>
      <c r="J111" s="7"/>
      <c r="K111" s="7"/>
      <c r="L111" s="7"/>
      <c r="M111" s="2"/>
      <c r="N111" s="2"/>
      <c r="O111" s="2"/>
      <c r="P111" s="2"/>
      <c r="Q111" s="4"/>
      <c r="R111" s="4"/>
      <c r="S111" s="4"/>
      <c r="T111" s="4"/>
      <c r="U111" s="4"/>
      <c r="V111" s="4"/>
      <c r="W111" s="4"/>
      <c r="X111" s="4"/>
      <c r="Y111" s="4"/>
      <c r="Z111" s="4"/>
    </row>
    <row r="112" spans="1:26" ht="16.5" customHeight="1">
      <c r="A112" s="7"/>
      <c r="B112" s="7"/>
      <c r="C112" s="7"/>
      <c r="D112" s="7"/>
      <c r="E112" s="7"/>
      <c r="F112" s="7"/>
      <c r="G112" s="7"/>
      <c r="H112" s="7"/>
      <c r="I112" s="7"/>
      <c r="J112" s="7"/>
      <c r="K112" s="7"/>
      <c r="L112" s="7"/>
      <c r="M112" s="2"/>
      <c r="N112" s="2"/>
      <c r="O112" s="2"/>
      <c r="P112" s="2"/>
      <c r="Q112" s="4"/>
      <c r="R112" s="4"/>
      <c r="S112" s="4"/>
      <c r="T112" s="4"/>
      <c r="U112" s="4"/>
      <c r="V112" s="4"/>
      <c r="W112" s="4"/>
      <c r="X112" s="4"/>
      <c r="Y112" s="4"/>
      <c r="Z112" s="4"/>
    </row>
    <row r="113" spans="1:26" ht="16.5" customHeight="1">
      <c r="A113" s="7"/>
      <c r="B113" s="7"/>
      <c r="C113" s="7"/>
      <c r="D113" s="7"/>
      <c r="E113" s="7"/>
      <c r="F113" s="7"/>
      <c r="G113" s="7"/>
      <c r="H113" s="7"/>
      <c r="I113" s="7"/>
      <c r="J113" s="7"/>
      <c r="K113" s="7"/>
      <c r="L113" s="7"/>
      <c r="M113" s="2"/>
      <c r="N113" s="2"/>
      <c r="O113" s="2"/>
      <c r="P113" s="2"/>
      <c r="Q113" s="4"/>
      <c r="R113" s="4"/>
      <c r="S113" s="4"/>
      <c r="T113" s="4"/>
      <c r="U113" s="4"/>
      <c r="V113" s="4"/>
      <c r="W113" s="4"/>
      <c r="X113" s="4"/>
      <c r="Y113" s="4"/>
      <c r="Z113" s="4"/>
    </row>
    <row r="114" spans="1:26" ht="16.5" customHeight="1">
      <c r="A114" s="7"/>
      <c r="B114" s="7"/>
      <c r="C114" s="7"/>
      <c r="D114" s="7"/>
      <c r="E114" s="7"/>
      <c r="F114" s="7"/>
      <c r="G114" s="7"/>
      <c r="H114" s="7"/>
      <c r="I114" s="7"/>
      <c r="J114" s="7"/>
      <c r="K114" s="7"/>
      <c r="L114" s="7"/>
      <c r="M114" s="2"/>
      <c r="N114" s="2"/>
      <c r="O114" s="2"/>
      <c r="P114" s="2"/>
      <c r="Q114" s="4"/>
      <c r="R114" s="4"/>
      <c r="S114" s="4"/>
      <c r="T114" s="4"/>
      <c r="U114" s="4"/>
      <c r="V114" s="4"/>
      <c r="W114" s="4"/>
      <c r="X114" s="4"/>
      <c r="Y114" s="4"/>
      <c r="Z114" s="4"/>
    </row>
    <row r="115" spans="1:26" ht="16.5" customHeight="1">
      <c r="A115" s="7"/>
      <c r="B115" s="7"/>
      <c r="C115" s="7"/>
      <c r="D115" s="7"/>
      <c r="E115" s="7"/>
      <c r="F115" s="7"/>
      <c r="G115" s="7"/>
      <c r="H115" s="7"/>
      <c r="I115" s="7"/>
      <c r="J115" s="7"/>
      <c r="K115" s="7"/>
      <c r="L115" s="7"/>
      <c r="M115" s="2"/>
      <c r="N115" s="2"/>
      <c r="O115" s="2"/>
      <c r="P115" s="2"/>
      <c r="Q115" s="4"/>
      <c r="R115" s="4"/>
      <c r="S115" s="4"/>
      <c r="T115" s="4"/>
      <c r="U115" s="4"/>
      <c r="V115" s="4"/>
      <c r="W115" s="4"/>
      <c r="X115" s="4"/>
      <c r="Y115" s="4"/>
      <c r="Z115" s="4"/>
    </row>
    <row r="116" spans="1:26" ht="16.5" customHeight="1">
      <c r="A116" s="7"/>
      <c r="B116" s="7"/>
      <c r="C116" s="7"/>
      <c r="D116" s="7"/>
      <c r="E116" s="7"/>
      <c r="F116" s="7"/>
      <c r="G116" s="7"/>
      <c r="H116" s="7"/>
      <c r="I116" s="7"/>
      <c r="J116" s="7"/>
      <c r="K116" s="7"/>
      <c r="L116" s="7"/>
      <c r="M116" s="2"/>
      <c r="N116" s="2"/>
      <c r="O116" s="2"/>
      <c r="P116" s="2"/>
      <c r="Q116" s="4"/>
      <c r="R116" s="4"/>
      <c r="S116" s="4"/>
      <c r="T116" s="4"/>
      <c r="U116" s="4"/>
      <c r="V116" s="4"/>
      <c r="W116" s="4"/>
      <c r="X116" s="4"/>
      <c r="Y116" s="4"/>
      <c r="Z116" s="4"/>
    </row>
    <row r="117" spans="1:26" ht="16.5" customHeight="1">
      <c r="A117" s="7"/>
      <c r="B117" s="7"/>
      <c r="C117" s="7"/>
      <c r="D117" s="7"/>
      <c r="E117" s="7"/>
      <c r="F117" s="7"/>
      <c r="G117" s="7"/>
      <c r="H117" s="7"/>
      <c r="I117" s="7"/>
      <c r="J117" s="7"/>
      <c r="K117" s="7"/>
      <c r="L117" s="7"/>
      <c r="M117" s="2"/>
      <c r="N117" s="2"/>
      <c r="O117" s="2"/>
      <c r="P117" s="2"/>
      <c r="Q117" s="4"/>
      <c r="R117" s="4"/>
      <c r="S117" s="4"/>
      <c r="T117" s="4"/>
      <c r="U117" s="4"/>
      <c r="V117" s="4"/>
      <c r="W117" s="4"/>
      <c r="X117" s="4"/>
      <c r="Y117" s="4"/>
      <c r="Z117" s="4"/>
    </row>
    <row r="118" spans="1:26" ht="16.5" customHeight="1">
      <c r="A118" s="7"/>
      <c r="B118" s="7"/>
      <c r="C118" s="7"/>
      <c r="D118" s="7"/>
      <c r="E118" s="7"/>
      <c r="F118" s="7"/>
      <c r="G118" s="7"/>
      <c r="H118" s="7"/>
      <c r="I118" s="7"/>
      <c r="J118" s="7"/>
      <c r="K118" s="7"/>
      <c r="L118" s="7"/>
      <c r="M118" s="2"/>
      <c r="N118" s="2"/>
      <c r="O118" s="2"/>
      <c r="P118" s="2"/>
      <c r="Q118" s="4"/>
      <c r="R118" s="4"/>
      <c r="S118" s="4"/>
      <c r="T118" s="4"/>
      <c r="U118" s="4"/>
      <c r="V118" s="4"/>
      <c r="W118" s="4"/>
      <c r="X118" s="4"/>
      <c r="Y118" s="4"/>
      <c r="Z118" s="4"/>
    </row>
    <row r="119" spans="1:26" ht="16.5" customHeight="1">
      <c r="A119" s="7"/>
      <c r="B119" s="7"/>
      <c r="C119" s="7"/>
      <c r="D119" s="7"/>
      <c r="E119" s="7"/>
      <c r="F119" s="7"/>
      <c r="G119" s="7"/>
      <c r="H119" s="7"/>
      <c r="I119" s="7"/>
      <c r="J119" s="7"/>
      <c r="K119" s="7"/>
      <c r="L119" s="7"/>
      <c r="M119" s="2"/>
      <c r="N119" s="2"/>
      <c r="O119" s="2"/>
      <c r="P119" s="2"/>
      <c r="Q119" s="4"/>
      <c r="R119" s="4"/>
      <c r="S119" s="4"/>
      <c r="T119" s="4"/>
      <c r="U119" s="4"/>
      <c r="V119" s="4"/>
      <c r="W119" s="4"/>
      <c r="X119" s="4"/>
      <c r="Y119" s="4"/>
      <c r="Z119" s="4"/>
    </row>
    <row r="120" spans="1:26" ht="16.5" customHeight="1">
      <c r="A120" s="7"/>
      <c r="B120" s="7"/>
      <c r="C120" s="7"/>
      <c r="D120" s="7"/>
      <c r="E120" s="7"/>
      <c r="F120" s="7"/>
      <c r="G120" s="7"/>
      <c r="H120" s="7"/>
      <c r="I120" s="7"/>
      <c r="J120" s="7"/>
      <c r="K120" s="7"/>
      <c r="L120" s="7"/>
      <c r="M120" s="2"/>
      <c r="N120" s="2"/>
      <c r="O120" s="2"/>
      <c r="P120" s="2"/>
      <c r="Q120" s="4"/>
      <c r="R120" s="4"/>
      <c r="S120" s="4"/>
      <c r="T120" s="4"/>
      <c r="U120" s="4"/>
      <c r="V120" s="4"/>
      <c r="W120" s="4"/>
      <c r="X120" s="4"/>
      <c r="Y120" s="4"/>
      <c r="Z120" s="4"/>
    </row>
    <row r="121" spans="1:26" ht="16.5" customHeight="1">
      <c r="A121" s="7"/>
      <c r="B121" s="7"/>
      <c r="C121" s="7"/>
      <c r="D121" s="7"/>
      <c r="E121" s="7"/>
      <c r="F121" s="7"/>
      <c r="G121" s="7"/>
      <c r="H121" s="7"/>
      <c r="I121" s="7"/>
      <c r="J121" s="7"/>
      <c r="K121" s="7"/>
      <c r="L121" s="7"/>
      <c r="M121" s="2"/>
      <c r="N121" s="2"/>
      <c r="O121" s="2"/>
      <c r="P121" s="2"/>
      <c r="Q121" s="4"/>
      <c r="R121" s="4"/>
      <c r="S121" s="4"/>
      <c r="T121" s="4"/>
      <c r="U121" s="4"/>
      <c r="V121" s="4"/>
      <c r="W121" s="4"/>
      <c r="X121" s="4"/>
      <c r="Y121" s="4"/>
      <c r="Z121" s="4"/>
    </row>
    <row r="122" spans="1:26" ht="16.5" customHeight="1">
      <c r="A122" s="7"/>
      <c r="B122" s="7"/>
      <c r="C122" s="7"/>
      <c r="D122" s="7"/>
      <c r="E122" s="7"/>
      <c r="F122" s="7"/>
      <c r="G122" s="7"/>
      <c r="H122" s="7"/>
      <c r="I122" s="7"/>
      <c r="J122" s="7"/>
      <c r="K122" s="7"/>
      <c r="L122" s="7"/>
      <c r="M122" s="2"/>
      <c r="N122" s="2"/>
      <c r="O122" s="2"/>
      <c r="P122" s="2"/>
      <c r="Q122" s="4"/>
      <c r="R122" s="4"/>
      <c r="S122" s="4"/>
      <c r="T122" s="4"/>
      <c r="U122" s="4"/>
      <c r="V122" s="4"/>
      <c r="W122" s="4"/>
      <c r="X122" s="4"/>
      <c r="Y122" s="4"/>
      <c r="Z122" s="4"/>
    </row>
    <row r="123" spans="1:26" ht="16.5" customHeight="1">
      <c r="A123" s="7"/>
      <c r="B123" s="7"/>
      <c r="C123" s="7"/>
      <c r="D123" s="7"/>
      <c r="E123" s="7"/>
      <c r="F123" s="7"/>
      <c r="G123" s="7"/>
      <c r="H123" s="7"/>
      <c r="I123" s="7"/>
      <c r="J123" s="7"/>
      <c r="K123" s="7"/>
      <c r="L123" s="7"/>
      <c r="M123" s="2"/>
      <c r="N123" s="2"/>
      <c r="O123" s="2"/>
      <c r="P123" s="2"/>
      <c r="Q123" s="4"/>
      <c r="R123" s="4"/>
      <c r="S123" s="4"/>
      <c r="T123" s="4"/>
      <c r="U123" s="4"/>
      <c r="V123" s="4"/>
      <c r="W123" s="4"/>
      <c r="X123" s="4"/>
      <c r="Y123" s="4"/>
      <c r="Z123" s="4"/>
    </row>
    <row r="124" spans="1:26" ht="16.5" customHeight="1">
      <c r="A124" s="7"/>
      <c r="B124" s="7"/>
      <c r="C124" s="7"/>
      <c r="D124" s="7"/>
      <c r="E124" s="7"/>
      <c r="F124" s="7"/>
      <c r="G124" s="7"/>
      <c r="H124" s="7"/>
      <c r="I124" s="7"/>
      <c r="J124" s="7"/>
      <c r="K124" s="7"/>
      <c r="L124" s="7"/>
      <c r="M124" s="2"/>
      <c r="N124" s="2"/>
      <c r="O124" s="2"/>
      <c r="P124" s="2"/>
      <c r="Q124" s="4"/>
      <c r="R124" s="4"/>
      <c r="S124" s="4"/>
      <c r="T124" s="4"/>
      <c r="U124" s="4"/>
      <c r="V124" s="4"/>
      <c r="W124" s="4"/>
      <c r="X124" s="4"/>
      <c r="Y124" s="4"/>
      <c r="Z124" s="4"/>
    </row>
    <row r="125" spans="1:26" ht="16.5" customHeight="1">
      <c r="A125" s="7"/>
      <c r="B125" s="7"/>
      <c r="C125" s="7"/>
      <c r="D125" s="7"/>
      <c r="E125" s="7"/>
      <c r="F125" s="7"/>
      <c r="G125" s="7"/>
      <c r="H125" s="7"/>
      <c r="I125" s="7"/>
      <c r="J125" s="7"/>
      <c r="K125" s="7"/>
      <c r="L125" s="7"/>
      <c r="M125" s="2"/>
      <c r="N125" s="2"/>
      <c r="O125" s="2"/>
      <c r="P125" s="2"/>
      <c r="Q125" s="4"/>
      <c r="R125" s="4"/>
      <c r="S125" s="4"/>
      <c r="T125" s="4"/>
      <c r="U125" s="4"/>
      <c r="V125" s="4"/>
      <c r="W125" s="4"/>
      <c r="X125" s="4"/>
      <c r="Y125" s="4"/>
      <c r="Z125" s="4"/>
    </row>
    <row r="126" spans="1:26" ht="16.5" customHeight="1">
      <c r="A126" s="7"/>
      <c r="B126" s="7"/>
      <c r="C126" s="7"/>
      <c r="D126" s="7"/>
      <c r="E126" s="7"/>
      <c r="F126" s="7"/>
      <c r="G126" s="7"/>
      <c r="H126" s="7"/>
      <c r="I126" s="7"/>
      <c r="J126" s="7"/>
      <c r="K126" s="7"/>
      <c r="L126" s="7"/>
      <c r="M126" s="2"/>
      <c r="N126" s="2"/>
      <c r="O126" s="2"/>
      <c r="P126" s="2"/>
      <c r="Q126" s="4"/>
      <c r="R126" s="4"/>
      <c r="S126" s="4"/>
      <c r="T126" s="4"/>
      <c r="U126" s="4"/>
      <c r="V126" s="4"/>
      <c r="W126" s="4"/>
      <c r="X126" s="4"/>
      <c r="Y126" s="4"/>
      <c r="Z126" s="4"/>
    </row>
    <row r="127" spans="1:26" ht="16.5" customHeight="1">
      <c r="A127" s="7"/>
      <c r="B127" s="7"/>
      <c r="C127" s="7"/>
      <c r="D127" s="7"/>
      <c r="E127" s="7"/>
      <c r="F127" s="7"/>
      <c r="G127" s="7"/>
      <c r="H127" s="7"/>
      <c r="I127" s="7"/>
      <c r="J127" s="7"/>
      <c r="K127" s="7"/>
      <c r="L127" s="7"/>
      <c r="M127" s="2"/>
      <c r="N127" s="2"/>
      <c r="O127" s="2"/>
      <c r="P127" s="2"/>
      <c r="Q127" s="4"/>
      <c r="R127" s="4"/>
      <c r="S127" s="4"/>
      <c r="T127" s="4"/>
      <c r="U127" s="4"/>
      <c r="V127" s="4"/>
      <c r="W127" s="4"/>
      <c r="X127" s="4"/>
      <c r="Y127" s="4"/>
      <c r="Z127" s="4"/>
    </row>
    <row r="128" spans="1:26" ht="16.5" customHeight="1">
      <c r="A128" s="7"/>
      <c r="B128" s="7"/>
      <c r="C128" s="7"/>
      <c r="D128" s="7"/>
      <c r="E128" s="7"/>
      <c r="F128" s="7"/>
      <c r="G128" s="7"/>
      <c r="H128" s="7"/>
      <c r="I128" s="7"/>
      <c r="J128" s="7"/>
      <c r="K128" s="7"/>
      <c r="L128" s="7"/>
      <c r="M128" s="2"/>
      <c r="N128" s="2"/>
      <c r="O128" s="2"/>
      <c r="P128" s="2"/>
      <c r="Q128" s="4"/>
      <c r="R128" s="4"/>
      <c r="S128" s="4"/>
      <c r="T128" s="4"/>
      <c r="U128" s="4"/>
      <c r="V128" s="4"/>
      <c r="W128" s="4"/>
      <c r="X128" s="4"/>
      <c r="Y128" s="4"/>
      <c r="Z128" s="4"/>
    </row>
    <row r="129" spans="1:26" ht="16.5" customHeight="1">
      <c r="A129" s="7"/>
      <c r="B129" s="7"/>
      <c r="C129" s="7"/>
      <c r="D129" s="7"/>
      <c r="E129" s="7"/>
      <c r="F129" s="7"/>
      <c r="G129" s="7"/>
      <c r="H129" s="7"/>
      <c r="I129" s="7"/>
      <c r="J129" s="7"/>
      <c r="K129" s="7"/>
      <c r="L129" s="7"/>
      <c r="M129" s="2"/>
      <c r="N129" s="2"/>
      <c r="O129" s="2"/>
      <c r="P129" s="2"/>
      <c r="Q129" s="4"/>
      <c r="R129" s="4"/>
      <c r="S129" s="4"/>
      <c r="T129" s="4"/>
      <c r="U129" s="4"/>
      <c r="V129" s="4"/>
      <c r="W129" s="4"/>
      <c r="X129" s="4"/>
      <c r="Y129" s="4"/>
      <c r="Z129" s="4"/>
    </row>
    <row r="130" spans="1:26" ht="16.5" customHeight="1">
      <c r="A130" s="7"/>
      <c r="B130" s="7"/>
      <c r="C130" s="7"/>
      <c r="D130" s="7"/>
      <c r="E130" s="7"/>
      <c r="F130" s="7"/>
      <c r="G130" s="7"/>
      <c r="H130" s="7"/>
      <c r="I130" s="7"/>
      <c r="J130" s="7"/>
      <c r="K130" s="7"/>
      <c r="L130" s="7"/>
      <c r="M130" s="2"/>
      <c r="N130" s="2"/>
      <c r="O130" s="2"/>
      <c r="P130" s="2"/>
      <c r="Q130" s="4"/>
      <c r="R130" s="4"/>
      <c r="S130" s="4"/>
      <c r="T130" s="4"/>
      <c r="U130" s="4"/>
      <c r="V130" s="4"/>
      <c r="W130" s="4"/>
      <c r="X130" s="4"/>
      <c r="Y130" s="4"/>
      <c r="Z130" s="4"/>
    </row>
    <row r="131" spans="1:26" ht="16.5" customHeight="1">
      <c r="A131" s="7"/>
      <c r="B131" s="7"/>
      <c r="C131" s="7"/>
      <c r="D131" s="7"/>
      <c r="E131" s="7"/>
      <c r="F131" s="7"/>
      <c r="G131" s="7"/>
      <c r="H131" s="7"/>
      <c r="I131" s="7"/>
      <c r="J131" s="7"/>
      <c r="K131" s="7"/>
      <c r="L131" s="7"/>
      <c r="M131" s="2"/>
      <c r="N131" s="2"/>
      <c r="O131" s="2"/>
      <c r="P131" s="2"/>
      <c r="Q131" s="4"/>
      <c r="R131" s="4"/>
      <c r="S131" s="4"/>
      <c r="T131" s="4"/>
      <c r="U131" s="4"/>
      <c r="V131" s="4"/>
      <c r="W131" s="4"/>
      <c r="X131" s="4"/>
      <c r="Y131" s="4"/>
      <c r="Z131" s="4"/>
    </row>
    <row r="132" spans="1:26" ht="16.5" customHeight="1">
      <c r="A132" s="7"/>
      <c r="B132" s="7"/>
      <c r="C132" s="7"/>
      <c r="D132" s="7"/>
      <c r="E132" s="7"/>
      <c r="F132" s="7"/>
      <c r="G132" s="7"/>
      <c r="H132" s="7"/>
      <c r="I132" s="7"/>
      <c r="J132" s="7"/>
      <c r="K132" s="7"/>
      <c r="L132" s="7"/>
      <c r="M132" s="2"/>
      <c r="N132" s="2"/>
      <c r="O132" s="2"/>
      <c r="P132" s="2"/>
      <c r="Q132" s="4"/>
      <c r="R132" s="4"/>
      <c r="S132" s="4"/>
      <c r="T132" s="4"/>
      <c r="U132" s="4"/>
      <c r="V132" s="4"/>
      <c r="W132" s="4"/>
      <c r="X132" s="4"/>
      <c r="Y132" s="4"/>
      <c r="Z132" s="4"/>
    </row>
    <row r="133" spans="1:26" ht="16.5" customHeight="1">
      <c r="A133" s="7"/>
      <c r="B133" s="7"/>
      <c r="C133" s="7"/>
      <c r="D133" s="7"/>
      <c r="E133" s="7"/>
      <c r="F133" s="7"/>
      <c r="G133" s="7"/>
      <c r="H133" s="7"/>
      <c r="I133" s="7"/>
      <c r="J133" s="7"/>
      <c r="K133" s="7"/>
      <c r="L133" s="7"/>
      <c r="M133" s="2"/>
      <c r="N133" s="2"/>
      <c r="O133" s="2"/>
      <c r="P133" s="2"/>
      <c r="Q133" s="4"/>
      <c r="R133" s="4"/>
      <c r="S133" s="4"/>
      <c r="T133" s="4"/>
      <c r="U133" s="4"/>
      <c r="V133" s="4"/>
      <c r="W133" s="4"/>
      <c r="X133" s="4"/>
      <c r="Y133" s="4"/>
      <c r="Z133" s="4"/>
    </row>
    <row r="134" spans="1:26" ht="16.5" customHeight="1">
      <c r="A134" s="7"/>
      <c r="B134" s="7"/>
      <c r="C134" s="7"/>
      <c r="D134" s="7"/>
      <c r="E134" s="7"/>
      <c r="F134" s="7"/>
      <c r="G134" s="7"/>
      <c r="H134" s="7"/>
      <c r="I134" s="7"/>
      <c r="J134" s="7"/>
      <c r="K134" s="7"/>
      <c r="L134" s="7"/>
      <c r="M134" s="2"/>
      <c r="N134" s="2"/>
      <c r="O134" s="2"/>
      <c r="P134" s="2"/>
      <c r="Q134" s="4"/>
      <c r="R134" s="4"/>
      <c r="S134" s="4"/>
      <c r="T134" s="4"/>
      <c r="U134" s="4"/>
      <c r="V134" s="4"/>
      <c r="W134" s="4"/>
      <c r="X134" s="4"/>
      <c r="Y134" s="4"/>
      <c r="Z134" s="4"/>
    </row>
    <row r="135" spans="1:26" ht="16.5" customHeight="1">
      <c r="A135" s="7"/>
      <c r="B135" s="7"/>
      <c r="C135" s="7"/>
      <c r="D135" s="7"/>
      <c r="E135" s="7"/>
      <c r="F135" s="7"/>
      <c r="G135" s="7"/>
      <c r="H135" s="7"/>
      <c r="I135" s="7"/>
      <c r="J135" s="7"/>
      <c r="K135" s="7"/>
      <c r="L135" s="7"/>
      <c r="M135" s="2"/>
      <c r="N135" s="2"/>
      <c r="O135" s="2"/>
      <c r="P135" s="2"/>
      <c r="Q135" s="4"/>
      <c r="R135" s="4"/>
      <c r="S135" s="4"/>
      <c r="T135" s="4"/>
      <c r="U135" s="4"/>
      <c r="V135" s="4"/>
      <c r="W135" s="4"/>
      <c r="X135" s="4"/>
      <c r="Y135" s="4"/>
      <c r="Z135" s="4"/>
    </row>
    <row r="136" spans="1:26" ht="16.5" customHeight="1">
      <c r="A136" s="7"/>
      <c r="B136" s="7"/>
      <c r="C136" s="7"/>
      <c r="D136" s="7"/>
      <c r="E136" s="7"/>
      <c r="F136" s="7"/>
      <c r="G136" s="7"/>
      <c r="H136" s="7"/>
      <c r="I136" s="7"/>
      <c r="J136" s="7"/>
      <c r="K136" s="7"/>
      <c r="L136" s="7"/>
      <c r="M136" s="2"/>
      <c r="N136" s="2"/>
      <c r="O136" s="2"/>
      <c r="P136" s="2"/>
      <c r="Q136" s="4"/>
      <c r="R136" s="4"/>
      <c r="S136" s="4"/>
      <c r="T136" s="4"/>
      <c r="U136" s="4"/>
      <c r="V136" s="4"/>
      <c r="W136" s="4"/>
      <c r="X136" s="4"/>
      <c r="Y136" s="4"/>
      <c r="Z136" s="4"/>
    </row>
    <row r="137" spans="1:26" ht="16.5" customHeight="1">
      <c r="A137" s="7"/>
      <c r="B137" s="7"/>
      <c r="C137" s="7"/>
      <c r="D137" s="7"/>
      <c r="E137" s="7"/>
      <c r="F137" s="7"/>
      <c r="G137" s="7"/>
      <c r="H137" s="7"/>
      <c r="I137" s="7"/>
      <c r="J137" s="7"/>
      <c r="K137" s="7"/>
      <c r="L137" s="7"/>
      <c r="M137" s="2"/>
      <c r="N137" s="2"/>
      <c r="O137" s="2"/>
      <c r="P137" s="2"/>
      <c r="Q137" s="4"/>
      <c r="R137" s="4"/>
      <c r="S137" s="4"/>
      <c r="T137" s="4"/>
      <c r="U137" s="4"/>
      <c r="V137" s="4"/>
      <c r="W137" s="4"/>
      <c r="X137" s="4"/>
      <c r="Y137" s="4"/>
      <c r="Z137" s="4"/>
    </row>
    <row r="138" spans="1:26" ht="16.5" customHeight="1">
      <c r="A138" s="7"/>
      <c r="B138" s="7"/>
      <c r="C138" s="7"/>
      <c r="D138" s="7"/>
      <c r="E138" s="7"/>
      <c r="F138" s="7"/>
      <c r="G138" s="7"/>
      <c r="H138" s="7"/>
      <c r="I138" s="7"/>
      <c r="J138" s="7"/>
      <c r="K138" s="7"/>
      <c r="L138" s="7"/>
      <c r="M138" s="2"/>
      <c r="N138" s="2"/>
      <c r="O138" s="2"/>
      <c r="P138" s="2"/>
      <c r="Q138" s="4"/>
      <c r="R138" s="4"/>
      <c r="S138" s="4"/>
      <c r="T138" s="4"/>
      <c r="U138" s="4"/>
      <c r="V138" s="4"/>
      <c r="W138" s="4"/>
      <c r="X138" s="4"/>
      <c r="Y138" s="4"/>
      <c r="Z138" s="4"/>
    </row>
    <row r="139" spans="1:26" ht="16.5" customHeight="1">
      <c r="A139" s="7"/>
      <c r="B139" s="7"/>
      <c r="C139" s="7"/>
      <c r="D139" s="7"/>
      <c r="E139" s="7"/>
      <c r="F139" s="7"/>
      <c r="G139" s="7"/>
      <c r="H139" s="7"/>
      <c r="I139" s="7"/>
      <c r="J139" s="7"/>
      <c r="K139" s="7"/>
      <c r="L139" s="7"/>
      <c r="M139" s="2"/>
      <c r="N139" s="2"/>
      <c r="O139" s="2"/>
      <c r="P139" s="2"/>
      <c r="Q139" s="4"/>
      <c r="R139" s="4"/>
      <c r="S139" s="4"/>
      <c r="T139" s="4"/>
      <c r="U139" s="4"/>
      <c r="V139" s="4"/>
      <c r="W139" s="4"/>
      <c r="X139" s="4"/>
      <c r="Y139" s="4"/>
      <c r="Z139" s="4"/>
    </row>
    <row r="140" spans="1:26" ht="16.5" customHeight="1">
      <c r="A140" s="7"/>
      <c r="B140" s="7"/>
      <c r="C140" s="7"/>
      <c r="D140" s="7"/>
      <c r="E140" s="7"/>
      <c r="F140" s="7"/>
      <c r="G140" s="7"/>
      <c r="H140" s="7"/>
      <c r="I140" s="7"/>
      <c r="J140" s="7"/>
      <c r="K140" s="7"/>
      <c r="L140" s="7"/>
      <c r="M140" s="2"/>
      <c r="N140" s="2"/>
      <c r="O140" s="2"/>
      <c r="P140" s="2"/>
      <c r="Q140" s="4"/>
      <c r="R140" s="4"/>
      <c r="S140" s="4"/>
      <c r="T140" s="4"/>
      <c r="U140" s="4"/>
      <c r="V140" s="4"/>
      <c r="W140" s="4"/>
      <c r="X140" s="4"/>
      <c r="Y140" s="4"/>
      <c r="Z140" s="4"/>
    </row>
    <row r="141" spans="1:26" ht="16.5" customHeight="1">
      <c r="A141" s="7"/>
      <c r="B141" s="7"/>
      <c r="C141" s="7"/>
      <c r="D141" s="7"/>
      <c r="E141" s="7"/>
      <c r="F141" s="7"/>
      <c r="G141" s="7"/>
      <c r="H141" s="7"/>
      <c r="I141" s="7"/>
      <c r="J141" s="7"/>
      <c r="K141" s="7"/>
      <c r="L141" s="7"/>
      <c r="M141" s="2"/>
      <c r="N141" s="2"/>
      <c r="O141" s="2"/>
      <c r="P141" s="2"/>
      <c r="Q141" s="4"/>
      <c r="R141" s="4"/>
      <c r="S141" s="4"/>
      <c r="T141" s="4"/>
      <c r="U141" s="4"/>
      <c r="V141" s="4"/>
      <c r="W141" s="4"/>
      <c r="X141" s="4"/>
      <c r="Y141" s="4"/>
      <c r="Z141" s="4"/>
    </row>
    <row r="142" spans="1:26" ht="16.5" customHeight="1">
      <c r="A142" s="7"/>
      <c r="B142" s="7"/>
      <c r="C142" s="7"/>
      <c r="D142" s="7"/>
      <c r="E142" s="7"/>
      <c r="F142" s="7"/>
      <c r="G142" s="7"/>
      <c r="H142" s="7"/>
      <c r="I142" s="7"/>
      <c r="J142" s="7"/>
      <c r="K142" s="7"/>
      <c r="L142" s="7"/>
      <c r="M142" s="2"/>
      <c r="N142" s="2"/>
      <c r="O142" s="2"/>
      <c r="P142" s="2"/>
      <c r="Q142" s="4"/>
      <c r="R142" s="4"/>
      <c r="S142" s="4"/>
      <c r="T142" s="4"/>
      <c r="U142" s="4"/>
      <c r="V142" s="4"/>
      <c r="W142" s="4"/>
      <c r="X142" s="4"/>
      <c r="Y142" s="4"/>
      <c r="Z142" s="4"/>
    </row>
    <row r="143" spans="1:26" ht="16.5" customHeight="1">
      <c r="A143" s="7"/>
      <c r="B143" s="7"/>
      <c r="C143" s="7"/>
      <c r="D143" s="7"/>
      <c r="E143" s="7"/>
      <c r="F143" s="7"/>
      <c r="G143" s="7"/>
      <c r="H143" s="7"/>
      <c r="I143" s="7"/>
      <c r="J143" s="7"/>
      <c r="K143" s="7"/>
      <c r="L143" s="7"/>
      <c r="M143" s="2"/>
      <c r="N143" s="2"/>
      <c r="O143" s="2"/>
      <c r="P143" s="2"/>
      <c r="Q143" s="4"/>
      <c r="R143" s="4"/>
      <c r="S143" s="4"/>
      <c r="T143" s="4"/>
      <c r="U143" s="4"/>
      <c r="V143" s="4"/>
      <c r="W143" s="4"/>
      <c r="X143" s="4"/>
      <c r="Y143" s="4"/>
      <c r="Z143" s="4"/>
    </row>
    <row r="144" spans="1:26" ht="16.5" customHeight="1">
      <c r="A144" s="7"/>
      <c r="B144" s="7"/>
      <c r="C144" s="7"/>
      <c r="D144" s="7"/>
      <c r="E144" s="7"/>
      <c r="F144" s="7"/>
      <c r="G144" s="7"/>
      <c r="H144" s="7"/>
      <c r="I144" s="7"/>
      <c r="J144" s="7"/>
      <c r="K144" s="7"/>
      <c r="L144" s="7"/>
      <c r="M144" s="2"/>
      <c r="N144" s="2"/>
      <c r="O144" s="2"/>
      <c r="P144" s="2"/>
      <c r="Q144" s="4"/>
      <c r="R144" s="4"/>
      <c r="S144" s="4"/>
      <c r="T144" s="4"/>
      <c r="U144" s="4"/>
      <c r="V144" s="4"/>
      <c r="W144" s="4"/>
      <c r="X144" s="4"/>
      <c r="Y144" s="4"/>
      <c r="Z144" s="4"/>
    </row>
    <row r="145" spans="1:26" ht="16.5" customHeight="1">
      <c r="A145" s="7"/>
      <c r="B145" s="7"/>
      <c r="C145" s="7"/>
      <c r="D145" s="7"/>
      <c r="E145" s="7"/>
      <c r="F145" s="7"/>
      <c r="G145" s="7"/>
      <c r="H145" s="7"/>
      <c r="I145" s="7"/>
      <c r="J145" s="7"/>
      <c r="K145" s="7"/>
      <c r="L145" s="7"/>
      <c r="M145" s="2"/>
      <c r="N145" s="2"/>
      <c r="O145" s="2"/>
      <c r="P145" s="2"/>
      <c r="Q145" s="4"/>
      <c r="R145" s="4"/>
      <c r="S145" s="4"/>
      <c r="T145" s="4"/>
      <c r="U145" s="4"/>
      <c r="V145" s="4"/>
      <c r="W145" s="4"/>
      <c r="X145" s="4"/>
      <c r="Y145" s="4"/>
      <c r="Z145" s="4"/>
    </row>
    <row r="146" spans="1:26" ht="16.5" customHeight="1">
      <c r="A146" s="7"/>
      <c r="B146" s="7"/>
      <c r="C146" s="7"/>
      <c r="D146" s="7"/>
      <c r="E146" s="7"/>
      <c r="F146" s="7"/>
      <c r="G146" s="7"/>
      <c r="H146" s="7"/>
      <c r="I146" s="7"/>
      <c r="J146" s="7"/>
      <c r="K146" s="7"/>
      <c r="L146" s="7"/>
      <c r="M146" s="2"/>
      <c r="N146" s="2"/>
      <c r="O146" s="2"/>
      <c r="P146" s="2"/>
      <c r="Q146" s="4"/>
      <c r="R146" s="4"/>
      <c r="S146" s="4"/>
      <c r="T146" s="4"/>
      <c r="U146" s="4"/>
      <c r="V146" s="4"/>
      <c r="W146" s="4"/>
      <c r="X146" s="4"/>
      <c r="Y146" s="4"/>
      <c r="Z146" s="4"/>
    </row>
    <row r="147" spans="1:26" ht="16.5" customHeight="1">
      <c r="A147" s="7"/>
      <c r="B147" s="7"/>
      <c r="C147" s="7"/>
      <c r="D147" s="7"/>
      <c r="E147" s="7"/>
      <c r="F147" s="7"/>
      <c r="G147" s="7"/>
      <c r="H147" s="7"/>
      <c r="I147" s="7"/>
      <c r="J147" s="7"/>
      <c r="K147" s="7"/>
      <c r="L147" s="7"/>
      <c r="M147" s="2"/>
      <c r="N147" s="2"/>
      <c r="O147" s="2"/>
      <c r="P147" s="2"/>
      <c r="Q147" s="4"/>
      <c r="R147" s="4"/>
      <c r="S147" s="4"/>
      <c r="T147" s="4"/>
      <c r="U147" s="4"/>
      <c r="V147" s="4"/>
      <c r="W147" s="4"/>
      <c r="X147" s="4"/>
      <c r="Y147" s="4"/>
      <c r="Z147" s="4"/>
    </row>
    <row r="148" spans="1:26" ht="16.5" customHeight="1">
      <c r="A148" s="7"/>
      <c r="B148" s="7"/>
      <c r="C148" s="7"/>
      <c r="D148" s="7"/>
      <c r="E148" s="7"/>
      <c r="F148" s="7"/>
      <c r="G148" s="7"/>
      <c r="H148" s="7"/>
      <c r="I148" s="7"/>
      <c r="J148" s="7"/>
      <c r="K148" s="7"/>
      <c r="L148" s="7"/>
      <c r="M148" s="2"/>
      <c r="N148" s="2"/>
      <c r="O148" s="2"/>
      <c r="P148" s="2"/>
      <c r="Q148" s="4"/>
      <c r="R148" s="4"/>
      <c r="S148" s="4"/>
      <c r="T148" s="4"/>
      <c r="U148" s="4"/>
      <c r="V148" s="4"/>
      <c r="W148" s="4"/>
      <c r="X148" s="4"/>
      <c r="Y148" s="4"/>
      <c r="Z148" s="4"/>
    </row>
    <row r="149" spans="1:26" ht="16.5" customHeight="1">
      <c r="A149" s="7"/>
      <c r="B149" s="7"/>
      <c r="C149" s="7"/>
      <c r="D149" s="7"/>
      <c r="E149" s="7"/>
      <c r="F149" s="7"/>
      <c r="G149" s="7"/>
      <c r="H149" s="7"/>
      <c r="I149" s="7"/>
      <c r="J149" s="7"/>
      <c r="K149" s="7"/>
      <c r="L149" s="7"/>
      <c r="M149" s="2"/>
      <c r="N149" s="2"/>
      <c r="O149" s="2"/>
      <c r="P149" s="2"/>
      <c r="Q149" s="4"/>
      <c r="R149" s="4"/>
      <c r="S149" s="4"/>
      <c r="T149" s="4"/>
      <c r="U149" s="4"/>
      <c r="V149" s="4"/>
      <c r="W149" s="4"/>
      <c r="X149" s="4"/>
      <c r="Y149" s="4"/>
      <c r="Z149" s="4"/>
    </row>
    <row r="150" spans="1:26" ht="16.5" customHeight="1">
      <c r="A150" s="7"/>
      <c r="B150" s="7"/>
      <c r="C150" s="7"/>
      <c r="D150" s="7"/>
      <c r="E150" s="7"/>
      <c r="F150" s="7"/>
      <c r="G150" s="7"/>
      <c r="H150" s="7"/>
      <c r="I150" s="7"/>
      <c r="J150" s="7"/>
      <c r="K150" s="7"/>
      <c r="L150" s="7"/>
      <c r="M150" s="2"/>
      <c r="N150" s="2"/>
      <c r="O150" s="2"/>
      <c r="P150" s="2"/>
      <c r="Q150" s="4"/>
      <c r="R150" s="4"/>
      <c r="S150" s="4"/>
      <c r="T150" s="4"/>
      <c r="U150" s="4"/>
      <c r="V150" s="4"/>
      <c r="W150" s="4"/>
      <c r="X150" s="4"/>
      <c r="Y150" s="4"/>
      <c r="Z150" s="4"/>
    </row>
    <row r="151" spans="1:26" ht="16.5" customHeight="1">
      <c r="A151" s="7"/>
      <c r="B151" s="7"/>
      <c r="C151" s="7"/>
      <c r="D151" s="7"/>
      <c r="E151" s="7"/>
      <c r="F151" s="7"/>
      <c r="G151" s="7"/>
      <c r="H151" s="7"/>
      <c r="I151" s="7"/>
      <c r="J151" s="7"/>
      <c r="K151" s="7"/>
      <c r="L151" s="7"/>
      <c r="M151" s="2"/>
      <c r="N151" s="2"/>
      <c r="O151" s="2"/>
      <c r="P151" s="2"/>
      <c r="Q151" s="4"/>
      <c r="R151" s="4"/>
      <c r="S151" s="4"/>
      <c r="T151" s="4"/>
      <c r="U151" s="4"/>
      <c r="V151" s="4"/>
      <c r="W151" s="4"/>
      <c r="X151" s="4"/>
      <c r="Y151" s="4"/>
      <c r="Z151" s="4"/>
    </row>
    <row r="152" spans="1:26" ht="16.5" customHeight="1">
      <c r="A152" s="7"/>
      <c r="B152" s="7"/>
      <c r="C152" s="7"/>
      <c r="D152" s="7"/>
      <c r="E152" s="7"/>
      <c r="F152" s="7"/>
      <c r="G152" s="7"/>
      <c r="H152" s="7"/>
      <c r="I152" s="7"/>
      <c r="J152" s="7"/>
      <c r="K152" s="7"/>
      <c r="L152" s="7"/>
      <c r="M152" s="2"/>
      <c r="N152" s="2"/>
      <c r="O152" s="2"/>
      <c r="P152" s="2"/>
      <c r="Q152" s="4"/>
      <c r="R152" s="4"/>
      <c r="S152" s="4"/>
      <c r="T152" s="4"/>
      <c r="U152" s="4"/>
      <c r="V152" s="4"/>
      <c r="W152" s="4"/>
      <c r="X152" s="4"/>
      <c r="Y152" s="4"/>
      <c r="Z152" s="4"/>
    </row>
    <row r="153" spans="1:26" ht="16.5" customHeight="1">
      <c r="A153" s="7"/>
      <c r="B153" s="7"/>
      <c r="C153" s="7"/>
      <c r="D153" s="7"/>
      <c r="E153" s="7"/>
      <c r="F153" s="7"/>
      <c r="G153" s="7"/>
      <c r="H153" s="7"/>
      <c r="I153" s="7"/>
      <c r="J153" s="7"/>
      <c r="K153" s="7"/>
      <c r="L153" s="7"/>
      <c r="M153" s="2"/>
      <c r="N153" s="2"/>
      <c r="O153" s="2"/>
      <c r="P153" s="2"/>
      <c r="Q153" s="4"/>
      <c r="R153" s="4"/>
      <c r="S153" s="4"/>
      <c r="T153" s="4"/>
      <c r="U153" s="4"/>
      <c r="V153" s="4"/>
      <c r="W153" s="4"/>
      <c r="X153" s="4"/>
      <c r="Y153" s="4"/>
      <c r="Z153" s="4"/>
    </row>
    <row r="154" spans="1:26" ht="16.5" customHeight="1">
      <c r="A154" s="7"/>
      <c r="B154" s="7"/>
      <c r="C154" s="7"/>
      <c r="D154" s="7"/>
      <c r="E154" s="7"/>
      <c r="F154" s="7"/>
      <c r="G154" s="7"/>
      <c r="H154" s="7"/>
      <c r="I154" s="7"/>
      <c r="J154" s="7"/>
      <c r="K154" s="7"/>
      <c r="L154" s="7"/>
      <c r="M154" s="2"/>
      <c r="N154" s="2"/>
      <c r="O154" s="2"/>
      <c r="P154" s="2"/>
      <c r="Q154" s="4"/>
      <c r="R154" s="4"/>
      <c r="S154" s="4"/>
      <c r="T154" s="4"/>
      <c r="U154" s="4"/>
      <c r="V154" s="4"/>
      <c r="W154" s="4"/>
      <c r="X154" s="4"/>
      <c r="Y154" s="4"/>
      <c r="Z154" s="4"/>
    </row>
    <row r="155" spans="1:26" ht="16.5" customHeight="1">
      <c r="A155" s="7"/>
      <c r="B155" s="7"/>
      <c r="C155" s="7"/>
      <c r="D155" s="7"/>
      <c r="E155" s="7"/>
      <c r="F155" s="7"/>
      <c r="G155" s="7"/>
      <c r="H155" s="7"/>
      <c r="I155" s="7"/>
      <c r="J155" s="7"/>
      <c r="K155" s="7"/>
      <c r="L155" s="7"/>
      <c r="M155" s="2"/>
      <c r="N155" s="2"/>
      <c r="O155" s="2"/>
      <c r="P155" s="2"/>
      <c r="Q155" s="4"/>
      <c r="R155" s="4"/>
      <c r="S155" s="4"/>
      <c r="T155" s="4"/>
      <c r="U155" s="4"/>
      <c r="V155" s="4"/>
      <c r="W155" s="4"/>
      <c r="X155" s="4"/>
      <c r="Y155" s="4"/>
      <c r="Z155" s="4"/>
    </row>
    <row r="156" spans="1:26" ht="16.5" customHeight="1">
      <c r="A156" s="7"/>
      <c r="B156" s="7"/>
      <c r="C156" s="7"/>
      <c r="D156" s="7"/>
      <c r="E156" s="7"/>
      <c r="F156" s="7"/>
      <c r="G156" s="7"/>
      <c r="H156" s="7"/>
      <c r="I156" s="7"/>
      <c r="J156" s="7"/>
      <c r="K156" s="7"/>
      <c r="L156" s="7"/>
      <c r="M156" s="2"/>
      <c r="N156" s="2"/>
      <c r="O156" s="2"/>
      <c r="P156" s="2"/>
      <c r="Q156" s="4"/>
      <c r="R156" s="4"/>
      <c r="S156" s="4"/>
      <c r="T156" s="4"/>
      <c r="U156" s="4"/>
      <c r="V156" s="4"/>
      <c r="W156" s="4"/>
      <c r="X156" s="4"/>
      <c r="Y156" s="4"/>
      <c r="Z156" s="4"/>
    </row>
    <row r="157" spans="1:26" ht="16.5" customHeight="1">
      <c r="A157" s="7"/>
      <c r="B157" s="7"/>
      <c r="C157" s="7"/>
      <c r="D157" s="7"/>
      <c r="E157" s="7"/>
      <c r="F157" s="7"/>
      <c r="G157" s="7"/>
      <c r="H157" s="7"/>
      <c r="I157" s="7"/>
      <c r="J157" s="7"/>
      <c r="K157" s="7"/>
      <c r="L157" s="7"/>
      <c r="M157" s="2"/>
      <c r="N157" s="2"/>
      <c r="O157" s="2"/>
      <c r="P157" s="2"/>
      <c r="Q157" s="4"/>
      <c r="R157" s="4"/>
      <c r="S157" s="4"/>
      <c r="T157" s="4"/>
      <c r="U157" s="4"/>
      <c r="V157" s="4"/>
      <c r="W157" s="4"/>
      <c r="X157" s="4"/>
      <c r="Y157" s="4"/>
      <c r="Z157" s="4"/>
    </row>
    <row r="158" spans="1:26" ht="16.5" customHeight="1">
      <c r="A158" s="7"/>
      <c r="B158" s="7"/>
      <c r="C158" s="7"/>
      <c r="D158" s="7"/>
      <c r="E158" s="7"/>
      <c r="F158" s="7"/>
      <c r="G158" s="7"/>
      <c r="H158" s="7"/>
      <c r="I158" s="7"/>
      <c r="J158" s="7"/>
      <c r="K158" s="7"/>
      <c r="L158" s="7"/>
      <c r="M158" s="2"/>
      <c r="N158" s="2"/>
      <c r="O158" s="2"/>
      <c r="P158" s="2"/>
      <c r="Q158" s="4"/>
      <c r="R158" s="4"/>
      <c r="S158" s="4"/>
      <c r="T158" s="4"/>
      <c r="U158" s="4"/>
      <c r="V158" s="4"/>
      <c r="W158" s="4"/>
      <c r="X158" s="4"/>
      <c r="Y158" s="4"/>
      <c r="Z158" s="4"/>
    </row>
    <row r="159" spans="1:26" ht="16.5" customHeight="1">
      <c r="A159" s="7"/>
      <c r="B159" s="7"/>
      <c r="C159" s="7"/>
      <c r="D159" s="7"/>
      <c r="E159" s="7"/>
      <c r="F159" s="7"/>
      <c r="G159" s="7"/>
      <c r="H159" s="7"/>
      <c r="I159" s="7"/>
      <c r="J159" s="7"/>
      <c r="K159" s="7"/>
      <c r="L159" s="7"/>
      <c r="M159" s="2"/>
      <c r="N159" s="2"/>
      <c r="O159" s="2"/>
      <c r="P159" s="2"/>
      <c r="Q159" s="4"/>
      <c r="R159" s="4"/>
      <c r="S159" s="4"/>
      <c r="T159" s="4"/>
      <c r="U159" s="4"/>
      <c r="V159" s="4"/>
      <c r="W159" s="4"/>
      <c r="X159" s="4"/>
      <c r="Y159" s="4"/>
      <c r="Z159" s="4"/>
    </row>
    <row r="160" spans="1:26" ht="16.5" customHeight="1">
      <c r="A160" s="7"/>
      <c r="B160" s="7"/>
      <c r="C160" s="7"/>
      <c r="D160" s="7"/>
      <c r="E160" s="7"/>
      <c r="F160" s="7"/>
      <c r="G160" s="7"/>
      <c r="H160" s="7"/>
      <c r="I160" s="7"/>
      <c r="J160" s="7"/>
      <c r="K160" s="7"/>
      <c r="L160" s="7"/>
      <c r="M160" s="2"/>
      <c r="N160" s="2"/>
      <c r="O160" s="2"/>
      <c r="P160" s="2"/>
      <c r="Q160" s="4"/>
      <c r="R160" s="4"/>
      <c r="S160" s="4"/>
      <c r="T160" s="4"/>
      <c r="U160" s="4"/>
      <c r="V160" s="4"/>
      <c r="W160" s="4"/>
      <c r="X160" s="4"/>
      <c r="Y160" s="4"/>
      <c r="Z160" s="4"/>
    </row>
    <row r="161" spans="1:26" ht="16.5" customHeight="1">
      <c r="A161" s="7"/>
      <c r="B161" s="7"/>
      <c r="C161" s="7"/>
      <c r="D161" s="7"/>
      <c r="E161" s="7"/>
      <c r="F161" s="7"/>
      <c r="G161" s="7"/>
      <c r="H161" s="7"/>
      <c r="I161" s="7"/>
      <c r="J161" s="7"/>
      <c r="K161" s="7"/>
      <c r="L161" s="7"/>
      <c r="M161" s="2"/>
      <c r="N161" s="2"/>
      <c r="O161" s="2"/>
      <c r="P161" s="2"/>
      <c r="Q161" s="4"/>
      <c r="R161" s="4"/>
      <c r="S161" s="4"/>
      <c r="T161" s="4"/>
      <c r="U161" s="4"/>
      <c r="V161" s="4"/>
      <c r="W161" s="4"/>
      <c r="X161" s="4"/>
      <c r="Y161" s="4"/>
      <c r="Z161" s="4"/>
    </row>
    <row r="162" spans="1:26" ht="16.5" customHeight="1">
      <c r="A162" s="7"/>
      <c r="B162" s="7"/>
      <c r="C162" s="7"/>
      <c r="D162" s="7"/>
      <c r="E162" s="7"/>
      <c r="F162" s="7"/>
      <c r="G162" s="7"/>
      <c r="H162" s="7"/>
      <c r="I162" s="7"/>
      <c r="J162" s="7"/>
      <c r="K162" s="7"/>
      <c r="L162" s="7"/>
      <c r="M162" s="2"/>
      <c r="N162" s="2"/>
      <c r="O162" s="2"/>
      <c r="P162" s="2"/>
      <c r="Q162" s="4"/>
      <c r="R162" s="4"/>
      <c r="S162" s="4"/>
      <c r="T162" s="4"/>
      <c r="U162" s="4"/>
      <c r="V162" s="4"/>
      <c r="W162" s="4"/>
      <c r="X162" s="4"/>
      <c r="Y162" s="4"/>
      <c r="Z162" s="4"/>
    </row>
    <row r="163" spans="1:26" ht="16.5" customHeight="1">
      <c r="A163" s="7"/>
      <c r="B163" s="7"/>
      <c r="C163" s="7"/>
      <c r="D163" s="7"/>
      <c r="E163" s="7"/>
      <c r="F163" s="7"/>
      <c r="G163" s="7"/>
      <c r="H163" s="7"/>
      <c r="I163" s="7"/>
      <c r="J163" s="7"/>
      <c r="K163" s="7"/>
      <c r="L163" s="7"/>
      <c r="M163" s="2"/>
      <c r="N163" s="2"/>
      <c r="O163" s="2"/>
      <c r="P163" s="2"/>
      <c r="Q163" s="4"/>
      <c r="R163" s="4"/>
      <c r="S163" s="4"/>
      <c r="T163" s="4"/>
      <c r="U163" s="4"/>
      <c r="V163" s="4"/>
      <c r="W163" s="4"/>
      <c r="X163" s="4"/>
      <c r="Y163" s="4"/>
      <c r="Z163" s="4"/>
    </row>
    <row r="164" spans="1:26" ht="16.5" customHeight="1">
      <c r="A164" s="7"/>
      <c r="B164" s="7"/>
      <c r="C164" s="7"/>
      <c r="D164" s="7"/>
      <c r="E164" s="7"/>
      <c r="F164" s="7"/>
      <c r="G164" s="7"/>
      <c r="H164" s="7"/>
      <c r="I164" s="7"/>
      <c r="J164" s="7"/>
      <c r="K164" s="7"/>
      <c r="L164" s="7"/>
      <c r="M164" s="2"/>
      <c r="N164" s="2"/>
      <c r="O164" s="2"/>
      <c r="P164" s="2"/>
      <c r="Q164" s="4"/>
      <c r="R164" s="4"/>
      <c r="S164" s="4"/>
      <c r="T164" s="4"/>
      <c r="U164" s="4"/>
      <c r="V164" s="4"/>
      <c r="W164" s="4"/>
      <c r="X164" s="4"/>
      <c r="Y164" s="4"/>
      <c r="Z164" s="4"/>
    </row>
    <row r="165" spans="1:26" ht="16.5" customHeight="1">
      <c r="A165" s="7"/>
      <c r="B165" s="7"/>
      <c r="C165" s="7"/>
      <c r="D165" s="7"/>
      <c r="E165" s="7"/>
      <c r="F165" s="7"/>
      <c r="G165" s="7"/>
      <c r="H165" s="7"/>
      <c r="I165" s="7"/>
      <c r="J165" s="7"/>
      <c r="K165" s="7"/>
      <c r="L165" s="7"/>
      <c r="M165" s="2"/>
      <c r="N165" s="2"/>
      <c r="O165" s="2"/>
      <c r="P165" s="2"/>
      <c r="Q165" s="4"/>
      <c r="R165" s="4"/>
      <c r="S165" s="4"/>
      <c r="T165" s="4"/>
      <c r="U165" s="4"/>
      <c r="V165" s="4"/>
      <c r="W165" s="4"/>
      <c r="X165" s="4"/>
      <c r="Y165" s="4"/>
      <c r="Z165" s="4"/>
    </row>
    <row r="166" spans="1:26" ht="16.5" customHeight="1">
      <c r="A166" s="7"/>
      <c r="B166" s="7"/>
      <c r="C166" s="7"/>
      <c r="D166" s="7"/>
      <c r="E166" s="7"/>
      <c r="F166" s="7"/>
      <c r="G166" s="7"/>
      <c r="H166" s="7"/>
      <c r="I166" s="7"/>
      <c r="J166" s="7"/>
      <c r="K166" s="7"/>
      <c r="L166" s="7"/>
      <c r="M166" s="2"/>
      <c r="N166" s="2"/>
      <c r="O166" s="2"/>
      <c r="P166" s="2"/>
      <c r="Q166" s="4"/>
      <c r="R166" s="4"/>
      <c r="S166" s="4"/>
      <c r="T166" s="4"/>
      <c r="U166" s="4"/>
      <c r="V166" s="4"/>
      <c r="W166" s="4"/>
      <c r="X166" s="4"/>
      <c r="Y166" s="4"/>
      <c r="Z166" s="4"/>
    </row>
    <row r="167" spans="1:26" ht="16.5" customHeight="1">
      <c r="A167" s="7"/>
      <c r="B167" s="7"/>
      <c r="C167" s="7"/>
      <c r="D167" s="7"/>
      <c r="E167" s="7"/>
      <c r="F167" s="7"/>
      <c r="G167" s="7"/>
      <c r="H167" s="7"/>
      <c r="I167" s="7"/>
      <c r="J167" s="7"/>
      <c r="K167" s="7"/>
      <c r="L167" s="7"/>
      <c r="M167" s="2"/>
      <c r="N167" s="2"/>
      <c r="O167" s="2"/>
      <c r="P167" s="2"/>
      <c r="Q167" s="4"/>
      <c r="R167" s="4"/>
      <c r="S167" s="4"/>
      <c r="T167" s="4"/>
      <c r="U167" s="4"/>
      <c r="V167" s="4"/>
      <c r="W167" s="4"/>
      <c r="X167" s="4"/>
      <c r="Y167" s="4"/>
      <c r="Z167" s="4"/>
    </row>
    <row r="168" spans="1:26" ht="16.5" customHeight="1">
      <c r="A168" s="7"/>
      <c r="B168" s="7"/>
      <c r="C168" s="7"/>
      <c r="D168" s="7"/>
      <c r="E168" s="7"/>
      <c r="F168" s="7"/>
      <c r="G168" s="7"/>
      <c r="H168" s="7"/>
      <c r="I168" s="7"/>
      <c r="J168" s="7"/>
      <c r="K168" s="7"/>
      <c r="L168" s="7"/>
      <c r="M168" s="2"/>
      <c r="N168" s="2"/>
      <c r="O168" s="2"/>
      <c r="P168" s="2"/>
      <c r="Q168" s="4"/>
      <c r="R168" s="4"/>
      <c r="S168" s="4"/>
      <c r="T168" s="4"/>
      <c r="U168" s="4"/>
      <c r="V168" s="4"/>
      <c r="W168" s="4"/>
      <c r="X168" s="4"/>
      <c r="Y168" s="4"/>
      <c r="Z168" s="4"/>
    </row>
    <row r="169" spans="1:26" ht="16.5" customHeight="1">
      <c r="A169" s="7"/>
      <c r="B169" s="7"/>
      <c r="C169" s="7"/>
      <c r="D169" s="7"/>
      <c r="E169" s="7"/>
      <c r="F169" s="7"/>
      <c r="G169" s="7"/>
      <c r="H169" s="7"/>
      <c r="I169" s="7"/>
      <c r="J169" s="7"/>
      <c r="K169" s="7"/>
      <c r="L169" s="7"/>
      <c r="M169" s="2"/>
      <c r="N169" s="2"/>
      <c r="O169" s="2"/>
      <c r="P169" s="2"/>
      <c r="Q169" s="4"/>
      <c r="R169" s="4"/>
      <c r="S169" s="4"/>
      <c r="T169" s="4"/>
      <c r="U169" s="4"/>
      <c r="V169" s="4"/>
      <c r="W169" s="4"/>
      <c r="X169" s="4"/>
      <c r="Y169" s="4"/>
      <c r="Z169" s="4"/>
    </row>
    <row r="170" spans="1:26" ht="16.5" customHeight="1">
      <c r="A170" s="7"/>
      <c r="B170" s="7"/>
      <c r="C170" s="7"/>
      <c r="D170" s="7"/>
      <c r="E170" s="7"/>
      <c r="F170" s="7"/>
      <c r="G170" s="7"/>
      <c r="H170" s="7"/>
      <c r="I170" s="7"/>
      <c r="J170" s="7"/>
      <c r="K170" s="7"/>
      <c r="L170" s="7"/>
      <c r="M170" s="2"/>
      <c r="N170" s="2"/>
      <c r="O170" s="2"/>
      <c r="P170" s="2"/>
      <c r="Q170" s="4"/>
      <c r="R170" s="4"/>
      <c r="S170" s="4"/>
      <c r="T170" s="4"/>
      <c r="U170" s="4"/>
      <c r="V170" s="4"/>
      <c r="W170" s="4"/>
      <c r="X170" s="4"/>
      <c r="Y170" s="4"/>
      <c r="Z170" s="4"/>
    </row>
    <row r="171" spans="1:26" ht="16.5" customHeight="1">
      <c r="A171" s="7"/>
      <c r="B171" s="7"/>
      <c r="C171" s="7"/>
      <c r="D171" s="7"/>
      <c r="E171" s="7"/>
      <c r="F171" s="7"/>
      <c r="G171" s="7"/>
      <c r="H171" s="7"/>
      <c r="I171" s="7"/>
      <c r="J171" s="7"/>
      <c r="K171" s="7"/>
      <c r="L171" s="7"/>
      <c r="M171" s="2"/>
      <c r="N171" s="2"/>
      <c r="O171" s="2"/>
      <c r="P171" s="2"/>
      <c r="Q171" s="4"/>
      <c r="R171" s="4"/>
      <c r="S171" s="4"/>
      <c r="T171" s="4"/>
      <c r="U171" s="4"/>
      <c r="V171" s="4"/>
      <c r="W171" s="4"/>
      <c r="X171" s="4"/>
      <c r="Y171" s="4"/>
      <c r="Z171" s="4"/>
    </row>
    <row r="172" spans="1:26" ht="16.5" customHeight="1">
      <c r="A172" s="7"/>
      <c r="B172" s="7"/>
      <c r="C172" s="7"/>
      <c r="D172" s="7"/>
      <c r="E172" s="7"/>
      <c r="F172" s="7"/>
      <c r="G172" s="7"/>
      <c r="H172" s="7"/>
      <c r="I172" s="7"/>
      <c r="J172" s="7"/>
      <c r="K172" s="7"/>
      <c r="L172" s="7"/>
      <c r="M172" s="2"/>
      <c r="N172" s="2"/>
      <c r="O172" s="2"/>
      <c r="P172" s="2"/>
      <c r="Q172" s="4"/>
      <c r="R172" s="4"/>
      <c r="S172" s="4"/>
      <c r="T172" s="4"/>
      <c r="U172" s="4"/>
      <c r="V172" s="4"/>
      <c r="W172" s="4"/>
      <c r="X172" s="4"/>
      <c r="Y172" s="4"/>
      <c r="Z172" s="4"/>
    </row>
    <row r="173" spans="1:26" ht="16.5" customHeight="1">
      <c r="A173" s="7"/>
      <c r="B173" s="7"/>
      <c r="C173" s="7"/>
      <c r="D173" s="7"/>
      <c r="E173" s="7"/>
      <c r="F173" s="7"/>
      <c r="G173" s="7"/>
      <c r="H173" s="7"/>
      <c r="I173" s="7"/>
      <c r="J173" s="7"/>
      <c r="K173" s="7"/>
      <c r="L173" s="7"/>
      <c r="M173" s="2"/>
      <c r="N173" s="2"/>
      <c r="O173" s="2"/>
      <c r="P173" s="2"/>
      <c r="Q173" s="4"/>
      <c r="R173" s="4"/>
      <c r="S173" s="4"/>
      <c r="T173" s="4"/>
      <c r="U173" s="4"/>
      <c r="V173" s="4"/>
      <c r="W173" s="4"/>
      <c r="X173" s="4"/>
      <c r="Y173" s="4"/>
      <c r="Z173" s="4"/>
    </row>
    <row r="174" spans="1:26" ht="16.5" customHeight="1">
      <c r="A174" s="7"/>
      <c r="B174" s="7"/>
      <c r="C174" s="7"/>
      <c r="D174" s="7"/>
      <c r="E174" s="7"/>
      <c r="F174" s="7"/>
      <c r="G174" s="7"/>
      <c r="H174" s="7"/>
      <c r="I174" s="7"/>
      <c r="J174" s="7"/>
      <c r="K174" s="7"/>
      <c r="L174" s="7"/>
      <c r="M174" s="2"/>
      <c r="N174" s="2"/>
      <c r="O174" s="2"/>
      <c r="P174" s="2"/>
      <c r="Q174" s="4"/>
      <c r="R174" s="4"/>
      <c r="S174" s="4"/>
      <c r="T174" s="4"/>
      <c r="U174" s="4"/>
      <c r="V174" s="4"/>
      <c r="W174" s="4"/>
      <c r="X174" s="4"/>
      <c r="Y174" s="4"/>
      <c r="Z174" s="4"/>
    </row>
    <row r="175" spans="1:26" ht="16.5" customHeight="1">
      <c r="A175" s="7"/>
      <c r="B175" s="7"/>
      <c r="C175" s="7"/>
      <c r="D175" s="7"/>
      <c r="E175" s="7"/>
      <c r="F175" s="7"/>
      <c r="G175" s="7"/>
      <c r="H175" s="7"/>
      <c r="I175" s="7"/>
      <c r="J175" s="7"/>
      <c r="K175" s="7"/>
      <c r="L175" s="7"/>
      <c r="M175" s="2"/>
      <c r="N175" s="2"/>
      <c r="O175" s="2"/>
      <c r="P175" s="2"/>
      <c r="Q175" s="4"/>
      <c r="R175" s="4"/>
      <c r="S175" s="4"/>
      <c r="T175" s="4"/>
      <c r="U175" s="4"/>
      <c r="V175" s="4"/>
      <c r="W175" s="4"/>
      <c r="X175" s="4"/>
      <c r="Y175" s="4"/>
      <c r="Z175" s="4"/>
    </row>
    <row r="176" spans="1:26" ht="16.5" customHeight="1">
      <c r="A176" s="7"/>
      <c r="B176" s="7"/>
      <c r="C176" s="7"/>
      <c r="D176" s="7"/>
      <c r="E176" s="7"/>
      <c r="F176" s="7"/>
      <c r="G176" s="7"/>
      <c r="H176" s="7"/>
      <c r="I176" s="7"/>
      <c r="J176" s="7"/>
      <c r="K176" s="7"/>
      <c r="L176" s="7"/>
      <c r="M176" s="2"/>
      <c r="N176" s="2"/>
      <c r="O176" s="2"/>
      <c r="P176" s="2"/>
      <c r="Q176" s="4"/>
      <c r="R176" s="4"/>
      <c r="S176" s="4"/>
      <c r="T176" s="4"/>
      <c r="U176" s="4"/>
      <c r="V176" s="4"/>
      <c r="W176" s="4"/>
      <c r="X176" s="4"/>
      <c r="Y176" s="4"/>
      <c r="Z176" s="4"/>
    </row>
    <row r="177" spans="1:26" ht="16.5" customHeight="1">
      <c r="A177" s="7"/>
      <c r="B177" s="7"/>
      <c r="C177" s="7"/>
      <c r="D177" s="7"/>
      <c r="E177" s="7"/>
      <c r="F177" s="7"/>
      <c r="G177" s="7"/>
      <c r="H177" s="7"/>
      <c r="I177" s="7"/>
      <c r="J177" s="7"/>
      <c r="K177" s="7"/>
      <c r="L177" s="7"/>
      <c r="M177" s="2"/>
      <c r="N177" s="2"/>
      <c r="O177" s="2"/>
      <c r="P177" s="2"/>
      <c r="Q177" s="4"/>
      <c r="R177" s="4"/>
      <c r="S177" s="4"/>
      <c r="T177" s="4"/>
      <c r="U177" s="4"/>
      <c r="V177" s="4"/>
      <c r="W177" s="4"/>
      <c r="X177" s="4"/>
      <c r="Y177" s="4"/>
      <c r="Z177" s="4"/>
    </row>
    <row r="178" spans="1:26" ht="16.5" customHeight="1">
      <c r="A178" s="7"/>
      <c r="B178" s="7"/>
      <c r="C178" s="7"/>
      <c r="D178" s="7"/>
      <c r="E178" s="7"/>
      <c r="F178" s="7"/>
      <c r="G178" s="7"/>
      <c r="H178" s="7"/>
      <c r="I178" s="7"/>
      <c r="J178" s="7"/>
      <c r="K178" s="7"/>
      <c r="L178" s="7"/>
      <c r="M178" s="2"/>
      <c r="N178" s="2"/>
      <c r="O178" s="2"/>
      <c r="P178" s="2"/>
      <c r="Q178" s="4"/>
      <c r="R178" s="4"/>
      <c r="S178" s="4"/>
      <c r="T178" s="4"/>
      <c r="U178" s="4"/>
      <c r="V178" s="4"/>
      <c r="W178" s="4"/>
      <c r="X178" s="4"/>
      <c r="Y178" s="4"/>
      <c r="Z178" s="4"/>
    </row>
    <row r="179" spans="1:26" ht="16.5" customHeight="1">
      <c r="A179" s="7"/>
      <c r="B179" s="7"/>
      <c r="C179" s="7"/>
      <c r="D179" s="7"/>
      <c r="E179" s="7"/>
      <c r="F179" s="7"/>
      <c r="G179" s="7"/>
      <c r="H179" s="7"/>
      <c r="I179" s="7"/>
      <c r="J179" s="7"/>
      <c r="K179" s="7"/>
      <c r="L179" s="7"/>
      <c r="M179" s="2"/>
      <c r="N179" s="2"/>
      <c r="O179" s="2"/>
      <c r="P179" s="2"/>
      <c r="Q179" s="4"/>
      <c r="R179" s="4"/>
      <c r="S179" s="4"/>
      <c r="T179" s="4"/>
      <c r="U179" s="4"/>
      <c r="V179" s="4"/>
      <c r="W179" s="4"/>
      <c r="X179" s="4"/>
      <c r="Y179" s="4"/>
      <c r="Z179" s="4"/>
    </row>
    <row r="180" spans="1:26" ht="16.5" customHeight="1">
      <c r="A180" s="7"/>
      <c r="B180" s="7"/>
      <c r="C180" s="7"/>
      <c r="D180" s="7"/>
      <c r="E180" s="7"/>
      <c r="F180" s="7"/>
      <c r="G180" s="7"/>
      <c r="H180" s="7"/>
      <c r="I180" s="7"/>
      <c r="J180" s="7"/>
      <c r="K180" s="7"/>
      <c r="L180" s="7"/>
      <c r="M180" s="2"/>
      <c r="N180" s="2"/>
      <c r="O180" s="2"/>
      <c r="P180" s="2"/>
      <c r="Q180" s="4"/>
      <c r="R180" s="4"/>
      <c r="S180" s="4"/>
      <c r="T180" s="4"/>
      <c r="U180" s="4"/>
      <c r="V180" s="4"/>
      <c r="W180" s="4"/>
      <c r="X180" s="4"/>
      <c r="Y180" s="4"/>
      <c r="Z180" s="4"/>
    </row>
    <row r="181" spans="1:26" ht="16.5" customHeight="1">
      <c r="A181" s="7"/>
      <c r="B181" s="7"/>
      <c r="C181" s="7"/>
      <c r="D181" s="7"/>
      <c r="E181" s="7"/>
      <c r="F181" s="7"/>
      <c r="G181" s="7"/>
      <c r="H181" s="7"/>
      <c r="I181" s="7"/>
      <c r="J181" s="7"/>
      <c r="K181" s="7"/>
      <c r="L181" s="7"/>
      <c r="M181" s="2"/>
      <c r="N181" s="2"/>
      <c r="O181" s="2"/>
      <c r="P181" s="2"/>
      <c r="Q181" s="4"/>
      <c r="R181" s="4"/>
      <c r="S181" s="4"/>
      <c r="T181" s="4"/>
      <c r="U181" s="4"/>
      <c r="V181" s="4"/>
      <c r="W181" s="4"/>
      <c r="X181" s="4"/>
      <c r="Y181" s="4"/>
      <c r="Z181" s="4"/>
    </row>
    <row r="182" spans="1:26" ht="16.5" customHeight="1">
      <c r="A182" s="7"/>
      <c r="B182" s="7"/>
      <c r="C182" s="7"/>
      <c r="D182" s="7"/>
      <c r="E182" s="7"/>
      <c r="F182" s="7"/>
      <c r="G182" s="7"/>
      <c r="H182" s="7"/>
      <c r="I182" s="7"/>
      <c r="J182" s="7"/>
      <c r="K182" s="7"/>
      <c r="L182" s="7"/>
      <c r="M182" s="2"/>
      <c r="N182" s="2"/>
      <c r="O182" s="2"/>
      <c r="P182" s="2"/>
      <c r="Q182" s="4"/>
      <c r="R182" s="4"/>
      <c r="S182" s="4"/>
      <c r="T182" s="4"/>
      <c r="U182" s="4"/>
      <c r="V182" s="4"/>
      <c r="W182" s="4"/>
      <c r="X182" s="4"/>
      <c r="Y182" s="4"/>
      <c r="Z182" s="4"/>
    </row>
    <row r="183" spans="1:26" ht="16.5" customHeight="1">
      <c r="A183" s="7"/>
      <c r="B183" s="7"/>
      <c r="C183" s="7"/>
      <c r="D183" s="7"/>
      <c r="E183" s="7"/>
      <c r="F183" s="7"/>
      <c r="G183" s="7"/>
      <c r="H183" s="7"/>
      <c r="I183" s="7"/>
      <c r="J183" s="7"/>
      <c r="K183" s="7"/>
      <c r="L183" s="7"/>
      <c r="M183" s="2"/>
      <c r="N183" s="2"/>
      <c r="O183" s="2"/>
      <c r="P183" s="2"/>
      <c r="Q183" s="4"/>
      <c r="R183" s="4"/>
      <c r="S183" s="4"/>
      <c r="T183" s="4"/>
      <c r="U183" s="4"/>
      <c r="V183" s="4"/>
      <c r="W183" s="4"/>
      <c r="X183" s="4"/>
      <c r="Y183" s="4"/>
      <c r="Z183" s="4"/>
    </row>
    <row r="184" spans="1:26" ht="16.5" customHeight="1">
      <c r="A184" s="7"/>
      <c r="B184" s="7"/>
      <c r="C184" s="7"/>
      <c r="D184" s="7"/>
      <c r="E184" s="7"/>
      <c r="F184" s="7"/>
      <c r="G184" s="7"/>
      <c r="H184" s="7"/>
      <c r="I184" s="7"/>
      <c r="J184" s="7"/>
      <c r="K184" s="7"/>
      <c r="L184" s="7"/>
      <c r="M184" s="2"/>
      <c r="N184" s="2"/>
      <c r="O184" s="2"/>
      <c r="P184" s="2"/>
      <c r="Q184" s="4"/>
      <c r="R184" s="4"/>
      <c r="S184" s="4"/>
      <c r="T184" s="4"/>
      <c r="U184" s="4"/>
      <c r="V184" s="4"/>
      <c r="W184" s="4"/>
      <c r="X184" s="4"/>
      <c r="Y184" s="4"/>
      <c r="Z184" s="4"/>
    </row>
    <row r="185" spans="1:26" ht="16.5" customHeight="1">
      <c r="A185" s="7"/>
      <c r="B185" s="7"/>
      <c r="C185" s="7"/>
      <c r="D185" s="7"/>
      <c r="E185" s="7"/>
      <c r="F185" s="7"/>
      <c r="G185" s="7"/>
      <c r="H185" s="7"/>
      <c r="I185" s="7"/>
      <c r="J185" s="7"/>
      <c r="K185" s="7"/>
      <c r="L185" s="7"/>
      <c r="M185" s="2"/>
      <c r="N185" s="2"/>
      <c r="O185" s="2"/>
      <c r="P185" s="2"/>
      <c r="Q185" s="4"/>
      <c r="R185" s="4"/>
      <c r="S185" s="4"/>
      <c r="T185" s="4"/>
      <c r="U185" s="4"/>
      <c r="V185" s="4"/>
      <c r="W185" s="4"/>
      <c r="X185" s="4"/>
      <c r="Y185" s="4"/>
      <c r="Z185" s="4"/>
    </row>
    <row r="186" spans="1:26" ht="16.5" customHeight="1">
      <c r="A186" s="7"/>
      <c r="B186" s="7"/>
      <c r="C186" s="7"/>
      <c r="D186" s="7"/>
      <c r="E186" s="7"/>
      <c r="F186" s="7"/>
      <c r="G186" s="7"/>
      <c r="H186" s="7"/>
      <c r="I186" s="7"/>
      <c r="J186" s="7"/>
      <c r="K186" s="7"/>
      <c r="L186" s="7"/>
      <c r="M186" s="2"/>
      <c r="N186" s="2"/>
      <c r="O186" s="2"/>
      <c r="P186" s="2"/>
      <c r="Q186" s="4"/>
      <c r="R186" s="4"/>
      <c r="S186" s="4"/>
      <c r="T186" s="4"/>
      <c r="U186" s="4"/>
      <c r="V186" s="4"/>
      <c r="W186" s="4"/>
      <c r="X186" s="4"/>
      <c r="Y186" s="4"/>
      <c r="Z186" s="4"/>
    </row>
    <row r="187" spans="1:26" ht="16.5" customHeight="1">
      <c r="A187" s="7"/>
      <c r="B187" s="7"/>
      <c r="C187" s="7"/>
      <c r="D187" s="7"/>
      <c r="E187" s="7"/>
      <c r="F187" s="7"/>
      <c r="G187" s="7"/>
      <c r="H187" s="7"/>
      <c r="I187" s="7"/>
      <c r="J187" s="7"/>
      <c r="K187" s="7"/>
      <c r="L187" s="7"/>
      <c r="M187" s="2"/>
      <c r="N187" s="2"/>
      <c r="O187" s="2"/>
      <c r="P187" s="2"/>
      <c r="Q187" s="4"/>
      <c r="R187" s="4"/>
      <c r="S187" s="4"/>
      <c r="T187" s="4"/>
      <c r="U187" s="4"/>
      <c r="V187" s="4"/>
      <c r="W187" s="4"/>
      <c r="X187" s="4"/>
      <c r="Y187" s="4"/>
      <c r="Z187" s="4"/>
    </row>
    <row r="188" spans="1:26" ht="16.5" customHeight="1">
      <c r="A188" s="7"/>
      <c r="B188" s="7"/>
      <c r="C188" s="7"/>
      <c r="D188" s="7"/>
      <c r="E188" s="7"/>
      <c r="F188" s="7"/>
      <c r="G188" s="7"/>
      <c r="H188" s="7"/>
      <c r="I188" s="7"/>
      <c r="J188" s="7"/>
      <c r="K188" s="7"/>
      <c r="L188" s="7"/>
      <c r="M188" s="2"/>
      <c r="N188" s="2"/>
      <c r="O188" s="2"/>
      <c r="P188" s="2"/>
      <c r="Q188" s="4"/>
      <c r="R188" s="4"/>
      <c r="S188" s="4"/>
      <c r="T188" s="4"/>
      <c r="U188" s="4"/>
      <c r="V188" s="4"/>
      <c r="W188" s="4"/>
      <c r="X188" s="4"/>
      <c r="Y188" s="4"/>
      <c r="Z188" s="4"/>
    </row>
    <row r="189" spans="1:26" ht="16.5" customHeight="1">
      <c r="A189" s="7"/>
      <c r="B189" s="7"/>
      <c r="C189" s="7"/>
      <c r="D189" s="7"/>
      <c r="E189" s="7"/>
      <c r="F189" s="7"/>
      <c r="G189" s="7"/>
      <c r="H189" s="7"/>
      <c r="I189" s="7"/>
      <c r="J189" s="7"/>
      <c r="K189" s="7"/>
      <c r="L189" s="7"/>
      <c r="M189" s="2"/>
      <c r="N189" s="2"/>
      <c r="O189" s="2"/>
      <c r="P189" s="2"/>
      <c r="Q189" s="4"/>
      <c r="R189" s="4"/>
      <c r="S189" s="4"/>
      <c r="T189" s="4"/>
      <c r="U189" s="4"/>
      <c r="V189" s="4"/>
      <c r="W189" s="4"/>
      <c r="X189" s="4"/>
      <c r="Y189" s="4"/>
      <c r="Z189" s="4"/>
    </row>
    <row r="190" spans="1:26" ht="16.5" customHeight="1">
      <c r="A190" s="7"/>
      <c r="B190" s="7"/>
      <c r="C190" s="7"/>
      <c r="D190" s="7"/>
      <c r="E190" s="7"/>
      <c r="F190" s="7"/>
      <c r="G190" s="7"/>
      <c r="H190" s="7"/>
      <c r="I190" s="7"/>
      <c r="J190" s="7"/>
      <c r="K190" s="7"/>
      <c r="L190" s="7"/>
      <c r="M190" s="2"/>
      <c r="N190" s="2"/>
      <c r="O190" s="2"/>
      <c r="P190" s="2"/>
      <c r="Q190" s="4"/>
      <c r="R190" s="4"/>
      <c r="S190" s="4"/>
      <c r="T190" s="4"/>
      <c r="U190" s="4"/>
      <c r="V190" s="4"/>
      <c r="W190" s="4"/>
      <c r="X190" s="4"/>
      <c r="Y190" s="4"/>
      <c r="Z190" s="4"/>
    </row>
    <row r="191" spans="1:26" ht="16.5" customHeight="1">
      <c r="A191" s="7"/>
      <c r="B191" s="7"/>
      <c r="C191" s="7"/>
      <c r="D191" s="7"/>
      <c r="E191" s="7"/>
      <c r="F191" s="7"/>
      <c r="G191" s="7"/>
      <c r="H191" s="7"/>
      <c r="I191" s="7"/>
      <c r="J191" s="7"/>
      <c r="K191" s="7"/>
      <c r="L191" s="7"/>
      <c r="M191" s="2"/>
      <c r="N191" s="2"/>
      <c r="O191" s="2"/>
      <c r="P191" s="2"/>
      <c r="Q191" s="4"/>
      <c r="R191" s="4"/>
      <c r="S191" s="4"/>
      <c r="T191" s="4"/>
      <c r="U191" s="4"/>
      <c r="V191" s="4"/>
      <c r="W191" s="4"/>
      <c r="X191" s="4"/>
      <c r="Y191" s="4"/>
      <c r="Z191" s="4"/>
    </row>
    <row r="192" spans="1:26" ht="16.5" customHeight="1">
      <c r="A192" s="7"/>
      <c r="B192" s="7"/>
      <c r="C192" s="7"/>
      <c r="D192" s="7"/>
      <c r="E192" s="7"/>
      <c r="F192" s="7"/>
      <c r="G192" s="7"/>
      <c r="H192" s="7"/>
      <c r="I192" s="7"/>
      <c r="J192" s="7"/>
      <c r="K192" s="7"/>
      <c r="L192" s="7"/>
      <c r="M192" s="2"/>
      <c r="N192" s="2"/>
      <c r="O192" s="2"/>
      <c r="P192" s="2"/>
      <c r="Q192" s="4"/>
      <c r="R192" s="4"/>
      <c r="S192" s="4"/>
      <c r="T192" s="4"/>
      <c r="U192" s="4"/>
      <c r="V192" s="4"/>
      <c r="W192" s="4"/>
      <c r="X192" s="4"/>
      <c r="Y192" s="4"/>
      <c r="Z192" s="4"/>
    </row>
    <row r="193" spans="1:26" ht="16.5" customHeight="1">
      <c r="A193" s="7"/>
      <c r="B193" s="7"/>
      <c r="C193" s="7"/>
      <c r="D193" s="7"/>
      <c r="E193" s="7"/>
      <c r="F193" s="7"/>
      <c r="G193" s="7"/>
      <c r="H193" s="7"/>
      <c r="I193" s="7"/>
      <c r="J193" s="7"/>
      <c r="K193" s="7"/>
      <c r="L193" s="7"/>
      <c r="M193" s="2"/>
      <c r="N193" s="2"/>
      <c r="O193" s="2"/>
      <c r="P193" s="2"/>
      <c r="Q193" s="4"/>
      <c r="R193" s="4"/>
      <c r="S193" s="4"/>
      <c r="T193" s="4"/>
      <c r="U193" s="4"/>
      <c r="V193" s="4"/>
      <c r="W193" s="4"/>
      <c r="X193" s="4"/>
      <c r="Y193" s="4"/>
      <c r="Z193" s="4"/>
    </row>
    <row r="194" spans="1:26" ht="16.5" customHeight="1">
      <c r="A194" s="7"/>
      <c r="B194" s="7"/>
      <c r="C194" s="7"/>
      <c r="D194" s="7"/>
      <c r="E194" s="7"/>
      <c r="F194" s="7"/>
      <c r="G194" s="7"/>
      <c r="H194" s="7"/>
      <c r="I194" s="7"/>
      <c r="J194" s="7"/>
      <c r="K194" s="7"/>
      <c r="L194" s="7"/>
      <c r="M194" s="2"/>
      <c r="N194" s="2"/>
      <c r="O194" s="2"/>
      <c r="P194" s="2"/>
      <c r="Q194" s="4"/>
      <c r="R194" s="4"/>
      <c r="S194" s="4"/>
      <c r="T194" s="4"/>
      <c r="U194" s="4"/>
      <c r="V194" s="4"/>
      <c r="W194" s="4"/>
      <c r="X194" s="4"/>
      <c r="Y194" s="4"/>
      <c r="Z194" s="4"/>
    </row>
    <row r="195" spans="1:26" ht="16.5" customHeight="1">
      <c r="A195" s="7"/>
      <c r="B195" s="7"/>
      <c r="C195" s="7"/>
      <c r="D195" s="7"/>
      <c r="E195" s="7"/>
      <c r="F195" s="7"/>
      <c r="G195" s="7"/>
      <c r="H195" s="7"/>
      <c r="I195" s="7"/>
      <c r="J195" s="7"/>
      <c r="K195" s="7"/>
      <c r="L195" s="7"/>
      <c r="M195" s="2"/>
      <c r="N195" s="2"/>
      <c r="O195" s="2"/>
      <c r="P195" s="2"/>
      <c r="Q195" s="4"/>
      <c r="R195" s="4"/>
      <c r="S195" s="4"/>
      <c r="T195" s="4"/>
      <c r="U195" s="4"/>
      <c r="V195" s="4"/>
      <c r="W195" s="4"/>
      <c r="X195" s="4"/>
      <c r="Y195" s="4"/>
      <c r="Z195" s="4"/>
    </row>
    <row r="196" spans="1:26" ht="16.5" customHeight="1">
      <c r="A196" s="7"/>
      <c r="B196" s="7"/>
      <c r="C196" s="7"/>
      <c r="D196" s="7"/>
      <c r="E196" s="7"/>
      <c r="F196" s="7"/>
      <c r="G196" s="7"/>
      <c r="H196" s="7"/>
      <c r="I196" s="7"/>
      <c r="J196" s="7"/>
      <c r="K196" s="7"/>
      <c r="L196" s="7"/>
      <c r="M196" s="2"/>
      <c r="N196" s="2"/>
      <c r="O196" s="2"/>
      <c r="P196" s="2"/>
      <c r="Q196" s="4"/>
      <c r="R196" s="4"/>
      <c r="S196" s="4"/>
      <c r="T196" s="4"/>
      <c r="U196" s="4"/>
      <c r="V196" s="4"/>
      <c r="W196" s="4"/>
      <c r="X196" s="4"/>
      <c r="Y196" s="4"/>
      <c r="Z196" s="4"/>
    </row>
    <row r="197" spans="1:26" ht="16.5" customHeight="1">
      <c r="A197" s="7"/>
      <c r="B197" s="7"/>
      <c r="C197" s="7"/>
      <c r="D197" s="7"/>
      <c r="E197" s="7"/>
      <c r="F197" s="7"/>
      <c r="G197" s="7"/>
      <c r="H197" s="7"/>
      <c r="I197" s="7"/>
      <c r="J197" s="7"/>
      <c r="K197" s="7"/>
      <c r="L197" s="7"/>
      <c r="M197" s="2"/>
      <c r="N197" s="2"/>
      <c r="O197" s="2"/>
      <c r="P197" s="2"/>
      <c r="Q197" s="4"/>
      <c r="R197" s="4"/>
      <c r="S197" s="4"/>
      <c r="T197" s="4"/>
      <c r="U197" s="4"/>
      <c r="V197" s="4"/>
      <c r="W197" s="4"/>
      <c r="X197" s="4"/>
      <c r="Y197" s="4"/>
      <c r="Z197" s="4"/>
    </row>
    <row r="198" spans="1:26" ht="16.5" customHeight="1">
      <c r="A198" s="7"/>
      <c r="B198" s="7"/>
      <c r="C198" s="7"/>
      <c r="D198" s="7"/>
      <c r="E198" s="7"/>
      <c r="F198" s="7"/>
      <c r="G198" s="7"/>
      <c r="H198" s="7"/>
      <c r="I198" s="7"/>
      <c r="J198" s="7"/>
      <c r="K198" s="7"/>
      <c r="L198" s="7"/>
      <c r="M198" s="2"/>
      <c r="N198" s="2"/>
      <c r="O198" s="2"/>
      <c r="P198" s="2"/>
      <c r="Q198" s="4"/>
      <c r="R198" s="4"/>
      <c r="S198" s="4"/>
      <c r="T198" s="4"/>
      <c r="U198" s="4"/>
      <c r="V198" s="4"/>
      <c r="W198" s="4"/>
      <c r="X198" s="4"/>
      <c r="Y198" s="4"/>
      <c r="Z198" s="4"/>
    </row>
    <row r="199" spans="1:26" ht="16.5" customHeight="1">
      <c r="A199" s="7"/>
      <c r="B199" s="7"/>
      <c r="C199" s="7"/>
      <c r="D199" s="7"/>
      <c r="E199" s="7"/>
      <c r="F199" s="7"/>
      <c r="G199" s="7"/>
      <c r="H199" s="7"/>
      <c r="I199" s="7"/>
      <c r="J199" s="7"/>
      <c r="K199" s="7"/>
      <c r="L199" s="7"/>
      <c r="M199" s="2"/>
      <c r="N199" s="2"/>
      <c r="O199" s="2"/>
      <c r="P199" s="2"/>
      <c r="Q199" s="4"/>
      <c r="R199" s="4"/>
      <c r="S199" s="4"/>
      <c r="T199" s="4"/>
      <c r="U199" s="4"/>
      <c r="V199" s="4"/>
      <c r="W199" s="4"/>
      <c r="X199" s="4"/>
      <c r="Y199" s="4"/>
      <c r="Z199" s="4"/>
    </row>
    <row r="200" spans="1:26" ht="16.5" customHeight="1">
      <c r="A200" s="7"/>
      <c r="B200" s="7"/>
      <c r="C200" s="7"/>
      <c r="D200" s="7"/>
      <c r="E200" s="7"/>
      <c r="F200" s="7"/>
      <c r="G200" s="7"/>
      <c r="H200" s="7"/>
      <c r="I200" s="7"/>
      <c r="J200" s="7"/>
      <c r="K200" s="7"/>
      <c r="L200" s="7"/>
      <c r="M200" s="2"/>
      <c r="N200" s="2"/>
      <c r="O200" s="2"/>
      <c r="P200" s="2"/>
      <c r="Q200" s="4"/>
      <c r="R200" s="4"/>
      <c r="S200" s="4"/>
      <c r="T200" s="4"/>
      <c r="U200" s="4"/>
      <c r="V200" s="4"/>
      <c r="W200" s="4"/>
      <c r="X200" s="4"/>
      <c r="Y200" s="4"/>
      <c r="Z200" s="4"/>
    </row>
    <row r="201" spans="1:26" ht="16.5" customHeight="1">
      <c r="A201" s="7"/>
      <c r="B201" s="7"/>
      <c r="C201" s="7"/>
      <c r="D201" s="7"/>
      <c r="E201" s="7"/>
      <c r="F201" s="7"/>
      <c r="G201" s="7"/>
      <c r="H201" s="7"/>
      <c r="I201" s="7"/>
      <c r="J201" s="7"/>
      <c r="K201" s="7"/>
      <c r="L201" s="7"/>
      <c r="M201" s="2"/>
      <c r="N201" s="2"/>
      <c r="O201" s="2"/>
      <c r="P201" s="2"/>
      <c r="Q201" s="4"/>
      <c r="R201" s="4"/>
      <c r="S201" s="4"/>
      <c r="T201" s="4"/>
      <c r="U201" s="4"/>
      <c r="V201" s="4"/>
      <c r="W201" s="4"/>
      <c r="X201" s="4"/>
      <c r="Y201" s="4"/>
      <c r="Z201" s="4"/>
    </row>
    <row r="202" spans="1:26" ht="16.5" customHeight="1">
      <c r="A202" s="7"/>
      <c r="B202" s="7"/>
      <c r="C202" s="7"/>
      <c r="D202" s="7"/>
      <c r="E202" s="7"/>
      <c r="F202" s="7"/>
      <c r="G202" s="7"/>
      <c r="H202" s="7"/>
      <c r="I202" s="7"/>
      <c r="J202" s="7"/>
      <c r="K202" s="7"/>
      <c r="L202" s="7"/>
      <c r="M202" s="2"/>
      <c r="N202" s="2"/>
      <c r="O202" s="2"/>
      <c r="P202" s="2"/>
      <c r="Q202" s="4"/>
      <c r="R202" s="4"/>
      <c r="S202" s="4"/>
      <c r="T202" s="4"/>
      <c r="U202" s="4"/>
      <c r="V202" s="4"/>
      <c r="W202" s="4"/>
      <c r="X202" s="4"/>
      <c r="Y202" s="4"/>
      <c r="Z202" s="4"/>
    </row>
    <row r="203" spans="1:26" ht="16.5" customHeight="1">
      <c r="A203" s="7"/>
      <c r="B203" s="7"/>
      <c r="C203" s="7"/>
      <c r="D203" s="7"/>
      <c r="E203" s="7"/>
      <c r="F203" s="7"/>
      <c r="G203" s="7"/>
      <c r="H203" s="7"/>
      <c r="I203" s="7"/>
      <c r="J203" s="7"/>
      <c r="K203" s="7"/>
      <c r="L203" s="7"/>
      <c r="M203" s="2"/>
      <c r="N203" s="2"/>
      <c r="O203" s="2"/>
      <c r="P203" s="2"/>
      <c r="Q203" s="4"/>
      <c r="R203" s="4"/>
      <c r="S203" s="4"/>
      <c r="T203" s="4"/>
      <c r="U203" s="4"/>
      <c r="V203" s="4"/>
      <c r="W203" s="4"/>
      <c r="X203" s="4"/>
      <c r="Y203" s="4"/>
      <c r="Z203" s="4"/>
    </row>
    <row r="204" spans="1:26" ht="16.5" customHeight="1">
      <c r="A204" s="7"/>
      <c r="B204" s="7"/>
      <c r="C204" s="7"/>
      <c r="D204" s="7"/>
      <c r="E204" s="7"/>
      <c r="F204" s="7"/>
      <c r="G204" s="7"/>
      <c r="H204" s="7"/>
      <c r="I204" s="7"/>
      <c r="J204" s="7"/>
      <c r="K204" s="7"/>
      <c r="L204" s="7"/>
      <c r="M204" s="2"/>
      <c r="N204" s="2"/>
      <c r="O204" s="2"/>
      <c r="P204" s="2"/>
      <c r="Q204" s="4"/>
      <c r="R204" s="4"/>
      <c r="S204" s="4"/>
      <c r="T204" s="4"/>
      <c r="U204" s="4"/>
      <c r="V204" s="4"/>
      <c r="W204" s="4"/>
      <c r="X204" s="4"/>
      <c r="Y204" s="4"/>
      <c r="Z204" s="4"/>
    </row>
    <row r="205" spans="1:26" ht="16.5" customHeight="1">
      <c r="A205" s="7"/>
      <c r="B205" s="7"/>
      <c r="C205" s="7"/>
      <c r="D205" s="7"/>
      <c r="E205" s="7"/>
      <c r="F205" s="7"/>
      <c r="G205" s="7"/>
      <c r="H205" s="7"/>
      <c r="I205" s="7"/>
      <c r="J205" s="7"/>
      <c r="K205" s="7"/>
      <c r="L205" s="7"/>
      <c r="M205" s="2"/>
      <c r="N205" s="2"/>
      <c r="O205" s="2"/>
      <c r="P205" s="2"/>
      <c r="Q205" s="4"/>
      <c r="R205" s="4"/>
      <c r="S205" s="4"/>
      <c r="T205" s="4"/>
      <c r="U205" s="4"/>
      <c r="V205" s="4"/>
      <c r="W205" s="4"/>
      <c r="X205" s="4"/>
      <c r="Y205" s="4"/>
      <c r="Z205" s="4"/>
    </row>
    <row r="206" spans="1:26" ht="16.5" customHeight="1">
      <c r="A206" s="7"/>
      <c r="B206" s="7"/>
      <c r="C206" s="7"/>
      <c r="D206" s="7"/>
      <c r="E206" s="7"/>
      <c r="F206" s="7"/>
      <c r="G206" s="7"/>
      <c r="H206" s="7"/>
      <c r="I206" s="7"/>
      <c r="J206" s="7"/>
      <c r="K206" s="7"/>
      <c r="L206" s="7"/>
      <c r="M206" s="2"/>
      <c r="N206" s="2"/>
      <c r="O206" s="2"/>
      <c r="P206" s="2"/>
      <c r="Q206" s="4"/>
      <c r="R206" s="4"/>
      <c r="S206" s="4"/>
      <c r="T206" s="4"/>
      <c r="U206" s="4"/>
      <c r="V206" s="4"/>
      <c r="W206" s="4"/>
      <c r="X206" s="4"/>
      <c r="Y206" s="4"/>
      <c r="Z206" s="4"/>
    </row>
    <row r="207" spans="1:26" ht="16.5" customHeight="1">
      <c r="A207" s="7"/>
      <c r="B207" s="7"/>
      <c r="C207" s="7"/>
      <c r="D207" s="7"/>
      <c r="E207" s="7"/>
      <c r="F207" s="7"/>
      <c r="G207" s="7"/>
      <c r="H207" s="7"/>
      <c r="I207" s="7"/>
      <c r="J207" s="7"/>
      <c r="K207" s="7"/>
      <c r="L207" s="7"/>
      <c r="M207" s="2"/>
      <c r="N207" s="2"/>
      <c r="O207" s="2"/>
      <c r="P207" s="2"/>
      <c r="Q207" s="4"/>
      <c r="R207" s="4"/>
      <c r="S207" s="4"/>
      <c r="T207" s="4"/>
      <c r="U207" s="4"/>
      <c r="V207" s="4"/>
      <c r="W207" s="4"/>
      <c r="X207" s="4"/>
      <c r="Y207" s="4"/>
      <c r="Z207" s="4"/>
    </row>
    <row r="208" spans="1:26" ht="16.5" customHeight="1">
      <c r="A208" s="7"/>
      <c r="B208" s="7"/>
      <c r="C208" s="7"/>
      <c r="D208" s="7"/>
      <c r="E208" s="7"/>
      <c r="F208" s="7"/>
      <c r="G208" s="7"/>
      <c r="H208" s="7"/>
      <c r="I208" s="7"/>
      <c r="J208" s="7"/>
      <c r="K208" s="7"/>
      <c r="L208" s="7"/>
      <c r="M208" s="2"/>
      <c r="N208" s="2"/>
      <c r="O208" s="2"/>
      <c r="P208" s="2"/>
      <c r="Q208" s="4"/>
      <c r="R208" s="4"/>
      <c r="S208" s="4"/>
      <c r="T208" s="4"/>
      <c r="U208" s="4"/>
      <c r="V208" s="4"/>
      <c r="W208" s="4"/>
      <c r="X208" s="4"/>
      <c r="Y208" s="4"/>
      <c r="Z208" s="4"/>
    </row>
    <row r="209" spans="1:26" ht="16.5" customHeight="1">
      <c r="A209" s="7"/>
      <c r="B209" s="7"/>
      <c r="C209" s="7"/>
      <c r="D209" s="7"/>
      <c r="E209" s="7"/>
      <c r="F209" s="7"/>
      <c r="G209" s="7"/>
      <c r="H209" s="7"/>
      <c r="I209" s="7"/>
      <c r="J209" s="7"/>
      <c r="K209" s="7"/>
      <c r="L209" s="7"/>
      <c r="M209" s="2"/>
      <c r="N209" s="2"/>
      <c r="O209" s="2"/>
      <c r="P209" s="2"/>
      <c r="Q209" s="4"/>
      <c r="R209" s="4"/>
      <c r="S209" s="4"/>
      <c r="T209" s="4"/>
      <c r="U209" s="4"/>
      <c r="V209" s="4"/>
      <c r="W209" s="4"/>
      <c r="X209" s="4"/>
      <c r="Y209" s="4"/>
      <c r="Z209" s="4"/>
    </row>
    <row r="210" spans="1:26" ht="16.5" customHeight="1">
      <c r="A210" s="7"/>
      <c r="B210" s="7"/>
      <c r="C210" s="7"/>
      <c r="D210" s="7"/>
      <c r="E210" s="7"/>
      <c r="F210" s="7"/>
      <c r="G210" s="7"/>
      <c r="H210" s="7"/>
      <c r="I210" s="7"/>
      <c r="J210" s="7"/>
      <c r="K210" s="7"/>
      <c r="L210" s="7"/>
      <c r="M210" s="2"/>
      <c r="N210" s="2"/>
      <c r="O210" s="2"/>
      <c r="P210" s="2"/>
      <c r="Q210" s="4"/>
      <c r="R210" s="4"/>
      <c r="S210" s="4"/>
      <c r="T210" s="4"/>
      <c r="U210" s="4"/>
      <c r="V210" s="4"/>
      <c r="W210" s="4"/>
      <c r="X210" s="4"/>
      <c r="Y210" s="4"/>
      <c r="Z210" s="4"/>
    </row>
    <row r="211" spans="1:26" ht="16.5" customHeight="1">
      <c r="A211" s="7"/>
      <c r="B211" s="7"/>
      <c r="C211" s="7"/>
      <c r="D211" s="7"/>
      <c r="E211" s="7"/>
      <c r="F211" s="7"/>
      <c r="G211" s="7"/>
      <c r="H211" s="7"/>
      <c r="I211" s="7"/>
      <c r="J211" s="7"/>
      <c r="K211" s="7"/>
      <c r="L211" s="7"/>
      <c r="M211" s="2"/>
      <c r="N211" s="2"/>
      <c r="O211" s="2"/>
      <c r="P211" s="2"/>
      <c r="Q211" s="4"/>
      <c r="R211" s="4"/>
      <c r="S211" s="4"/>
      <c r="T211" s="4"/>
      <c r="U211" s="4"/>
      <c r="V211" s="4"/>
      <c r="W211" s="4"/>
      <c r="X211" s="4"/>
      <c r="Y211" s="4"/>
      <c r="Z211" s="4"/>
    </row>
    <row r="212" spans="1:26" ht="16.5" customHeight="1">
      <c r="A212" s="7"/>
      <c r="B212" s="7"/>
      <c r="C212" s="7"/>
      <c r="D212" s="7"/>
      <c r="E212" s="7"/>
      <c r="F212" s="7"/>
      <c r="G212" s="7"/>
      <c r="H212" s="7"/>
      <c r="I212" s="7"/>
      <c r="J212" s="7"/>
      <c r="K212" s="7"/>
      <c r="L212" s="7"/>
      <c r="M212" s="2"/>
      <c r="N212" s="2"/>
      <c r="O212" s="2"/>
      <c r="P212" s="2"/>
      <c r="Q212" s="4"/>
      <c r="R212" s="4"/>
      <c r="S212" s="4"/>
      <c r="T212" s="4"/>
      <c r="U212" s="4"/>
      <c r="V212" s="4"/>
      <c r="W212" s="4"/>
      <c r="X212" s="4"/>
      <c r="Y212" s="4"/>
      <c r="Z212" s="4"/>
    </row>
    <row r="213" spans="1:26" ht="16.5" customHeight="1">
      <c r="A213" s="7"/>
      <c r="B213" s="7"/>
      <c r="C213" s="7"/>
      <c r="D213" s="7"/>
      <c r="E213" s="7"/>
      <c r="F213" s="7"/>
      <c r="G213" s="7"/>
      <c r="H213" s="7"/>
      <c r="I213" s="7"/>
      <c r="J213" s="7"/>
      <c r="K213" s="7"/>
      <c r="L213" s="7"/>
      <c r="M213" s="2"/>
      <c r="N213" s="2"/>
      <c r="O213" s="2"/>
      <c r="P213" s="2"/>
      <c r="Q213" s="4"/>
      <c r="R213" s="4"/>
      <c r="S213" s="4"/>
      <c r="T213" s="4"/>
      <c r="U213" s="4"/>
      <c r="V213" s="4"/>
      <c r="W213" s="4"/>
      <c r="X213" s="4"/>
      <c r="Y213" s="4"/>
      <c r="Z213" s="4"/>
    </row>
    <row r="214" spans="1:26" ht="16.5" customHeight="1">
      <c r="A214" s="7"/>
      <c r="B214" s="7"/>
      <c r="C214" s="7"/>
      <c r="D214" s="7"/>
      <c r="E214" s="7"/>
      <c r="F214" s="7"/>
      <c r="G214" s="7"/>
      <c r="H214" s="7"/>
      <c r="I214" s="7"/>
      <c r="J214" s="7"/>
      <c r="K214" s="7"/>
      <c r="L214" s="7"/>
      <c r="M214" s="2"/>
      <c r="N214" s="2"/>
      <c r="O214" s="2"/>
      <c r="P214" s="2"/>
      <c r="Q214" s="4"/>
      <c r="R214" s="4"/>
      <c r="S214" s="4"/>
      <c r="T214" s="4"/>
      <c r="U214" s="4"/>
      <c r="V214" s="4"/>
      <c r="W214" s="4"/>
      <c r="X214" s="4"/>
      <c r="Y214" s="4"/>
      <c r="Z214" s="4"/>
    </row>
    <row r="215" spans="1:26" ht="16.5" customHeight="1">
      <c r="A215" s="7"/>
      <c r="B215" s="7"/>
      <c r="C215" s="7"/>
      <c r="D215" s="7"/>
      <c r="E215" s="7"/>
      <c r="F215" s="7"/>
      <c r="G215" s="7"/>
      <c r="H215" s="7"/>
      <c r="I215" s="7"/>
      <c r="J215" s="7"/>
      <c r="K215" s="7"/>
      <c r="L215" s="7"/>
      <c r="M215" s="2"/>
      <c r="N215" s="2"/>
      <c r="O215" s="2"/>
      <c r="P215" s="2"/>
      <c r="Q215" s="4"/>
      <c r="R215" s="4"/>
      <c r="S215" s="4"/>
      <c r="T215" s="4"/>
      <c r="U215" s="4"/>
      <c r="V215" s="4"/>
      <c r="W215" s="4"/>
      <c r="X215" s="4"/>
      <c r="Y215" s="4"/>
      <c r="Z215" s="4"/>
    </row>
    <row r="216" spans="1:26" ht="16.5" customHeight="1">
      <c r="A216" s="7"/>
      <c r="B216" s="7"/>
      <c r="C216" s="7"/>
      <c r="D216" s="7"/>
      <c r="E216" s="7"/>
      <c r="F216" s="7"/>
      <c r="G216" s="7"/>
      <c r="H216" s="7"/>
      <c r="I216" s="7"/>
      <c r="J216" s="7"/>
      <c r="K216" s="7"/>
      <c r="L216" s="7"/>
      <c r="M216" s="2"/>
      <c r="N216" s="2"/>
      <c r="O216" s="2"/>
      <c r="P216" s="2"/>
      <c r="Q216" s="4"/>
      <c r="R216" s="4"/>
      <c r="S216" s="4"/>
      <c r="T216" s="4"/>
      <c r="U216" s="4"/>
      <c r="V216" s="4"/>
      <c r="W216" s="4"/>
      <c r="X216" s="4"/>
      <c r="Y216" s="4"/>
      <c r="Z216" s="4"/>
    </row>
    <row r="217" spans="1:26" ht="16.5" customHeight="1">
      <c r="A217" s="7"/>
      <c r="B217" s="7"/>
      <c r="C217" s="7"/>
      <c r="D217" s="7"/>
      <c r="E217" s="7"/>
      <c r="F217" s="7"/>
      <c r="G217" s="7"/>
      <c r="H217" s="7"/>
      <c r="I217" s="7"/>
      <c r="J217" s="7"/>
      <c r="K217" s="7"/>
      <c r="L217" s="7"/>
      <c r="M217" s="2"/>
      <c r="N217" s="2"/>
      <c r="O217" s="2"/>
      <c r="P217" s="2"/>
      <c r="Q217" s="4"/>
      <c r="R217" s="4"/>
      <c r="S217" s="4"/>
      <c r="T217" s="4"/>
      <c r="U217" s="4"/>
      <c r="V217" s="4"/>
      <c r="W217" s="4"/>
      <c r="X217" s="4"/>
      <c r="Y217" s="4"/>
      <c r="Z217" s="4"/>
    </row>
    <row r="218" spans="1:26" ht="16.5" customHeight="1">
      <c r="A218" s="7"/>
      <c r="B218" s="7"/>
      <c r="C218" s="7"/>
      <c r="D218" s="7"/>
      <c r="E218" s="7"/>
      <c r="F218" s="7"/>
      <c r="G218" s="7"/>
      <c r="H218" s="7"/>
      <c r="I218" s="7"/>
      <c r="J218" s="7"/>
      <c r="K218" s="7"/>
      <c r="L218" s="7"/>
      <c r="M218" s="2"/>
      <c r="N218" s="2"/>
      <c r="O218" s="2"/>
      <c r="P218" s="2"/>
      <c r="Q218" s="4"/>
      <c r="R218" s="4"/>
      <c r="S218" s="4"/>
      <c r="T218" s="4"/>
      <c r="U218" s="4"/>
      <c r="V218" s="4"/>
      <c r="W218" s="4"/>
      <c r="X218" s="4"/>
      <c r="Y218" s="4"/>
      <c r="Z218" s="4"/>
    </row>
    <row r="219" spans="1:26" ht="16.5" customHeight="1">
      <c r="A219" s="7"/>
      <c r="B219" s="7"/>
      <c r="C219" s="7"/>
      <c r="D219" s="7"/>
      <c r="E219" s="7"/>
      <c r="F219" s="7"/>
      <c r="G219" s="7"/>
      <c r="H219" s="7"/>
      <c r="I219" s="7"/>
      <c r="J219" s="7"/>
      <c r="K219" s="7"/>
      <c r="L219" s="7"/>
      <c r="M219" s="2"/>
      <c r="N219" s="2"/>
      <c r="O219" s="2"/>
      <c r="P219" s="2"/>
      <c r="Q219" s="4"/>
      <c r="R219" s="4"/>
      <c r="S219" s="4"/>
      <c r="T219" s="4"/>
      <c r="U219" s="4"/>
      <c r="V219" s="4"/>
      <c r="W219" s="4"/>
      <c r="X219" s="4"/>
      <c r="Y219" s="4"/>
      <c r="Z219" s="4"/>
    </row>
    <row r="220" spans="1:26" ht="16.5" customHeight="1">
      <c r="A220" s="7"/>
      <c r="B220" s="7"/>
      <c r="C220" s="7"/>
      <c r="D220" s="7"/>
      <c r="E220" s="7"/>
      <c r="F220" s="7"/>
      <c r="G220" s="7"/>
      <c r="H220" s="7"/>
      <c r="I220" s="7"/>
      <c r="J220" s="7"/>
      <c r="K220" s="7"/>
      <c r="L220" s="7"/>
      <c r="M220" s="2"/>
      <c r="N220" s="2"/>
      <c r="O220" s="2"/>
      <c r="P220" s="2"/>
      <c r="Q220" s="4"/>
      <c r="R220" s="4"/>
      <c r="S220" s="4"/>
      <c r="T220" s="4"/>
      <c r="U220" s="4"/>
      <c r="V220" s="4"/>
      <c r="W220" s="4"/>
      <c r="X220" s="4"/>
      <c r="Y220" s="4"/>
      <c r="Z220" s="4"/>
    </row>
    <row r="221" spans="1:26" ht="16.5" customHeight="1">
      <c r="A221" s="7"/>
      <c r="B221" s="7"/>
      <c r="C221" s="7"/>
      <c r="D221" s="7"/>
      <c r="E221" s="7"/>
      <c r="F221" s="7"/>
      <c r="G221" s="7"/>
      <c r="H221" s="7"/>
      <c r="I221" s="7"/>
      <c r="J221" s="7"/>
      <c r="K221" s="7"/>
      <c r="L221" s="7"/>
      <c r="M221" s="2"/>
      <c r="N221" s="2"/>
      <c r="O221" s="2"/>
      <c r="P221" s="2"/>
      <c r="Q221" s="4"/>
      <c r="R221" s="4"/>
      <c r="S221" s="4"/>
      <c r="T221" s="4"/>
      <c r="U221" s="4"/>
      <c r="V221" s="4"/>
      <c r="W221" s="4"/>
      <c r="X221" s="4"/>
      <c r="Y221" s="4"/>
      <c r="Z221" s="4"/>
    </row>
    <row r="222" spans="1:26" ht="16.5" customHeight="1">
      <c r="A222" s="7"/>
      <c r="B222" s="7"/>
      <c r="C222" s="7"/>
      <c r="D222" s="7"/>
      <c r="E222" s="7"/>
      <c r="F222" s="7"/>
      <c r="G222" s="7"/>
      <c r="H222" s="7"/>
      <c r="I222" s="7"/>
      <c r="J222" s="7"/>
      <c r="K222" s="7"/>
      <c r="L222" s="7"/>
      <c r="M222" s="2"/>
      <c r="N222" s="2"/>
      <c r="O222" s="2"/>
      <c r="P222" s="2"/>
      <c r="Q222" s="4"/>
      <c r="R222" s="4"/>
      <c r="S222" s="4"/>
      <c r="T222" s="4"/>
      <c r="U222" s="4"/>
      <c r="V222" s="4"/>
      <c r="W222" s="4"/>
      <c r="X222" s="4"/>
      <c r="Y222" s="4"/>
      <c r="Z222" s="4"/>
    </row>
    <row r="223" spans="1:26" ht="16.5" customHeight="1">
      <c r="A223" s="7"/>
      <c r="B223" s="7"/>
      <c r="C223" s="7"/>
      <c r="D223" s="7"/>
      <c r="E223" s="7"/>
      <c r="F223" s="7"/>
      <c r="G223" s="7"/>
      <c r="H223" s="7"/>
      <c r="I223" s="7"/>
      <c r="J223" s="7"/>
      <c r="K223" s="7"/>
      <c r="L223" s="7"/>
      <c r="M223" s="2"/>
      <c r="N223" s="2"/>
      <c r="O223" s="2"/>
      <c r="P223" s="2"/>
      <c r="Q223" s="4"/>
      <c r="R223" s="4"/>
      <c r="S223" s="4"/>
      <c r="T223" s="4"/>
      <c r="U223" s="4"/>
      <c r="V223" s="4"/>
      <c r="W223" s="4"/>
      <c r="X223" s="4"/>
      <c r="Y223" s="4"/>
      <c r="Z223" s="4"/>
    </row>
    <row r="224" spans="1:26" ht="16.5" customHeight="1">
      <c r="A224" s="7"/>
      <c r="B224" s="7"/>
      <c r="C224" s="7"/>
      <c r="D224" s="7"/>
      <c r="E224" s="7"/>
      <c r="F224" s="7"/>
      <c r="G224" s="7"/>
      <c r="H224" s="7"/>
      <c r="I224" s="7"/>
      <c r="J224" s="7"/>
      <c r="K224" s="7"/>
      <c r="L224" s="7"/>
      <c r="M224" s="2"/>
      <c r="N224" s="2"/>
      <c r="O224" s="2"/>
      <c r="P224" s="2"/>
      <c r="Q224" s="4"/>
      <c r="R224" s="4"/>
      <c r="S224" s="4"/>
      <c r="T224" s="4"/>
      <c r="U224" s="4"/>
      <c r="V224" s="4"/>
      <c r="W224" s="4"/>
      <c r="X224" s="4"/>
      <c r="Y224" s="4"/>
      <c r="Z224" s="4"/>
    </row>
    <row r="225" spans="1:26" ht="16.5" customHeight="1">
      <c r="A225" s="7"/>
      <c r="B225" s="7"/>
      <c r="C225" s="7"/>
      <c r="D225" s="7"/>
      <c r="E225" s="7"/>
      <c r="F225" s="7"/>
      <c r="G225" s="7"/>
      <c r="H225" s="7"/>
      <c r="I225" s="7"/>
      <c r="J225" s="7"/>
      <c r="K225" s="7"/>
      <c r="L225" s="7"/>
      <c r="M225" s="2"/>
      <c r="N225" s="2"/>
      <c r="O225" s="2"/>
      <c r="P225" s="2"/>
      <c r="Q225" s="4"/>
      <c r="R225" s="4"/>
      <c r="S225" s="4"/>
      <c r="T225" s="4"/>
      <c r="U225" s="4"/>
      <c r="V225" s="4"/>
      <c r="W225" s="4"/>
      <c r="X225" s="4"/>
      <c r="Y225" s="4"/>
      <c r="Z225" s="4"/>
    </row>
    <row r="226" spans="1:26" ht="16.5" customHeight="1">
      <c r="A226" s="7"/>
      <c r="B226" s="7"/>
      <c r="C226" s="7"/>
      <c r="D226" s="7"/>
      <c r="E226" s="7"/>
      <c r="F226" s="7"/>
      <c r="G226" s="7"/>
      <c r="H226" s="7"/>
      <c r="I226" s="7"/>
      <c r="J226" s="7"/>
      <c r="K226" s="7"/>
      <c r="L226" s="7"/>
      <c r="M226" s="2"/>
      <c r="N226" s="2"/>
      <c r="O226" s="2"/>
      <c r="P226" s="2"/>
      <c r="Q226" s="4"/>
      <c r="R226" s="4"/>
      <c r="S226" s="4"/>
      <c r="T226" s="4"/>
      <c r="U226" s="4"/>
      <c r="V226" s="4"/>
      <c r="W226" s="4"/>
      <c r="X226" s="4"/>
      <c r="Y226" s="4"/>
      <c r="Z226" s="4"/>
    </row>
    <row r="227" spans="1:26" ht="16.5" customHeight="1">
      <c r="A227" s="7"/>
      <c r="B227" s="7"/>
      <c r="C227" s="7"/>
      <c r="D227" s="7"/>
      <c r="E227" s="7"/>
      <c r="F227" s="7"/>
      <c r="G227" s="7"/>
      <c r="H227" s="7"/>
      <c r="I227" s="7"/>
      <c r="J227" s="7"/>
      <c r="K227" s="7"/>
      <c r="L227" s="7"/>
      <c r="M227" s="2"/>
      <c r="N227" s="2"/>
      <c r="O227" s="2"/>
      <c r="P227" s="2"/>
      <c r="Q227" s="4"/>
      <c r="R227" s="4"/>
      <c r="S227" s="4"/>
      <c r="T227" s="4"/>
      <c r="U227" s="4"/>
      <c r="V227" s="4"/>
      <c r="W227" s="4"/>
      <c r="X227" s="4"/>
      <c r="Y227" s="4"/>
      <c r="Z227" s="4"/>
    </row>
    <row r="228" spans="1:26" ht="16.5" customHeight="1">
      <c r="A228" s="7"/>
      <c r="B228" s="7"/>
      <c r="C228" s="7"/>
      <c r="D228" s="7"/>
      <c r="E228" s="7"/>
      <c r="F228" s="7"/>
      <c r="G228" s="7"/>
      <c r="H228" s="7"/>
      <c r="I228" s="7"/>
      <c r="J228" s="7"/>
      <c r="K228" s="7"/>
      <c r="L228" s="7"/>
      <c r="M228" s="2"/>
      <c r="N228" s="2"/>
      <c r="O228" s="2"/>
      <c r="P228" s="2"/>
      <c r="Q228" s="4"/>
      <c r="R228" s="4"/>
      <c r="S228" s="4"/>
      <c r="T228" s="4"/>
      <c r="U228" s="4"/>
      <c r="V228" s="4"/>
      <c r="W228" s="4"/>
      <c r="X228" s="4"/>
      <c r="Y228" s="4"/>
      <c r="Z228" s="4"/>
    </row>
    <row r="229" spans="1:26" ht="16.5" customHeight="1">
      <c r="A229" s="7"/>
      <c r="B229" s="7"/>
      <c r="C229" s="7"/>
      <c r="D229" s="7"/>
      <c r="E229" s="7"/>
      <c r="F229" s="7"/>
      <c r="G229" s="7"/>
      <c r="H229" s="7"/>
      <c r="I229" s="7"/>
      <c r="J229" s="7"/>
      <c r="K229" s="7"/>
      <c r="L229" s="7"/>
      <c r="M229" s="2"/>
      <c r="N229" s="2"/>
      <c r="O229" s="2"/>
      <c r="P229" s="2"/>
      <c r="Q229" s="4"/>
      <c r="R229" s="4"/>
      <c r="S229" s="4"/>
      <c r="T229" s="4"/>
      <c r="U229" s="4"/>
      <c r="V229" s="4"/>
      <c r="W229" s="4"/>
      <c r="X229" s="4"/>
      <c r="Y229" s="4"/>
      <c r="Z229" s="4"/>
    </row>
    <row r="230" spans="1:26" ht="16.5" customHeight="1">
      <c r="A230" s="7"/>
      <c r="B230" s="7"/>
      <c r="C230" s="7"/>
      <c r="D230" s="7"/>
      <c r="E230" s="7"/>
      <c r="F230" s="7"/>
      <c r="G230" s="7"/>
      <c r="H230" s="7"/>
      <c r="I230" s="7"/>
      <c r="J230" s="7"/>
      <c r="K230" s="7"/>
      <c r="L230" s="7"/>
      <c r="M230" s="2"/>
      <c r="N230" s="2"/>
      <c r="O230" s="2"/>
      <c r="P230" s="2"/>
      <c r="Q230" s="4"/>
      <c r="R230" s="4"/>
      <c r="S230" s="4"/>
      <c r="T230" s="4"/>
      <c r="U230" s="4"/>
      <c r="V230" s="4"/>
      <c r="W230" s="4"/>
      <c r="X230" s="4"/>
      <c r="Y230" s="4"/>
      <c r="Z230" s="4"/>
    </row>
    <row r="231" spans="1:26" ht="16.5" customHeight="1">
      <c r="A231" s="7"/>
      <c r="B231" s="7"/>
      <c r="C231" s="7"/>
      <c r="D231" s="7"/>
      <c r="E231" s="7"/>
      <c r="F231" s="7"/>
      <c r="G231" s="7"/>
      <c r="H231" s="7"/>
      <c r="I231" s="7"/>
      <c r="J231" s="7"/>
      <c r="K231" s="7"/>
      <c r="L231" s="7"/>
      <c r="M231" s="2"/>
      <c r="N231" s="2"/>
      <c r="O231" s="2"/>
      <c r="P231" s="2"/>
      <c r="Q231" s="4"/>
      <c r="R231" s="4"/>
      <c r="S231" s="4"/>
      <c r="T231" s="4"/>
      <c r="U231" s="4"/>
      <c r="V231" s="4"/>
      <c r="W231" s="4"/>
      <c r="X231" s="4"/>
      <c r="Y231" s="4"/>
      <c r="Z231" s="4"/>
    </row>
    <row r="232" spans="1:26" ht="16.5" customHeight="1">
      <c r="A232" s="7"/>
      <c r="B232" s="7"/>
      <c r="C232" s="7"/>
      <c r="D232" s="7"/>
      <c r="E232" s="7"/>
      <c r="F232" s="7"/>
      <c r="G232" s="7"/>
      <c r="H232" s="7"/>
      <c r="I232" s="7"/>
      <c r="J232" s="7"/>
      <c r="K232" s="7"/>
      <c r="L232" s="7"/>
      <c r="M232" s="2"/>
      <c r="N232" s="2"/>
      <c r="O232" s="2"/>
      <c r="P232" s="2"/>
      <c r="Q232" s="4"/>
      <c r="R232" s="4"/>
      <c r="S232" s="4"/>
      <c r="T232" s="4"/>
      <c r="U232" s="4"/>
      <c r="V232" s="4"/>
      <c r="W232" s="4"/>
      <c r="X232" s="4"/>
      <c r="Y232" s="4"/>
      <c r="Z232" s="4"/>
    </row>
    <row r="233" spans="1:26" ht="16.5" customHeight="1">
      <c r="A233" s="7"/>
      <c r="B233" s="7"/>
      <c r="C233" s="7"/>
      <c r="D233" s="7"/>
      <c r="E233" s="7"/>
      <c r="F233" s="7"/>
      <c r="G233" s="7"/>
      <c r="H233" s="7"/>
      <c r="I233" s="7"/>
      <c r="J233" s="7"/>
      <c r="K233" s="7"/>
      <c r="L233" s="7"/>
      <c r="M233" s="2"/>
      <c r="N233" s="2"/>
      <c r="O233" s="2"/>
      <c r="P233" s="2"/>
      <c r="Q233" s="4"/>
      <c r="R233" s="4"/>
      <c r="S233" s="4"/>
      <c r="T233" s="4"/>
      <c r="U233" s="4"/>
      <c r="V233" s="4"/>
      <c r="W233" s="4"/>
      <c r="X233" s="4"/>
      <c r="Y233" s="4"/>
      <c r="Z233" s="4"/>
    </row>
    <row r="234" spans="1:26" ht="16.5" customHeight="1">
      <c r="A234" s="7"/>
      <c r="B234" s="7"/>
      <c r="C234" s="7"/>
      <c r="D234" s="7"/>
      <c r="E234" s="7"/>
      <c r="F234" s="7"/>
      <c r="G234" s="7"/>
      <c r="H234" s="7"/>
      <c r="I234" s="7"/>
      <c r="J234" s="7"/>
      <c r="K234" s="7"/>
      <c r="L234" s="7"/>
      <c r="M234" s="2"/>
      <c r="N234" s="2"/>
      <c r="O234" s="2"/>
      <c r="P234" s="2"/>
      <c r="Q234" s="4"/>
      <c r="R234" s="4"/>
      <c r="S234" s="4"/>
      <c r="T234" s="4"/>
      <c r="U234" s="4"/>
      <c r="V234" s="4"/>
      <c r="W234" s="4"/>
      <c r="X234" s="4"/>
      <c r="Y234" s="4"/>
      <c r="Z234" s="4"/>
    </row>
    <row r="235" spans="1:26" ht="16.5" customHeight="1">
      <c r="A235" s="7"/>
      <c r="B235" s="7"/>
      <c r="C235" s="7"/>
      <c r="D235" s="7"/>
      <c r="E235" s="7"/>
      <c r="F235" s="7"/>
      <c r="G235" s="7"/>
      <c r="H235" s="7"/>
      <c r="I235" s="7"/>
      <c r="J235" s="7"/>
      <c r="K235" s="7"/>
      <c r="L235" s="7"/>
      <c r="M235" s="2"/>
      <c r="N235" s="2"/>
      <c r="O235" s="2"/>
      <c r="P235" s="2"/>
      <c r="Q235" s="4"/>
      <c r="R235" s="4"/>
      <c r="S235" s="4"/>
      <c r="T235" s="4"/>
      <c r="U235" s="4"/>
      <c r="V235" s="4"/>
      <c r="W235" s="4"/>
      <c r="X235" s="4"/>
      <c r="Y235" s="4"/>
      <c r="Z235" s="4"/>
    </row>
    <row r="236" spans="1:26" ht="16.5" customHeight="1">
      <c r="A236" s="7"/>
      <c r="B236" s="7"/>
      <c r="C236" s="7"/>
      <c r="D236" s="7"/>
      <c r="E236" s="7"/>
      <c r="F236" s="7"/>
      <c r="G236" s="7"/>
      <c r="H236" s="7"/>
      <c r="I236" s="7"/>
      <c r="J236" s="7"/>
      <c r="K236" s="7"/>
      <c r="L236" s="7"/>
      <c r="M236" s="2"/>
      <c r="N236" s="2"/>
      <c r="O236" s="2"/>
      <c r="P236" s="2"/>
      <c r="Q236" s="4"/>
      <c r="R236" s="4"/>
      <c r="S236" s="4"/>
      <c r="T236" s="4"/>
      <c r="U236" s="4"/>
      <c r="V236" s="4"/>
      <c r="W236" s="4"/>
      <c r="X236" s="4"/>
      <c r="Y236" s="4"/>
      <c r="Z236" s="4"/>
    </row>
    <row r="237" spans="1:26" ht="16.5" customHeight="1">
      <c r="A237" s="7"/>
      <c r="B237" s="7"/>
      <c r="C237" s="7"/>
      <c r="D237" s="7"/>
      <c r="E237" s="7"/>
      <c r="F237" s="7"/>
      <c r="G237" s="7"/>
      <c r="H237" s="7"/>
      <c r="I237" s="7"/>
      <c r="J237" s="7"/>
      <c r="K237" s="7"/>
      <c r="L237" s="7"/>
      <c r="M237" s="2"/>
      <c r="N237" s="2"/>
      <c r="O237" s="2"/>
      <c r="P237" s="2"/>
      <c r="Q237" s="4"/>
      <c r="R237" s="4"/>
      <c r="S237" s="4"/>
      <c r="T237" s="4"/>
      <c r="U237" s="4"/>
      <c r="V237" s="4"/>
      <c r="W237" s="4"/>
      <c r="X237" s="4"/>
      <c r="Y237" s="4"/>
      <c r="Z237" s="4"/>
    </row>
    <row r="238" spans="1:26" ht="16.5" customHeight="1">
      <c r="A238" s="7"/>
      <c r="B238" s="7"/>
      <c r="C238" s="7"/>
      <c r="D238" s="7"/>
      <c r="E238" s="7"/>
      <c r="F238" s="7"/>
      <c r="G238" s="7"/>
      <c r="H238" s="7"/>
      <c r="I238" s="7"/>
      <c r="J238" s="7"/>
      <c r="K238" s="7"/>
      <c r="L238" s="7"/>
      <c r="M238" s="2"/>
      <c r="N238" s="2"/>
      <c r="O238" s="2"/>
      <c r="P238" s="2"/>
      <c r="Q238" s="4"/>
      <c r="R238" s="4"/>
      <c r="S238" s="4"/>
      <c r="T238" s="4"/>
      <c r="U238" s="4"/>
      <c r="V238" s="4"/>
      <c r="W238" s="4"/>
      <c r="X238" s="4"/>
      <c r="Y238" s="4"/>
      <c r="Z238" s="4"/>
    </row>
    <row r="239" spans="1:26" ht="16.5" customHeight="1">
      <c r="A239" s="7"/>
      <c r="B239" s="7"/>
      <c r="C239" s="7"/>
      <c r="D239" s="7"/>
      <c r="E239" s="7"/>
      <c r="F239" s="7"/>
      <c r="G239" s="7"/>
      <c r="H239" s="7"/>
      <c r="I239" s="7"/>
      <c r="J239" s="7"/>
      <c r="K239" s="7"/>
      <c r="L239" s="7"/>
      <c r="M239" s="2"/>
      <c r="N239" s="2"/>
      <c r="O239" s="2"/>
      <c r="P239" s="2"/>
      <c r="Q239" s="4"/>
      <c r="R239" s="4"/>
      <c r="S239" s="4"/>
      <c r="T239" s="4"/>
      <c r="U239" s="4"/>
      <c r="V239" s="4"/>
      <c r="W239" s="4"/>
      <c r="X239" s="4"/>
      <c r="Y239" s="4"/>
      <c r="Z239" s="4"/>
    </row>
    <row r="240" spans="1:26" ht="16.5" customHeight="1">
      <c r="A240" s="7"/>
      <c r="B240" s="7"/>
      <c r="C240" s="7"/>
      <c r="D240" s="7"/>
      <c r="E240" s="7"/>
      <c r="F240" s="7"/>
      <c r="G240" s="7"/>
      <c r="H240" s="7"/>
      <c r="I240" s="7"/>
      <c r="J240" s="7"/>
      <c r="K240" s="7"/>
      <c r="L240" s="7"/>
      <c r="M240" s="2"/>
      <c r="N240" s="2"/>
      <c r="O240" s="2"/>
      <c r="P240" s="2"/>
      <c r="Q240" s="4"/>
      <c r="R240" s="4"/>
      <c r="S240" s="4"/>
      <c r="T240" s="4"/>
      <c r="U240" s="4"/>
      <c r="V240" s="4"/>
      <c r="W240" s="4"/>
      <c r="X240" s="4"/>
      <c r="Y240" s="4"/>
      <c r="Z240" s="4"/>
    </row>
    <row r="241" spans="1:26" ht="16.5" customHeight="1">
      <c r="A241" s="7"/>
      <c r="B241" s="7"/>
      <c r="C241" s="7"/>
      <c r="D241" s="7"/>
      <c r="E241" s="7"/>
      <c r="F241" s="7"/>
      <c r="G241" s="7"/>
      <c r="H241" s="7"/>
      <c r="I241" s="7"/>
      <c r="J241" s="7"/>
      <c r="K241" s="7"/>
      <c r="L241" s="7"/>
      <c r="M241" s="2"/>
      <c r="N241" s="2"/>
      <c r="O241" s="2"/>
      <c r="P241" s="2"/>
      <c r="Q241" s="4"/>
      <c r="R241" s="4"/>
      <c r="S241" s="4"/>
      <c r="T241" s="4"/>
      <c r="U241" s="4"/>
      <c r="V241" s="4"/>
      <c r="W241" s="4"/>
      <c r="X241" s="4"/>
      <c r="Y241" s="4"/>
      <c r="Z241" s="4"/>
    </row>
    <row r="242" spans="1:26" ht="16.5" customHeight="1">
      <c r="A242" s="7"/>
      <c r="B242" s="7"/>
      <c r="C242" s="7"/>
      <c r="D242" s="7"/>
      <c r="E242" s="7"/>
      <c r="F242" s="7"/>
      <c r="G242" s="7"/>
      <c r="H242" s="7"/>
      <c r="I242" s="7"/>
      <c r="J242" s="7"/>
      <c r="K242" s="7"/>
      <c r="L242" s="7"/>
      <c r="M242" s="2"/>
      <c r="N242" s="2"/>
      <c r="O242" s="2"/>
      <c r="P242" s="2"/>
      <c r="Q242" s="4"/>
      <c r="R242" s="4"/>
      <c r="S242" s="4"/>
      <c r="T242" s="4"/>
      <c r="U242" s="4"/>
      <c r="V242" s="4"/>
      <c r="W242" s="4"/>
      <c r="X242" s="4"/>
      <c r="Y242" s="4"/>
      <c r="Z242" s="4"/>
    </row>
    <row r="243" spans="1:26" ht="16.5" customHeight="1">
      <c r="A243" s="7"/>
      <c r="B243" s="7"/>
      <c r="C243" s="7"/>
      <c r="D243" s="7"/>
      <c r="E243" s="7"/>
      <c r="F243" s="7"/>
      <c r="G243" s="7"/>
      <c r="H243" s="7"/>
      <c r="I243" s="7"/>
      <c r="J243" s="7"/>
      <c r="K243" s="7"/>
      <c r="L243" s="7"/>
      <c r="M243" s="2"/>
      <c r="N243" s="2"/>
      <c r="O243" s="2"/>
      <c r="P243" s="2"/>
      <c r="Q243" s="4"/>
      <c r="R243" s="4"/>
      <c r="S243" s="4"/>
      <c r="T243" s="4"/>
      <c r="U243" s="4"/>
      <c r="V243" s="4"/>
      <c r="W243" s="4"/>
      <c r="X243" s="4"/>
      <c r="Y243" s="4"/>
      <c r="Z243" s="4"/>
    </row>
    <row r="244" spans="1:26" ht="16.5" customHeight="1">
      <c r="A244" s="7"/>
      <c r="B244" s="7"/>
      <c r="C244" s="7"/>
      <c r="D244" s="7"/>
      <c r="E244" s="7"/>
      <c r="F244" s="7"/>
      <c r="G244" s="7"/>
      <c r="H244" s="7"/>
      <c r="I244" s="7"/>
      <c r="J244" s="7"/>
      <c r="K244" s="7"/>
      <c r="L244" s="7"/>
      <c r="M244" s="2"/>
      <c r="N244" s="2"/>
      <c r="O244" s="2"/>
      <c r="P244" s="2"/>
      <c r="Q244" s="4"/>
      <c r="R244" s="4"/>
      <c r="S244" s="4"/>
      <c r="T244" s="4"/>
      <c r="U244" s="4"/>
      <c r="V244" s="4"/>
      <c r="W244" s="4"/>
      <c r="X244" s="4"/>
      <c r="Y244" s="4"/>
      <c r="Z244" s="4"/>
    </row>
    <row r="245" spans="1:26" ht="16.5" customHeight="1">
      <c r="A245" s="7"/>
      <c r="B245" s="7"/>
      <c r="C245" s="7"/>
      <c r="D245" s="7"/>
      <c r="E245" s="7"/>
      <c r="F245" s="7"/>
      <c r="G245" s="7"/>
      <c r="H245" s="7"/>
      <c r="I245" s="7"/>
      <c r="J245" s="7"/>
      <c r="K245" s="7"/>
      <c r="L245" s="7"/>
      <c r="M245" s="2"/>
      <c r="N245" s="2"/>
      <c r="O245" s="2"/>
      <c r="P245" s="2"/>
      <c r="Q245" s="4"/>
      <c r="R245" s="4"/>
      <c r="S245" s="4"/>
      <c r="T245" s="4"/>
      <c r="U245" s="4"/>
      <c r="V245" s="4"/>
      <c r="W245" s="4"/>
      <c r="X245" s="4"/>
      <c r="Y245" s="4"/>
      <c r="Z245" s="4"/>
    </row>
    <row r="246" spans="1:26" ht="16.5" customHeight="1">
      <c r="A246" s="7"/>
      <c r="B246" s="7"/>
      <c r="C246" s="7"/>
      <c r="D246" s="7"/>
      <c r="E246" s="7"/>
      <c r="F246" s="7"/>
      <c r="G246" s="7"/>
      <c r="H246" s="7"/>
      <c r="I246" s="7"/>
      <c r="J246" s="7"/>
      <c r="K246" s="7"/>
      <c r="L246" s="7"/>
      <c r="M246" s="2"/>
      <c r="N246" s="2"/>
      <c r="O246" s="2"/>
      <c r="P246" s="2"/>
      <c r="Q246" s="4"/>
      <c r="R246" s="4"/>
      <c r="S246" s="4"/>
      <c r="T246" s="4"/>
      <c r="U246" s="4"/>
      <c r="V246" s="4"/>
      <c r="W246" s="4"/>
      <c r="X246" s="4"/>
      <c r="Y246" s="4"/>
      <c r="Z246" s="4"/>
    </row>
    <row r="247" spans="1:26" ht="16.5" customHeight="1">
      <c r="A247" s="7"/>
      <c r="B247" s="7"/>
      <c r="C247" s="7"/>
      <c r="D247" s="7"/>
      <c r="E247" s="7"/>
      <c r="F247" s="7"/>
      <c r="G247" s="7"/>
      <c r="H247" s="7"/>
      <c r="I247" s="7"/>
      <c r="J247" s="7"/>
      <c r="K247" s="7"/>
      <c r="L247" s="7"/>
      <c r="M247" s="2"/>
      <c r="N247" s="2"/>
      <c r="O247" s="2"/>
      <c r="P247" s="2"/>
      <c r="Q247" s="4"/>
      <c r="R247" s="4"/>
      <c r="S247" s="4"/>
      <c r="T247" s="4"/>
      <c r="U247" s="4"/>
      <c r="V247" s="4"/>
      <c r="W247" s="4"/>
      <c r="X247" s="4"/>
      <c r="Y247" s="4"/>
      <c r="Z247" s="4"/>
    </row>
    <row r="248" spans="1:26" ht="16.5" customHeight="1">
      <c r="A248" s="7"/>
      <c r="B248" s="7"/>
      <c r="C248" s="7"/>
      <c r="D248" s="7"/>
      <c r="E248" s="7"/>
      <c r="F248" s="7"/>
      <c r="G248" s="7"/>
      <c r="H248" s="7"/>
      <c r="I248" s="7"/>
      <c r="J248" s="7"/>
      <c r="K248" s="7"/>
      <c r="L248" s="7"/>
      <c r="M248" s="2"/>
      <c r="N248" s="2"/>
      <c r="O248" s="2"/>
      <c r="P248" s="2"/>
      <c r="Q248" s="4"/>
      <c r="R248" s="4"/>
      <c r="S248" s="4"/>
      <c r="T248" s="4"/>
      <c r="U248" s="4"/>
      <c r="V248" s="4"/>
      <c r="W248" s="4"/>
      <c r="X248" s="4"/>
      <c r="Y248" s="4"/>
      <c r="Z248" s="4"/>
    </row>
    <row r="249" spans="1:26" ht="16.5" customHeight="1">
      <c r="A249" s="7"/>
      <c r="B249" s="7"/>
      <c r="C249" s="7"/>
      <c r="D249" s="7"/>
      <c r="E249" s="7"/>
      <c r="F249" s="7"/>
      <c r="G249" s="7"/>
      <c r="H249" s="7"/>
      <c r="I249" s="7"/>
      <c r="J249" s="7"/>
      <c r="K249" s="7"/>
      <c r="L249" s="7"/>
      <c r="M249" s="2"/>
      <c r="N249" s="2"/>
      <c r="O249" s="2"/>
      <c r="P249" s="2"/>
      <c r="Q249" s="4"/>
      <c r="R249" s="4"/>
      <c r="S249" s="4"/>
      <c r="T249" s="4"/>
      <c r="U249" s="4"/>
      <c r="V249" s="4"/>
      <c r="W249" s="4"/>
      <c r="X249" s="4"/>
      <c r="Y249" s="4"/>
      <c r="Z249" s="4"/>
    </row>
    <row r="250" spans="1:26" ht="16.5" customHeight="1">
      <c r="A250" s="7"/>
      <c r="B250" s="7"/>
      <c r="C250" s="7"/>
      <c r="D250" s="7"/>
      <c r="E250" s="7"/>
      <c r="F250" s="7"/>
      <c r="G250" s="7"/>
      <c r="H250" s="7"/>
      <c r="I250" s="7"/>
      <c r="J250" s="7"/>
      <c r="K250" s="7"/>
      <c r="L250" s="7"/>
      <c r="M250" s="2"/>
      <c r="N250" s="2"/>
      <c r="O250" s="2"/>
      <c r="P250" s="2"/>
      <c r="Q250" s="4"/>
      <c r="R250" s="4"/>
      <c r="S250" s="4"/>
      <c r="T250" s="4"/>
      <c r="U250" s="4"/>
      <c r="V250" s="4"/>
      <c r="W250" s="4"/>
      <c r="X250" s="4"/>
      <c r="Y250" s="4"/>
      <c r="Z250" s="4"/>
    </row>
    <row r="251" spans="1:26" ht="16.5" customHeight="1">
      <c r="A251" s="7"/>
      <c r="B251" s="7"/>
      <c r="C251" s="7"/>
      <c r="D251" s="7"/>
      <c r="E251" s="7"/>
      <c r="F251" s="7"/>
      <c r="G251" s="7"/>
      <c r="H251" s="7"/>
      <c r="I251" s="7"/>
      <c r="J251" s="7"/>
      <c r="K251" s="7"/>
      <c r="L251" s="7"/>
      <c r="M251" s="2"/>
      <c r="N251" s="2"/>
      <c r="O251" s="2"/>
      <c r="P251" s="2"/>
      <c r="Q251" s="4"/>
      <c r="R251" s="4"/>
      <c r="S251" s="4"/>
      <c r="T251" s="4"/>
      <c r="U251" s="4"/>
      <c r="V251" s="4"/>
      <c r="W251" s="4"/>
      <c r="X251" s="4"/>
      <c r="Y251" s="4"/>
      <c r="Z251" s="4"/>
    </row>
    <row r="252" spans="1:26" ht="16.5" customHeight="1">
      <c r="A252" s="7"/>
      <c r="B252" s="7"/>
      <c r="C252" s="7"/>
      <c r="D252" s="7"/>
      <c r="E252" s="7"/>
      <c r="F252" s="7"/>
      <c r="G252" s="7"/>
      <c r="H252" s="7"/>
      <c r="I252" s="7"/>
      <c r="J252" s="7"/>
      <c r="K252" s="7"/>
      <c r="L252" s="7"/>
      <c r="M252" s="2"/>
      <c r="N252" s="2"/>
      <c r="O252" s="2"/>
      <c r="P252" s="2"/>
      <c r="Q252" s="4"/>
      <c r="R252" s="4"/>
      <c r="S252" s="4"/>
      <c r="T252" s="4"/>
      <c r="U252" s="4"/>
      <c r="V252" s="4"/>
      <c r="W252" s="4"/>
      <c r="X252" s="4"/>
      <c r="Y252" s="4"/>
      <c r="Z252" s="4"/>
    </row>
    <row r="253" spans="1:26" ht="16.5" customHeight="1">
      <c r="A253" s="7"/>
      <c r="B253" s="7"/>
      <c r="C253" s="7"/>
      <c r="D253" s="7"/>
      <c r="E253" s="7"/>
      <c r="F253" s="7"/>
      <c r="G253" s="7"/>
      <c r="H253" s="7"/>
      <c r="I253" s="7"/>
      <c r="J253" s="7"/>
      <c r="K253" s="7"/>
      <c r="L253" s="7"/>
      <c r="M253" s="2"/>
      <c r="N253" s="2"/>
      <c r="O253" s="2"/>
      <c r="P253" s="2"/>
      <c r="Q253" s="4"/>
      <c r="R253" s="4"/>
      <c r="S253" s="4"/>
      <c r="T253" s="4"/>
      <c r="U253" s="4"/>
      <c r="V253" s="4"/>
      <c r="W253" s="4"/>
      <c r="X253" s="4"/>
      <c r="Y253" s="4"/>
      <c r="Z253" s="4"/>
    </row>
    <row r="254" spans="1:26" ht="16.5" customHeight="1">
      <c r="A254" s="7"/>
      <c r="B254" s="7"/>
      <c r="C254" s="7"/>
      <c r="D254" s="7"/>
      <c r="E254" s="7"/>
      <c r="F254" s="7"/>
      <c r="G254" s="7"/>
      <c r="H254" s="7"/>
      <c r="I254" s="7"/>
      <c r="J254" s="7"/>
      <c r="K254" s="7"/>
      <c r="L254" s="7"/>
      <c r="M254" s="2"/>
      <c r="N254" s="2"/>
      <c r="O254" s="2"/>
      <c r="P254" s="2"/>
      <c r="Q254" s="4"/>
      <c r="R254" s="4"/>
      <c r="S254" s="4"/>
      <c r="T254" s="4"/>
      <c r="U254" s="4"/>
      <c r="V254" s="4"/>
      <c r="W254" s="4"/>
      <c r="X254" s="4"/>
      <c r="Y254" s="4"/>
      <c r="Z254" s="4"/>
    </row>
    <row r="255" spans="1:26" ht="16.5" customHeight="1">
      <c r="A255" s="7"/>
      <c r="B255" s="7"/>
      <c r="C255" s="7"/>
      <c r="D255" s="7"/>
      <c r="E255" s="7"/>
      <c r="F255" s="7"/>
      <c r="G255" s="7"/>
      <c r="H255" s="7"/>
      <c r="I255" s="7"/>
      <c r="J255" s="7"/>
      <c r="K255" s="7"/>
      <c r="L255" s="7"/>
      <c r="M255" s="2"/>
      <c r="N255" s="2"/>
      <c r="O255" s="2"/>
      <c r="P255" s="2"/>
      <c r="Q255" s="4"/>
      <c r="R255" s="4"/>
      <c r="S255" s="4"/>
      <c r="T255" s="4"/>
      <c r="U255" s="4"/>
      <c r="V255" s="4"/>
      <c r="W255" s="4"/>
      <c r="X255" s="4"/>
      <c r="Y255" s="4"/>
      <c r="Z255" s="4"/>
    </row>
    <row r="256" spans="1:26" ht="16.5" customHeight="1">
      <c r="A256" s="7"/>
      <c r="B256" s="7"/>
      <c r="C256" s="7"/>
      <c r="D256" s="7"/>
      <c r="E256" s="7"/>
      <c r="F256" s="7"/>
      <c r="G256" s="7"/>
      <c r="H256" s="7"/>
      <c r="I256" s="7"/>
      <c r="J256" s="7"/>
      <c r="K256" s="7"/>
      <c r="L256" s="7"/>
      <c r="M256" s="2"/>
      <c r="N256" s="2"/>
      <c r="O256" s="2"/>
      <c r="P256" s="2"/>
      <c r="Q256" s="4"/>
      <c r="R256" s="4"/>
      <c r="S256" s="4"/>
      <c r="T256" s="4"/>
      <c r="U256" s="4"/>
      <c r="V256" s="4"/>
      <c r="W256" s="4"/>
      <c r="X256" s="4"/>
      <c r="Y256" s="4"/>
      <c r="Z256" s="4"/>
    </row>
    <row r="257" spans="1:26" ht="16.5" customHeight="1">
      <c r="A257" s="7"/>
      <c r="B257" s="7"/>
      <c r="C257" s="7"/>
      <c r="D257" s="7"/>
      <c r="E257" s="7"/>
      <c r="F257" s="7"/>
      <c r="G257" s="7"/>
      <c r="H257" s="7"/>
      <c r="I257" s="7"/>
      <c r="J257" s="7"/>
      <c r="K257" s="7"/>
      <c r="L257" s="7"/>
      <c r="M257" s="2"/>
      <c r="N257" s="2"/>
      <c r="O257" s="2"/>
      <c r="P257" s="2"/>
      <c r="Q257" s="4"/>
      <c r="R257" s="4"/>
      <c r="S257" s="4"/>
      <c r="T257" s="4"/>
      <c r="U257" s="4"/>
      <c r="V257" s="4"/>
      <c r="W257" s="4"/>
      <c r="X257" s="4"/>
      <c r="Y257" s="4"/>
      <c r="Z257" s="4"/>
    </row>
    <row r="258" spans="1:26" ht="16.5" customHeight="1">
      <c r="A258" s="7"/>
      <c r="B258" s="7"/>
      <c r="C258" s="7"/>
      <c r="D258" s="7"/>
      <c r="E258" s="7"/>
      <c r="F258" s="7"/>
      <c r="G258" s="7"/>
      <c r="H258" s="7"/>
      <c r="I258" s="7"/>
      <c r="J258" s="7"/>
      <c r="K258" s="7"/>
      <c r="L258" s="7"/>
      <c r="M258" s="2"/>
      <c r="N258" s="2"/>
      <c r="O258" s="2"/>
      <c r="P258" s="2"/>
      <c r="Q258" s="4"/>
      <c r="R258" s="4"/>
      <c r="S258" s="4"/>
      <c r="T258" s="4"/>
      <c r="U258" s="4"/>
      <c r="V258" s="4"/>
      <c r="W258" s="4"/>
      <c r="X258" s="4"/>
      <c r="Y258" s="4"/>
      <c r="Z258" s="4"/>
    </row>
    <row r="259" spans="1:26" ht="16.5" customHeight="1">
      <c r="A259" s="7"/>
      <c r="B259" s="7"/>
      <c r="C259" s="7"/>
      <c r="D259" s="7"/>
      <c r="E259" s="7"/>
      <c r="F259" s="7"/>
      <c r="G259" s="7"/>
      <c r="H259" s="7"/>
      <c r="I259" s="7"/>
      <c r="J259" s="7"/>
      <c r="K259" s="7"/>
      <c r="L259" s="7"/>
      <c r="M259" s="2"/>
      <c r="N259" s="2"/>
      <c r="O259" s="2"/>
      <c r="P259" s="2"/>
      <c r="Q259" s="4"/>
      <c r="R259" s="4"/>
      <c r="S259" s="4"/>
      <c r="T259" s="4"/>
      <c r="U259" s="4"/>
      <c r="V259" s="4"/>
      <c r="W259" s="4"/>
      <c r="X259" s="4"/>
      <c r="Y259" s="4"/>
      <c r="Z259" s="4"/>
    </row>
    <row r="260" spans="1:26" ht="16.5" customHeight="1">
      <c r="A260" s="7"/>
      <c r="B260" s="7"/>
      <c r="C260" s="7"/>
      <c r="D260" s="7"/>
      <c r="E260" s="7"/>
      <c r="F260" s="7"/>
      <c r="G260" s="7"/>
      <c r="H260" s="7"/>
      <c r="I260" s="7"/>
      <c r="J260" s="7"/>
      <c r="K260" s="7"/>
      <c r="L260" s="7"/>
      <c r="M260" s="2"/>
      <c r="N260" s="2"/>
      <c r="O260" s="2"/>
      <c r="P260" s="2"/>
      <c r="Q260" s="4"/>
      <c r="R260" s="4"/>
      <c r="S260" s="4"/>
      <c r="T260" s="4"/>
      <c r="U260" s="4"/>
      <c r="V260" s="4"/>
      <c r="W260" s="4"/>
      <c r="X260" s="4"/>
      <c r="Y260" s="4"/>
      <c r="Z260" s="4"/>
    </row>
    <row r="261" spans="1:26" ht="16.5" customHeight="1">
      <c r="A261" s="7"/>
      <c r="B261" s="7"/>
      <c r="C261" s="7"/>
      <c r="D261" s="7"/>
      <c r="E261" s="7"/>
      <c r="F261" s="7"/>
      <c r="G261" s="7"/>
      <c r="H261" s="7"/>
      <c r="I261" s="7"/>
      <c r="J261" s="7"/>
      <c r="K261" s="7"/>
      <c r="L261" s="7"/>
      <c r="M261" s="2"/>
      <c r="N261" s="2"/>
      <c r="O261" s="2"/>
      <c r="P261" s="2"/>
      <c r="Q261" s="4"/>
      <c r="R261" s="4"/>
      <c r="S261" s="4"/>
      <c r="T261" s="4"/>
      <c r="U261" s="4"/>
      <c r="V261" s="4"/>
      <c r="W261" s="4"/>
      <c r="X261" s="4"/>
      <c r="Y261" s="4"/>
      <c r="Z261" s="4"/>
    </row>
    <row r="262" spans="1:26" ht="16.5" customHeight="1">
      <c r="A262" s="7"/>
      <c r="B262" s="7"/>
      <c r="C262" s="7"/>
      <c r="D262" s="7"/>
      <c r="E262" s="7"/>
      <c r="F262" s="7"/>
      <c r="G262" s="7"/>
      <c r="H262" s="7"/>
      <c r="I262" s="7"/>
      <c r="J262" s="7"/>
      <c r="K262" s="7"/>
      <c r="L262" s="7"/>
      <c r="M262" s="2"/>
      <c r="N262" s="2"/>
      <c r="O262" s="2"/>
      <c r="P262" s="2"/>
      <c r="Q262" s="4"/>
      <c r="R262" s="4"/>
      <c r="S262" s="4"/>
      <c r="T262" s="4"/>
      <c r="U262" s="4"/>
      <c r="V262" s="4"/>
      <c r="W262" s="4"/>
      <c r="X262" s="4"/>
      <c r="Y262" s="4"/>
      <c r="Z262" s="4"/>
    </row>
    <row r="263" spans="1:26" ht="16.5" customHeight="1">
      <c r="A263" s="7"/>
      <c r="B263" s="7"/>
      <c r="C263" s="7"/>
      <c r="D263" s="7"/>
      <c r="E263" s="7"/>
      <c r="F263" s="7"/>
      <c r="G263" s="7"/>
      <c r="H263" s="7"/>
      <c r="I263" s="7"/>
      <c r="J263" s="7"/>
      <c r="K263" s="7"/>
      <c r="L263" s="7"/>
      <c r="M263" s="2"/>
      <c r="N263" s="2"/>
      <c r="O263" s="2"/>
      <c r="P263" s="2"/>
      <c r="Q263" s="4"/>
      <c r="R263" s="4"/>
      <c r="S263" s="4"/>
      <c r="T263" s="4"/>
      <c r="U263" s="4"/>
      <c r="V263" s="4"/>
      <c r="W263" s="4"/>
      <c r="X263" s="4"/>
      <c r="Y263" s="4"/>
      <c r="Z263" s="4"/>
    </row>
    <row r="264" spans="1:26" ht="16.5" customHeight="1">
      <c r="A264" s="7"/>
      <c r="B264" s="7"/>
      <c r="C264" s="7"/>
      <c r="D264" s="7"/>
      <c r="E264" s="7"/>
      <c r="F264" s="7"/>
      <c r="G264" s="7"/>
      <c r="H264" s="7"/>
      <c r="I264" s="7"/>
      <c r="J264" s="7"/>
      <c r="K264" s="7"/>
      <c r="L264" s="7"/>
      <c r="M264" s="2"/>
      <c r="N264" s="2"/>
      <c r="O264" s="2"/>
      <c r="P264" s="2"/>
      <c r="Q264" s="4"/>
      <c r="R264" s="4"/>
      <c r="S264" s="4"/>
      <c r="T264" s="4"/>
      <c r="U264" s="4"/>
      <c r="V264" s="4"/>
      <c r="W264" s="4"/>
      <c r="X264" s="4"/>
      <c r="Y264" s="4"/>
      <c r="Z264" s="4"/>
    </row>
    <row r="265" spans="1:26" ht="16.5" customHeight="1">
      <c r="A265" s="7"/>
      <c r="B265" s="7"/>
      <c r="C265" s="7"/>
      <c r="D265" s="7"/>
      <c r="E265" s="7"/>
      <c r="F265" s="7"/>
      <c r="G265" s="7"/>
      <c r="H265" s="7"/>
      <c r="I265" s="7"/>
      <c r="J265" s="7"/>
      <c r="K265" s="7"/>
      <c r="L265" s="7"/>
      <c r="M265" s="2"/>
      <c r="N265" s="2"/>
      <c r="O265" s="2"/>
      <c r="P265" s="2"/>
      <c r="Q265" s="4"/>
      <c r="R265" s="4"/>
      <c r="S265" s="4"/>
      <c r="T265" s="4"/>
      <c r="U265" s="4"/>
      <c r="V265" s="4"/>
      <c r="W265" s="4"/>
      <c r="X265" s="4"/>
      <c r="Y265" s="4"/>
      <c r="Z265" s="4"/>
    </row>
    <row r="266" spans="1:26" ht="16.5" customHeight="1">
      <c r="A266" s="7"/>
      <c r="B266" s="7"/>
      <c r="C266" s="7"/>
      <c r="D266" s="7"/>
      <c r="E266" s="7"/>
      <c r="F266" s="7"/>
      <c r="G266" s="7"/>
      <c r="H266" s="7"/>
      <c r="I266" s="7"/>
      <c r="J266" s="7"/>
      <c r="K266" s="7"/>
      <c r="L266" s="7"/>
      <c r="M266" s="2"/>
      <c r="N266" s="2"/>
      <c r="O266" s="2"/>
      <c r="P266" s="2"/>
      <c r="Q266" s="4"/>
      <c r="R266" s="4"/>
      <c r="S266" s="4"/>
      <c r="T266" s="4"/>
      <c r="U266" s="4"/>
      <c r="V266" s="4"/>
      <c r="W266" s="4"/>
      <c r="X266" s="4"/>
      <c r="Y266" s="4"/>
      <c r="Z266" s="4"/>
    </row>
    <row r="267" spans="1:26" ht="15.75" customHeight="1"/>
    <row r="268" spans="1:26" ht="15.75" customHeight="1"/>
    <row r="269" spans="1:26" ht="15.75" customHeight="1"/>
    <row r="270" spans="1:26" ht="15.75" customHeight="1"/>
    <row r="271" spans="1:26" ht="15.75" customHeight="1"/>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60">
    <mergeCell ref="H60:H62"/>
    <mergeCell ref="I60:I62"/>
    <mergeCell ref="J60:J62"/>
    <mergeCell ref="K60:K62"/>
    <mergeCell ref="L60:L62"/>
    <mergeCell ref="A60:A62"/>
    <mergeCell ref="B60:B62"/>
    <mergeCell ref="C60:C62"/>
    <mergeCell ref="D60:D62"/>
    <mergeCell ref="E60:E62"/>
    <mergeCell ref="F60:F62"/>
    <mergeCell ref="G60:G62"/>
    <mergeCell ref="H57:H59"/>
    <mergeCell ref="I57:I59"/>
    <mergeCell ref="J57:J59"/>
    <mergeCell ref="K57:K59"/>
    <mergeCell ref="L57:L59"/>
    <mergeCell ref="A57:A59"/>
    <mergeCell ref="B57:B59"/>
    <mergeCell ref="C57:C59"/>
    <mergeCell ref="D57:D59"/>
    <mergeCell ref="E57:E59"/>
    <mergeCell ref="F57:F59"/>
    <mergeCell ref="G57:G59"/>
    <mergeCell ref="H54:H56"/>
    <mergeCell ref="I54:I56"/>
    <mergeCell ref="J54:J56"/>
    <mergeCell ref="K54:K56"/>
    <mergeCell ref="L54:L56"/>
    <mergeCell ref="A54:A56"/>
    <mergeCell ref="B54:B56"/>
    <mergeCell ref="C54:C56"/>
    <mergeCell ref="D54:D56"/>
    <mergeCell ref="E54:E56"/>
    <mergeCell ref="F54:F56"/>
    <mergeCell ref="G54:G56"/>
    <mergeCell ref="H51:H53"/>
    <mergeCell ref="I51:I53"/>
    <mergeCell ref="J51:J53"/>
    <mergeCell ref="K51:K53"/>
    <mergeCell ref="L51:L53"/>
    <mergeCell ref="A51:A53"/>
    <mergeCell ref="B51:B53"/>
    <mergeCell ref="C51:C53"/>
    <mergeCell ref="D51:D53"/>
    <mergeCell ref="E51:E53"/>
    <mergeCell ref="F51:F53"/>
    <mergeCell ref="G51:G53"/>
    <mergeCell ref="H48:H50"/>
    <mergeCell ref="I48:I50"/>
    <mergeCell ref="J48:J50"/>
    <mergeCell ref="K48:K50"/>
    <mergeCell ref="L48:L50"/>
    <mergeCell ref="A48:A50"/>
    <mergeCell ref="B48:B50"/>
    <mergeCell ref="C48:C50"/>
    <mergeCell ref="D48:D50"/>
    <mergeCell ref="E48:E50"/>
    <mergeCell ref="F48:F50"/>
    <mergeCell ref="G48:G50"/>
    <mergeCell ref="H45:H47"/>
    <mergeCell ref="I45:I47"/>
    <mergeCell ref="J45:J47"/>
    <mergeCell ref="K45:K47"/>
    <mergeCell ref="L45:L47"/>
    <mergeCell ref="A45:A47"/>
    <mergeCell ref="B45:B47"/>
    <mergeCell ref="C45:C47"/>
    <mergeCell ref="D45:D47"/>
    <mergeCell ref="E45:E47"/>
    <mergeCell ref="F45:F47"/>
    <mergeCell ref="G45:G47"/>
    <mergeCell ref="H42:H44"/>
    <mergeCell ref="I42:I44"/>
    <mergeCell ref="J42:J44"/>
    <mergeCell ref="K42:K44"/>
    <mergeCell ref="L42:L44"/>
    <mergeCell ref="A42:A44"/>
    <mergeCell ref="B42:B44"/>
    <mergeCell ref="C42:C44"/>
    <mergeCell ref="D42:D44"/>
    <mergeCell ref="E42:E44"/>
    <mergeCell ref="F42:F44"/>
    <mergeCell ref="G42:G44"/>
    <mergeCell ref="H66:H68"/>
    <mergeCell ref="I66:I68"/>
    <mergeCell ref="J66:J68"/>
    <mergeCell ref="K66:K68"/>
    <mergeCell ref="L66:L68"/>
    <mergeCell ref="A66:A68"/>
    <mergeCell ref="B66:B68"/>
    <mergeCell ref="C66:C68"/>
    <mergeCell ref="D66:D68"/>
    <mergeCell ref="E66:E68"/>
    <mergeCell ref="F66:F68"/>
    <mergeCell ref="G66:G68"/>
    <mergeCell ref="H21:H23"/>
    <mergeCell ref="I21:I23"/>
    <mergeCell ref="J21:J23"/>
    <mergeCell ref="K21:K23"/>
    <mergeCell ref="L21:L23"/>
    <mergeCell ref="A21:A23"/>
    <mergeCell ref="B21:B23"/>
    <mergeCell ref="C21:C23"/>
    <mergeCell ref="D21:D23"/>
    <mergeCell ref="E21:E23"/>
    <mergeCell ref="F21:F23"/>
    <mergeCell ref="G21:G23"/>
    <mergeCell ref="H18:H20"/>
    <mergeCell ref="I18:I20"/>
    <mergeCell ref="J18:J20"/>
    <mergeCell ref="K18:K20"/>
    <mergeCell ref="L18:L20"/>
    <mergeCell ref="A18:A20"/>
    <mergeCell ref="B18:B20"/>
    <mergeCell ref="C18:C20"/>
    <mergeCell ref="D18:D20"/>
    <mergeCell ref="E18:E20"/>
    <mergeCell ref="F18:F20"/>
    <mergeCell ref="G18:G20"/>
    <mergeCell ref="H15:H17"/>
    <mergeCell ref="I15:I17"/>
    <mergeCell ref="J15:J17"/>
    <mergeCell ref="K15:K17"/>
    <mergeCell ref="L15:L17"/>
    <mergeCell ref="A15:A17"/>
    <mergeCell ref="B15:B17"/>
    <mergeCell ref="C15:C17"/>
    <mergeCell ref="D15:D17"/>
    <mergeCell ref="E15:E17"/>
    <mergeCell ref="F15:F17"/>
    <mergeCell ref="G15:G17"/>
    <mergeCell ref="H63:H65"/>
    <mergeCell ref="I63:I65"/>
    <mergeCell ref="J63:J65"/>
    <mergeCell ref="K63:K65"/>
    <mergeCell ref="L63:L65"/>
    <mergeCell ref="A63:A65"/>
    <mergeCell ref="B63:B65"/>
    <mergeCell ref="C63:C65"/>
    <mergeCell ref="D63:D65"/>
    <mergeCell ref="E63:E65"/>
    <mergeCell ref="F63:F65"/>
    <mergeCell ref="G63:G65"/>
    <mergeCell ref="H39:H41"/>
    <mergeCell ref="I39:I41"/>
    <mergeCell ref="J39:J41"/>
    <mergeCell ref="K39:K41"/>
    <mergeCell ref="L39:L41"/>
    <mergeCell ref="A39:A41"/>
    <mergeCell ref="B39:B41"/>
    <mergeCell ref="C39:C41"/>
    <mergeCell ref="D39:D41"/>
    <mergeCell ref="E39:E41"/>
    <mergeCell ref="F39:F41"/>
    <mergeCell ref="G39:G41"/>
    <mergeCell ref="H36:H38"/>
    <mergeCell ref="I36:I38"/>
    <mergeCell ref="J36:J38"/>
    <mergeCell ref="K36:K38"/>
    <mergeCell ref="L36:L38"/>
    <mergeCell ref="A36:A38"/>
    <mergeCell ref="B36:B38"/>
    <mergeCell ref="C36:C38"/>
    <mergeCell ref="D36:D38"/>
    <mergeCell ref="E36:E38"/>
    <mergeCell ref="F36:F38"/>
    <mergeCell ref="G36:G38"/>
    <mergeCell ref="H33:H35"/>
    <mergeCell ref="I33:I35"/>
    <mergeCell ref="J33:J35"/>
    <mergeCell ref="K33:K35"/>
    <mergeCell ref="L33:L35"/>
    <mergeCell ref="A33:A35"/>
    <mergeCell ref="B33:B35"/>
    <mergeCell ref="C33:C35"/>
    <mergeCell ref="D33:D35"/>
    <mergeCell ref="E33:E35"/>
    <mergeCell ref="F33:F35"/>
    <mergeCell ref="G33:G35"/>
    <mergeCell ref="H30:H32"/>
    <mergeCell ref="I30:I32"/>
    <mergeCell ref="J30:J32"/>
    <mergeCell ref="K30:K32"/>
    <mergeCell ref="L30:L32"/>
    <mergeCell ref="A30:A32"/>
    <mergeCell ref="B30:B32"/>
    <mergeCell ref="C30:C32"/>
    <mergeCell ref="D30:D32"/>
    <mergeCell ref="E30:E32"/>
    <mergeCell ref="F30:F32"/>
    <mergeCell ref="G30:G32"/>
    <mergeCell ref="H27:H29"/>
    <mergeCell ref="I27:I29"/>
    <mergeCell ref="J27:J29"/>
    <mergeCell ref="K27:K29"/>
    <mergeCell ref="L27:L29"/>
    <mergeCell ref="A27:A29"/>
    <mergeCell ref="B27:B29"/>
    <mergeCell ref="C27:C29"/>
    <mergeCell ref="D27:D29"/>
    <mergeCell ref="E27:E29"/>
    <mergeCell ref="F27:F29"/>
    <mergeCell ref="G27:G29"/>
    <mergeCell ref="H24:H26"/>
    <mergeCell ref="I24:I26"/>
    <mergeCell ref="J24:J26"/>
    <mergeCell ref="K24:K26"/>
    <mergeCell ref="L24:L26"/>
    <mergeCell ref="A24:A26"/>
    <mergeCell ref="B24:B26"/>
    <mergeCell ref="C24:C26"/>
    <mergeCell ref="D24:D26"/>
    <mergeCell ref="E24:E26"/>
    <mergeCell ref="F24:F26"/>
    <mergeCell ref="G24:G26"/>
    <mergeCell ref="H12:H14"/>
    <mergeCell ref="I12:I14"/>
    <mergeCell ref="J12:J14"/>
    <mergeCell ref="K12:K14"/>
    <mergeCell ref="L12:L14"/>
    <mergeCell ref="A12:A14"/>
    <mergeCell ref="B12:B14"/>
    <mergeCell ref="C12:C14"/>
    <mergeCell ref="D12:D14"/>
    <mergeCell ref="E12:E14"/>
    <mergeCell ref="F12:F14"/>
    <mergeCell ref="G12:G14"/>
    <mergeCell ref="H9:H11"/>
    <mergeCell ref="I9:I11"/>
    <mergeCell ref="J9:J11"/>
    <mergeCell ref="K9:K11"/>
    <mergeCell ref="L9:L11"/>
    <mergeCell ref="A9:A11"/>
    <mergeCell ref="B9:B11"/>
    <mergeCell ref="C9:C11"/>
    <mergeCell ref="D9:D11"/>
    <mergeCell ref="E9:E11"/>
    <mergeCell ref="F9:F11"/>
    <mergeCell ref="G9:G11"/>
    <mergeCell ref="C1:J4"/>
    <mergeCell ref="K1:L1"/>
    <mergeCell ref="K2:L2"/>
    <mergeCell ref="K3:L3"/>
    <mergeCell ref="K4:L4"/>
    <mergeCell ref="A6:G6"/>
    <mergeCell ref="H6:L6"/>
    <mergeCell ref="G7:G8"/>
    <mergeCell ref="H7:H8"/>
    <mergeCell ref="I7:I8"/>
    <mergeCell ref="J7:J8"/>
    <mergeCell ref="K7:K8"/>
    <mergeCell ref="L7:L8"/>
    <mergeCell ref="A1:B4"/>
    <mergeCell ref="A7:A8"/>
    <mergeCell ref="B7:B8"/>
    <mergeCell ref="C7:C8"/>
    <mergeCell ref="D7:D8"/>
    <mergeCell ref="E7:E8"/>
    <mergeCell ref="F7:F8"/>
  </mergeCells>
  <conditionalFormatting sqref="B9:B11 D9:L11">
    <cfRule type="expression" dxfId="251" priority="1">
      <formula>IF($E9="No aplica",1,0)</formula>
    </cfRule>
  </conditionalFormatting>
  <conditionalFormatting sqref="B12:B68 D12:E68 H12:J68">
    <cfRule type="expression" dxfId="250" priority="2">
      <formula>IF($E12="No aplica",1,0)</formula>
    </cfRule>
  </conditionalFormatting>
  <conditionalFormatting sqref="K12:L68">
    <cfRule type="expression" dxfId="249" priority="3">
      <formula>IF($E12="No aplica",1,0)</formula>
    </cfRule>
  </conditionalFormatting>
  <conditionalFormatting sqref="C9:C11">
    <cfRule type="expression" dxfId="248" priority="4">
      <formula>IF($E9="No aplica",1,0)</formula>
    </cfRule>
  </conditionalFormatting>
  <conditionalFormatting sqref="C12:C68">
    <cfRule type="expression" dxfId="247" priority="5">
      <formula>IF($E12="No aplica",1,0)</formula>
    </cfRule>
  </conditionalFormatting>
  <conditionalFormatting sqref="F12:F68">
    <cfRule type="expression" dxfId="246" priority="6">
      <formula>IF($E12="No aplica",1,0)</formula>
    </cfRule>
  </conditionalFormatting>
  <conditionalFormatting sqref="G12:G68">
    <cfRule type="expression" dxfId="245" priority="7">
      <formula>IF($E12="No aplica",1,0)</formula>
    </cfRule>
  </conditionalFormatting>
  <pageMargins left="0.7" right="0.7" top="0.75" bottom="0.75" header="0" footer="0"/>
  <pageSetup orientation="portrait"/>
  <drawing r:id="rId1"/>
  <extLst>
    <ext xmlns:x14="http://schemas.microsoft.com/office/spreadsheetml/2009/9/main" uri="{CCE6A557-97BC-4b89-ADB6-D9C93CAAB3DF}">
      <x14:dataValidations xmlns:xm="http://schemas.microsoft.com/office/excel/2006/main" count="1">
        <x14:dataValidation type="list" allowBlank="1" showErrorMessage="1">
          <x14:formula1>
            <xm:f>Listas!$P$2:$P$9</xm:f>
          </x14:formula1>
          <xm:sqref>I9 I12 I15 I18 I21 I24 I27 I30 I33 I36 I39 I42 I45 I48 I51 I54 I57 I60 I63 I66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zoomScaleNormal="100" workbookViewId="0">
      <pane ySplit="8" topLeftCell="A9" activePane="bottomLeft" state="frozen"/>
      <selection pane="bottomLeft" activeCell="B7" sqref="B7:B8"/>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23.85546875" customWidth="1"/>
    <col min="6" max="6" width="43.42578125" customWidth="1"/>
    <col min="7" max="7" width="30" customWidth="1"/>
    <col min="8" max="8" width="53.140625" customWidth="1"/>
    <col min="9" max="9" width="10.5703125" customWidth="1"/>
    <col min="10" max="10" width="11" customWidth="1"/>
    <col min="11" max="11" width="15.140625" customWidth="1"/>
    <col min="12" max="12" width="14.140625" customWidth="1"/>
    <col min="13" max="13" width="14" customWidth="1"/>
    <col min="14" max="14" width="10.85546875" customWidth="1"/>
    <col min="15" max="15" width="27.28515625" customWidth="1"/>
    <col min="16" max="16" width="25.42578125" customWidth="1"/>
    <col min="17" max="17" width="34.5703125" customWidth="1"/>
    <col min="18" max="18" width="12.42578125" customWidth="1"/>
    <col min="19" max="22" width="16.7109375" customWidth="1"/>
    <col min="23" max="23" width="11.42578125" customWidth="1"/>
    <col min="24" max="39" width="11.42578125" hidden="1" customWidth="1"/>
  </cols>
  <sheetData>
    <row r="1" spans="1:39" ht="16.5" customHeight="1">
      <c r="A1" s="72"/>
      <c r="B1" s="67"/>
      <c r="C1" s="72" t="s">
        <v>0</v>
      </c>
      <c r="D1" s="73"/>
      <c r="E1" s="73"/>
      <c r="F1" s="73"/>
      <c r="G1" s="73"/>
      <c r="H1" s="73"/>
      <c r="I1" s="73"/>
      <c r="J1" s="73"/>
      <c r="K1" s="73"/>
      <c r="L1" s="73"/>
      <c r="M1" s="73"/>
      <c r="N1" s="73"/>
      <c r="O1" s="73"/>
      <c r="P1" s="73"/>
      <c r="Q1" s="73"/>
      <c r="R1" s="73"/>
      <c r="S1" s="67"/>
      <c r="T1" s="101" t="s">
        <v>211</v>
      </c>
      <c r="U1" s="62"/>
      <c r="V1" s="59"/>
      <c r="W1" s="3"/>
      <c r="X1" s="3"/>
      <c r="Y1" s="3"/>
      <c r="Z1" s="3"/>
      <c r="AA1" s="3"/>
      <c r="AB1" s="3"/>
      <c r="AC1" s="3"/>
      <c r="AD1" s="3"/>
      <c r="AE1" s="3"/>
      <c r="AF1" s="3"/>
      <c r="AG1" s="3"/>
      <c r="AH1" s="3"/>
      <c r="AI1" s="3"/>
      <c r="AJ1" s="3"/>
      <c r="AK1" s="3"/>
      <c r="AL1" s="3"/>
      <c r="AM1" s="3"/>
    </row>
    <row r="2" spans="1:39" ht="16.5">
      <c r="A2" s="68"/>
      <c r="B2" s="69"/>
      <c r="C2" s="68"/>
      <c r="D2" s="74"/>
      <c r="E2" s="74"/>
      <c r="F2" s="74"/>
      <c r="G2" s="74"/>
      <c r="H2" s="74"/>
      <c r="I2" s="74"/>
      <c r="J2" s="74"/>
      <c r="K2" s="74"/>
      <c r="L2" s="74"/>
      <c r="M2" s="74"/>
      <c r="N2" s="74"/>
      <c r="O2" s="74"/>
      <c r="P2" s="74"/>
      <c r="Q2" s="74"/>
      <c r="R2" s="74"/>
      <c r="S2" s="69"/>
      <c r="T2" s="101" t="s">
        <v>212</v>
      </c>
      <c r="U2" s="62"/>
      <c r="V2" s="59"/>
      <c r="W2" s="3"/>
      <c r="X2" s="3"/>
      <c r="Y2" s="3"/>
      <c r="Z2" s="3"/>
      <c r="AA2" s="3"/>
      <c r="AB2" s="3"/>
      <c r="AC2" s="3"/>
      <c r="AD2" s="3"/>
      <c r="AE2" s="3"/>
      <c r="AF2" s="3"/>
      <c r="AG2" s="3"/>
      <c r="AH2" s="3"/>
      <c r="AI2" s="3"/>
      <c r="AJ2" s="3"/>
      <c r="AK2" s="3"/>
      <c r="AL2" s="3"/>
      <c r="AM2" s="3"/>
    </row>
    <row r="3" spans="1:39" ht="12" customHeight="1">
      <c r="A3" s="68"/>
      <c r="B3" s="69"/>
      <c r="C3" s="68"/>
      <c r="D3" s="74"/>
      <c r="E3" s="74"/>
      <c r="F3" s="74"/>
      <c r="G3" s="74"/>
      <c r="H3" s="74"/>
      <c r="I3" s="74"/>
      <c r="J3" s="74"/>
      <c r="K3" s="74"/>
      <c r="L3" s="74"/>
      <c r="M3" s="74"/>
      <c r="N3" s="74"/>
      <c r="O3" s="74"/>
      <c r="P3" s="74"/>
      <c r="Q3" s="74"/>
      <c r="R3" s="74"/>
      <c r="S3" s="69"/>
      <c r="T3" s="101" t="s">
        <v>213</v>
      </c>
      <c r="U3" s="62"/>
      <c r="V3" s="59"/>
      <c r="W3" s="3"/>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1"/>
      <c r="T4" s="101" t="s">
        <v>214</v>
      </c>
      <c r="U4" s="62"/>
      <c r="V4" s="59"/>
      <c r="W4" s="3"/>
      <c r="X4" s="3"/>
      <c r="Y4" s="3"/>
      <c r="Z4" s="3"/>
      <c r="AA4" s="3"/>
      <c r="AB4" s="3"/>
      <c r="AC4" s="3"/>
      <c r="AD4" s="3"/>
      <c r="AE4" s="3"/>
      <c r="AF4" s="3"/>
      <c r="AG4" s="3"/>
      <c r="AH4" s="3"/>
      <c r="AI4" s="3"/>
      <c r="AJ4" s="3"/>
      <c r="AK4" s="3"/>
      <c r="AL4" s="3"/>
      <c r="AM4" s="3"/>
    </row>
    <row r="5" spans="1:39" ht="13.5" customHeight="1">
      <c r="A5" s="15"/>
      <c r="B5" s="15"/>
      <c r="C5" s="15"/>
      <c r="D5" s="15"/>
      <c r="E5" s="15"/>
      <c r="F5" s="15"/>
      <c r="G5" s="15"/>
      <c r="H5" s="15"/>
      <c r="I5" s="19"/>
      <c r="J5" s="19"/>
      <c r="K5" s="15"/>
      <c r="L5" s="15"/>
      <c r="M5" s="15"/>
      <c r="N5" s="15"/>
      <c r="O5" s="15"/>
      <c r="P5" s="15"/>
      <c r="Q5" s="15"/>
      <c r="R5" s="15"/>
      <c r="S5" s="15"/>
      <c r="T5" s="15"/>
      <c r="U5" s="15"/>
      <c r="V5" s="15"/>
      <c r="W5" s="3"/>
      <c r="X5" s="3"/>
      <c r="Y5" s="3"/>
      <c r="Z5" s="3"/>
      <c r="AA5" s="3"/>
      <c r="AB5" s="3"/>
      <c r="AC5" s="3"/>
      <c r="AD5" s="3"/>
      <c r="AE5" s="3"/>
      <c r="AF5" s="3"/>
      <c r="AG5" s="3"/>
      <c r="AH5" s="3"/>
      <c r="AI5" s="3"/>
      <c r="AJ5" s="3"/>
      <c r="AK5" s="3"/>
      <c r="AL5" s="3"/>
      <c r="AM5" s="3"/>
    </row>
    <row r="6" spans="1:39" ht="15" customHeight="1">
      <c r="A6" s="90" t="s">
        <v>119</v>
      </c>
      <c r="B6" s="62"/>
      <c r="C6" s="62"/>
      <c r="D6" s="59"/>
      <c r="E6" s="90" t="s">
        <v>215</v>
      </c>
      <c r="F6" s="62"/>
      <c r="G6" s="62"/>
      <c r="H6" s="62"/>
      <c r="I6" s="62"/>
      <c r="J6" s="62"/>
      <c r="K6" s="62"/>
      <c r="L6" s="62"/>
      <c r="M6" s="62"/>
      <c r="N6" s="62"/>
      <c r="O6" s="62"/>
      <c r="P6" s="62"/>
      <c r="Q6" s="62"/>
      <c r="R6" s="62"/>
      <c r="S6" s="62"/>
      <c r="T6" s="62"/>
      <c r="U6" s="62"/>
      <c r="V6" s="59"/>
      <c r="W6" s="3"/>
      <c r="X6" s="3"/>
      <c r="Y6" s="3"/>
      <c r="Z6" s="3"/>
      <c r="AA6" s="3"/>
      <c r="AB6" s="3"/>
      <c r="AC6" s="3"/>
      <c r="AD6" s="3"/>
      <c r="AE6" s="3"/>
      <c r="AF6" s="3"/>
      <c r="AG6" s="3"/>
      <c r="AH6" s="3"/>
      <c r="AI6" s="3"/>
      <c r="AJ6" s="3"/>
      <c r="AK6" s="3"/>
      <c r="AL6" s="3"/>
      <c r="AM6" s="3"/>
    </row>
    <row r="7" spans="1:39" ht="15.75" customHeight="1">
      <c r="A7" s="87" t="s">
        <v>117</v>
      </c>
      <c r="B7" s="89" t="s">
        <v>118</v>
      </c>
      <c r="C7" s="84" t="s">
        <v>126</v>
      </c>
      <c r="D7" s="84" t="s">
        <v>127</v>
      </c>
      <c r="E7" s="82" t="s">
        <v>216</v>
      </c>
      <c r="F7" s="82" t="s">
        <v>217</v>
      </c>
      <c r="G7" s="82" t="s">
        <v>218</v>
      </c>
      <c r="H7" s="84" t="s">
        <v>219</v>
      </c>
      <c r="I7" s="105" t="s">
        <v>220</v>
      </c>
      <c r="J7" s="106"/>
      <c r="K7" s="107"/>
      <c r="L7" s="108" t="s">
        <v>221</v>
      </c>
      <c r="M7" s="62"/>
      <c r="N7" s="62"/>
      <c r="O7" s="62"/>
      <c r="P7" s="62"/>
      <c r="Q7" s="62"/>
      <c r="R7" s="109" t="s">
        <v>222</v>
      </c>
      <c r="S7" s="108" t="s">
        <v>120</v>
      </c>
      <c r="T7" s="62"/>
      <c r="U7" s="109" t="s">
        <v>223</v>
      </c>
      <c r="V7" s="109" t="s">
        <v>224</v>
      </c>
      <c r="W7" s="3"/>
      <c r="X7" s="3"/>
      <c r="Y7" s="3"/>
      <c r="Z7" s="3"/>
      <c r="AA7" s="3"/>
      <c r="AB7" s="3"/>
      <c r="AC7" s="3"/>
      <c r="AD7" s="3"/>
      <c r="AE7" s="3"/>
      <c r="AF7" s="3"/>
      <c r="AG7" s="3"/>
      <c r="AH7" s="3"/>
      <c r="AI7" s="3"/>
      <c r="AJ7" s="3"/>
      <c r="AK7" s="3"/>
      <c r="AL7" s="3"/>
      <c r="AM7" s="3"/>
    </row>
    <row r="8" spans="1:39" ht="75" customHeight="1">
      <c r="A8" s="83"/>
      <c r="B8" s="83"/>
      <c r="C8" s="83"/>
      <c r="D8" s="83"/>
      <c r="E8" s="83"/>
      <c r="F8" s="83"/>
      <c r="G8" s="83"/>
      <c r="H8" s="83"/>
      <c r="I8" s="20" t="s">
        <v>225</v>
      </c>
      <c r="J8" s="21" t="s">
        <v>226</v>
      </c>
      <c r="K8" s="20" t="s">
        <v>227</v>
      </c>
      <c r="L8" s="20" t="s">
        <v>228</v>
      </c>
      <c r="M8" s="20" t="s">
        <v>229</v>
      </c>
      <c r="N8" s="20" t="s">
        <v>230</v>
      </c>
      <c r="O8" s="20" t="s">
        <v>231</v>
      </c>
      <c r="P8" s="20" t="s">
        <v>232</v>
      </c>
      <c r="Q8" s="22" t="s">
        <v>233</v>
      </c>
      <c r="R8" s="83"/>
      <c r="S8" s="21" t="s">
        <v>234</v>
      </c>
      <c r="T8" s="21" t="s">
        <v>235</v>
      </c>
      <c r="U8" s="83"/>
      <c r="V8" s="83"/>
      <c r="W8" s="16"/>
      <c r="X8" s="16"/>
      <c r="Y8" s="16"/>
      <c r="Z8" s="16"/>
      <c r="AA8" s="16"/>
      <c r="AB8" s="16"/>
      <c r="AC8" s="16"/>
      <c r="AD8" s="16"/>
      <c r="AE8" s="16"/>
      <c r="AF8" s="16"/>
      <c r="AG8" s="16"/>
      <c r="AH8" s="16"/>
      <c r="AI8" s="16"/>
      <c r="AJ8" s="16"/>
      <c r="AK8" s="16"/>
      <c r="AL8" s="16"/>
      <c r="AM8" s="16"/>
    </row>
    <row r="9" spans="1:39" ht="30.75" customHeight="1">
      <c r="A9" s="93">
        <v>1</v>
      </c>
      <c r="B9" s="110"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Riesgo'!B9:B11)))</f>
        <v>Reducción del Riesgo y Adaptación al Cambio Climático</v>
      </c>
      <c r="C9" s="9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9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Riesgo'!H9:H11="","",
IF('2. Identificación del Riesgo'!H9:H11&lt;&gt;"Corrupción",'2. Identificación del Riesgo'!H9:H11)))</f>
        <v>Gestión</v>
      </c>
      <c r="E9" s="23" t="s">
        <v>236</v>
      </c>
      <c r="F9" s="23" t="s">
        <v>237</v>
      </c>
      <c r="G9" s="23" t="s">
        <v>238</v>
      </c>
      <c r="H9" s="23" t="str">
        <f t="shared" ref="H9:H68" si="0">CONCATENATE(E9," ",F9," ",G9)</f>
        <v xml:space="preserve">Se asigna un profesional catastral para el cotejo de información y el profesional social que realiza la notificación a cada familia Cotejar, validar y/o rectificar la información consignada en el documento técnico, que identifica zonas de alto riesgo no mitigable y recomienda al programa de reasentamiento a las familias residentes, contra bases oficiales - catastrales y/o de Secretaría Distrital de Planeación previo a la notificación en terreno. Posteriormente el suministro de piezas comunicativas con información general del programa de reasentamiento, normatividad vigente, datos de contacto de las entidades operadoras, entre otras, con el fin de ampliar y reforzar la  información sobre el programa. 
Número de familias notificadas de la condición de riesgo / Número de conceptos con observaciones*100.  La periodicidad depende de la entrega de fichas técnicas emitidas por la Subdirección de Análisis del Riesgo y Efectos del Cambio Climático, que en el marco del procedimiento GR-PD-12 deben entregar através de comunicación interna, una vez se publiquen conceptos técnicos que incluyan predios en zona de alto riesgo no mitgable. La evidencia de la gestión de la acción es el acta de notificación de condicion de riesgo. </v>
      </c>
      <c r="I9" s="24" t="s">
        <v>239</v>
      </c>
      <c r="J9" s="24" t="str">
        <f t="shared" ref="J9:J68" si="1">IF(OR(I9="Preventivo",I9="Detectivo"),"Afecta probabilidad",
IF(I9="Correctivo","Afecta Impacto",""))</f>
        <v>Afecta probabilidad</v>
      </c>
      <c r="K9" s="24" t="s">
        <v>240</v>
      </c>
      <c r="L9" s="24" t="s">
        <v>241</v>
      </c>
      <c r="M9" s="24" t="s">
        <v>242</v>
      </c>
      <c r="N9" s="24" t="s">
        <v>243</v>
      </c>
      <c r="O9" s="24" t="s">
        <v>244</v>
      </c>
      <c r="P9" s="24" t="s">
        <v>245</v>
      </c>
      <c r="Q9" s="24" t="s">
        <v>246</v>
      </c>
      <c r="R9" s="25">
        <f t="shared" ref="R9:R68" si="2">IF(AND(I9="Preventivo",K9="Manual"),(0.25+0.15),
IF(AND(I9="Preventivo",K9="Automático"),(0.25+0.25),
IF(AND(I9="Detectivo",K9="Manual"),(0.15+0.15),
IF(AND(I9="Detectivo",K9="Automático"),(0.15+0.25),
IF(AND(I9="Correctivo",K9="Manual"),(0.1+0.15),
IF(AND(I9="Correctivo",K9="Automático"),(0.1+0.25),
IF(AND(I9="Sin Control",K9="Sin Control"),"",
IF(OR(I9="Sin Control",I9="",K9="Sin Control",K9=""),"",""))))))))</f>
        <v>0.4</v>
      </c>
      <c r="S9" s="26">
        <f>IF(OR(J9="",J9=0),"",
IF(J9="Afecta probabilidad",'2. Identificación del Riesgo'!$L$9,""))</f>
        <v>0.4</v>
      </c>
      <c r="T9" s="26" t="str">
        <f>IF(OR(J9="",J9=0),"",
IF(J9="Afecta Impacto",'2. Identificación del Riesgo'!$O$9,""))</f>
        <v/>
      </c>
      <c r="U9" s="26">
        <f t="shared" ref="U9:U68" si="3">IFERROR(IF(S9="",0,S9-(S9*R9)),0)</f>
        <v>0.24</v>
      </c>
      <c r="V9" s="26">
        <f t="shared" ref="V9:V68" si="4">IFERROR(IF(T9="",0,T9-(T9*R9)),0)</f>
        <v>0</v>
      </c>
      <c r="W9" s="17"/>
      <c r="X9" s="17"/>
      <c r="Y9" s="17"/>
      <c r="Z9" s="17"/>
      <c r="AA9" s="17"/>
      <c r="AB9" s="17"/>
      <c r="AC9" s="17"/>
      <c r="AD9" s="17"/>
      <c r="AE9" s="17"/>
      <c r="AF9" s="17"/>
      <c r="AG9" s="17"/>
      <c r="AH9" s="17"/>
      <c r="AI9" s="17"/>
      <c r="AJ9" s="17"/>
      <c r="AK9" s="17"/>
      <c r="AL9" s="17"/>
      <c r="AM9" s="17"/>
    </row>
    <row r="10" spans="1:39" ht="30.75" customHeight="1">
      <c r="A10" s="88"/>
      <c r="B10" s="88"/>
      <c r="C10" s="88"/>
      <c r="D10" s="88"/>
      <c r="E10" s="23"/>
      <c r="F10" s="23"/>
      <c r="G10" s="23"/>
      <c r="H10" s="23" t="str">
        <f t="shared" si="0"/>
        <v xml:space="preserve">  </v>
      </c>
      <c r="I10" s="24"/>
      <c r="J10" s="24" t="str">
        <f t="shared" si="1"/>
        <v/>
      </c>
      <c r="K10" s="24"/>
      <c r="L10" s="24"/>
      <c r="M10" s="24"/>
      <c r="N10" s="24"/>
      <c r="O10" s="24"/>
      <c r="P10" s="24"/>
      <c r="Q10" s="24"/>
      <c r="R10" s="25" t="str">
        <f t="shared" si="2"/>
        <v/>
      </c>
      <c r="S10" s="26" t="str">
        <f>IF(OR(J10="",J10=0),"",
IF(J10="Afecta probabilidad",
IF(J9="Afecta probabilidad",S9-(S9*R9),'2. Identificación del Riesgo'!$L$9),""))</f>
        <v/>
      </c>
      <c r="T10" s="26" t="str">
        <f>IF(OR(J10="",J10=0),"",
IF(J10="Afecta Impacto",
IF(J9="Afecta Impacto",T9-(T9*R9),'2. Identificación del Riesgo'!$O$9),""))</f>
        <v/>
      </c>
      <c r="U10" s="26">
        <f t="shared" si="3"/>
        <v>0</v>
      </c>
      <c r="V10" s="26">
        <f t="shared" si="4"/>
        <v>0</v>
      </c>
      <c r="W10" s="3"/>
      <c r="X10" s="3"/>
      <c r="Y10" s="3"/>
      <c r="Z10" s="3"/>
      <c r="AA10" s="3"/>
      <c r="AB10" s="3"/>
      <c r="AC10" s="3"/>
      <c r="AD10" s="3"/>
      <c r="AE10" s="3"/>
      <c r="AF10" s="3"/>
      <c r="AG10" s="3"/>
      <c r="AH10" s="3"/>
      <c r="AI10" s="3"/>
      <c r="AJ10" s="3"/>
      <c r="AK10" s="3"/>
      <c r="AL10" s="3"/>
      <c r="AM10" s="3"/>
    </row>
    <row r="11" spans="1:39" ht="30.75" customHeight="1">
      <c r="A11" s="83"/>
      <c r="B11" s="83"/>
      <c r="C11" s="83"/>
      <c r="D11" s="83"/>
      <c r="E11" s="23"/>
      <c r="F11" s="23"/>
      <c r="G11" s="23"/>
      <c r="H11" s="23" t="str">
        <f t="shared" si="0"/>
        <v xml:space="preserve">  </v>
      </c>
      <c r="I11" s="24"/>
      <c r="J11" s="24" t="str">
        <f t="shared" si="1"/>
        <v/>
      </c>
      <c r="K11" s="24"/>
      <c r="L11" s="24"/>
      <c r="M11" s="24"/>
      <c r="N11" s="24"/>
      <c r="O11" s="24"/>
      <c r="P11" s="24"/>
      <c r="Q11" s="24"/>
      <c r="R11" s="25" t="str">
        <f t="shared" si="2"/>
        <v/>
      </c>
      <c r="S11" s="26" t="str">
        <f>IF(OR(J11="",J11=0),"",
IF(J11="Afecta probabilidad",
IF(J10="Afecta probabilidad",S10-(S10*R10),
IF(J9="Afecta probabilidad",S9-(S9*R9),'2. Identificación del Riesgo'!$L$9)),""))</f>
        <v/>
      </c>
      <c r="T11" s="26" t="str">
        <f>IF(OR(J11="",J11=0),"",
IF(J11="Afecta Impacto",
IF(J10="Afecta Impacto",T10-(T10*R10),
IF(J9="Afecta Impacto",T9-(T9*R9),'2. Identificación del Riesgo'!$O$9)),""))</f>
        <v/>
      </c>
      <c r="U11" s="26">
        <f t="shared" si="3"/>
        <v>0</v>
      </c>
      <c r="V11" s="26">
        <f t="shared" si="4"/>
        <v>0</v>
      </c>
      <c r="W11" s="3"/>
      <c r="X11" s="3"/>
      <c r="Y11" s="3"/>
      <c r="Z11" s="3"/>
      <c r="AA11" s="3"/>
      <c r="AB11" s="3"/>
      <c r="AC11" s="3"/>
      <c r="AD11" s="3"/>
      <c r="AE11" s="3"/>
      <c r="AF11" s="3"/>
      <c r="AG11" s="3"/>
      <c r="AH11" s="3"/>
      <c r="AI11" s="3"/>
      <c r="AJ11" s="3"/>
      <c r="AK11" s="3"/>
      <c r="AL11" s="3"/>
      <c r="AM11" s="3"/>
    </row>
    <row r="12" spans="1:39" ht="30.75" customHeight="1">
      <c r="A12" s="93">
        <v>2</v>
      </c>
      <c r="B12" s="110"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Riesgo'!B12:B14)))</f>
        <v>Reducción del Riesgo y Adaptación al Cambio Climático</v>
      </c>
      <c r="C12" s="9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9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Riesgo'!H12:H14="","",
IF('2. Identificación del Riesgo'!H12:H14&lt;&gt;"Corrupción",'2. Identificación del Riesgo'!H12:H14)))</f>
        <v>Gestión</v>
      </c>
      <c r="E12" s="23" t="s">
        <v>247</v>
      </c>
      <c r="F12" s="23" t="s">
        <v>248</v>
      </c>
      <c r="G12" s="23" t="s">
        <v>249</v>
      </c>
      <c r="H12" s="23" t="str">
        <f t="shared" si="0"/>
        <v>Los profesionales del equipo interdiciplinario de Reasentamientos (social, catastral, jurídico y apoyo) realizan seguimiento individual a la familia titular de derechos a cargo del IDIGER, a través del acompañamiento del equipo interdisciplinario por medio presencial, telefónico y/o virtual. Número de familias reportadas a meta/
Número de familias meta 2022*100
Mensualmente se reporta a meta PMR. La gestión del control se evidencia mediante el acta GR-FT-44 Formato acta de entrega del predio al IDIGER</v>
      </c>
      <c r="I12" s="24" t="s">
        <v>239</v>
      </c>
      <c r="J12" s="24" t="str">
        <f t="shared" si="1"/>
        <v>Afecta probabilidad</v>
      </c>
      <c r="K12" s="24" t="s">
        <v>240</v>
      </c>
      <c r="L12" s="24" t="s">
        <v>241</v>
      </c>
      <c r="M12" s="24" t="s">
        <v>242</v>
      </c>
      <c r="N12" s="24" t="s">
        <v>243</v>
      </c>
      <c r="O12" s="24" t="s">
        <v>250</v>
      </c>
      <c r="P12" s="24" t="s">
        <v>251</v>
      </c>
      <c r="Q12" s="24" t="s">
        <v>252</v>
      </c>
      <c r="R12" s="25">
        <f t="shared" si="2"/>
        <v>0.4</v>
      </c>
      <c r="S12" s="26">
        <f>IF(OR(J12="",J12=0),"",
IF(J12="Afecta probabilidad",'2. Identificación del Riesgo'!$L$12,""))</f>
        <v>0.6</v>
      </c>
      <c r="T12" s="26" t="str">
        <f>IF(OR(J12="",J12=0),"",
IF(J12="Afecta Impacto",'2. Identificación del Riesgo'!$O$12,""))</f>
        <v/>
      </c>
      <c r="U12" s="26">
        <f t="shared" si="3"/>
        <v>0.36</v>
      </c>
      <c r="V12" s="26">
        <f t="shared" si="4"/>
        <v>0</v>
      </c>
      <c r="W12" s="3"/>
      <c r="X12" s="3"/>
      <c r="Y12" s="3"/>
      <c r="Z12" s="3"/>
      <c r="AA12" s="3"/>
      <c r="AB12" s="3"/>
      <c r="AC12" s="3"/>
      <c r="AD12" s="3"/>
      <c r="AE12" s="3"/>
      <c r="AF12" s="3"/>
      <c r="AG12" s="3"/>
      <c r="AH12" s="3"/>
      <c r="AI12" s="3"/>
      <c r="AJ12" s="3"/>
      <c r="AK12" s="3"/>
      <c r="AL12" s="3"/>
      <c r="AM12" s="3"/>
    </row>
    <row r="13" spans="1:39" ht="30.75" customHeight="1">
      <c r="A13" s="88"/>
      <c r="B13" s="88"/>
      <c r="C13" s="88"/>
      <c r="D13" s="88"/>
      <c r="E13" s="23"/>
      <c r="F13" s="23"/>
      <c r="G13" s="23"/>
      <c r="H13" s="23" t="str">
        <f t="shared" si="0"/>
        <v xml:space="preserve">  </v>
      </c>
      <c r="I13" s="24"/>
      <c r="J13" s="24" t="str">
        <f t="shared" si="1"/>
        <v/>
      </c>
      <c r="K13" s="24"/>
      <c r="L13" s="24"/>
      <c r="M13" s="24"/>
      <c r="N13" s="24"/>
      <c r="O13" s="24"/>
      <c r="P13" s="24"/>
      <c r="Q13" s="24"/>
      <c r="R13" s="25" t="str">
        <f t="shared" si="2"/>
        <v/>
      </c>
      <c r="S13" s="26" t="str">
        <f>IF(OR(J13="",J13=0),"",
IF(J13="Afecta probabilidad",
IF(J12="Afecta probabilidad",S12-(S12*R12),'2. Identificación del Riesgo'!$L$12),""))</f>
        <v/>
      </c>
      <c r="T13" s="26" t="str">
        <f>IF(OR(J13="",J13=0),"",
IF(J13="Afecta Impacto",
IF(J12="Afecta Impacto",T12-(T12*R12),'2. Identificación del Riesgo'!$O$12),""))</f>
        <v/>
      </c>
      <c r="U13" s="26">
        <f t="shared" si="3"/>
        <v>0</v>
      </c>
      <c r="V13" s="26">
        <f t="shared" si="4"/>
        <v>0</v>
      </c>
      <c r="W13" s="3"/>
      <c r="X13" s="3"/>
      <c r="Y13" s="3"/>
      <c r="Z13" s="3"/>
      <c r="AA13" s="3"/>
      <c r="AB13" s="3"/>
      <c r="AC13" s="3"/>
      <c r="AD13" s="3"/>
      <c r="AE13" s="3"/>
      <c r="AF13" s="3"/>
      <c r="AG13" s="3"/>
      <c r="AH13" s="3"/>
      <c r="AI13" s="3"/>
      <c r="AJ13" s="3"/>
      <c r="AK13" s="3"/>
      <c r="AL13" s="3"/>
      <c r="AM13" s="3"/>
    </row>
    <row r="14" spans="1:39" ht="30.75" customHeight="1">
      <c r="A14" s="83"/>
      <c r="B14" s="83"/>
      <c r="C14" s="83"/>
      <c r="D14" s="83"/>
      <c r="E14" s="23"/>
      <c r="F14" s="23"/>
      <c r="G14" s="23"/>
      <c r="H14" s="23" t="str">
        <f t="shared" si="0"/>
        <v xml:space="preserve">  </v>
      </c>
      <c r="I14" s="24"/>
      <c r="J14" s="24" t="str">
        <f t="shared" si="1"/>
        <v/>
      </c>
      <c r="K14" s="24"/>
      <c r="L14" s="24"/>
      <c r="M14" s="24"/>
      <c r="N14" s="24"/>
      <c r="O14" s="24"/>
      <c r="P14" s="24"/>
      <c r="Q14" s="24"/>
      <c r="R14" s="25" t="str">
        <f t="shared" si="2"/>
        <v/>
      </c>
      <c r="S14" s="26" t="str">
        <f>IF(OR(J14="",J14=0),"",
IF(J14="Afecta probabilidad",
IF(J13="Afecta probabilidad",S13-(S13*R13),
IF(J12="Afecta probabilidad",S12-(S12*R12),'2. Identificación del Riesgo'!$L$12)),""))</f>
        <v/>
      </c>
      <c r="T14" s="26" t="str">
        <f>IF(OR(J14="",J14=0),"",
IF(J14="Afecta Impacto",
IF(J13="Afecta Impacto",T13-(T13*R13),
IF(J12="Afecta Impacto",T12-(T12*R12),'2. Identificación del Riesgo'!$O$12)),""))</f>
        <v/>
      </c>
      <c r="U14" s="26">
        <f t="shared" si="3"/>
        <v>0</v>
      </c>
      <c r="V14" s="26">
        <f t="shared" si="4"/>
        <v>0</v>
      </c>
      <c r="W14" s="3"/>
      <c r="X14" s="3"/>
      <c r="Y14" s="3"/>
      <c r="Z14" s="3"/>
      <c r="AA14" s="3"/>
      <c r="AB14" s="3"/>
      <c r="AC14" s="3"/>
      <c r="AD14" s="3"/>
      <c r="AE14" s="3"/>
      <c r="AF14" s="3"/>
      <c r="AG14" s="3"/>
      <c r="AH14" s="3"/>
      <c r="AI14" s="3"/>
      <c r="AJ14" s="3"/>
      <c r="AK14" s="3"/>
      <c r="AL14" s="3"/>
      <c r="AM14" s="3"/>
    </row>
    <row r="15" spans="1:39" ht="29.25" customHeight="1">
      <c r="A15" s="93">
        <v>3</v>
      </c>
      <c r="B15" s="110"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Riesgo'!B15:B17)))</f>
        <v/>
      </c>
      <c r="C15" s="94"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Riesgo'!G15:G17)))</f>
        <v/>
      </c>
      <c r="D15" s="94"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Riesgo'!H15:H17="","",
IF('2. Identificación del Riesgo'!H15:H17&lt;&gt;"Corrupción",'2. Identificación del Riesgo'!H15:H17)))</f>
        <v/>
      </c>
      <c r="E15" s="23"/>
      <c r="F15" s="23"/>
      <c r="G15" s="23"/>
      <c r="H15" s="23" t="str">
        <f t="shared" si="0"/>
        <v xml:space="preserve">  </v>
      </c>
      <c r="I15" s="24"/>
      <c r="J15" s="24" t="str">
        <f t="shared" si="1"/>
        <v/>
      </c>
      <c r="K15" s="24"/>
      <c r="L15" s="24"/>
      <c r="M15" s="24"/>
      <c r="N15" s="24"/>
      <c r="O15" s="24"/>
      <c r="P15" s="24"/>
      <c r="Q15" s="24"/>
      <c r="R15" s="25" t="str">
        <f t="shared" si="2"/>
        <v/>
      </c>
      <c r="S15" s="26" t="str">
        <f>IF(OR(J15="",J15=0),"",
IF(J15="Afecta probabilidad",'2. Identificación del Riesgo'!$L$15,""))</f>
        <v/>
      </c>
      <c r="T15" s="26" t="str">
        <f>IF(OR(J15="",J15=0),"",
IF(J15="Afecta Impacto",'2. Identificación del Riesgo'!$O$15,""))</f>
        <v/>
      </c>
      <c r="U15" s="26">
        <f t="shared" si="3"/>
        <v>0</v>
      </c>
      <c r="V15" s="26">
        <f t="shared" si="4"/>
        <v>0</v>
      </c>
      <c r="W15" s="3"/>
      <c r="X15" s="3"/>
      <c r="Y15" s="3"/>
      <c r="Z15" s="3"/>
      <c r="AA15" s="3"/>
      <c r="AB15" s="3"/>
      <c r="AC15" s="3"/>
      <c r="AD15" s="3"/>
      <c r="AE15" s="3"/>
      <c r="AF15" s="3"/>
      <c r="AG15" s="3"/>
      <c r="AH15" s="3"/>
      <c r="AI15" s="3"/>
      <c r="AJ15" s="3"/>
      <c r="AK15" s="3"/>
      <c r="AL15" s="3"/>
      <c r="AM15" s="3"/>
    </row>
    <row r="16" spans="1:39" ht="29.25" customHeight="1">
      <c r="A16" s="88"/>
      <c r="B16" s="88"/>
      <c r="C16" s="88"/>
      <c r="D16" s="88"/>
      <c r="E16" s="23"/>
      <c r="F16" s="23"/>
      <c r="G16" s="23"/>
      <c r="H16" s="23" t="str">
        <f t="shared" si="0"/>
        <v xml:space="preserve">  </v>
      </c>
      <c r="I16" s="24"/>
      <c r="J16" s="24" t="str">
        <f t="shared" si="1"/>
        <v/>
      </c>
      <c r="K16" s="24"/>
      <c r="L16" s="24"/>
      <c r="M16" s="24"/>
      <c r="N16" s="24"/>
      <c r="O16" s="24"/>
      <c r="P16" s="24"/>
      <c r="Q16" s="24"/>
      <c r="R16" s="25" t="str">
        <f t="shared" si="2"/>
        <v/>
      </c>
      <c r="S16" s="26" t="str">
        <f>IF(OR(J16="",J16=0),"",
IF(J16="Afecta probabilidad",
IF(J15="Afecta probabilidad",S15-(S15*R15),'2. Identificación del Riesgo'!$L$15),""))</f>
        <v/>
      </c>
      <c r="T16" s="26" t="str">
        <f>IF(OR(J16="",J16=0),"",
IF(J16="Afecta Impacto",
IF(J15="Afecta Impacto",T15-(T15*R15),'2. Identificación del Riesgo'!$O$15),""))</f>
        <v/>
      </c>
      <c r="U16" s="26">
        <f t="shared" si="3"/>
        <v>0</v>
      </c>
      <c r="V16" s="26">
        <f t="shared" si="4"/>
        <v>0</v>
      </c>
      <c r="W16" s="3"/>
      <c r="X16" s="3"/>
      <c r="Y16" s="3"/>
      <c r="Z16" s="3"/>
      <c r="AA16" s="3"/>
      <c r="AB16" s="3"/>
      <c r="AC16" s="3"/>
      <c r="AD16" s="3"/>
      <c r="AE16" s="3"/>
      <c r="AF16" s="3"/>
      <c r="AG16" s="3"/>
      <c r="AH16" s="3"/>
      <c r="AI16" s="3"/>
      <c r="AJ16" s="3"/>
      <c r="AK16" s="3"/>
      <c r="AL16" s="3"/>
      <c r="AM16" s="3"/>
    </row>
    <row r="17" spans="1:39" ht="29.25" customHeight="1">
      <c r="A17" s="83"/>
      <c r="B17" s="83"/>
      <c r="C17" s="83"/>
      <c r="D17" s="83"/>
      <c r="E17" s="23"/>
      <c r="F17" s="23"/>
      <c r="G17" s="23"/>
      <c r="H17" s="23" t="str">
        <f t="shared" si="0"/>
        <v xml:space="preserve">  </v>
      </c>
      <c r="I17" s="24"/>
      <c r="J17" s="24" t="str">
        <f t="shared" si="1"/>
        <v/>
      </c>
      <c r="K17" s="24"/>
      <c r="L17" s="24"/>
      <c r="M17" s="24"/>
      <c r="N17" s="24"/>
      <c r="O17" s="24"/>
      <c r="P17" s="24"/>
      <c r="Q17" s="24"/>
      <c r="R17" s="25" t="str">
        <f t="shared" si="2"/>
        <v/>
      </c>
      <c r="S17" s="26" t="str">
        <f>IF(OR(J17="",J17=0),"",
IF(J17="Afecta probabilidad",
IF(J16="Afecta probabilidad",S16-(S16*R16),
IF(J15="Afecta probabilidad",S15-(S15*R15),'2. Identificación del Riesgo'!$L$15)),""))</f>
        <v/>
      </c>
      <c r="T17" s="26" t="str">
        <f>IF(OR(J17="",J17=0),"",
IF(J17="Afecta Impacto",
IF(J16="Afecta Impacto",T16-(T16*R16),
IF(J15="Afecta Impacto",T15-(T15*R15),'2. Identificación del Riesgo'!$O$15)),""))</f>
        <v/>
      </c>
      <c r="U17" s="26">
        <f t="shared" si="3"/>
        <v>0</v>
      </c>
      <c r="V17" s="26">
        <f t="shared" si="4"/>
        <v>0</v>
      </c>
      <c r="W17" s="3"/>
      <c r="X17" s="3"/>
      <c r="Y17" s="3"/>
      <c r="Z17" s="3"/>
      <c r="AA17" s="3"/>
      <c r="AB17" s="3"/>
      <c r="AC17" s="3"/>
      <c r="AD17" s="3"/>
      <c r="AE17" s="3"/>
      <c r="AF17" s="3"/>
      <c r="AG17" s="3"/>
      <c r="AH17" s="3"/>
      <c r="AI17" s="3"/>
      <c r="AJ17" s="3"/>
      <c r="AK17" s="3"/>
      <c r="AL17" s="3"/>
      <c r="AM17" s="3"/>
    </row>
    <row r="18" spans="1:39" ht="29.25" customHeight="1">
      <c r="A18" s="93">
        <v>4</v>
      </c>
      <c r="B18" s="110"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Riesgo'!B18:B20)))</f>
        <v/>
      </c>
      <c r="C18" s="9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Riesgo'!G18:G20)))</f>
        <v/>
      </c>
      <c r="D18" s="94"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Riesgo'!H18:H20="","",
IF('2. Identificación del Riesgo'!H18:H20&lt;&gt;"Corrupción",'2. Identificación del Riesgo'!H18:H20)))</f>
        <v/>
      </c>
      <c r="E18" s="23"/>
      <c r="F18" s="23"/>
      <c r="G18" s="23"/>
      <c r="H18" s="23" t="str">
        <f t="shared" si="0"/>
        <v xml:space="preserve">  </v>
      </c>
      <c r="I18" s="24"/>
      <c r="J18" s="24" t="str">
        <f t="shared" si="1"/>
        <v/>
      </c>
      <c r="K18" s="24"/>
      <c r="L18" s="24"/>
      <c r="M18" s="24"/>
      <c r="N18" s="24"/>
      <c r="O18" s="24"/>
      <c r="P18" s="24"/>
      <c r="Q18" s="24"/>
      <c r="R18" s="25" t="str">
        <f t="shared" si="2"/>
        <v/>
      </c>
      <c r="S18" s="26" t="str">
        <f>IF(OR(J18="",J18=0),"",
IF(J18="Afecta probabilidad",'2. Identificación del Riesgo'!$L$18,""))</f>
        <v/>
      </c>
      <c r="T18" s="26" t="str">
        <f>IF(OR(J18="",J18=0),"",
IF(J18="Afecta Impacto",'2. Identificación del Riesgo'!$O$18,""))</f>
        <v/>
      </c>
      <c r="U18" s="26">
        <f t="shared" si="3"/>
        <v>0</v>
      </c>
      <c r="V18" s="26">
        <f t="shared" si="4"/>
        <v>0</v>
      </c>
      <c r="W18" s="3"/>
      <c r="X18" s="3"/>
      <c r="Y18" s="3"/>
      <c r="Z18" s="3"/>
      <c r="AA18" s="3"/>
      <c r="AB18" s="3"/>
      <c r="AC18" s="3"/>
      <c r="AD18" s="3"/>
      <c r="AE18" s="3"/>
      <c r="AF18" s="3"/>
      <c r="AG18" s="3"/>
      <c r="AH18" s="3"/>
      <c r="AI18" s="3"/>
      <c r="AJ18" s="3"/>
      <c r="AK18" s="3"/>
      <c r="AL18" s="3"/>
      <c r="AM18" s="3"/>
    </row>
    <row r="19" spans="1:39" ht="29.25" customHeight="1">
      <c r="A19" s="88"/>
      <c r="B19" s="88"/>
      <c r="C19" s="88"/>
      <c r="D19" s="88"/>
      <c r="E19" s="23"/>
      <c r="F19" s="23"/>
      <c r="G19" s="23"/>
      <c r="H19" s="23" t="str">
        <f t="shared" si="0"/>
        <v xml:space="preserve">  </v>
      </c>
      <c r="I19" s="24"/>
      <c r="J19" s="24" t="str">
        <f t="shared" si="1"/>
        <v/>
      </c>
      <c r="K19" s="24"/>
      <c r="L19" s="24"/>
      <c r="M19" s="24"/>
      <c r="N19" s="24"/>
      <c r="O19" s="24"/>
      <c r="P19" s="24"/>
      <c r="Q19" s="24"/>
      <c r="R19" s="25" t="str">
        <f t="shared" si="2"/>
        <v/>
      </c>
      <c r="S19" s="26" t="str">
        <f>IF(OR(J19="",J19=0),"",
IF(J19="Afecta probabilidad",
IF(J18="Afecta probabilidad",S18-(S18*R18),'2. Identificación del Riesgo'!$L$18),""))</f>
        <v/>
      </c>
      <c r="T19" s="26" t="str">
        <f>IF(OR(J19="",J19=0),"",
IF(J19="Afecta Impacto",
IF(J18="Afecta Impacto",T18-(T18*R18),'2. Identificación del Riesgo'!$O$18),""))</f>
        <v/>
      </c>
      <c r="U19" s="26">
        <f t="shared" si="3"/>
        <v>0</v>
      </c>
      <c r="V19" s="26">
        <f t="shared" si="4"/>
        <v>0</v>
      </c>
      <c r="W19" s="3"/>
      <c r="X19" s="3"/>
      <c r="Y19" s="3"/>
      <c r="Z19" s="3"/>
      <c r="AA19" s="3"/>
      <c r="AB19" s="3"/>
      <c r="AC19" s="3"/>
      <c r="AD19" s="3"/>
      <c r="AE19" s="3"/>
      <c r="AF19" s="3"/>
      <c r="AG19" s="3"/>
      <c r="AH19" s="3"/>
      <c r="AI19" s="3"/>
      <c r="AJ19" s="3"/>
      <c r="AK19" s="3"/>
      <c r="AL19" s="3"/>
      <c r="AM19" s="3"/>
    </row>
    <row r="20" spans="1:39" ht="29.25" customHeight="1">
      <c r="A20" s="83"/>
      <c r="B20" s="83"/>
      <c r="C20" s="83"/>
      <c r="D20" s="83"/>
      <c r="E20" s="23"/>
      <c r="F20" s="23"/>
      <c r="G20" s="23"/>
      <c r="H20" s="23" t="str">
        <f t="shared" si="0"/>
        <v xml:space="preserve">  </v>
      </c>
      <c r="I20" s="24"/>
      <c r="J20" s="24" t="str">
        <f t="shared" si="1"/>
        <v/>
      </c>
      <c r="K20" s="24"/>
      <c r="L20" s="24"/>
      <c r="M20" s="24"/>
      <c r="N20" s="24"/>
      <c r="O20" s="24"/>
      <c r="P20" s="24"/>
      <c r="Q20" s="24"/>
      <c r="R20" s="25" t="str">
        <f t="shared" si="2"/>
        <v/>
      </c>
      <c r="S20" s="26" t="str">
        <f>IF(OR(J20="",J20=0),"",
IF(J20="Afecta probabilidad",
IF(J19="Afecta probabilidad",S19-(S19*R19),
IF(J18="Afecta probabilidad",S18-(S18*R18),'2. Identificación del Riesgo'!$L$18)),""))</f>
        <v/>
      </c>
      <c r="T20" s="26" t="str">
        <f>IF(OR(J20="",J20=0),"",
IF(J20="Afecta Impacto",
IF(J19="Afecta Impacto",T19-(T19*R19),
IF(J18="Afecta Impacto",T18-(T18*R18),'2. Identificación del Riesgo'!$O$18)),""))</f>
        <v/>
      </c>
      <c r="U20" s="26">
        <f t="shared" si="3"/>
        <v>0</v>
      </c>
      <c r="V20" s="26">
        <f t="shared" si="4"/>
        <v>0</v>
      </c>
      <c r="W20" s="3"/>
      <c r="X20" s="3"/>
      <c r="Y20" s="3"/>
      <c r="Z20" s="3"/>
      <c r="AA20" s="3"/>
      <c r="AB20" s="3"/>
      <c r="AC20" s="3"/>
      <c r="AD20" s="3"/>
      <c r="AE20" s="3"/>
      <c r="AF20" s="3"/>
      <c r="AG20" s="3"/>
      <c r="AH20" s="3"/>
      <c r="AI20" s="3"/>
      <c r="AJ20" s="3"/>
      <c r="AK20" s="3"/>
      <c r="AL20" s="3"/>
      <c r="AM20" s="3"/>
    </row>
    <row r="21" spans="1:39" ht="29.25" customHeight="1">
      <c r="A21" s="93">
        <v>5</v>
      </c>
      <c r="B21" s="110"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Riesgo'!B21:B23)))</f>
        <v/>
      </c>
      <c r="C21" s="94"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Riesgo'!G21:G23)))</f>
        <v/>
      </c>
      <c r="D21" s="94"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Riesgo'!H21:H23="","",
IF('2. Identificación del Riesgo'!H21:H23&lt;&gt;"Corrupción",'2. Identificación del Riesgo'!H21:H23)))</f>
        <v/>
      </c>
      <c r="E21" s="23"/>
      <c r="F21" s="23"/>
      <c r="G21" s="23"/>
      <c r="H21" s="23" t="str">
        <f t="shared" si="0"/>
        <v xml:space="preserve">  </v>
      </c>
      <c r="I21" s="24"/>
      <c r="J21" s="24" t="str">
        <f t="shared" si="1"/>
        <v/>
      </c>
      <c r="K21" s="24"/>
      <c r="L21" s="24"/>
      <c r="M21" s="24"/>
      <c r="N21" s="24"/>
      <c r="O21" s="24"/>
      <c r="P21" s="24"/>
      <c r="Q21" s="24"/>
      <c r="R21" s="25" t="str">
        <f t="shared" si="2"/>
        <v/>
      </c>
      <c r="S21" s="26" t="str">
        <f>IF(OR(J21="",J21=0),"",
IF(J21="Afecta probabilidad",'2. Identificación del Riesgo'!$L$21,""))</f>
        <v/>
      </c>
      <c r="T21" s="26" t="str">
        <f>IF(OR(J21="",J21=0),"",
IF(J21="Afecta Impacto",'2. Identificación del Riesgo'!$O$21,""))</f>
        <v/>
      </c>
      <c r="U21" s="26">
        <f t="shared" si="3"/>
        <v>0</v>
      </c>
      <c r="V21" s="26">
        <f t="shared" si="4"/>
        <v>0</v>
      </c>
      <c r="W21" s="3"/>
      <c r="X21" s="3"/>
      <c r="Y21" s="3"/>
      <c r="Z21" s="3"/>
      <c r="AA21" s="3"/>
      <c r="AB21" s="3"/>
      <c r="AC21" s="3"/>
      <c r="AD21" s="3"/>
      <c r="AE21" s="3"/>
      <c r="AF21" s="3"/>
      <c r="AG21" s="3"/>
      <c r="AH21" s="3"/>
      <c r="AI21" s="3"/>
      <c r="AJ21" s="3"/>
      <c r="AK21" s="3"/>
      <c r="AL21" s="3"/>
      <c r="AM21" s="3"/>
    </row>
    <row r="22" spans="1:39" ht="29.25" customHeight="1">
      <c r="A22" s="88"/>
      <c r="B22" s="88"/>
      <c r="C22" s="88"/>
      <c r="D22" s="88"/>
      <c r="E22" s="23"/>
      <c r="F22" s="23"/>
      <c r="G22" s="23"/>
      <c r="H22" s="23" t="str">
        <f t="shared" si="0"/>
        <v xml:space="preserve">  </v>
      </c>
      <c r="I22" s="24"/>
      <c r="J22" s="24" t="str">
        <f t="shared" si="1"/>
        <v/>
      </c>
      <c r="K22" s="24"/>
      <c r="L22" s="24"/>
      <c r="M22" s="24"/>
      <c r="N22" s="24"/>
      <c r="O22" s="24"/>
      <c r="P22" s="24"/>
      <c r="Q22" s="24"/>
      <c r="R22" s="25" t="str">
        <f t="shared" si="2"/>
        <v/>
      </c>
      <c r="S22" s="26" t="str">
        <f>IF(OR(J22="",J22=0),"",
IF(J22="Afecta probabilidad",
IF(J21="Afecta probabilidad",S21-(S21*R21),'2. Identificación del Riesgo'!$L$21),""))</f>
        <v/>
      </c>
      <c r="T22" s="26" t="str">
        <f>IF(OR(J22="",J22=0),"",
IF(J22="Afecta Impacto",
IF(J21="Afecta Impacto",T21-(T21*R21),'2. Identificación del Riesgo'!$O$21),""))</f>
        <v/>
      </c>
      <c r="U22" s="26">
        <f t="shared" si="3"/>
        <v>0</v>
      </c>
      <c r="V22" s="26">
        <f t="shared" si="4"/>
        <v>0</v>
      </c>
      <c r="W22" s="3"/>
      <c r="X22" s="3"/>
      <c r="Y22" s="3"/>
      <c r="Z22" s="3"/>
      <c r="AA22" s="3"/>
      <c r="AB22" s="3"/>
      <c r="AC22" s="3"/>
      <c r="AD22" s="3"/>
      <c r="AE22" s="3"/>
      <c r="AF22" s="3"/>
      <c r="AG22" s="3"/>
      <c r="AH22" s="3"/>
      <c r="AI22" s="3"/>
      <c r="AJ22" s="3"/>
      <c r="AK22" s="3"/>
      <c r="AL22" s="3"/>
      <c r="AM22" s="3"/>
    </row>
    <row r="23" spans="1:39" ht="29.25" customHeight="1">
      <c r="A23" s="83"/>
      <c r="B23" s="83"/>
      <c r="C23" s="83"/>
      <c r="D23" s="83"/>
      <c r="E23" s="23"/>
      <c r="F23" s="23"/>
      <c r="G23" s="23"/>
      <c r="H23" s="23" t="str">
        <f t="shared" si="0"/>
        <v xml:space="preserve">  </v>
      </c>
      <c r="I23" s="24"/>
      <c r="J23" s="24" t="str">
        <f t="shared" si="1"/>
        <v/>
      </c>
      <c r="K23" s="24"/>
      <c r="L23" s="24"/>
      <c r="M23" s="24"/>
      <c r="N23" s="24"/>
      <c r="O23" s="24"/>
      <c r="P23" s="24"/>
      <c r="Q23" s="24"/>
      <c r="R23" s="25" t="str">
        <f t="shared" si="2"/>
        <v/>
      </c>
      <c r="S23" s="26" t="str">
        <f>IF(OR(J23="",J23=0),"",
IF(J23="Afecta probabilidad",
IF(J22="Afecta probabilidad",S22-(S22*R22),
IF(J21="Afecta probabilidad",S21-(S21*R21),'2. Identificación del Riesgo'!$L$21)),""))</f>
        <v/>
      </c>
      <c r="T23" s="26" t="str">
        <f>IF(OR(J23="",J23=0),"",
IF(J23="Afecta Impacto",
IF(J22="Afecta Impacto",T22-(T22*R22),
IF(J21="Afecta Impacto",T21-(T21*R21),'2. Identificación del Riesgo'!$O$21)),""))</f>
        <v/>
      </c>
      <c r="U23" s="26">
        <f t="shared" si="3"/>
        <v>0</v>
      </c>
      <c r="V23" s="26">
        <f t="shared" si="4"/>
        <v>0</v>
      </c>
      <c r="W23" s="3"/>
      <c r="X23" s="3"/>
      <c r="Y23" s="3"/>
      <c r="Z23" s="3"/>
      <c r="AA23" s="3"/>
      <c r="AB23" s="3"/>
      <c r="AC23" s="3"/>
      <c r="AD23" s="3"/>
      <c r="AE23" s="3"/>
      <c r="AF23" s="3"/>
      <c r="AG23" s="3"/>
      <c r="AH23" s="3"/>
      <c r="AI23" s="3"/>
      <c r="AJ23" s="3"/>
      <c r="AK23" s="3"/>
      <c r="AL23" s="3"/>
      <c r="AM23" s="3"/>
    </row>
    <row r="24" spans="1:39" ht="29.25" customHeight="1">
      <c r="A24" s="93">
        <v>6</v>
      </c>
      <c r="B24" s="110"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Riesgo'!B24:B26)))</f>
        <v/>
      </c>
      <c r="C24" s="94"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Riesgo'!G24:G26)))</f>
        <v/>
      </c>
      <c r="D24" s="94"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Riesgo'!H24:H26="","",
IF('2. Identificación del Riesgo'!H24:H26&lt;&gt;"Corrupción",'2. Identificación del Riesgo'!H24:H26)))</f>
        <v/>
      </c>
      <c r="E24" s="23"/>
      <c r="F24" s="23"/>
      <c r="G24" s="23"/>
      <c r="H24" s="23" t="str">
        <f t="shared" si="0"/>
        <v xml:space="preserve">  </v>
      </c>
      <c r="I24" s="24"/>
      <c r="J24" s="24" t="str">
        <f t="shared" si="1"/>
        <v/>
      </c>
      <c r="K24" s="24"/>
      <c r="L24" s="24"/>
      <c r="M24" s="24"/>
      <c r="N24" s="24"/>
      <c r="O24" s="24"/>
      <c r="P24" s="24"/>
      <c r="Q24" s="24"/>
      <c r="R24" s="25" t="str">
        <f t="shared" si="2"/>
        <v/>
      </c>
      <c r="S24" s="26" t="str">
        <f>IF(OR(J24="",J24=0),"",
IF(J24="Afecta probabilidad",'2. Identificación del Riesgo'!$L$24,""))</f>
        <v/>
      </c>
      <c r="T24" s="26" t="str">
        <f>IF(OR(J24="",J24=0),"",
IF(J24="Afecta Impacto",'2. Identificación del Riesgo'!$O$24,""))</f>
        <v/>
      </c>
      <c r="U24" s="26">
        <f t="shared" si="3"/>
        <v>0</v>
      </c>
      <c r="V24" s="26">
        <f t="shared" si="4"/>
        <v>0</v>
      </c>
      <c r="W24" s="3"/>
      <c r="X24" s="3"/>
      <c r="Y24" s="3"/>
      <c r="Z24" s="3"/>
      <c r="AA24" s="3"/>
      <c r="AB24" s="3"/>
      <c r="AC24" s="3"/>
      <c r="AD24" s="3"/>
      <c r="AE24" s="3"/>
      <c r="AF24" s="3"/>
      <c r="AG24" s="3"/>
      <c r="AH24" s="3"/>
      <c r="AI24" s="3"/>
      <c r="AJ24" s="3"/>
      <c r="AK24" s="3"/>
      <c r="AL24" s="3"/>
      <c r="AM24" s="3"/>
    </row>
    <row r="25" spans="1:39" ht="29.25" customHeight="1">
      <c r="A25" s="88"/>
      <c r="B25" s="88"/>
      <c r="C25" s="88"/>
      <c r="D25" s="88"/>
      <c r="E25" s="23"/>
      <c r="F25" s="23"/>
      <c r="G25" s="23"/>
      <c r="H25" s="23" t="str">
        <f t="shared" si="0"/>
        <v xml:space="preserve">  </v>
      </c>
      <c r="I25" s="24"/>
      <c r="J25" s="24" t="str">
        <f t="shared" si="1"/>
        <v/>
      </c>
      <c r="K25" s="24"/>
      <c r="L25" s="24"/>
      <c r="M25" s="24"/>
      <c r="N25" s="24"/>
      <c r="O25" s="24"/>
      <c r="P25" s="24"/>
      <c r="Q25" s="24"/>
      <c r="R25" s="25" t="str">
        <f t="shared" si="2"/>
        <v/>
      </c>
      <c r="S25" s="26" t="str">
        <f>IF(OR(J25="",J25=0),"",
IF(J25="Afecta probabilidad",
IF(J24="Afecta probabilidad",S24-(S24*R24),'2. Identificación del Riesgo'!$L$24),""))</f>
        <v/>
      </c>
      <c r="T25" s="26" t="str">
        <f>IF(OR(J25="",J25=0),"",
IF(J25="Afecta Impacto",
IF(J24="Afecta Impacto",T24-(T24*R24),'2. Identificación del Riesgo'!$O$24),""))</f>
        <v/>
      </c>
      <c r="U25" s="26">
        <f t="shared" si="3"/>
        <v>0</v>
      </c>
      <c r="V25" s="26">
        <f t="shared" si="4"/>
        <v>0</v>
      </c>
      <c r="W25" s="3"/>
      <c r="X25" s="3"/>
      <c r="Y25" s="3"/>
      <c r="Z25" s="3"/>
      <c r="AA25" s="3"/>
      <c r="AB25" s="3"/>
      <c r="AC25" s="3"/>
      <c r="AD25" s="3"/>
      <c r="AE25" s="3"/>
      <c r="AF25" s="3"/>
      <c r="AG25" s="3"/>
      <c r="AH25" s="3"/>
      <c r="AI25" s="3"/>
      <c r="AJ25" s="3"/>
      <c r="AK25" s="3"/>
      <c r="AL25" s="3"/>
      <c r="AM25" s="3"/>
    </row>
    <row r="26" spans="1:39" ht="29.25" customHeight="1">
      <c r="A26" s="83"/>
      <c r="B26" s="83"/>
      <c r="C26" s="83"/>
      <c r="D26" s="83"/>
      <c r="E26" s="23"/>
      <c r="F26" s="23"/>
      <c r="G26" s="23"/>
      <c r="H26" s="23" t="str">
        <f t="shared" si="0"/>
        <v xml:space="preserve">  </v>
      </c>
      <c r="I26" s="24"/>
      <c r="J26" s="24" t="str">
        <f t="shared" si="1"/>
        <v/>
      </c>
      <c r="K26" s="24"/>
      <c r="L26" s="24"/>
      <c r="M26" s="24"/>
      <c r="N26" s="24"/>
      <c r="O26" s="24"/>
      <c r="P26" s="24"/>
      <c r="Q26" s="24"/>
      <c r="R26" s="25" t="str">
        <f t="shared" si="2"/>
        <v/>
      </c>
      <c r="S26" s="26" t="str">
        <f>IF(OR(J26="",J26=0),"",
IF(J26="Afecta probabilidad",
IF(J25="Afecta probabilidad",S25-(S25*R25),
IF(J24="Afecta probabilidad",S24-(S24*R24),'2. Identificación del Riesgo'!$L$24)),""))</f>
        <v/>
      </c>
      <c r="T26" s="26" t="str">
        <f>IF(OR(J26="",J26=0),"",
IF(J26="Afecta Impacto",
IF(J25="Afecta Impacto",T25-(T25*R25),
IF(J24="Afecta Impacto",T24-(T24*R24),'2. Identificación del Riesgo'!$O$24)),""))</f>
        <v/>
      </c>
      <c r="U26" s="26">
        <f t="shared" si="3"/>
        <v>0</v>
      </c>
      <c r="V26" s="26">
        <f t="shared" si="4"/>
        <v>0</v>
      </c>
      <c r="W26" s="3"/>
      <c r="X26" s="3"/>
      <c r="Y26" s="3"/>
      <c r="Z26" s="3"/>
      <c r="AA26" s="3"/>
      <c r="AB26" s="3"/>
      <c r="AC26" s="3"/>
      <c r="AD26" s="3"/>
      <c r="AE26" s="3"/>
      <c r="AF26" s="3"/>
      <c r="AG26" s="3"/>
      <c r="AH26" s="3"/>
      <c r="AI26" s="3"/>
      <c r="AJ26" s="3"/>
      <c r="AK26" s="3"/>
      <c r="AL26" s="3"/>
      <c r="AM26" s="3"/>
    </row>
    <row r="27" spans="1:39" ht="29.25" customHeight="1">
      <c r="A27" s="93">
        <v>7</v>
      </c>
      <c r="B27" s="110"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Riesgo'!B27:B29)))</f>
        <v/>
      </c>
      <c r="C27" s="9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Riesgo'!G27:G29)))</f>
        <v/>
      </c>
      <c r="D27" s="94"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Riesgo'!H27:H29="","",
IF('2. Identificación del Riesgo'!H27:H29&lt;&gt;"Corrupción",'2. Identificación del Riesgo'!H27:H29)))</f>
        <v/>
      </c>
      <c r="E27" s="23"/>
      <c r="F27" s="23"/>
      <c r="G27" s="23"/>
      <c r="H27" s="23" t="str">
        <f t="shared" si="0"/>
        <v xml:space="preserve">  </v>
      </c>
      <c r="I27" s="24"/>
      <c r="J27" s="24" t="str">
        <f t="shared" si="1"/>
        <v/>
      </c>
      <c r="K27" s="24"/>
      <c r="L27" s="24"/>
      <c r="M27" s="24"/>
      <c r="N27" s="24"/>
      <c r="O27" s="24"/>
      <c r="P27" s="24"/>
      <c r="Q27" s="24"/>
      <c r="R27" s="25" t="str">
        <f t="shared" si="2"/>
        <v/>
      </c>
      <c r="S27" s="26" t="str">
        <f>IF(OR(J27="",J27=0),"",
IF(J27="Afecta probabilidad",'2. Identificación del Riesgo'!$L$27,""))</f>
        <v/>
      </c>
      <c r="T27" s="26" t="str">
        <f>IF(OR(J27="",J27=0),"",
IF(J27="Afecta Impacto",'2. Identificación del Riesgo'!$O$27,""))</f>
        <v/>
      </c>
      <c r="U27" s="26">
        <f t="shared" si="3"/>
        <v>0</v>
      </c>
      <c r="V27" s="26">
        <f t="shared" si="4"/>
        <v>0</v>
      </c>
      <c r="W27" s="3"/>
      <c r="X27" s="3"/>
      <c r="Y27" s="3"/>
      <c r="Z27" s="3"/>
      <c r="AA27" s="3"/>
      <c r="AB27" s="3"/>
      <c r="AC27" s="3"/>
      <c r="AD27" s="3"/>
      <c r="AE27" s="3"/>
      <c r="AF27" s="3"/>
      <c r="AG27" s="3"/>
      <c r="AH27" s="3"/>
      <c r="AI27" s="3"/>
      <c r="AJ27" s="3"/>
      <c r="AK27" s="3"/>
      <c r="AL27" s="3"/>
      <c r="AM27" s="3"/>
    </row>
    <row r="28" spans="1:39" ht="29.25" customHeight="1">
      <c r="A28" s="88"/>
      <c r="B28" s="88"/>
      <c r="C28" s="88"/>
      <c r="D28" s="88"/>
      <c r="E28" s="23"/>
      <c r="F28" s="23"/>
      <c r="G28" s="23"/>
      <c r="H28" s="23" t="str">
        <f t="shared" si="0"/>
        <v xml:space="preserve">  </v>
      </c>
      <c r="I28" s="24"/>
      <c r="J28" s="24" t="str">
        <f t="shared" si="1"/>
        <v/>
      </c>
      <c r="K28" s="24"/>
      <c r="L28" s="24"/>
      <c r="M28" s="24"/>
      <c r="N28" s="24"/>
      <c r="O28" s="24"/>
      <c r="P28" s="24"/>
      <c r="Q28" s="24"/>
      <c r="R28" s="25" t="str">
        <f t="shared" si="2"/>
        <v/>
      </c>
      <c r="S28" s="26" t="str">
        <f>IF(OR(J28="",J28=0),"",
IF(J28="Afecta probabilidad",
IF(J27="Afecta probabilidad",S27-(S27*R27),'2. Identificación del Riesgo'!$L$27),""))</f>
        <v/>
      </c>
      <c r="T28" s="26" t="str">
        <f>IF(OR(J28="",J28=0),"",
IF(J28="Afecta Impacto",
IF(J27="Afecta Impacto",T27-(T27*R27),'2. Identificación del Riesgo'!$O$27),""))</f>
        <v/>
      </c>
      <c r="U28" s="26">
        <f t="shared" si="3"/>
        <v>0</v>
      </c>
      <c r="V28" s="26">
        <f t="shared" si="4"/>
        <v>0</v>
      </c>
      <c r="W28" s="3"/>
      <c r="X28" s="3"/>
      <c r="Y28" s="3"/>
      <c r="Z28" s="3"/>
      <c r="AA28" s="3"/>
      <c r="AB28" s="3"/>
      <c r="AC28" s="3"/>
      <c r="AD28" s="3"/>
      <c r="AE28" s="3"/>
      <c r="AF28" s="3"/>
      <c r="AG28" s="3"/>
      <c r="AH28" s="3"/>
      <c r="AI28" s="3"/>
      <c r="AJ28" s="3"/>
      <c r="AK28" s="3"/>
      <c r="AL28" s="3"/>
      <c r="AM28" s="3"/>
    </row>
    <row r="29" spans="1:39" ht="29.25" customHeight="1">
      <c r="A29" s="83"/>
      <c r="B29" s="83"/>
      <c r="C29" s="83"/>
      <c r="D29" s="83"/>
      <c r="E29" s="23"/>
      <c r="F29" s="23"/>
      <c r="G29" s="23"/>
      <c r="H29" s="23" t="str">
        <f t="shared" si="0"/>
        <v xml:space="preserve">  </v>
      </c>
      <c r="I29" s="24"/>
      <c r="J29" s="24" t="str">
        <f t="shared" si="1"/>
        <v/>
      </c>
      <c r="K29" s="24"/>
      <c r="L29" s="24"/>
      <c r="M29" s="24"/>
      <c r="N29" s="24"/>
      <c r="O29" s="24"/>
      <c r="P29" s="24"/>
      <c r="Q29" s="24"/>
      <c r="R29" s="25" t="str">
        <f t="shared" si="2"/>
        <v/>
      </c>
      <c r="S29" s="26" t="str">
        <f>IF(OR(J29="",J29=0),"",
IF(J29="Afecta probabilidad",
IF(J28="Afecta probabilidad",S28-(S28*R28),
IF(J27="Afecta probabilidad",S27-(S27*R27),'2. Identificación del Riesgo'!$L$27)),""))</f>
        <v/>
      </c>
      <c r="T29" s="26" t="str">
        <f>IF(OR(J29="",J29=0),"",
IF(J29="Afecta Impacto",
IF(J28="Afecta Impacto",T28-(T28*R28),
IF(J27="Afecta Impacto",T27-(T27*R27),'2. Identificación del Riesgo'!$O$27)),""))</f>
        <v/>
      </c>
      <c r="U29" s="26">
        <f t="shared" si="3"/>
        <v>0</v>
      </c>
      <c r="V29" s="26">
        <f t="shared" si="4"/>
        <v>0</v>
      </c>
      <c r="W29" s="3"/>
      <c r="X29" s="3"/>
      <c r="Y29" s="3"/>
      <c r="Z29" s="3"/>
      <c r="AA29" s="3"/>
      <c r="AB29" s="3"/>
      <c r="AC29" s="3"/>
      <c r="AD29" s="3"/>
      <c r="AE29" s="3"/>
      <c r="AF29" s="3"/>
      <c r="AG29" s="3"/>
      <c r="AH29" s="3"/>
      <c r="AI29" s="3"/>
      <c r="AJ29" s="3"/>
      <c r="AK29" s="3"/>
      <c r="AL29" s="3"/>
      <c r="AM29" s="3"/>
    </row>
    <row r="30" spans="1:39" ht="29.25" customHeight="1">
      <c r="A30" s="93">
        <v>8</v>
      </c>
      <c r="B30" s="110"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Riesgo'!B30:B32)))</f>
        <v/>
      </c>
      <c r="C30" s="9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Riesgo'!G30:G32)))</f>
        <v/>
      </c>
      <c r="D30" s="94"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Riesgo'!H30:H32="","",
IF('2. Identificación del Riesgo'!H30:H32&lt;&gt;"Corrupción",'2. Identificación del Riesgo'!H30:H32)))</f>
        <v/>
      </c>
      <c r="E30" s="23"/>
      <c r="F30" s="23"/>
      <c r="G30" s="23"/>
      <c r="H30" s="23" t="str">
        <f t="shared" si="0"/>
        <v xml:space="preserve">  </v>
      </c>
      <c r="I30" s="24"/>
      <c r="J30" s="24" t="str">
        <f t="shared" si="1"/>
        <v/>
      </c>
      <c r="K30" s="24"/>
      <c r="L30" s="24"/>
      <c r="M30" s="24"/>
      <c r="N30" s="24"/>
      <c r="O30" s="24"/>
      <c r="P30" s="24"/>
      <c r="Q30" s="24"/>
      <c r="R30" s="25" t="str">
        <f t="shared" si="2"/>
        <v/>
      </c>
      <c r="S30" s="26" t="str">
        <f>IF(OR(J30="",J30=0),"",
IF(J30="Afecta probabilidad",'2. Identificación del Riesgo'!$L$30,""))</f>
        <v/>
      </c>
      <c r="T30" s="26" t="str">
        <f>IF(OR(J30="",J30=0),"",
IF(J30="Afecta Impacto",'2. Identificación del Riesgo'!$O$30,""))</f>
        <v/>
      </c>
      <c r="U30" s="26">
        <f t="shared" si="3"/>
        <v>0</v>
      </c>
      <c r="V30" s="26">
        <f t="shared" si="4"/>
        <v>0</v>
      </c>
      <c r="W30" s="3"/>
      <c r="X30" s="3"/>
      <c r="Y30" s="3"/>
      <c r="Z30" s="3"/>
      <c r="AA30" s="3"/>
      <c r="AB30" s="3"/>
      <c r="AC30" s="3"/>
      <c r="AD30" s="3"/>
      <c r="AE30" s="3"/>
      <c r="AF30" s="3"/>
      <c r="AG30" s="3"/>
      <c r="AH30" s="3"/>
      <c r="AI30" s="3"/>
      <c r="AJ30" s="3"/>
      <c r="AK30" s="3"/>
      <c r="AL30" s="3"/>
      <c r="AM30" s="3"/>
    </row>
    <row r="31" spans="1:39" ht="29.25" customHeight="1">
      <c r="A31" s="88"/>
      <c r="B31" s="88"/>
      <c r="C31" s="88"/>
      <c r="D31" s="88"/>
      <c r="E31" s="23"/>
      <c r="F31" s="23"/>
      <c r="G31" s="23"/>
      <c r="H31" s="23" t="str">
        <f t="shared" si="0"/>
        <v xml:space="preserve">  </v>
      </c>
      <c r="I31" s="24"/>
      <c r="J31" s="24" t="str">
        <f t="shared" si="1"/>
        <v/>
      </c>
      <c r="K31" s="24"/>
      <c r="L31" s="24"/>
      <c r="M31" s="24"/>
      <c r="N31" s="24"/>
      <c r="O31" s="24"/>
      <c r="P31" s="24"/>
      <c r="Q31" s="24"/>
      <c r="R31" s="25" t="str">
        <f t="shared" si="2"/>
        <v/>
      </c>
      <c r="S31" s="26" t="str">
        <f>IF(OR(J31="",J31=0),"",
IF(J31="Afecta probabilidad",
IF(J30="Afecta probabilidad",S30-(S30*R30),'2. Identificación del Riesgo'!$L$30),""))</f>
        <v/>
      </c>
      <c r="T31" s="26" t="str">
        <f>IF(OR(J31="",J31=0),"",
IF(J31="Afecta Impacto",
IF(J30="Afecta Impacto",T30-(T30*R30),'2. Identificación del Riesgo'!$O$30),""))</f>
        <v/>
      </c>
      <c r="U31" s="26">
        <f t="shared" si="3"/>
        <v>0</v>
      </c>
      <c r="V31" s="26">
        <f t="shared" si="4"/>
        <v>0</v>
      </c>
      <c r="W31" s="3"/>
      <c r="X31" s="3"/>
      <c r="Y31" s="3"/>
      <c r="Z31" s="3"/>
      <c r="AA31" s="3"/>
      <c r="AB31" s="3"/>
      <c r="AC31" s="3"/>
      <c r="AD31" s="3"/>
      <c r="AE31" s="3"/>
      <c r="AF31" s="3"/>
      <c r="AG31" s="3"/>
      <c r="AH31" s="3"/>
      <c r="AI31" s="3"/>
      <c r="AJ31" s="3"/>
      <c r="AK31" s="3"/>
      <c r="AL31" s="3"/>
      <c r="AM31" s="3"/>
    </row>
    <row r="32" spans="1:39" ht="29.25" customHeight="1">
      <c r="A32" s="83"/>
      <c r="B32" s="83"/>
      <c r="C32" s="83"/>
      <c r="D32" s="83"/>
      <c r="E32" s="23"/>
      <c r="F32" s="23"/>
      <c r="G32" s="23"/>
      <c r="H32" s="23" t="str">
        <f t="shared" si="0"/>
        <v xml:space="preserve">  </v>
      </c>
      <c r="I32" s="24"/>
      <c r="J32" s="24" t="str">
        <f t="shared" si="1"/>
        <v/>
      </c>
      <c r="K32" s="24"/>
      <c r="L32" s="24"/>
      <c r="M32" s="24"/>
      <c r="N32" s="24"/>
      <c r="O32" s="24"/>
      <c r="P32" s="24"/>
      <c r="Q32" s="24"/>
      <c r="R32" s="25" t="str">
        <f t="shared" si="2"/>
        <v/>
      </c>
      <c r="S32" s="26" t="str">
        <f>IF(OR(J32="",J32=0),"",
IF(J32="Afecta probabilidad",
IF(J31="Afecta probabilidad",S31-(S31*R31),
IF(J30="Afecta probabilidad",S30-(S30*R30),'2. Identificación del Riesgo'!$L$30)),""))</f>
        <v/>
      </c>
      <c r="T32" s="26" t="str">
        <f>IF(OR(J32="",J32=0),"",
IF(J32="Afecta Impacto",
IF(J31="Afecta Impacto",T31-(T31*R31),
IF(J30="Afecta Impacto",T30-(T30*R30),'2. Identificación del Riesgo'!$O$30)),""))</f>
        <v/>
      </c>
      <c r="U32" s="26">
        <f t="shared" si="3"/>
        <v>0</v>
      </c>
      <c r="V32" s="26">
        <f t="shared" si="4"/>
        <v>0</v>
      </c>
      <c r="W32" s="3"/>
      <c r="X32" s="3"/>
      <c r="Y32" s="3"/>
      <c r="Z32" s="3"/>
      <c r="AA32" s="3"/>
      <c r="AB32" s="3"/>
      <c r="AC32" s="3"/>
      <c r="AD32" s="3"/>
      <c r="AE32" s="3"/>
      <c r="AF32" s="3"/>
      <c r="AG32" s="3"/>
      <c r="AH32" s="3"/>
      <c r="AI32" s="3"/>
      <c r="AJ32" s="3"/>
      <c r="AK32" s="3"/>
      <c r="AL32" s="3"/>
      <c r="AM32" s="3"/>
    </row>
    <row r="33" spans="1:39" ht="29.25" customHeight="1">
      <c r="A33" s="93">
        <v>9</v>
      </c>
      <c r="B33" s="110"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Riesgo'!B33:B35)))</f>
        <v/>
      </c>
      <c r="C33" s="9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Riesgo'!G33:G35)))</f>
        <v/>
      </c>
      <c r="D33" s="9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Riesgo'!H33:H35="","",
IF('2. Identificación del Riesgo'!H33:H35&lt;&gt;"Corrupción",'2. Identificación del Riesgo'!H33:H35)))</f>
        <v/>
      </c>
      <c r="E33" s="23"/>
      <c r="F33" s="23"/>
      <c r="G33" s="23"/>
      <c r="H33" s="23" t="str">
        <f t="shared" si="0"/>
        <v xml:space="preserve">  </v>
      </c>
      <c r="I33" s="24"/>
      <c r="J33" s="24" t="str">
        <f t="shared" si="1"/>
        <v/>
      </c>
      <c r="K33" s="24"/>
      <c r="L33" s="24"/>
      <c r="M33" s="24"/>
      <c r="N33" s="24"/>
      <c r="O33" s="24"/>
      <c r="P33" s="24"/>
      <c r="Q33" s="24"/>
      <c r="R33" s="25" t="str">
        <f t="shared" si="2"/>
        <v/>
      </c>
      <c r="S33" s="26" t="str">
        <f>IF(OR(J33="",J33=0),"",
IF(J33="Afecta probabilidad",'2. Identificación del Riesgo'!$L$33,""))</f>
        <v/>
      </c>
      <c r="T33" s="26" t="str">
        <f>IF(OR(J33="",J33=0),"",
IF(J33="Afecta Impacto",'2. Identificación del Riesgo'!$O$33,""))</f>
        <v/>
      </c>
      <c r="U33" s="26">
        <f t="shared" si="3"/>
        <v>0</v>
      </c>
      <c r="V33" s="26">
        <f t="shared" si="4"/>
        <v>0</v>
      </c>
      <c r="W33" s="3"/>
      <c r="X33" s="3"/>
      <c r="Y33" s="3"/>
      <c r="Z33" s="3"/>
      <c r="AA33" s="3"/>
      <c r="AB33" s="3"/>
      <c r="AC33" s="3"/>
      <c r="AD33" s="3"/>
      <c r="AE33" s="3"/>
      <c r="AF33" s="3"/>
      <c r="AG33" s="3"/>
      <c r="AH33" s="3"/>
      <c r="AI33" s="3"/>
      <c r="AJ33" s="3"/>
      <c r="AK33" s="3"/>
      <c r="AL33" s="3"/>
      <c r="AM33" s="3"/>
    </row>
    <row r="34" spans="1:39" ht="29.25" customHeight="1">
      <c r="A34" s="88"/>
      <c r="B34" s="88"/>
      <c r="C34" s="88"/>
      <c r="D34" s="88"/>
      <c r="E34" s="23"/>
      <c r="F34" s="23"/>
      <c r="G34" s="23"/>
      <c r="H34" s="23" t="str">
        <f t="shared" si="0"/>
        <v xml:space="preserve">  </v>
      </c>
      <c r="I34" s="24"/>
      <c r="J34" s="24" t="str">
        <f t="shared" si="1"/>
        <v/>
      </c>
      <c r="K34" s="24"/>
      <c r="L34" s="24"/>
      <c r="M34" s="24"/>
      <c r="N34" s="24"/>
      <c r="O34" s="24"/>
      <c r="P34" s="24"/>
      <c r="Q34" s="24"/>
      <c r="R34" s="25" t="str">
        <f t="shared" si="2"/>
        <v/>
      </c>
      <c r="S34" s="26" t="str">
        <f>IF(OR(J34="",J34=0),"",
IF(J34="Afecta probabilidad",
IF(J33="Afecta probabilidad",S33-(S33*R33),'2. Identificación del Riesgo'!$L$33),""))</f>
        <v/>
      </c>
      <c r="T34" s="26" t="str">
        <f>IF(OR(J34="",J34=0),"",
IF(J34="Afecta Impacto",
IF(J33="Afecta Impacto",T33-(T33*R33),'2. Identificación del Riesgo'!$O$33),""))</f>
        <v/>
      </c>
      <c r="U34" s="26">
        <f t="shared" si="3"/>
        <v>0</v>
      </c>
      <c r="V34" s="26">
        <f t="shared" si="4"/>
        <v>0</v>
      </c>
      <c r="W34" s="3"/>
      <c r="X34" s="3"/>
      <c r="Y34" s="3"/>
      <c r="Z34" s="3"/>
      <c r="AA34" s="3"/>
      <c r="AB34" s="3"/>
      <c r="AC34" s="3"/>
      <c r="AD34" s="3"/>
      <c r="AE34" s="3"/>
      <c r="AF34" s="3"/>
      <c r="AG34" s="3"/>
      <c r="AH34" s="3"/>
      <c r="AI34" s="3"/>
      <c r="AJ34" s="3"/>
      <c r="AK34" s="3"/>
      <c r="AL34" s="3"/>
      <c r="AM34" s="3"/>
    </row>
    <row r="35" spans="1:39" ht="29.25" customHeight="1">
      <c r="A35" s="83"/>
      <c r="B35" s="83"/>
      <c r="C35" s="83"/>
      <c r="D35" s="83"/>
      <c r="E35" s="23"/>
      <c r="F35" s="23"/>
      <c r="G35" s="23"/>
      <c r="H35" s="23" t="str">
        <f t="shared" si="0"/>
        <v xml:space="preserve">  </v>
      </c>
      <c r="I35" s="24"/>
      <c r="J35" s="24" t="str">
        <f t="shared" si="1"/>
        <v/>
      </c>
      <c r="K35" s="24"/>
      <c r="L35" s="24"/>
      <c r="M35" s="24"/>
      <c r="N35" s="24"/>
      <c r="O35" s="24"/>
      <c r="P35" s="24"/>
      <c r="Q35" s="24"/>
      <c r="R35" s="25" t="str">
        <f t="shared" si="2"/>
        <v/>
      </c>
      <c r="S35" s="26" t="str">
        <f>IF(OR(J35="",J35=0),"",
IF(J35="Afecta probabilidad",
IF(J34="Afecta probabilidad",S34-(S34*R34),
IF(J33="Afecta probabilidad",S33-(S33*R33),'2. Identificación del Riesgo'!$L$33)),""))</f>
        <v/>
      </c>
      <c r="T35" s="26" t="str">
        <f>IF(OR(J35="",J35=0),"",
IF(J35="Afecta Impacto",
IF(J34="Afecta Impacto",T34-(T34*R34),
IF(J33="Afecta Impacto",T33-(T33*R33),'2. Identificación del Riesgo'!$O$33)),""))</f>
        <v/>
      </c>
      <c r="U35" s="26">
        <f t="shared" si="3"/>
        <v>0</v>
      </c>
      <c r="V35" s="26">
        <f t="shared" si="4"/>
        <v>0</v>
      </c>
      <c r="W35" s="3"/>
      <c r="X35" s="3"/>
      <c r="Y35" s="3"/>
      <c r="Z35" s="3"/>
      <c r="AA35" s="3"/>
      <c r="AB35" s="3"/>
      <c r="AC35" s="3"/>
      <c r="AD35" s="3"/>
      <c r="AE35" s="3"/>
      <c r="AF35" s="3"/>
      <c r="AG35" s="3"/>
      <c r="AH35" s="3"/>
      <c r="AI35" s="3"/>
      <c r="AJ35" s="3"/>
      <c r="AK35" s="3"/>
      <c r="AL35" s="3"/>
      <c r="AM35" s="3"/>
    </row>
    <row r="36" spans="1:39" ht="29.25" customHeight="1">
      <c r="A36" s="93">
        <v>10</v>
      </c>
      <c r="B36" s="110"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Riesgo'!B36:B38)))</f>
        <v/>
      </c>
      <c r="C36" s="94"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Riesgo'!G36:G38)))</f>
        <v/>
      </c>
      <c r="D36" s="94"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Riesgo'!H36:H38="","",
IF('2. Identificación del Riesgo'!H36:H38&lt;&gt;"Corrupción",'2. Identificación del Riesgo'!H36:H38)))</f>
        <v/>
      </c>
      <c r="E36" s="23"/>
      <c r="F36" s="23"/>
      <c r="G36" s="23"/>
      <c r="H36" s="23" t="str">
        <f t="shared" si="0"/>
        <v xml:space="preserve">  </v>
      </c>
      <c r="I36" s="24"/>
      <c r="J36" s="24" t="str">
        <f t="shared" si="1"/>
        <v/>
      </c>
      <c r="K36" s="24"/>
      <c r="L36" s="24"/>
      <c r="M36" s="24"/>
      <c r="N36" s="24"/>
      <c r="O36" s="24"/>
      <c r="P36" s="24"/>
      <c r="Q36" s="24"/>
      <c r="R36" s="25" t="str">
        <f t="shared" si="2"/>
        <v/>
      </c>
      <c r="S36" s="26" t="str">
        <f>IF(OR(J36="",J36=0),"",
IF(J36="Afecta probabilidad",'2. Identificación del Riesgo'!$L$36,""))</f>
        <v/>
      </c>
      <c r="T36" s="26" t="str">
        <f>IF(OR(J36="",J36=0),"",
IF(J36="Afecta Impacto",'2. Identificación del Riesgo'!$O$36,""))</f>
        <v/>
      </c>
      <c r="U36" s="26">
        <f t="shared" si="3"/>
        <v>0</v>
      </c>
      <c r="V36" s="26">
        <f t="shared" si="4"/>
        <v>0</v>
      </c>
      <c r="W36" s="3"/>
      <c r="X36" s="3"/>
      <c r="Y36" s="3"/>
      <c r="Z36" s="3"/>
      <c r="AA36" s="3"/>
      <c r="AB36" s="3"/>
      <c r="AC36" s="3"/>
      <c r="AD36" s="3"/>
      <c r="AE36" s="3"/>
      <c r="AF36" s="3"/>
      <c r="AG36" s="3"/>
      <c r="AH36" s="3"/>
      <c r="AI36" s="3"/>
      <c r="AJ36" s="3"/>
      <c r="AK36" s="3"/>
      <c r="AL36" s="3"/>
      <c r="AM36" s="3"/>
    </row>
    <row r="37" spans="1:39" ht="29.25" customHeight="1">
      <c r="A37" s="88"/>
      <c r="B37" s="88"/>
      <c r="C37" s="88"/>
      <c r="D37" s="88"/>
      <c r="E37" s="23"/>
      <c r="F37" s="23"/>
      <c r="G37" s="23"/>
      <c r="H37" s="23" t="str">
        <f t="shared" si="0"/>
        <v xml:space="preserve">  </v>
      </c>
      <c r="I37" s="24"/>
      <c r="J37" s="24" t="str">
        <f t="shared" si="1"/>
        <v/>
      </c>
      <c r="K37" s="24"/>
      <c r="L37" s="24"/>
      <c r="M37" s="24"/>
      <c r="N37" s="24"/>
      <c r="O37" s="24"/>
      <c r="P37" s="24"/>
      <c r="Q37" s="24"/>
      <c r="R37" s="25" t="str">
        <f t="shared" si="2"/>
        <v/>
      </c>
      <c r="S37" s="26" t="str">
        <f>IF(OR(J37="",J37=0),"",
IF(J37="Afecta probabilidad",
IF(J36="Afecta probabilidad",S36-(S36*R36),'2. Identificación del Riesgo'!$L$36),""))</f>
        <v/>
      </c>
      <c r="T37" s="26" t="str">
        <f>IF(OR(J37="",J37=0),"",
IF(J37="Afecta Impacto",
IF(J36="Afecta Impacto",T36-(T36*R36),'2. Identificación del Riesgo'!$O$36),""))</f>
        <v/>
      </c>
      <c r="U37" s="26">
        <f t="shared" si="3"/>
        <v>0</v>
      </c>
      <c r="V37" s="26">
        <f t="shared" si="4"/>
        <v>0</v>
      </c>
      <c r="W37" s="2"/>
      <c r="X37" s="2"/>
      <c r="Y37" s="2"/>
      <c r="Z37" s="2"/>
      <c r="AA37" s="2"/>
      <c r="AB37" s="2"/>
      <c r="AC37" s="2"/>
      <c r="AD37" s="2"/>
      <c r="AE37" s="2"/>
      <c r="AF37" s="2"/>
      <c r="AG37" s="2"/>
      <c r="AH37" s="2"/>
      <c r="AI37" s="2"/>
      <c r="AJ37" s="2"/>
      <c r="AK37" s="2"/>
      <c r="AL37" s="2"/>
      <c r="AM37" s="2"/>
    </row>
    <row r="38" spans="1:39" ht="29.25" customHeight="1">
      <c r="A38" s="83"/>
      <c r="B38" s="83"/>
      <c r="C38" s="83"/>
      <c r="D38" s="83"/>
      <c r="E38" s="23"/>
      <c r="F38" s="23"/>
      <c r="G38" s="23"/>
      <c r="H38" s="23" t="str">
        <f t="shared" si="0"/>
        <v xml:space="preserve">  </v>
      </c>
      <c r="I38" s="24"/>
      <c r="J38" s="24" t="str">
        <f t="shared" si="1"/>
        <v/>
      </c>
      <c r="K38" s="24"/>
      <c r="L38" s="24"/>
      <c r="M38" s="24"/>
      <c r="N38" s="24"/>
      <c r="O38" s="24"/>
      <c r="P38" s="24"/>
      <c r="Q38" s="24"/>
      <c r="R38" s="25" t="str">
        <f t="shared" si="2"/>
        <v/>
      </c>
      <c r="S38" s="26" t="str">
        <f>IF(OR(J38="",J38=0),"",
IF(J38="Afecta probabilidad",
IF(J37="Afecta probabilidad",S37-(S37*R37),
IF(J36="Afecta probabilidad",S36-(S36*R36),'2. Identificación del Riesgo'!$L$36)),""))</f>
        <v/>
      </c>
      <c r="T38" s="26" t="str">
        <f>IF(OR(J38="",J38=0),"",
IF(J38="Afecta Impacto",
IF(J37="Afecta Impacto",T37-(T37*R37),
IF(J36="Afecta Impacto",T36-(T36*R36),'2. Identificación del Riesgo'!$O$36)),""))</f>
        <v/>
      </c>
      <c r="U38" s="26">
        <f t="shared" si="3"/>
        <v>0</v>
      </c>
      <c r="V38" s="26">
        <f t="shared" si="4"/>
        <v>0</v>
      </c>
      <c r="W38" s="2"/>
      <c r="X38" s="2"/>
      <c r="Y38" s="2"/>
      <c r="Z38" s="2"/>
      <c r="AA38" s="2"/>
      <c r="AB38" s="2"/>
      <c r="AC38" s="2"/>
      <c r="AD38" s="2"/>
      <c r="AE38" s="2"/>
      <c r="AF38" s="2"/>
      <c r="AG38" s="2"/>
      <c r="AH38" s="2"/>
      <c r="AI38" s="2"/>
      <c r="AJ38" s="2"/>
      <c r="AK38" s="2"/>
      <c r="AL38" s="2"/>
      <c r="AM38" s="2"/>
    </row>
    <row r="39" spans="1:39" ht="29.25" customHeight="1">
      <c r="A39" s="93">
        <v>11</v>
      </c>
      <c r="B39" s="110"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Riesgo'!B39:B41)))</f>
        <v/>
      </c>
      <c r="C39" s="9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Riesgo'!G39:G41)))</f>
        <v/>
      </c>
      <c r="D39" s="9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Riesgo'!H39:H41="","",
IF('2. Identificación del Riesgo'!H39:H41&lt;&gt;"Corrupción",'2. Identificación del Riesgo'!H39:H41)))</f>
        <v/>
      </c>
      <c r="E39" s="23"/>
      <c r="F39" s="23"/>
      <c r="G39" s="23"/>
      <c r="H39" s="23" t="str">
        <f t="shared" si="0"/>
        <v xml:space="preserve">  </v>
      </c>
      <c r="I39" s="24"/>
      <c r="J39" s="24" t="str">
        <f t="shared" si="1"/>
        <v/>
      </c>
      <c r="K39" s="24"/>
      <c r="L39" s="24"/>
      <c r="M39" s="24"/>
      <c r="N39" s="24"/>
      <c r="O39" s="24"/>
      <c r="P39" s="24"/>
      <c r="Q39" s="24"/>
      <c r="R39" s="25" t="str">
        <f t="shared" si="2"/>
        <v/>
      </c>
      <c r="S39" s="26" t="str">
        <f>IF(OR(J39="",J39=0),"",
IF(J39="Afecta probabilidad",'2. Identificación del Riesgo'!$L$39,""))</f>
        <v/>
      </c>
      <c r="T39" s="26" t="str">
        <f>IF(OR(J39="",J39=0),"",
IF(J39="Afecta Impacto",'2. Identificación del Riesgo'!$O$39,""))</f>
        <v/>
      </c>
      <c r="U39" s="26">
        <f t="shared" si="3"/>
        <v>0</v>
      </c>
      <c r="V39" s="26">
        <f t="shared" si="4"/>
        <v>0</v>
      </c>
      <c r="W39" s="3"/>
      <c r="X39" s="3"/>
      <c r="Y39" s="3"/>
      <c r="Z39" s="3"/>
      <c r="AA39" s="3"/>
      <c r="AB39" s="3"/>
      <c r="AC39" s="3"/>
      <c r="AD39" s="3"/>
      <c r="AE39" s="3"/>
      <c r="AF39" s="3"/>
      <c r="AG39" s="3"/>
      <c r="AH39" s="3"/>
      <c r="AI39" s="3"/>
      <c r="AJ39" s="3"/>
      <c r="AK39" s="3"/>
      <c r="AL39" s="3"/>
      <c r="AM39" s="3"/>
    </row>
    <row r="40" spans="1:39" ht="29.25" customHeight="1">
      <c r="A40" s="88"/>
      <c r="B40" s="88"/>
      <c r="C40" s="88"/>
      <c r="D40" s="88"/>
      <c r="E40" s="23"/>
      <c r="F40" s="23"/>
      <c r="G40" s="23"/>
      <c r="H40" s="23" t="str">
        <f t="shared" si="0"/>
        <v xml:space="preserve">  </v>
      </c>
      <c r="I40" s="24"/>
      <c r="J40" s="24" t="str">
        <f t="shared" si="1"/>
        <v/>
      </c>
      <c r="K40" s="24"/>
      <c r="L40" s="24"/>
      <c r="M40" s="24"/>
      <c r="N40" s="24"/>
      <c r="O40" s="24"/>
      <c r="P40" s="24"/>
      <c r="Q40" s="24"/>
      <c r="R40" s="25" t="str">
        <f t="shared" si="2"/>
        <v/>
      </c>
      <c r="S40" s="26" t="str">
        <f>IF(OR(J40="",J40=0),"",
IF(J40="Afecta probabilidad",
IF(J39="Afecta probabilidad",S39-(S39*R39),'2. Identificación del Riesgo'!$L$39),""))</f>
        <v/>
      </c>
      <c r="T40" s="26" t="str">
        <f>IF(OR(J40="",J40=0),"",
IF(J40="Afecta Impacto",
IF(J39="Afecta Impacto",T39-(T39*R39),'2. Identificación del Riesgo'!$O$39),""))</f>
        <v/>
      </c>
      <c r="U40" s="26">
        <f t="shared" si="3"/>
        <v>0</v>
      </c>
      <c r="V40" s="26">
        <f t="shared" si="4"/>
        <v>0</v>
      </c>
      <c r="W40" s="2"/>
      <c r="X40" s="2"/>
      <c r="Y40" s="2"/>
      <c r="Z40" s="2"/>
      <c r="AA40" s="2"/>
      <c r="AB40" s="2"/>
      <c r="AC40" s="2"/>
      <c r="AD40" s="2"/>
      <c r="AE40" s="2"/>
      <c r="AF40" s="2"/>
      <c r="AG40" s="2"/>
      <c r="AH40" s="2"/>
      <c r="AI40" s="2"/>
      <c r="AJ40" s="2"/>
      <c r="AK40" s="2"/>
      <c r="AL40" s="2"/>
      <c r="AM40" s="2"/>
    </row>
    <row r="41" spans="1:39" ht="29.25" customHeight="1">
      <c r="A41" s="83"/>
      <c r="B41" s="83"/>
      <c r="C41" s="83"/>
      <c r="D41" s="83"/>
      <c r="E41" s="23"/>
      <c r="F41" s="23"/>
      <c r="G41" s="23"/>
      <c r="H41" s="23" t="str">
        <f t="shared" si="0"/>
        <v xml:space="preserve">  </v>
      </c>
      <c r="I41" s="24"/>
      <c r="J41" s="24" t="str">
        <f t="shared" si="1"/>
        <v/>
      </c>
      <c r="K41" s="24"/>
      <c r="L41" s="24"/>
      <c r="M41" s="24"/>
      <c r="N41" s="24"/>
      <c r="O41" s="24"/>
      <c r="P41" s="24"/>
      <c r="Q41" s="24"/>
      <c r="R41" s="25" t="str">
        <f t="shared" si="2"/>
        <v/>
      </c>
      <c r="S41" s="26" t="str">
        <f>IF(OR(J41="",J41=0),"",
IF(J41="Afecta probabilidad",
IF(J40="Afecta probabilidad",S40-(S40*R40),
IF(J39="Afecta probabilidad",S39-(S39*R39),'2. Identificación del Riesgo'!$L$39)),""))</f>
        <v/>
      </c>
      <c r="T41" s="26" t="str">
        <f>IF(OR(J41="",J41=0),"",
IF(J41="Afecta Impacto",
IF(J40="Afecta Impacto",T40-(T40*R40),
IF(J39="Afecta Impacto",T39-(T39*R39),'2. Identificación del Riesgo'!$O$39)),""))</f>
        <v/>
      </c>
      <c r="U41" s="26">
        <f t="shared" si="3"/>
        <v>0</v>
      </c>
      <c r="V41" s="26">
        <f t="shared" si="4"/>
        <v>0</v>
      </c>
      <c r="W41" s="2"/>
      <c r="X41" s="2"/>
      <c r="Y41" s="2"/>
      <c r="Z41" s="2"/>
      <c r="AA41" s="2"/>
      <c r="AB41" s="2"/>
      <c r="AC41" s="2"/>
      <c r="AD41" s="2"/>
      <c r="AE41" s="2"/>
      <c r="AF41" s="2"/>
      <c r="AG41" s="2"/>
      <c r="AH41" s="2"/>
      <c r="AI41" s="2"/>
      <c r="AJ41" s="2"/>
      <c r="AK41" s="2"/>
      <c r="AL41" s="2"/>
      <c r="AM41" s="2"/>
    </row>
    <row r="42" spans="1:39" ht="30.75" customHeight="1">
      <c r="A42" s="93">
        <v>12</v>
      </c>
      <c r="B42" s="110"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Riesgo'!B42:B44)))</f>
        <v/>
      </c>
      <c r="C42" s="94"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Riesgo'!G42:G44)))</f>
        <v/>
      </c>
      <c r="D42" s="94"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Riesgo'!H42:H44="","",
IF('2. Identificación del Riesgo'!H42:H44&lt;&gt;"Corrupción",'2. Identificación del Riesgo'!H42:H44)))</f>
        <v/>
      </c>
      <c r="E42" s="23"/>
      <c r="F42" s="23"/>
      <c r="G42" s="23"/>
      <c r="H42" s="23" t="str">
        <f t="shared" si="0"/>
        <v xml:space="preserve">  </v>
      </c>
      <c r="I42" s="24"/>
      <c r="J42" s="24" t="str">
        <f t="shared" si="1"/>
        <v/>
      </c>
      <c r="K42" s="24"/>
      <c r="L42" s="24"/>
      <c r="M42" s="24"/>
      <c r="N42" s="24"/>
      <c r="O42" s="24"/>
      <c r="P42" s="24"/>
      <c r="Q42" s="24"/>
      <c r="R42" s="25" t="str">
        <f t="shared" si="2"/>
        <v/>
      </c>
      <c r="S42" s="26" t="str">
        <f>IF(OR(J42="",J42=0),"",
IF(J42="Afecta probabilidad",'2. Identificación del Riesgo'!$L$42,""))</f>
        <v/>
      </c>
      <c r="T42" s="26" t="str">
        <f>IF(OR(J42="",J42=0),"",
IF(J42="Afecta Impacto",'2. Identificación del Riesgo'!$O$42,""))</f>
        <v/>
      </c>
      <c r="U42" s="26">
        <f t="shared" si="3"/>
        <v>0</v>
      </c>
      <c r="V42" s="26">
        <f t="shared" si="4"/>
        <v>0</v>
      </c>
      <c r="W42" s="3"/>
      <c r="X42" s="3"/>
      <c r="Y42" s="3"/>
      <c r="Z42" s="3"/>
      <c r="AA42" s="3"/>
      <c r="AB42" s="3"/>
      <c r="AC42" s="3"/>
      <c r="AD42" s="3"/>
      <c r="AE42" s="3"/>
      <c r="AF42" s="3"/>
      <c r="AG42" s="3"/>
      <c r="AH42" s="3"/>
      <c r="AI42" s="3"/>
      <c r="AJ42" s="3"/>
      <c r="AK42" s="3"/>
      <c r="AL42" s="3"/>
      <c r="AM42" s="3"/>
    </row>
    <row r="43" spans="1:39" ht="30.75" customHeight="1">
      <c r="A43" s="88"/>
      <c r="B43" s="88"/>
      <c r="C43" s="88"/>
      <c r="D43" s="88"/>
      <c r="E43" s="23"/>
      <c r="F43" s="23"/>
      <c r="G43" s="23"/>
      <c r="H43" s="23" t="str">
        <f t="shared" si="0"/>
        <v xml:space="preserve">  </v>
      </c>
      <c r="I43" s="24"/>
      <c r="J43" s="24" t="str">
        <f t="shared" si="1"/>
        <v/>
      </c>
      <c r="K43" s="24"/>
      <c r="L43" s="24"/>
      <c r="M43" s="24"/>
      <c r="N43" s="24"/>
      <c r="O43" s="24"/>
      <c r="P43" s="24"/>
      <c r="Q43" s="24"/>
      <c r="R43" s="25" t="str">
        <f t="shared" si="2"/>
        <v/>
      </c>
      <c r="S43" s="26" t="str">
        <f>IF(OR(J43="",J43=0),"",
IF(J43="Afecta probabilidad",
IF(J42="Afecta probabilidad",S42-(S42*R42),'2. Identificación del Riesgo'!$L$42),""))</f>
        <v/>
      </c>
      <c r="T43" s="26" t="str">
        <f>IF(OR(J43="",J43=0),"",
IF(J43="Afecta Impacto",
IF(J42="Afecta Impacto",T42-(T42*R42),'2. Identificación del Riesgo'!$O$42),""))</f>
        <v/>
      </c>
      <c r="U43" s="26">
        <f t="shared" si="3"/>
        <v>0</v>
      </c>
      <c r="V43" s="26">
        <f t="shared" si="4"/>
        <v>0</v>
      </c>
      <c r="W43" s="2"/>
      <c r="X43" s="2"/>
      <c r="Y43" s="2"/>
      <c r="Z43" s="2"/>
      <c r="AA43" s="2"/>
      <c r="AB43" s="2"/>
      <c r="AC43" s="2"/>
      <c r="AD43" s="2"/>
      <c r="AE43" s="2"/>
      <c r="AF43" s="2"/>
      <c r="AG43" s="2"/>
      <c r="AH43" s="2"/>
      <c r="AI43" s="2"/>
      <c r="AJ43" s="2"/>
      <c r="AK43" s="2"/>
      <c r="AL43" s="2"/>
      <c r="AM43" s="2"/>
    </row>
    <row r="44" spans="1:39" ht="30.75" customHeight="1">
      <c r="A44" s="83"/>
      <c r="B44" s="83"/>
      <c r="C44" s="83"/>
      <c r="D44" s="83"/>
      <c r="E44" s="23"/>
      <c r="F44" s="23"/>
      <c r="G44" s="23"/>
      <c r="H44" s="23" t="str">
        <f t="shared" si="0"/>
        <v xml:space="preserve">  </v>
      </c>
      <c r="I44" s="24"/>
      <c r="J44" s="24" t="str">
        <f t="shared" si="1"/>
        <v/>
      </c>
      <c r="K44" s="24"/>
      <c r="L44" s="24"/>
      <c r="M44" s="24"/>
      <c r="N44" s="24"/>
      <c r="O44" s="24"/>
      <c r="P44" s="24"/>
      <c r="Q44" s="24"/>
      <c r="R44" s="25" t="str">
        <f t="shared" si="2"/>
        <v/>
      </c>
      <c r="S44" s="26" t="str">
        <f>IF(OR(J44="",J44=0),"",
IF(J44="Afecta probabilidad",
IF(J43="Afecta probabilidad",S43-(S43*R43),
IF(J42="Afecta probabilidad",S42-(S42*R42),'2. Identificación del Riesgo'!$L$42)),""))</f>
        <v/>
      </c>
      <c r="T44" s="26" t="str">
        <f>IF(OR(J44="",J44=0),"",
IF(J44="Afecta Impacto",
IF(J43="Afecta Impacto",T43-(T43*R43),
IF(J42="Afecta Impacto",T42-(T42*R42),'2. Identificación del Riesgo'!$O$42)),""))</f>
        <v/>
      </c>
      <c r="U44" s="26">
        <f t="shared" si="3"/>
        <v>0</v>
      </c>
      <c r="V44" s="26">
        <f t="shared" si="4"/>
        <v>0</v>
      </c>
      <c r="W44" s="2"/>
      <c r="X44" s="2"/>
      <c r="Y44" s="2"/>
      <c r="Z44" s="2"/>
      <c r="AA44" s="2"/>
      <c r="AB44" s="2"/>
      <c r="AC44" s="2"/>
      <c r="AD44" s="2"/>
      <c r="AE44" s="2"/>
      <c r="AF44" s="2"/>
      <c r="AG44" s="2"/>
      <c r="AH44" s="2"/>
      <c r="AI44" s="2"/>
      <c r="AJ44" s="2"/>
      <c r="AK44" s="2"/>
      <c r="AL44" s="2"/>
      <c r="AM44" s="2"/>
    </row>
    <row r="45" spans="1:39" ht="30.75" customHeight="1">
      <c r="A45" s="93">
        <v>13</v>
      </c>
      <c r="B45" s="110"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Riesgo'!B45:B47)))</f>
        <v/>
      </c>
      <c r="C45" s="94"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Riesgo'!G45:G47)))</f>
        <v/>
      </c>
      <c r="D45" s="94"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Riesgo'!H45:H47="","",
IF('2. Identificación del Riesgo'!H45:H47&lt;&gt;"Corrupción",'2. Identificación del Riesgo'!H45:H47)))</f>
        <v/>
      </c>
      <c r="E45" s="23"/>
      <c r="F45" s="23"/>
      <c r="G45" s="23"/>
      <c r="H45" s="23" t="str">
        <f t="shared" si="0"/>
        <v xml:space="preserve">  </v>
      </c>
      <c r="I45" s="24"/>
      <c r="J45" s="24" t="str">
        <f t="shared" si="1"/>
        <v/>
      </c>
      <c r="K45" s="24"/>
      <c r="L45" s="24"/>
      <c r="M45" s="24"/>
      <c r="N45" s="24"/>
      <c r="O45" s="24"/>
      <c r="P45" s="24"/>
      <c r="Q45" s="24"/>
      <c r="R45" s="25" t="str">
        <f t="shared" si="2"/>
        <v/>
      </c>
      <c r="S45" s="26" t="str">
        <f>IF(OR(J45="",J45=0),"",
IF(J45="Afecta probabilidad",'2. Identificación del Riesgo'!$L$45,""))</f>
        <v/>
      </c>
      <c r="T45" s="26" t="str">
        <f>IF(OR(J45="",J45=0),"",
IF(J45="Afecta Impacto",'2. Identificación del Riesgo'!$O$45,""))</f>
        <v/>
      </c>
      <c r="U45" s="26">
        <f t="shared" si="3"/>
        <v>0</v>
      </c>
      <c r="V45" s="26">
        <f t="shared" si="4"/>
        <v>0</v>
      </c>
      <c r="W45" s="3"/>
      <c r="X45" s="3"/>
      <c r="Y45" s="3"/>
      <c r="Z45" s="3"/>
      <c r="AA45" s="3"/>
      <c r="AB45" s="3"/>
      <c r="AC45" s="3"/>
      <c r="AD45" s="3"/>
      <c r="AE45" s="3"/>
      <c r="AF45" s="3"/>
      <c r="AG45" s="3"/>
      <c r="AH45" s="3"/>
      <c r="AI45" s="3"/>
      <c r="AJ45" s="3"/>
      <c r="AK45" s="3"/>
      <c r="AL45" s="3"/>
      <c r="AM45" s="3"/>
    </row>
    <row r="46" spans="1:39" ht="30.75" customHeight="1">
      <c r="A46" s="88"/>
      <c r="B46" s="88"/>
      <c r="C46" s="88"/>
      <c r="D46" s="88"/>
      <c r="E46" s="23"/>
      <c r="F46" s="23"/>
      <c r="G46" s="23"/>
      <c r="H46" s="23" t="str">
        <f t="shared" si="0"/>
        <v xml:space="preserve">  </v>
      </c>
      <c r="I46" s="24"/>
      <c r="J46" s="24" t="str">
        <f t="shared" si="1"/>
        <v/>
      </c>
      <c r="K46" s="24"/>
      <c r="L46" s="24"/>
      <c r="M46" s="24"/>
      <c r="N46" s="24"/>
      <c r="O46" s="24"/>
      <c r="P46" s="24"/>
      <c r="Q46" s="24"/>
      <c r="R46" s="25" t="str">
        <f t="shared" si="2"/>
        <v/>
      </c>
      <c r="S46" s="26" t="str">
        <f>IF(OR(J46="",J46=0),"",
IF(J46="Afecta probabilidad",
IF(J45="Afecta probabilidad",S45-(S45*R45),'2. Identificación del Riesgo'!$L$45),""))</f>
        <v/>
      </c>
      <c r="T46" s="26" t="str">
        <f>IF(OR(J46="",J46=0),"",
IF(J46="Afecta Impacto",
IF(J45="Afecta Impacto",T45-(T45*R45),'2. Identificación del Riesgo'!$O$45),""))</f>
        <v/>
      </c>
      <c r="U46" s="26">
        <f t="shared" si="3"/>
        <v>0</v>
      </c>
      <c r="V46" s="26">
        <f t="shared" si="4"/>
        <v>0</v>
      </c>
      <c r="W46" s="2"/>
      <c r="X46" s="2"/>
      <c r="Y46" s="2"/>
      <c r="Z46" s="2"/>
      <c r="AA46" s="2"/>
      <c r="AB46" s="2"/>
      <c r="AC46" s="2"/>
      <c r="AD46" s="2"/>
      <c r="AE46" s="2"/>
      <c r="AF46" s="2"/>
      <c r="AG46" s="2"/>
      <c r="AH46" s="2"/>
      <c r="AI46" s="2"/>
      <c r="AJ46" s="2"/>
      <c r="AK46" s="2"/>
      <c r="AL46" s="2"/>
      <c r="AM46" s="2"/>
    </row>
    <row r="47" spans="1:39" ht="30.75" customHeight="1">
      <c r="A47" s="83"/>
      <c r="B47" s="83"/>
      <c r="C47" s="83"/>
      <c r="D47" s="83"/>
      <c r="E47" s="23"/>
      <c r="F47" s="23"/>
      <c r="G47" s="23"/>
      <c r="H47" s="23" t="str">
        <f t="shared" si="0"/>
        <v xml:space="preserve">  </v>
      </c>
      <c r="I47" s="24"/>
      <c r="J47" s="24" t="str">
        <f t="shared" si="1"/>
        <v/>
      </c>
      <c r="K47" s="24"/>
      <c r="L47" s="24"/>
      <c r="M47" s="24"/>
      <c r="N47" s="24"/>
      <c r="O47" s="24"/>
      <c r="P47" s="24"/>
      <c r="Q47" s="24"/>
      <c r="R47" s="25" t="str">
        <f t="shared" si="2"/>
        <v/>
      </c>
      <c r="S47" s="26" t="str">
        <f>IF(OR(J47="",J47=0),"",
IF(J47="Afecta probabilidad",
IF(J46="Afecta probabilidad",S46-(S46*R46),
IF(J45="Afecta probabilidad",S45-(S45*R45),'2. Identificación del Riesgo'!$L$45)),""))</f>
        <v/>
      </c>
      <c r="T47" s="26" t="str">
        <f>IF(OR(J47="",J47=0),"",
IF(J47="Afecta Impacto",
IF(J46="Afecta Impacto",T46-(T46*R46),
IF(J45="Afecta Impacto",T45-(T45*R45),'2. Identificación del Riesgo'!$O$45)),""))</f>
        <v/>
      </c>
      <c r="U47" s="26">
        <f t="shared" si="3"/>
        <v>0</v>
      </c>
      <c r="V47" s="26">
        <f t="shared" si="4"/>
        <v>0</v>
      </c>
      <c r="W47" s="2"/>
      <c r="X47" s="2"/>
      <c r="Y47" s="2"/>
      <c r="Z47" s="2"/>
      <c r="AA47" s="2"/>
      <c r="AB47" s="2"/>
      <c r="AC47" s="2"/>
      <c r="AD47" s="2"/>
      <c r="AE47" s="2"/>
      <c r="AF47" s="2"/>
      <c r="AG47" s="2"/>
      <c r="AH47" s="2"/>
      <c r="AI47" s="2"/>
      <c r="AJ47" s="2"/>
      <c r="AK47" s="2"/>
      <c r="AL47" s="2"/>
      <c r="AM47" s="2"/>
    </row>
    <row r="48" spans="1:39" ht="30.75" customHeight="1">
      <c r="A48" s="93">
        <v>14</v>
      </c>
      <c r="B48" s="110"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Riesgo'!B48:B50)))</f>
        <v/>
      </c>
      <c r="C48" s="9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Riesgo'!G48:G50)))</f>
        <v/>
      </c>
      <c r="D48" s="9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Riesgo'!H48:H50="","",
IF('2. Identificación del Riesgo'!H48:H50&lt;&gt;"Corrupción",'2. Identificación del Riesgo'!H48:H50)))</f>
        <v/>
      </c>
      <c r="E48" s="23"/>
      <c r="F48" s="23"/>
      <c r="G48" s="23"/>
      <c r="H48" s="23" t="str">
        <f t="shared" si="0"/>
        <v xml:space="preserve">  </v>
      </c>
      <c r="I48" s="24"/>
      <c r="J48" s="24" t="str">
        <f t="shared" si="1"/>
        <v/>
      </c>
      <c r="K48" s="24"/>
      <c r="L48" s="24"/>
      <c r="M48" s="24"/>
      <c r="N48" s="24"/>
      <c r="O48" s="24"/>
      <c r="P48" s="24"/>
      <c r="Q48" s="24"/>
      <c r="R48" s="25" t="str">
        <f t="shared" si="2"/>
        <v/>
      </c>
      <c r="S48" s="26" t="str">
        <f>IF(OR(J48="",J48=0),"",
IF(J48="Afecta probabilidad",'2. Identificación del Riesgo'!$L$48,""))</f>
        <v/>
      </c>
      <c r="T48" s="26" t="str">
        <f>IF(OR(J48="",J48=0),"",
IF(J48="Afecta Impacto",'2. Identificación del Riesgo'!$O$48,""))</f>
        <v/>
      </c>
      <c r="U48" s="26">
        <f t="shared" si="3"/>
        <v>0</v>
      </c>
      <c r="V48" s="26">
        <f t="shared" si="4"/>
        <v>0</v>
      </c>
      <c r="W48" s="3"/>
      <c r="X48" s="3"/>
      <c r="Y48" s="3"/>
      <c r="Z48" s="3"/>
      <c r="AA48" s="3"/>
      <c r="AB48" s="3"/>
      <c r="AC48" s="3"/>
      <c r="AD48" s="3"/>
      <c r="AE48" s="3"/>
      <c r="AF48" s="3"/>
      <c r="AG48" s="3"/>
      <c r="AH48" s="3"/>
      <c r="AI48" s="3"/>
      <c r="AJ48" s="3"/>
      <c r="AK48" s="3"/>
      <c r="AL48" s="3"/>
      <c r="AM48" s="3"/>
    </row>
    <row r="49" spans="1:39" ht="30.75" customHeight="1">
      <c r="A49" s="88"/>
      <c r="B49" s="88"/>
      <c r="C49" s="88"/>
      <c r="D49" s="88"/>
      <c r="E49" s="23"/>
      <c r="F49" s="23"/>
      <c r="G49" s="23"/>
      <c r="H49" s="23" t="str">
        <f t="shared" si="0"/>
        <v xml:space="preserve">  </v>
      </c>
      <c r="I49" s="24"/>
      <c r="J49" s="24" t="str">
        <f t="shared" si="1"/>
        <v/>
      </c>
      <c r="K49" s="24"/>
      <c r="L49" s="24"/>
      <c r="M49" s="24"/>
      <c r="N49" s="24"/>
      <c r="O49" s="24"/>
      <c r="P49" s="24"/>
      <c r="Q49" s="24"/>
      <c r="R49" s="25" t="str">
        <f t="shared" si="2"/>
        <v/>
      </c>
      <c r="S49" s="26" t="str">
        <f>IF(OR(J49="",J49=0),"",
IF(J49="Afecta probabilidad",
IF(J48="Afecta probabilidad",S48-(S48*R48),'2. Identificación del Riesgo'!$L$48),""))</f>
        <v/>
      </c>
      <c r="T49" s="26" t="str">
        <f>IF(OR(J49="",J49=0),"",
IF(J49="Afecta Impacto",
IF(J48="Afecta Impacto",T48-(T48*R48),'2. Identificación del Riesgo'!$O$48),""))</f>
        <v/>
      </c>
      <c r="U49" s="26">
        <f t="shared" si="3"/>
        <v>0</v>
      </c>
      <c r="V49" s="26">
        <f t="shared" si="4"/>
        <v>0</v>
      </c>
      <c r="W49" s="2"/>
      <c r="X49" s="2"/>
      <c r="Y49" s="2"/>
      <c r="Z49" s="2"/>
      <c r="AA49" s="2"/>
      <c r="AB49" s="2"/>
      <c r="AC49" s="2"/>
      <c r="AD49" s="2"/>
      <c r="AE49" s="2"/>
      <c r="AF49" s="2"/>
      <c r="AG49" s="2"/>
      <c r="AH49" s="2"/>
      <c r="AI49" s="2"/>
      <c r="AJ49" s="2"/>
      <c r="AK49" s="2"/>
      <c r="AL49" s="2"/>
      <c r="AM49" s="2"/>
    </row>
    <row r="50" spans="1:39" ht="30.75" customHeight="1">
      <c r="A50" s="83"/>
      <c r="B50" s="83"/>
      <c r="C50" s="83"/>
      <c r="D50" s="83"/>
      <c r="E50" s="23"/>
      <c r="F50" s="23"/>
      <c r="G50" s="23"/>
      <c r="H50" s="23" t="str">
        <f t="shared" si="0"/>
        <v xml:space="preserve">  </v>
      </c>
      <c r="I50" s="24"/>
      <c r="J50" s="24" t="str">
        <f t="shared" si="1"/>
        <v/>
      </c>
      <c r="K50" s="24"/>
      <c r="L50" s="24"/>
      <c r="M50" s="24"/>
      <c r="N50" s="24"/>
      <c r="O50" s="24"/>
      <c r="P50" s="24"/>
      <c r="Q50" s="24"/>
      <c r="R50" s="25" t="str">
        <f t="shared" si="2"/>
        <v/>
      </c>
      <c r="S50" s="26" t="str">
        <f>IF(OR(J50="",J50=0),"",
IF(J50="Afecta probabilidad",
IF(J49="Afecta probabilidad",S49-(S49*R49),
IF(J48="Afecta probabilidad",S48-(S48*R48),'2. Identificación del Riesgo'!$L$48)),""))</f>
        <v/>
      </c>
      <c r="T50" s="26" t="str">
        <f>IF(OR(J50="",J50=0),"",
IF(J50="Afecta Impacto",
IF(J49="Afecta Impacto",T49-(T49*R49),
IF(J48="Afecta Impacto",T48-(T48*R48),'2. Identificación del Riesgo'!$O$48)),""))</f>
        <v/>
      </c>
      <c r="U50" s="26">
        <f t="shared" si="3"/>
        <v>0</v>
      </c>
      <c r="V50" s="26">
        <f t="shared" si="4"/>
        <v>0</v>
      </c>
      <c r="W50" s="2"/>
      <c r="X50" s="2"/>
      <c r="Y50" s="2"/>
      <c r="Z50" s="2"/>
      <c r="AA50" s="2"/>
      <c r="AB50" s="2"/>
      <c r="AC50" s="2"/>
      <c r="AD50" s="2"/>
      <c r="AE50" s="2"/>
      <c r="AF50" s="2"/>
      <c r="AG50" s="2"/>
      <c r="AH50" s="2"/>
      <c r="AI50" s="2"/>
      <c r="AJ50" s="2"/>
      <c r="AK50" s="2"/>
      <c r="AL50" s="2"/>
      <c r="AM50" s="2"/>
    </row>
    <row r="51" spans="1:39" ht="30.75" customHeight="1">
      <c r="A51" s="93">
        <v>15</v>
      </c>
      <c r="B51" s="110"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Riesgo'!B51:B53)))</f>
        <v/>
      </c>
      <c r="C51" s="94"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Riesgo'!G51:G53)))</f>
        <v/>
      </c>
      <c r="D51" s="94"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Riesgo'!H51:H53="","",
IF('2. Identificación del Riesgo'!H51:H53&lt;&gt;"Corrupción",'2. Identificación del Riesgo'!H51:H53)))</f>
        <v/>
      </c>
      <c r="E51" s="23"/>
      <c r="F51" s="23"/>
      <c r="G51" s="23"/>
      <c r="H51" s="23" t="str">
        <f t="shared" si="0"/>
        <v xml:space="preserve">  </v>
      </c>
      <c r="I51" s="24"/>
      <c r="J51" s="24" t="str">
        <f t="shared" si="1"/>
        <v/>
      </c>
      <c r="K51" s="24"/>
      <c r="L51" s="24"/>
      <c r="M51" s="24"/>
      <c r="N51" s="24"/>
      <c r="O51" s="24"/>
      <c r="P51" s="24"/>
      <c r="Q51" s="24"/>
      <c r="R51" s="25" t="str">
        <f t="shared" si="2"/>
        <v/>
      </c>
      <c r="S51" s="26" t="str">
        <f>IF(OR(J51="",J51=0),"",
IF(J51="Afecta probabilidad",'2. Identificación del Riesgo'!$L$51,""))</f>
        <v/>
      </c>
      <c r="T51" s="26" t="str">
        <f>IF(OR(J51="",J51=0),"",
IF(J51="Afecta Impacto",'2. Identificación del Riesgo'!$O$51,""))</f>
        <v/>
      </c>
      <c r="U51" s="26">
        <f t="shared" si="3"/>
        <v>0</v>
      </c>
      <c r="V51" s="26">
        <f t="shared" si="4"/>
        <v>0</v>
      </c>
      <c r="W51" s="3"/>
      <c r="X51" s="3"/>
      <c r="Y51" s="3"/>
      <c r="Z51" s="3"/>
      <c r="AA51" s="3"/>
      <c r="AB51" s="3"/>
      <c r="AC51" s="3"/>
      <c r="AD51" s="3"/>
      <c r="AE51" s="3"/>
      <c r="AF51" s="3"/>
      <c r="AG51" s="3"/>
      <c r="AH51" s="3"/>
      <c r="AI51" s="3"/>
      <c r="AJ51" s="3"/>
      <c r="AK51" s="3"/>
      <c r="AL51" s="3"/>
      <c r="AM51" s="3"/>
    </row>
    <row r="52" spans="1:39" ht="30.75" customHeight="1">
      <c r="A52" s="88"/>
      <c r="B52" s="88"/>
      <c r="C52" s="88"/>
      <c r="D52" s="88"/>
      <c r="E52" s="23"/>
      <c r="F52" s="23"/>
      <c r="G52" s="23"/>
      <c r="H52" s="23" t="str">
        <f t="shared" si="0"/>
        <v xml:space="preserve">  </v>
      </c>
      <c r="I52" s="24"/>
      <c r="J52" s="24" t="str">
        <f t="shared" si="1"/>
        <v/>
      </c>
      <c r="K52" s="24"/>
      <c r="L52" s="24"/>
      <c r="M52" s="24"/>
      <c r="N52" s="24"/>
      <c r="O52" s="24"/>
      <c r="P52" s="24"/>
      <c r="Q52" s="24"/>
      <c r="R52" s="25" t="str">
        <f t="shared" si="2"/>
        <v/>
      </c>
      <c r="S52" s="26" t="str">
        <f>IF(OR(J52="",J52=0),"",
IF(J52="Afecta probabilidad",
IF(J51="Afecta probabilidad",S51-(S51*R51),'2. Identificación del Riesgo'!$L$51),""))</f>
        <v/>
      </c>
      <c r="T52" s="26" t="str">
        <f>IF(OR(J52="",J52=0),"",
IF(J52="Afecta Impacto",
IF(J51="Afecta Impacto",T51-(T51*R51),'2. Identificación del Riesgo'!$O$51),""))</f>
        <v/>
      </c>
      <c r="U52" s="26">
        <f t="shared" si="3"/>
        <v>0</v>
      </c>
      <c r="V52" s="26">
        <f t="shared" si="4"/>
        <v>0</v>
      </c>
      <c r="W52" s="2"/>
      <c r="X52" s="2"/>
      <c r="Y52" s="2"/>
      <c r="Z52" s="2"/>
      <c r="AA52" s="2"/>
      <c r="AB52" s="2"/>
      <c r="AC52" s="2"/>
      <c r="AD52" s="2"/>
      <c r="AE52" s="2"/>
      <c r="AF52" s="2"/>
      <c r="AG52" s="2"/>
      <c r="AH52" s="2"/>
      <c r="AI52" s="2"/>
      <c r="AJ52" s="2"/>
      <c r="AK52" s="2"/>
      <c r="AL52" s="2"/>
      <c r="AM52" s="2"/>
    </row>
    <row r="53" spans="1:39" ht="30.75" customHeight="1">
      <c r="A53" s="83"/>
      <c r="B53" s="83"/>
      <c r="C53" s="83"/>
      <c r="D53" s="83"/>
      <c r="E53" s="23"/>
      <c r="F53" s="23"/>
      <c r="G53" s="23"/>
      <c r="H53" s="23" t="str">
        <f t="shared" si="0"/>
        <v xml:space="preserve">  </v>
      </c>
      <c r="I53" s="24"/>
      <c r="J53" s="24" t="str">
        <f t="shared" si="1"/>
        <v/>
      </c>
      <c r="K53" s="24"/>
      <c r="L53" s="24"/>
      <c r="M53" s="24"/>
      <c r="N53" s="24"/>
      <c r="O53" s="24"/>
      <c r="P53" s="24"/>
      <c r="Q53" s="24"/>
      <c r="R53" s="25" t="str">
        <f t="shared" si="2"/>
        <v/>
      </c>
      <c r="S53" s="26" t="str">
        <f>IF(OR(J53="",J53=0),"",
IF(J53="Afecta probabilidad",
IF(J52="Afecta probabilidad",S52-(S52*R52),
IF(J51="Afecta probabilidad",S51-(S51*R51),'2. Identificación del Riesgo'!$L$51)),""))</f>
        <v/>
      </c>
      <c r="T53" s="26" t="str">
        <f>IF(OR(J53="",J53=0),"",
IF(J53="Afecta Impacto",
IF(J52="Afecta Impacto",T52-(T52*R52),
IF(J51="Afecta Impacto",T51-(T51*R51),'2. Identificación del Riesgo'!$O$51)),""))</f>
        <v/>
      </c>
      <c r="U53" s="26">
        <f t="shared" si="3"/>
        <v>0</v>
      </c>
      <c r="V53" s="26">
        <f t="shared" si="4"/>
        <v>0</v>
      </c>
      <c r="W53" s="2"/>
      <c r="X53" s="2"/>
      <c r="Y53" s="2"/>
      <c r="Z53" s="2"/>
      <c r="AA53" s="2"/>
      <c r="AB53" s="2"/>
      <c r="AC53" s="2"/>
      <c r="AD53" s="2"/>
      <c r="AE53" s="2"/>
      <c r="AF53" s="2"/>
      <c r="AG53" s="2"/>
      <c r="AH53" s="2"/>
      <c r="AI53" s="2"/>
      <c r="AJ53" s="2"/>
      <c r="AK53" s="2"/>
      <c r="AL53" s="2"/>
      <c r="AM53" s="2"/>
    </row>
    <row r="54" spans="1:39" ht="30.75" customHeight="1">
      <c r="A54" s="93">
        <v>16</v>
      </c>
      <c r="B54" s="110"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Riesgo'!B54:B56)))</f>
        <v/>
      </c>
      <c r="C54" s="94"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Riesgo'!G54:G56)))</f>
        <v/>
      </c>
      <c r="D54" s="94"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Riesgo'!H54:H56="","",
IF('2. Identificación del Riesgo'!H54:H56&lt;&gt;"Corrupción",'2. Identificación del Riesgo'!H54:H56)))</f>
        <v/>
      </c>
      <c r="E54" s="23"/>
      <c r="F54" s="23"/>
      <c r="G54" s="23"/>
      <c r="H54" s="23" t="str">
        <f t="shared" si="0"/>
        <v xml:space="preserve">  </v>
      </c>
      <c r="I54" s="24"/>
      <c r="J54" s="24" t="str">
        <f t="shared" si="1"/>
        <v/>
      </c>
      <c r="K54" s="24"/>
      <c r="L54" s="24"/>
      <c r="M54" s="24"/>
      <c r="N54" s="24"/>
      <c r="O54" s="24"/>
      <c r="P54" s="24"/>
      <c r="Q54" s="24"/>
      <c r="R54" s="25" t="str">
        <f t="shared" si="2"/>
        <v/>
      </c>
      <c r="S54" s="26" t="str">
        <f>IF(OR(J54="",J54=0),"",
IF(J54="Afecta probabilidad",'2. Identificación del Riesgo'!$L$54,""))</f>
        <v/>
      </c>
      <c r="T54" s="26" t="str">
        <f>IF(OR(J54="",J54=0),"",
IF(J54="Afecta Impacto",'2. Identificación del Riesgo'!$O$54,""))</f>
        <v/>
      </c>
      <c r="U54" s="26">
        <f t="shared" si="3"/>
        <v>0</v>
      </c>
      <c r="V54" s="26">
        <f t="shared" si="4"/>
        <v>0</v>
      </c>
      <c r="W54" s="3"/>
      <c r="X54" s="3"/>
      <c r="Y54" s="3"/>
      <c r="Z54" s="3"/>
      <c r="AA54" s="3"/>
      <c r="AB54" s="3"/>
      <c r="AC54" s="3"/>
      <c r="AD54" s="3"/>
      <c r="AE54" s="3"/>
      <c r="AF54" s="3"/>
      <c r="AG54" s="3"/>
      <c r="AH54" s="3"/>
      <c r="AI54" s="3"/>
      <c r="AJ54" s="3"/>
      <c r="AK54" s="3"/>
      <c r="AL54" s="3"/>
      <c r="AM54" s="3"/>
    </row>
    <row r="55" spans="1:39" ht="30.75" customHeight="1">
      <c r="A55" s="88"/>
      <c r="B55" s="88"/>
      <c r="C55" s="88"/>
      <c r="D55" s="88"/>
      <c r="E55" s="23"/>
      <c r="F55" s="23"/>
      <c r="G55" s="23"/>
      <c r="H55" s="23" t="str">
        <f t="shared" si="0"/>
        <v xml:space="preserve">  </v>
      </c>
      <c r="I55" s="24"/>
      <c r="J55" s="24" t="str">
        <f t="shared" si="1"/>
        <v/>
      </c>
      <c r="K55" s="24"/>
      <c r="L55" s="24"/>
      <c r="M55" s="24"/>
      <c r="N55" s="24"/>
      <c r="O55" s="24"/>
      <c r="P55" s="24"/>
      <c r="Q55" s="24"/>
      <c r="R55" s="25" t="str">
        <f t="shared" si="2"/>
        <v/>
      </c>
      <c r="S55" s="26" t="str">
        <f>IF(OR(J55="",J55=0),"",
IF(J55="Afecta probabilidad",
IF(J54="Afecta probabilidad",S54-(S54*R54),'2. Identificación del Riesgo'!$L$54),""))</f>
        <v/>
      </c>
      <c r="T55" s="26" t="str">
        <f>IF(OR(J55="",J55=0),"",
IF(J55="Afecta Impacto",
IF(J54="Afecta Impacto",T54-(T54*R54),'2. Identificación del Riesgo'!$O$54),""))</f>
        <v/>
      </c>
      <c r="U55" s="26">
        <f t="shared" si="3"/>
        <v>0</v>
      </c>
      <c r="V55" s="26">
        <f t="shared" si="4"/>
        <v>0</v>
      </c>
      <c r="W55" s="2"/>
      <c r="X55" s="2"/>
      <c r="Y55" s="2"/>
      <c r="Z55" s="2"/>
      <c r="AA55" s="2"/>
      <c r="AB55" s="2"/>
      <c r="AC55" s="2"/>
      <c r="AD55" s="2"/>
      <c r="AE55" s="2"/>
      <c r="AF55" s="2"/>
      <c r="AG55" s="2"/>
      <c r="AH55" s="2"/>
      <c r="AI55" s="2"/>
      <c r="AJ55" s="2"/>
      <c r="AK55" s="2"/>
      <c r="AL55" s="2"/>
      <c r="AM55" s="2"/>
    </row>
    <row r="56" spans="1:39" ht="30.75" customHeight="1">
      <c r="A56" s="83"/>
      <c r="B56" s="83"/>
      <c r="C56" s="83"/>
      <c r="D56" s="83"/>
      <c r="E56" s="23"/>
      <c r="F56" s="23"/>
      <c r="G56" s="23"/>
      <c r="H56" s="23" t="str">
        <f t="shared" si="0"/>
        <v xml:space="preserve">  </v>
      </c>
      <c r="I56" s="24"/>
      <c r="J56" s="24" t="str">
        <f t="shared" si="1"/>
        <v/>
      </c>
      <c r="K56" s="24"/>
      <c r="L56" s="24"/>
      <c r="M56" s="24"/>
      <c r="N56" s="24"/>
      <c r="O56" s="24"/>
      <c r="P56" s="24"/>
      <c r="Q56" s="24"/>
      <c r="R56" s="25" t="str">
        <f t="shared" si="2"/>
        <v/>
      </c>
      <c r="S56" s="26" t="str">
        <f>IF(OR(J56="",J56=0),"",
IF(J56="Afecta probabilidad",
IF(J55="Afecta probabilidad",S55-(S55*R55),
IF(J54="Afecta probabilidad",S54-(S54*R54),'2. Identificación del Riesgo'!$L$54)),""))</f>
        <v/>
      </c>
      <c r="T56" s="26" t="str">
        <f>IF(OR(J56="",J56=0),"",
IF(J56="Afecta Impacto",
IF(J55="Afecta Impacto",T55-(T55*R55),
IF(J54="Afecta Impacto",T54-(T54*R54),'2. Identificación del Riesgo'!$O$54)),""))</f>
        <v/>
      </c>
      <c r="U56" s="26">
        <f t="shared" si="3"/>
        <v>0</v>
      </c>
      <c r="V56" s="26">
        <f t="shared" si="4"/>
        <v>0</v>
      </c>
      <c r="W56" s="2"/>
      <c r="X56" s="2"/>
      <c r="Y56" s="2"/>
      <c r="Z56" s="2"/>
      <c r="AA56" s="2"/>
      <c r="AB56" s="2"/>
      <c r="AC56" s="2"/>
      <c r="AD56" s="2"/>
      <c r="AE56" s="2"/>
      <c r="AF56" s="2"/>
      <c r="AG56" s="2"/>
      <c r="AH56" s="2"/>
      <c r="AI56" s="2"/>
      <c r="AJ56" s="2"/>
      <c r="AK56" s="2"/>
      <c r="AL56" s="2"/>
      <c r="AM56" s="2"/>
    </row>
    <row r="57" spans="1:39" ht="30.75" customHeight="1">
      <c r="A57" s="93">
        <v>17</v>
      </c>
      <c r="B57" s="110"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Riesgo'!B57:B59)))</f>
        <v/>
      </c>
      <c r="C57" s="94"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Riesgo'!G57:G59)))</f>
        <v/>
      </c>
      <c r="D57" s="94"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Riesgo'!H57:H59="","",
IF('2. Identificación del Riesgo'!H57:H59&lt;&gt;"Corrupción",'2. Identificación del Riesgo'!H57:H59)))</f>
        <v/>
      </c>
      <c r="E57" s="23"/>
      <c r="F57" s="23"/>
      <c r="G57" s="23"/>
      <c r="H57" s="23" t="str">
        <f t="shared" si="0"/>
        <v xml:space="preserve">  </v>
      </c>
      <c r="I57" s="24"/>
      <c r="J57" s="24" t="str">
        <f t="shared" si="1"/>
        <v/>
      </c>
      <c r="K57" s="24"/>
      <c r="L57" s="24"/>
      <c r="M57" s="24"/>
      <c r="N57" s="24"/>
      <c r="O57" s="24"/>
      <c r="P57" s="24"/>
      <c r="Q57" s="24"/>
      <c r="R57" s="25" t="str">
        <f t="shared" si="2"/>
        <v/>
      </c>
      <c r="S57" s="26" t="str">
        <f>IF(OR(J57="",J57=0),"",
IF(J57="Afecta probabilidad",'2. Identificación del Riesgo'!$L$57,""))</f>
        <v/>
      </c>
      <c r="T57" s="26" t="str">
        <f>IF(OR(J57="",J57=0),"",
IF(J57="Afecta Impacto",'2. Identificación del Riesgo'!$O$57,""))</f>
        <v/>
      </c>
      <c r="U57" s="26">
        <f t="shared" si="3"/>
        <v>0</v>
      </c>
      <c r="V57" s="26">
        <f t="shared" si="4"/>
        <v>0</v>
      </c>
      <c r="W57" s="3"/>
      <c r="X57" s="3"/>
      <c r="Y57" s="3"/>
      <c r="Z57" s="3"/>
      <c r="AA57" s="3"/>
      <c r="AB57" s="3"/>
      <c r="AC57" s="3"/>
      <c r="AD57" s="3"/>
      <c r="AE57" s="3"/>
      <c r="AF57" s="3"/>
      <c r="AG57" s="3"/>
      <c r="AH57" s="3"/>
      <c r="AI57" s="3"/>
      <c r="AJ57" s="3"/>
      <c r="AK57" s="3"/>
      <c r="AL57" s="3"/>
      <c r="AM57" s="3"/>
    </row>
    <row r="58" spans="1:39" ht="30.75" customHeight="1">
      <c r="A58" s="88"/>
      <c r="B58" s="88"/>
      <c r="C58" s="88"/>
      <c r="D58" s="88"/>
      <c r="E58" s="23"/>
      <c r="F58" s="23"/>
      <c r="G58" s="23"/>
      <c r="H58" s="23" t="str">
        <f t="shared" si="0"/>
        <v xml:space="preserve">  </v>
      </c>
      <c r="I58" s="24"/>
      <c r="J58" s="24" t="str">
        <f t="shared" si="1"/>
        <v/>
      </c>
      <c r="K58" s="24"/>
      <c r="L58" s="24"/>
      <c r="M58" s="24"/>
      <c r="N58" s="24"/>
      <c r="O58" s="24"/>
      <c r="P58" s="24"/>
      <c r="Q58" s="24"/>
      <c r="R58" s="25" t="str">
        <f t="shared" si="2"/>
        <v/>
      </c>
      <c r="S58" s="26" t="str">
        <f>IF(OR(J58="",J58=0),"",
IF(J58="Afecta probabilidad",
IF(J57="Afecta probabilidad",S57-(S57*R57),'2. Identificación del Riesgo'!$L$57),""))</f>
        <v/>
      </c>
      <c r="T58" s="26" t="str">
        <f>IF(OR(J58="",J58=0),"",
IF(J58="Afecta Impacto",
IF(J57="Afecta Impacto",T57-(T57*R57),'2. Identificación del Riesgo'!$O$57),""))</f>
        <v/>
      </c>
      <c r="U58" s="26">
        <f t="shared" si="3"/>
        <v>0</v>
      </c>
      <c r="V58" s="26">
        <f t="shared" si="4"/>
        <v>0</v>
      </c>
      <c r="W58" s="2"/>
      <c r="X58" s="2"/>
      <c r="Y58" s="2"/>
      <c r="Z58" s="2"/>
      <c r="AA58" s="2"/>
      <c r="AB58" s="2"/>
      <c r="AC58" s="2"/>
      <c r="AD58" s="2"/>
      <c r="AE58" s="2"/>
      <c r="AF58" s="2"/>
      <c r="AG58" s="2"/>
      <c r="AH58" s="2"/>
      <c r="AI58" s="2"/>
      <c r="AJ58" s="2"/>
      <c r="AK58" s="2"/>
      <c r="AL58" s="2"/>
      <c r="AM58" s="2"/>
    </row>
    <row r="59" spans="1:39" ht="30.75" customHeight="1">
      <c r="A59" s="83"/>
      <c r="B59" s="83"/>
      <c r="C59" s="83"/>
      <c r="D59" s="83"/>
      <c r="E59" s="23"/>
      <c r="F59" s="23"/>
      <c r="G59" s="23"/>
      <c r="H59" s="23" t="str">
        <f t="shared" si="0"/>
        <v xml:space="preserve">  </v>
      </c>
      <c r="I59" s="24"/>
      <c r="J59" s="24" t="str">
        <f t="shared" si="1"/>
        <v/>
      </c>
      <c r="K59" s="24"/>
      <c r="L59" s="24"/>
      <c r="M59" s="24"/>
      <c r="N59" s="24"/>
      <c r="O59" s="24"/>
      <c r="P59" s="24"/>
      <c r="Q59" s="24"/>
      <c r="R59" s="25" t="str">
        <f t="shared" si="2"/>
        <v/>
      </c>
      <c r="S59" s="26" t="str">
        <f>IF(OR(J59="",J59=0),"",
IF(J59="Afecta probabilidad",
IF(J58="Afecta probabilidad",S58-(S58*R58),
IF(J57="Afecta probabilidad",S57-(S57*R57),'2. Identificación del Riesgo'!$L$57)),""))</f>
        <v/>
      </c>
      <c r="T59" s="26" t="str">
        <f>IF(OR(J59="",J59=0),"",
IF(J59="Afecta Impacto",
IF(J58="Afecta Impacto",T58-(T58*R58),
IF(J57="Afecta Impacto",T57-(T57*R57),'2. Identificación del Riesgo'!$O$57)),""))</f>
        <v/>
      </c>
      <c r="U59" s="26">
        <f t="shared" si="3"/>
        <v>0</v>
      </c>
      <c r="V59" s="26">
        <f t="shared" si="4"/>
        <v>0</v>
      </c>
      <c r="W59" s="2"/>
      <c r="X59" s="2"/>
      <c r="Y59" s="2"/>
      <c r="Z59" s="2"/>
      <c r="AA59" s="2"/>
      <c r="AB59" s="2"/>
      <c r="AC59" s="2"/>
      <c r="AD59" s="2"/>
      <c r="AE59" s="2"/>
      <c r="AF59" s="2"/>
      <c r="AG59" s="2"/>
      <c r="AH59" s="2"/>
      <c r="AI59" s="2"/>
      <c r="AJ59" s="2"/>
      <c r="AK59" s="2"/>
      <c r="AL59" s="2"/>
      <c r="AM59" s="2"/>
    </row>
    <row r="60" spans="1:39" ht="30.75" customHeight="1">
      <c r="A60" s="93">
        <v>18</v>
      </c>
      <c r="B60" s="110"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Riesgo'!B60:B62)))</f>
        <v/>
      </c>
      <c r="C60" s="94"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Riesgo'!G60:G62)))</f>
        <v/>
      </c>
      <c r="D60" s="94"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Riesgo'!H60:H62="","",
IF('2. Identificación del Riesgo'!H60:H62&lt;&gt;"Corrupción",'2. Identificación del Riesgo'!H60:H62)))</f>
        <v/>
      </c>
      <c r="E60" s="23"/>
      <c r="F60" s="23"/>
      <c r="G60" s="23"/>
      <c r="H60" s="23" t="str">
        <f t="shared" si="0"/>
        <v xml:space="preserve">  </v>
      </c>
      <c r="I60" s="24"/>
      <c r="J60" s="24" t="str">
        <f t="shared" si="1"/>
        <v/>
      </c>
      <c r="K60" s="24"/>
      <c r="L60" s="24"/>
      <c r="M60" s="24"/>
      <c r="N60" s="24"/>
      <c r="O60" s="24"/>
      <c r="P60" s="24"/>
      <c r="Q60" s="24"/>
      <c r="R60" s="25" t="str">
        <f t="shared" si="2"/>
        <v/>
      </c>
      <c r="S60" s="26" t="str">
        <f>IF(OR(J60="",J60=0),"",
IF(J60="Afecta probabilidad",'2. Identificación del Riesgo'!$L$60,""))</f>
        <v/>
      </c>
      <c r="T60" s="26" t="str">
        <f>IF(OR(J60="",J60=0),"",
IF(J60="Afecta Impacto",'2. Identificación del Riesgo'!$O$60,""))</f>
        <v/>
      </c>
      <c r="U60" s="26">
        <f t="shared" si="3"/>
        <v>0</v>
      </c>
      <c r="V60" s="26">
        <f t="shared" si="4"/>
        <v>0</v>
      </c>
      <c r="W60" s="3"/>
      <c r="X60" s="3"/>
      <c r="Y60" s="3"/>
      <c r="Z60" s="3"/>
      <c r="AA60" s="3"/>
      <c r="AB60" s="3"/>
      <c r="AC60" s="3"/>
      <c r="AD60" s="3"/>
      <c r="AE60" s="3"/>
      <c r="AF60" s="3"/>
      <c r="AG60" s="3"/>
      <c r="AH60" s="3"/>
      <c r="AI60" s="3"/>
      <c r="AJ60" s="3"/>
      <c r="AK60" s="3"/>
      <c r="AL60" s="3"/>
      <c r="AM60" s="3"/>
    </row>
    <row r="61" spans="1:39" ht="30.75" customHeight="1">
      <c r="A61" s="88"/>
      <c r="B61" s="88"/>
      <c r="C61" s="88"/>
      <c r="D61" s="88"/>
      <c r="E61" s="23"/>
      <c r="F61" s="23"/>
      <c r="G61" s="23"/>
      <c r="H61" s="23" t="str">
        <f t="shared" si="0"/>
        <v xml:space="preserve">  </v>
      </c>
      <c r="I61" s="24"/>
      <c r="J61" s="24" t="str">
        <f t="shared" si="1"/>
        <v/>
      </c>
      <c r="K61" s="24"/>
      <c r="L61" s="24"/>
      <c r="M61" s="24"/>
      <c r="N61" s="24"/>
      <c r="O61" s="24"/>
      <c r="P61" s="24"/>
      <c r="Q61" s="24"/>
      <c r="R61" s="25" t="str">
        <f t="shared" si="2"/>
        <v/>
      </c>
      <c r="S61" s="26" t="str">
        <f>IF(OR(J61="",J61=0),"",
IF(J61="Afecta probabilidad",
IF(J60="Afecta probabilidad",S60-(S60*R60),'2. Identificación del Riesgo'!$L$60),""))</f>
        <v/>
      </c>
      <c r="T61" s="26" t="str">
        <f>IF(OR(J61="",J61=0),"",
IF(J61="Afecta Impacto",
IF(J60="Afecta Impacto",T60-(T60*R60),'2. Identificación del Riesgo'!$O$60),""))</f>
        <v/>
      </c>
      <c r="U61" s="26">
        <f t="shared" si="3"/>
        <v>0</v>
      </c>
      <c r="V61" s="26">
        <f t="shared" si="4"/>
        <v>0</v>
      </c>
      <c r="W61" s="2"/>
      <c r="X61" s="2"/>
      <c r="Y61" s="2"/>
      <c r="Z61" s="2"/>
      <c r="AA61" s="2"/>
      <c r="AB61" s="2"/>
      <c r="AC61" s="2"/>
      <c r="AD61" s="2"/>
      <c r="AE61" s="2"/>
      <c r="AF61" s="2"/>
      <c r="AG61" s="2"/>
      <c r="AH61" s="2"/>
      <c r="AI61" s="2"/>
      <c r="AJ61" s="2"/>
      <c r="AK61" s="2"/>
      <c r="AL61" s="2"/>
      <c r="AM61" s="2"/>
    </row>
    <row r="62" spans="1:39" ht="30.75" customHeight="1">
      <c r="A62" s="83"/>
      <c r="B62" s="83"/>
      <c r="C62" s="83"/>
      <c r="D62" s="83"/>
      <c r="E62" s="23"/>
      <c r="F62" s="23"/>
      <c r="G62" s="23"/>
      <c r="H62" s="23" t="str">
        <f t="shared" si="0"/>
        <v xml:space="preserve">  </v>
      </c>
      <c r="I62" s="24"/>
      <c r="J62" s="24" t="str">
        <f t="shared" si="1"/>
        <v/>
      </c>
      <c r="K62" s="24"/>
      <c r="L62" s="24"/>
      <c r="M62" s="24"/>
      <c r="N62" s="24"/>
      <c r="O62" s="24"/>
      <c r="P62" s="24"/>
      <c r="Q62" s="24"/>
      <c r="R62" s="25" t="str">
        <f t="shared" si="2"/>
        <v/>
      </c>
      <c r="S62" s="26" t="str">
        <f>IF(OR(J62="",J62=0),"",
IF(J62="Afecta probabilidad",
IF(J61="Afecta probabilidad",S61-(S61*R61),
IF(J60="Afecta probabilidad",S60-(S60*R60),'2. Identificación del Riesgo'!$L$60)),""))</f>
        <v/>
      </c>
      <c r="T62" s="26" t="str">
        <f>IF(OR(J62="",J62=0),"",
IF(J62="Afecta Impacto",
IF(J61="Afecta Impacto",T61-(T61*R61),
IF(J60="Afecta Impacto",T60-(T60*R60),'2. Identificación del Riesgo'!$O$60)),""))</f>
        <v/>
      </c>
      <c r="U62" s="26">
        <f t="shared" si="3"/>
        <v>0</v>
      </c>
      <c r="V62" s="26">
        <f t="shared" si="4"/>
        <v>0</v>
      </c>
      <c r="W62" s="2"/>
      <c r="X62" s="2"/>
      <c r="Y62" s="2"/>
      <c r="Z62" s="2"/>
      <c r="AA62" s="2"/>
      <c r="AB62" s="2"/>
      <c r="AC62" s="2"/>
      <c r="AD62" s="2"/>
      <c r="AE62" s="2"/>
      <c r="AF62" s="2"/>
      <c r="AG62" s="2"/>
      <c r="AH62" s="2"/>
      <c r="AI62" s="2"/>
      <c r="AJ62" s="2"/>
      <c r="AK62" s="2"/>
      <c r="AL62" s="2"/>
      <c r="AM62" s="2"/>
    </row>
    <row r="63" spans="1:39" ht="30.75" customHeight="1">
      <c r="A63" s="93">
        <v>19</v>
      </c>
      <c r="B63" s="110"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Riesgo'!B63:B65)))</f>
        <v/>
      </c>
      <c r="C63" s="9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Riesgo'!G63:G65)))</f>
        <v/>
      </c>
      <c r="D63" s="9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Riesgo'!H63:H65="","",
IF('2. Identificación del Riesgo'!H63:H65&lt;&gt;"Corrupción",'2. Identificación del Riesgo'!H63:H65)))</f>
        <v/>
      </c>
      <c r="E63" s="23"/>
      <c r="F63" s="23"/>
      <c r="G63" s="23"/>
      <c r="H63" s="23" t="str">
        <f t="shared" si="0"/>
        <v xml:space="preserve">  </v>
      </c>
      <c r="I63" s="24"/>
      <c r="J63" s="24" t="str">
        <f t="shared" si="1"/>
        <v/>
      </c>
      <c r="K63" s="24"/>
      <c r="L63" s="24"/>
      <c r="M63" s="24"/>
      <c r="N63" s="24"/>
      <c r="O63" s="24"/>
      <c r="P63" s="24"/>
      <c r="Q63" s="24"/>
      <c r="R63" s="25" t="str">
        <f t="shared" si="2"/>
        <v/>
      </c>
      <c r="S63" s="26" t="str">
        <f>IF(OR(J63="",J63=0),"",
IF(J63="Afecta probabilidad",'2. Identificación del Riesgo'!$L$63,""))</f>
        <v/>
      </c>
      <c r="T63" s="26" t="str">
        <f>IF(OR(J63="",J63=0),"",
IF(J63="Afecta Impacto",'2. Identificación del Riesgo'!$O$63,""))</f>
        <v/>
      </c>
      <c r="U63" s="26">
        <f t="shared" si="3"/>
        <v>0</v>
      </c>
      <c r="V63" s="26">
        <f t="shared" si="4"/>
        <v>0</v>
      </c>
      <c r="W63" s="3"/>
      <c r="X63" s="3"/>
      <c r="Y63" s="3"/>
      <c r="Z63" s="3"/>
      <c r="AA63" s="3"/>
      <c r="AB63" s="3"/>
      <c r="AC63" s="3"/>
      <c r="AD63" s="3"/>
      <c r="AE63" s="3"/>
      <c r="AF63" s="3"/>
      <c r="AG63" s="3"/>
      <c r="AH63" s="3"/>
      <c r="AI63" s="3"/>
      <c r="AJ63" s="3"/>
      <c r="AK63" s="3"/>
      <c r="AL63" s="3"/>
      <c r="AM63" s="3"/>
    </row>
    <row r="64" spans="1:39" ht="30.75" customHeight="1">
      <c r="A64" s="88"/>
      <c r="B64" s="88"/>
      <c r="C64" s="88"/>
      <c r="D64" s="88"/>
      <c r="E64" s="23"/>
      <c r="F64" s="23"/>
      <c r="G64" s="23"/>
      <c r="H64" s="23" t="str">
        <f t="shared" si="0"/>
        <v xml:space="preserve">  </v>
      </c>
      <c r="I64" s="24"/>
      <c r="J64" s="24" t="str">
        <f t="shared" si="1"/>
        <v/>
      </c>
      <c r="K64" s="24"/>
      <c r="L64" s="24"/>
      <c r="M64" s="24"/>
      <c r="N64" s="24"/>
      <c r="O64" s="24"/>
      <c r="P64" s="24"/>
      <c r="Q64" s="24"/>
      <c r="R64" s="25" t="str">
        <f t="shared" si="2"/>
        <v/>
      </c>
      <c r="S64" s="26" t="str">
        <f>IF(OR(J64="",J64=0),"",
IF(J64="Afecta probabilidad",
IF(J63="Afecta probabilidad",S63-(S63*R63),'2. Identificación del Riesgo'!$L$63),""))</f>
        <v/>
      </c>
      <c r="T64" s="26" t="str">
        <f>IF(OR(J64="",J64=0),"",
IF(J64="Afecta Impacto",
IF(J63="Afecta Impacto",T63-(T63*R63),'2. Identificación del Riesgo'!$O$63),""))</f>
        <v/>
      </c>
      <c r="U64" s="26">
        <f t="shared" si="3"/>
        <v>0</v>
      </c>
      <c r="V64" s="26">
        <f t="shared" si="4"/>
        <v>0</v>
      </c>
      <c r="W64" s="2"/>
      <c r="X64" s="2"/>
      <c r="Y64" s="2"/>
      <c r="Z64" s="2"/>
      <c r="AA64" s="2"/>
      <c r="AB64" s="2"/>
      <c r="AC64" s="2"/>
      <c r="AD64" s="2"/>
      <c r="AE64" s="2"/>
      <c r="AF64" s="2"/>
      <c r="AG64" s="2"/>
      <c r="AH64" s="2"/>
      <c r="AI64" s="2"/>
      <c r="AJ64" s="2"/>
      <c r="AK64" s="2"/>
      <c r="AL64" s="2"/>
      <c r="AM64" s="2"/>
    </row>
    <row r="65" spans="1:39" ht="30.75" customHeight="1">
      <c r="A65" s="83"/>
      <c r="B65" s="83"/>
      <c r="C65" s="83"/>
      <c r="D65" s="83"/>
      <c r="E65" s="23"/>
      <c r="F65" s="23"/>
      <c r="G65" s="23"/>
      <c r="H65" s="23" t="str">
        <f t="shared" si="0"/>
        <v xml:space="preserve">  </v>
      </c>
      <c r="I65" s="24"/>
      <c r="J65" s="24" t="str">
        <f t="shared" si="1"/>
        <v/>
      </c>
      <c r="K65" s="24"/>
      <c r="L65" s="24"/>
      <c r="M65" s="24"/>
      <c r="N65" s="24"/>
      <c r="O65" s="24"/>
      <c r="P65" s="24"/>
      <c r="Q65" s="24"/>
      <c r="R65" s="25" t="str">
        <f t="shared" si="2"/>
        <v/>
      </c>
      <c r="S65" s="26" t="str">
        <f>IF(OR(J65="",J65=0),"",
IF(J65="Afecta probabilidad",
IF(J64="Afecta probabilidad",S64-(S64*R64),
IF(J63="Afecta probabilidad",S63-(S63*R63),'2. Identificación del Riesgo'!$L$63)),""))</f>
        <v/>
      </c>
      <c r="T65" s="26" t="str">
        <f>IF(OR(J65="",J65=0),"",
IF(J65="Afecta Impacto",
IF(J64="Afecta Impacto",T64-(T64*R64),
IF(J63="Afecta Impacto",T63-(T63*R63),'2. Identificación del Riesgo'!$O$63)),""))</f>
        <v/>
      </c>
      <c r="U65" s="26">
        <f t="shared" si="3"/>
        <v>0</v>
      </c>
      <c r="V65" s="26">
        <f t="shared" si="4"/>
        <v>0</v>
      </c>
      <c r="W65" s="2"/>
      <c r="X65" s="2"/>
      <c r="Y65" s="2"/>
      <c r="Z65" s="2"/>
      <c r="AA65" s="2"/>
      <c r="AB65" s="2"/>
      <c r="AC65" s="2"/>
      <c r="AD65" s="2"/>
      <c r="AE65" s="2"/>
      <c r="AF65" s="2"/>
      <c r="AG65" s="2"/>
      <c r="AH65" s="2"/>
      <c r="AI65" s="2"/>
      <c r="AJ65" s="2"/>
      <c r="AK65" s="2"/>
      <c r="AL65" s="2"/>
      <c r="AM65" s="2"/>
    </row>
    <row r="66" spans="1:39" ht="30.75" customHeight="1">
      <c r="A66" s="93">
        <v>20</v>
      </c>
      <c r="B66" s="110"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Riesgo'!B66:B68)))</f>
        <v/>
      </c>
      <c r="C66" s="9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Riesgo'!G66:G68)))</f>
        <v/>
      </c>
      <c r="D66" s="9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Riesgo'!H66:H68="","",
IF('2. Identificación del Riesgo'!H66:H68&lt;&gt;"Corrupción",'2. Identificación del Riesgo'!H66:H68)))</f>
        <v/>
      </c>
      <c r="E66" s="23"/>
      <c r="F66" s="23"/>
      <c r="G66" s="23"/>
      <c r="H66" s="23" t="str">
        <f t="shared" si="0"/>
        <v xml:space="preserve">  </v>
      </c>
      <c r="I66" s="24"/>
      <c r="J66" s="24" t="str">
        <f t="shared" si="1"/>
        <v/>
      </c>
      <c r="K66" s="24"/>
      <c r="L66" s="24"/>
      <c r="M66" s="24"/>
      <c r="N66" s="24"/>
      <c r="O66" s="24"/>
      <c r="P66" s="24"/>
      <c r="Q66" s="24"/>
      <c r="R66" s="25" t="str">
        <f t="shared" si="2"/>
        <v/>
      </c>
      <c r="S66" s="26" t="str">
        <f>IF(OR(J66="",J66=0),"",
IF(J66="Afecta probabilidad",'2. Identificación del Riesgo'!$L$66,""))</f>
        <v/>
      </c>
      <c r="T66" s="26" t="str">
        <f>IF(OR(J66="",J66=0),"",
IF(J66="Afecta Impacto",'2. Identificación del Riesgo'!$O$66,""))</f>
        <v/>
      </c>
      <c r="U66" s="26">
        <f t="shared" si="3"/>
        <v>0</v>
      </c>
      <c r="V66" s="26">
        <f t="shared" si="4"/>
        <v>0</v>
      </c>
      <c r="W66" s="3"/>
      <c r="X66" s="3"/>
      <c r="Y66" s="3"/>
      <c r="Z66" s="3"/>
      <c r="AA66" s="3"/>
      <c r="AB66" s="3"/>
      <c r="AC66" s="3"/>
      <c r="AD66" s="3"/>
      <c r="AE66" s="3"/>
      <c r="AF66" s="3"/>
      <c r="AG66" s="3"/>
      <c r="AH66" s="3"/>
      <c r="AI66" s="3"/>
      <c r="AJ66" s="3"/>
      <c r="AK66" s="3"/>
      <c r="AL66" s="3"/>
      <c r="AM66" s="3"/>
    </row>
    <row r="67" spans="1:39" ht="30.75" customHeight="1">
      <c r="A67" s="88"/>
      <c r="B67" s="88"/>
      <c r="C67" s="88"/>
      <c r="D67" s="88"/>
      <c r="E67" s="23"/>
      <c r="F67" s="23"/>
      <c r="G67" s="23"/>
      <c r="H67" s="23" t="str">
        <f t="shared" si="0"/>
        <v xml:space="preserve">  </v>
      </c>
      <c r="I67" s="24"/>
      <c r="J67" s="24" t="str">
        <f t="shared" si="1"/>
        <v/>
      </c>
      <c r="K67" s="24"/>
      <c r="L67" s="24"/>
      <c r="M67" s="24"/>
      <c r="N67" s="24"/>
      <c r="O67" s="24"/>
      <c r="P67" s="24"/>
      <c r="Q67" s="24"/>
      <c r="R67" s="25" t="str">
        <f t="shared" si="2"/>
        <v/>
      </c>
      <c r="S67" s="26" t="str">
        <f>IF(OR(J67="",J67=0),"",
IF(J67="Afecta probabilidad",
IF(J66="Afecta probabilidad",S66-(S66*R66),'2. Identificación del Riesgo'!$L$66),""))</f>
        <v/>
      </c>
      <c r="T67" s="26" t="str">
        <f>IF(OR(J67="",J67=0),"",
IF(J67="Afecta Impacto",
IF(J66="Afecta Impacto",T66-(T66*R66),'2. Identificación del Riesgo'!$O$66),""))</f>
        <v/>
      </c>
      <c r="U67" s="26">
        <f t="shared" si="3"/>
        <v>0</v>
      </c>
      <c r="V67" s="26">
        <f t="shared" si="4"/>
        <v>0</v>
      </c>
      <c r="W67" s="2"/>
      <c r="X67" s="2"/>
      <c r="Y67" s="2"/>
      <c r="Z67" s="2"/>
      <c r="AA67" s="2"/>
      <c r="AB67" s="2"/>
      <c r="AC67" s="2"/>
      <c r="AD67" s="2"/>
      <c r="AE67" s="2"/>
      <c r="AF67" s="2"/>
      <c r="AG67" s="2"/>
      <c r="AH67" s="2"/>
      <c r="AI67" s="2"/>
      <c r="AJ67" s="2"/>
      <c r="AK67" s="2"/>
      <c r="AL67" s="2"/>
      <c r="AM67" s="2"/>
    </row>
    <row r="68" spans="1:39" ht="30.75" customHeight="1">
      <c r="A68" s="83"/>
      <c r="B68" s="83"/>
      <c r="C68" s="83"/>
      <c r="D68" s="83"/>
      <c r="E68" s="23"/>
      <c r="F68" s="23"/>
      <c r="G68" s="23"/>
      <c r="H68" s="23" t="str">
        <f t="shared" si="0"/>
        <v xml:space="preserve">  </v>
      </c>
      <c r="I68" s="24"/>
      <c r="J68" s="24" t="str">
        <f t="shared" si="1"/>
        <v/>
      </c>
      <c r="K68" s="24"/>
      <c r="L68" s="24"/>
      <c r="M68" s="24"/>
      <c r="N68" s="24"/>
      <c r="O68" s="24"/>
      <c r="P68" s="24"/>
      <c r="Q68" s="24"/>
      <c r="R68" s="25" t="str">
        <f t="shared" si="2"/>
        <v/>
      </c>
      <c r="S68" s="26" t="str">
        <f>IF(OR(J68="",J68=0),"",
IF(J68="Afecta probabilidad",
IF(J67="Afecta probabilidad",S67-(S67*R67),
IF(J66="Afecta probabilidad",S66-(S66*R66),'2. Identificación del Riesgo'!$L$66)),""))</f>
        <v/>
      </c>
      <c r="T68" s="26" t="str">
        <f>IF(OR(J68="",J68=0),"",
IF(J68="Afecta Impacto",
IF(J67="Afecta Impacto",T67-(T67*R67),
IF(J66="Afecta Impacto",T66-(T66*R66),'2. Identificación del Riesgo'!$O$66)),""))</f>
        <v/>
      </c>
      <c r="U68" s="26">
        <f t="shared" si="3"/>
        <v>0</v>
      </c>
      <c r="V68" s="26">
        <f t="shared" si="4"/>
        <v>0</v>
      </c>
      <c r="W68" s="2"/>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2"/>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2"/>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2"/>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2"/>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2"/>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2"/>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2"/>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2"/>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2"/>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2"/>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2"/>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2"/>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2"/>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2"/>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2"/>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2"/>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2"/>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2"/>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2"/>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2"/>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2"/>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2"/>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2"/>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2"/>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2"/>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2"/>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2"/>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2"/>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2"/>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2"/>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2"/>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2"/>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2"/>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2"/>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2"/>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2"/>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2"/>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2"/>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2"/>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2"/>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2"/>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2"/>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2"/>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2"/>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2"/>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2"/>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2"/>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2"/>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2"/>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2"/>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2"/>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2"/>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2"/>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2"/>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2"/>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2"/>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2"/>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2"/>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2"/>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2"/>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2"/>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2"/>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2"/>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2"/>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2"/>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2"/>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2"/>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2"/>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2"/>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2"/>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2"/>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2"/>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2"/>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2"/>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2"/>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2"/>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2"/>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2"/>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2"/>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2"/>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2"/>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2"/>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2"/>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2"/>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2"/>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2"/>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2"/>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2"/>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2"/>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2"/>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2"/>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2"/>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2"/>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2"/>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2"/>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2"/>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2"/>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2"/>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2"/>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2"/>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2"/>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2"/>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2"/>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2"/>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2"/>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2"/>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2"/>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2"/>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2"/>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2"/>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2"/>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2"/>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2"/>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2"/>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2"/>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2"/>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2"/>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2"/>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2"/>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2"/>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2"/>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2"/>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2"/>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2"/>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2"/>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2"/>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2"/>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2"/>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2"/>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2"/>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2"/>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2"/>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2"/>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2"/>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2"/>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2"/>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2"/>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2"/>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2"/>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2"/>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2"/>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2"/>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2"/>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2"/>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2"/>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2"/>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2"/>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2"/>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2"/>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2"/>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2"/>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2"/>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2"/>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2"/>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2"/>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2"/>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2"/>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2"/>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2"/>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2"/>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2"/>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2"/>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2"/>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2"/>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2"/>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2"/>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2"/>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2"/>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2"/>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2"/>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2"/>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2"/>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2"/>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2"/>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2"/>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2"/>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2"/>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2"/>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2"/>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2"/>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2"/>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2"/>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2"/>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2"/>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2"/>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2"/>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2"/>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2"/>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2"/>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2"/>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2"/>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2"/>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2"/>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2"/>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2"/>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2"/>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2"/>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2"/>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2"/>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2"/>
      <c r="X268" s="2"/>
      <c r="Y268" s="2"/>
      <c r="Z268" s="2"/>
      <c r="AA268" s="2"/>
      <c r="AB268" s="2"/>
      <c r="AC268" s="2"/>
      <c r="AD268" s="2"/>
      <c r="AE268" s="2"/>
      <c r="AF268" s="2"/>
      <c r="AG268" s="2"/>
      <c r="AH268" s="2"/>
      <c r="AI268" s="2"/>
      <c r="AJ268" s="2"/>
      <c r="AK268" s="2"/>
      <c r="AL268" s="2"/>
      <c r="AM268" s="2"/>
    </row>
    <row r="269" spans="1:39" ht="15.75" customHeight="1"/>
    <row r="270" spans="1:39" ht="15.75" customHeight="1"/>
    <row r="271" spans="1:39" ht="15.75" customHeight="1"/>
    <row r="272" spans="1:39"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2">
    <mergeCell ref="C39:C41"/>
    <mergeCell ref="D39:D41"/>
    <mergeCell ref="A42:A44"/>
    <mergeCell ref="B42:B44"/>
    <mergeCell ref="C54:C56"/>
    <mergeCell ref="D54:D56"/>
    <mergeCell ref="C66:C68"/>
    <mergeCell ref="D66:D68"/>
    <mergeCell ref="A21:A23"/>
    <mergeCell ref="B21:B23"/>
    <mergeCell ref="C21:C23"/>
    <mergeCell ref="D21:D23"/>
    <mergeCell ref="B24:B26"/>
    <mergeCell ref="C24:C26"/>
    <mergeCell ref="D24:D26"/>
    <mergeCell ref="A24:A26"/>
    <mergeCell ref="A27:A29"/>
    <mergeCell ref="B27:B29"/>
    <mergeCell ref="C27:C29"/>
    <mergeCell ref="D27:D29"/>
    <mergeCell ref="B60:B62"/>
    <mergeCell ref="C60:C62"/>
    <mergeCell ref="D60:D62"/>
    <mergeCell ref="A60:A62"/>
    <mergeCell ref="A63:A65"/>
    <mergeCell ref="B63:B65"/>
    <mergeCell ref="C63:C65"/>
    <mergeCell ref="D63:D65"/>
    <mergeCell ref="A66:A68"/>
    <mergeCell ref="B66:B68"/>
    <mergeCell ref="A51:A53"/>
    <mergeCell ref="B51:B53"/>
    <mergeCell ref="C51:C53"/>
    <mergeCell ref="D51:D53"/>
    <mergeCell ref="A54:A56"/>
    <mergeCell ref="B54:B56"/>
    <mergeCell ref="A57:A59"/>
    <mergeCell ref="B57:B59"/>
    <mergeCell ref="C57:C59"/>
    <mergeCell ref="D57:D59"/>
    <mergeCell ref="C30:C32"/>
    <mergeCell ref="D30:D32"/>
    <mergeCell ref="A45:A47"/>
    <mergeCell ref="B45:B47"/>
    <mergeCell ref="C45:C47"/>
    <mergeCell ref="D45:D47"/>
    <mergeCell ref="B48:B50"/>
    <mergeCell ref="C48:C50"/>
    <mergeCell ref="D48:D50"/>
    <mergeCell ref="A48:A50"/>
    <mergeCell ref="A30:A32"/>
    <mergeCell ref="B30:B32"/>
    <mergeCell ref="A33:A35"/>
    <mergeCell ref="B33:B35"/>
    <mergeCell ref="C33:C35"/>
    <mergeCell ref="D33:D35"/>
    <mergeCell ref="B36:B38"/>
    <mergeCell ref="C36:C38"/>
    <mergeCell ref="D36:D38"/>
    <mergeCell ref="C42:C44"/>
    <mergeCell ref="D42:D44"/>
    <mergeCell ref="A36:A38"/>
    <mergeCell ref="A39:A41"/>
    <mergeCell ref="B39:B41"/>
    <mergeCell ref="A9:A11"/>
    <mergeCell ref="B9:B11"/>
    <mergeCell ref="C9:C11"/>
    <mergeCell ref="D9:D11"/>
    <mergeCell ref="B12:B14"/>
    <mergeCell ref="C12:C14"/>
    <mergeCell ref="D12:D14"/>
    <mergeCell ref="C18:C20"/>
    <mergeCell ref="D18:D20"/>
    <mergeCell ref="A12:A14"/>
    <mergeCell ref="A15:A17"/>
    <mergeCell ref="B15:B17"/>
    <mergeCell ref="C15:C17"/>
    <mergeCell ref="D15:D17"/>
    <mergeCell ref="A18:A20"/>
    <mergeCell ref="B18:B20"/>
    <mergeCell ref="A1:B4"/>
    <mergeCell ref="C1:S4"/>
    <mergeCell ref="T1:V1"/>
    <mergeCell ref="T2:V2"/>
    <mergeCell ref="T3:V3"/>
    <mergeCell ref="T4:V4"/>
    <mergeCell ref="E6:V6"/>
    <mergeCell ref="G7:G8"/>
    <mergeCell ref="H7:H8"/>
    <mergeCell ref="I7:K7"/>
    <mergeCell ref="L7:Q7"/>
    <mergeCell ref="R7:R8"/>
    <mergeCell ref="S7:T7"/>
    <mergeCell ref="U7:U8"/>
    <mergeCell ref="V7:V8"/>
    <mergeCell ref="A6:D6"/>
    <mergeCell ref="A7:A8"/>
    <mergeCell ref="B7:B8"/>
    <mergeCell ref="C7:C8"/>
    <mergeCell ref="D7:D8"/>
    <mergeCell ref="E7:E8"/>
    <mergeCell ref="F7:F8"/>
  </mergeCells>
  <conditionalFormatting sqref="B9:D68">
    <cfRule type="expression" dxfId="244" priority="1">
      <formula>IF($D9="No aplica",1,0)</formula>
    </cfRule>
  </conditionalFormatting>
  <conditionalFormatting sqref="U9:U68">
    <cfRule type="cellIs" dxfId="243" priority="2" operator="equal">
      <formula>0</formula>
    </cfRule>
  </conditionalFormatting>
  <conditionalFormatting sqref="V9:V68">
    <cfRule type="cellIs" dxfId="242" priority="3" operator="equal">
      <formula>0</formula>
    </cfRule>
  </conditionalFormatting>
  <conditionalFormatting sqref="E15:O15 E16:V17 P18 Q15:V15">
    <cfRule type="expression" dxfId="241" priority="4">
      <formula>IF($D$15="No aplica",1,0)</formula>
    </cfRule>
  </conditionalFormatting>
  <conditionalFormatting sqref="E18:F18 E19:V20 H18:O18 Q18:V18">
    <cfRule type="expression" dxfId="240" priority="5">
      <formula>IF($D$18="No aplica",1,0)</formula>
    </cfRule>
  </conditionalFormatting>
  <conditionalFormatting sqref="E22:V23 H21:J21 R21:V21">
    <cfRule type="expression" dxfId="239" priority="6">
      <formula>IF($D$21="No aplica",1,0)</formula>
    </cfRule>
  </conditionalFormatting>
  <conditionalFormatting sqref="E24:V26">
    <cfRule type="expression" dxfId="238" priority="7">
      <formula>IF($D$24="No aplica",1,0)</formula>
    </cfRule>
  </conditionalFormatting>
  <conditionalFormatting sqref="E27:V29">
    <cfRule type="expression" dxfId="237" priority="8">
      <formula>IF($D$27="No aplica",1,0)</formula>
    </cfRule>
  </conditionalFormatting>
  <conditionalFormatting sqref="E30:V32">
    <cfRule type="expression" dxfId="236" priority="9">
      <formula>IF($D$30="No aplica",1,0)</formula>
    </cfRule>
  </conditionalFormatting>
  <conditionalFormatting sqref="E33:V35">
    <cfRule type="expression" dxfId="235" priority="10">
      <formula>IF($D$33="No aplica",1,0)</formula>
    </cfRule>
  </conditionalFormatting>
  <conditionalFormatting sqref="E36:V38">
    <cfRule type="expression" dxfId="234" priority="11">
      <formula>IF($D$36="No aplica",1,0)</formula>
    </cfRule>
  </conditionalFormatting>
  <conditionalFormatting sqref="E39:V41">
    <cfRule type="expression" dxfId="233" priority="12">
      <formula>IF($D$39="No aplica",1,0)</formula>
    </cfRule>
  </conditionalFormatting>
  <conditionalFormatting sqref="E42:V44">
    <cfRule type="expression" dxfId="232" priority="13">
      <formula>IF($D$42="No aplica",1,0)</formula>
    </cfRule>
  </conditionalFormatting>
  <conditionalFormatting sqref="E45:V47">
    <cfRule type="expression" dxfId="231" priority="14">
      <formula>IF($D$45="No aplica",1,0)</formula>
    </cfRule>
  </conditionalFormatting>
  <conditionalFormatting sqref="E48:V50">
    <cfRule type="expression" dxfId="230" priority="15">
      <formula>IF($D$48="No aplica",1,0)</formula>
    </cfRule>
  </conditionalFormatting>
  <conditionalFormatting sqref="E51:V53">
    <cfRule type="expression" dxfId="229" priority="16">
      <formula>IF($D$51="No aplica",1,0)</formula>
    </cfRule>
  </conditionalFormatting>
  <conditionalFormatting sqref="E54:V56">
    <cfRule type="expression" dxfId="228" priority="17">
      <formula>IF($D$54="No aplica",1,0)</formula>
    </cfRule>
  </conditionalFormatting>
  <conditionalFormatting sqref="E57:V59">
    <cfRule type="expression" dxfId="227" priority="18">
      <formula>IF($D$57="No aplica",1,0)</formula>
    </cfRule>
  </conditionalFormatting>
  <conditionalFormatting sqref="E60:V62">
    <cfRule type="expression" dxfId="226" priority="19">
      <formula>IF($D$60="No aplica",1,0)</formula>
    </cfRule>
  </conditionalFormatting>
  <conditionalFormatting sqref="E63:V65">
    <cfRule type="expression" dxfId="225" priority="20">
      <formula>IF($D$63="No aplica",1,0)</formula>
    </cfRule>
  </conditionalFormatting>
  <conditionalFormatting sqref="E66:V68">
    <cfRule type="expression" dxfId="224" priority="21">
      <formula>IF($D$66="No aplica",1,0)</formula>
    </cfRule>
  </conditionalFormatting>
  <conditionalFormatting sqref="E12:V14">
    <cfRule type="expression" dxfId="223" priority="22">
      <formula>IF($D$12="No aplica",1,0)</formula>
    </cfRule>
  </conditionalFormatting>
  <conditionalFormatting sqref="E9:V11">
    <cfRule type="expression" dxfId="222" priority="23">
      <formula>IF($D$9="No aplica",1,0)</formula>
    </cfRule>
  </conditionalFormatting>
  <conditionalFormatting sqref="F21:G21">
    <cfRule type="expression" dxfId="221" priority="24">
      <formula>IF($D$21="No aplica",1,0)</formula>
    </cfRule>
  </conditionalFormatting>
  <conditionalFormatting sqref="E21">
    <cfRule type="expression" dxfId="220" priority="25">
      <formula>IF($D$21="No aplica",1,0)</formula>
    </cfRule>
  </conditionalFormatting>
  <conditionalFormatting sqref="K21:Q21">
    <cfRule type="expression" dxfId="219" priority="26">
      <formula>IF($D$21="No aplica",1,0)</formula>
    </cfRule>
  </conditionalFormatting>
  <conditionalFormatting sqref="G18">
    <cfRule type="expression" dxfId="218" priority="27">
      <formula>IF($D$15="No aplica",1,0)</formula>
    </cfRule>
  </conditionalFormatting>
  <conditionalFormatting sqref="P15">
    <cfRule type="expression" dxfId="217" priority="28">
      <formula>IF($D$15="No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5">
        <x14:dataValidation type="list" allowBlank="1" showErrorMessage="1">
          <x14:formula1>
            <xm:f>Listas!$L$2:$L$4</xm:f>
          </x14:formula1>
          <xm:sqref>M9:M68</xm:sqref>
        </x14:dataValidation>
        <x14:dataValidation type="list" allowBlank="1" showErrorMessage="1">
          <x14:formula1>
            <xm:f>Listas!$K$2:$K$4</xm:f>
          </x14:formula1>
          <xm:sqref>L9:L68</xm:sqref>
        </x14:dataValidation>
        <x14:dataValidation type="list" allowBlank="1" showErrorMessage="1">
          <x14:formula1>
            <xm:f>Listas!$I$2:$I$5</xm:f>
          </x14:formula1>
          <xm:sqref>I9:I68</xm:sqref>
        </x14:dataValidation>
        <x14:dataValidation type="list" allowBlank="1" showErrorMessage="1">
          <x14:formula1>
            <xm:f>Listas!$M$2:$M$4</xm:f>
          </x14:formula1>
          <xm:sqref>N9:N68</xm:sqref>
        </x14:dataValidation>
        <x14:dataValidation type="list" allowBlank="1" showErrorMessage="1">
          <x14:formula1>
            <xm:f>Listas!$J$2:$J$4</xm:f>
          </x14:formula1>
          <xm:sqref>K9:K68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000"/>
  <sheetViews>
    <sheetView workbookViewId="0">
      <pane ySplit="8" topLeftCell="A9" activePane="bottomLeft" state="frozen"/>
      <selection pane="bottomLeft" activeCell="C12" sqref="C12:C14"/>
    </sheetView>
  </sheetViews>
  <sheetFormatPr baseColWidth="10" defaultColWidth="14.42578125" defaultRowHeight="15" customHeight="1"/>
  <cols>
    <col min="1" max="1" width="4" customWidth="1"/>
    <col min="2" max="2" width="18.42578125" customWidth="1"/>
    <col min="3" max="3" width="31.7109375" customWidth="1"/>
    <col min="4" max="4" width="18.42578125" customWidth="1"/>
    <col min="5" max="5" width="33.42578125" customWidth="1"/>
    <col min="6" max="6" width="14.5703125" customWidth="1"/>
    <col min="7" max="7" width="20.7109375" customWidth="1"/>
    <col min="8" max="8" width="29" customWidth="1"/>
    <col min="9" max="9" width="36.85546875" customWidth="1"/>
    <col min="10" max="10" width="23" customWidth="1"/>
    <col min="11" max="11" width="29.140625" customWidth="1"/>
    <col min="12" max="12" width="26" customWidth="1"/>
    <col min="13" max="13" width="16.5703125" customWidth="1"/>
    <col min="14" max="14" width="17.140625" customWidth="1"/>
    <col min="15" max="15" width="29.28515625" customWidth="1"/>
    <col min="16" max="16" width="23.42578125" customWidth="1"/>
    <col min="17" max="17" width="14.140625" customWidth="1"/>
    <col min="18" max="19" width="12.140625" customWidth="1"/>
    <col min="20" max="20" width="14.140625" customWidth="1"/>
    <col min="21" max="21" width="22.7109375" customWidth="1"/>
    <col min="22" max="22" width="22.5703125" customWidth="1"/>
    <col min="23" max="23" width="20.140625" customWidth="1"/>
    <col min="24" max="24" width="5" customWidth="1"/>
    <col min="25" max="39" width="11.42578125" hidden="1" customWidth="1"/>
  </cols>
  <sheetData>
    <row r="1" spans="1:39" ht="16.5" customHeight="1">
      <c r="A1" s="72"/>
      <c r="B1" s="67"/>
      <c r="C1" s="72" t="s">
        <v>0</v>
      </c>
      <c r="D1" s="73"/>
      <c r="E1" s="73"/>
      <c r="F1" s="73"/>
      <c r="G1" s="73"/>
      <c r="H1" s="73"/>
      <c r="I1" s="73"/>
      <c r="J1" s="73"/>
      <c r="K1" s="73"/>
      <c r="L1" s="73"/>
      <c r="M1" s="73"/>
      <c r="N1" s="73"/>
      <c r="O1" s="73"/>
      <c r="P1" s="73"/>
      <c r="Q1" s="73"/>
      <c r="R1" s="73"/>
      <c r="S1" s="73"/>
      <c r="T1" s="73"/>
      <c r="U1" s="67"/>
      <c r="V1" s="101" t="s">
        <v>257</v>
      </c>
      <c r="W1" s="59"/>
      <c r="X1" s="3"/>
      <c r="Y1" s="3"/>
      <c r="Z1" s="3"/>
      <c r="AA1" s="3"/>
      <c r="AB1" s="3"/>
      <c r="AC1" s="3"/>
      <c r="AD1" s="3"/>
      <c r="AE1" s="3"/>
      <c r="AF1" s="3"/>
      <c r="AG1" s="3"/>
      <c r="AH1" s="3"/>
      <c r="AI1" s="3"/>
      <c r="AJ1" s="3"/>
      <c r="AK1" s="3"/>
      <c r="AL1" s="3"/>
      <c r="AM1" s="3"/>
    </row>
    <row r="2" spans="1:39" ht="16.5" customHeight="1">
      <c r="A2" s="68"/>
      <c r="B2" s="69"/>
      <c r="C2" s="68"/>
      <c r="D2" s="74"/>
      <c r="E2" s="74"/>
      <c r="F2" s="74"/>
      <c r="G2" s="74"/>
      <c r="H2" s="74"/>
      <c r="I2" s="74"/>
      <c r="J2" s="74"/>
      <c r="K2" s="74"/>
      <c r="L2" s="74"/>
      <c r="M2" s="74"/>
      <c r="N2" s="74"/>
      <c r="O2" s="74"/>
      <c r="P2" s="74"/>
      <c r="Q2" s="74"/>
      <c r="R2" s="74"/>
      <c r="S2" s="74"/>
      <c r="T2" s="74"/>
      <c r="U2" s="69"/>
      <c r="V2" s="101" t="s">
        <v>258</v>
      </c>
      <c r="W2" s="59"/>
      <c r="X2" s="3"/>
      <c r="Y2" s="3"/>
      <c r="Z2" s="3"/>
      <c r="AA2" s="3"/>
      <c r="AB2" s="3"/>
      <c r="AC2" s="3"/>
      <c r="AD2" s="3"/>
      <c r="AE2" s="3"/>
      <c r="AF2" s="3"/>
      <c r="AG2" s="3"/>
      <c r="AH2" s="3"/>
      <c r="AI2" s="3"/>
      <c r="AJ2" s="3"/>
      <c r="AK2" s="3"/>
      <c r="AL2" s="3"/>
      <c r="AM2" s="3"/>
    </row>
    <row r="3" spans="1:39" ht="16.5" customHeight="1">
      <c r="A3" s="68"/>
      <c r="B3" s="69"/>
      <c r="C3" s="68"/>
      <c r="D3" s="74"/>
      <c r="E3" s="74"/>
      <c r="F3" s="74"/>
      <c r="G3" s="74"/>
      <c r="H3" s="74"/>
      <c r="I3" s="74"/>
      <c r="J3" s="74"/>
      <c r="K3" s="74"/>
      <c r="L3" s="74"/>
      <c r="M3" s="74"/>
      <c r="N3" s="74"/>
      <c r="O3" s="74"/>
      <c r="P3" s="74"/>
      <c r="Q3" s="74"/>
      <c r="R3" s="74"/>
      <c r="S3" s="74"/>
      <c r="T3" s="74"/>
      <c r="U3" s="69"/>
      <c r="V3" s="101" t="s">
        <v>259</v>
      </c>
      <c r="W3" s="59"/>
      <c r="X3" s="3"/>
      <c r="Y3" s="3"/>
      <c r="Z3" s="3"/>
      <c r="AA3" s="3"/>
      <c r="AB3" s="3"/>
      <c r="AC3" s="3"/>
      <c r="AD3" s="3"/>
      <c r="AE3" s="3"/>
      <c r="AF3" s="3"/>
      <c r="AG3" s="3"/>
      <c r="AH3" s="3"/>
      <c r="AI3" s="3"/>
      <c r="AJ3" s="3"/>
      <c r="AK3" s="3"/>
      <c r="AL3" s="3"/>
      <c r="AM3" s="3"/>
    </row>
    <row r="4" spans="1:39" ht="16.5" customHeight="1">
      <c r="A4" s="70"/>
      <c r="B4" s="71"/>
      <c r="C4" s="70"/>
      <c r="D4" s="75"/>
      <c r="E4" s="75"/>
      <c r="F4" s="75"/>
      <c r="G4" s="75"/>
      <c r="H4" s="75"/>
      <c r="I4" s="75"/>
      <c r="J4" s="75"/>
      <c r="K4" s="75"/>
      <c r="L4" s="75"/>
      <c r="M4" s="75"/>
      <c r="N4" s="75"/>
      <c r="O4" s="75"/>
      <c r="P4" s="75"/>
      <c r="Q4" s="75"/>
      <c r="R4" s="75"/>
      <c r="S4" s="75"/>
      <c r="T4" s="75"/>
      <c r="U4" s="71"/>
      <c r="V4" s="101" t="s">
        <v>260</v>
      </c>
      <c r="W4" s="59"/>
      <c r="X4" s="3"/>
      <c r="Y4" s="3"/>
      <c r="Z4" s="3"/>
      <c r="AA4" s="3"/>
      <c r="AB4" s="3"/>
      <c r="AC4" s="3"/>
      <c r="AD4" s="3"/>
      <c r="AE4" s="3"/>
      <c r="AF4" s="3"/>
      <c r="AG4" s="3"/>
      <c r="AH4" s="3"/>
      <c r="AI4" s="3"/>
      <c r="AJ4" s="3"/>
      <c r="AK4" s="3"/>
      <c r="AL4" s="3"/>
      <c r="AM4" s="3"/>
    </row>
    <row r="5" spans="1:39" ht="16.5" customHeight="1">
      <c r="A5" s="15"/>
      <c r="B5" s="15"/>
      <c r="C5" s="15"/>
      <c r="D5" s="15"/>
      <c r="E5" s="15"/>
      <c r="F5" s="15"/>
      <c r="G5" s="15"/>
      <c r="H5" s="15"/>
      <c r="I5" s="15"/>
      <c r="J5" s="15"/>
      <c r="K5" s="15"/>
      <c r="L5" s="15"/>
      <c r="M5" s="19"/>
      <c r="N5" s="19"/>
      <c r="O5" s="19"/>
      <c r="P5" s="15"/>
      <c r="Q5" s="15"/>
      <c r="R5" s="15"/>
      <c r="S5" s="15"/>
      <c r="T5" s="15"/>
      <c r="U5" s="15"/>
      <c r="V5" s="15"/>
      <c r="W5" s="15"/>
      <c r="X5" s="3"/>
      <c r="Y5" s="3"/>
      <c r="Z5" s="3"/>
      <c r="AA5" s="3"/>
      <c r="AB5" s="3"/>
      <c r="AC5" s="3"/>
      <c r="AD5" s="3"/>
      <c r="AE5" s="3"/>
      <c r="AF5" s="3"/>
      <c r="AG5" s="3"/>
      <c r="AH5" s="3"/>
      <c r="AI5" s="3"/>
      <c r="AJ5" s="3"/>
      <c r="AK5" s="3"/>
      <c r="AL5" s="3"/>
      <c r="AM5" s="3"/>
    </row>
    <row r="6" spans="1:39" ht="15" customHeight="1">
      <c r="A6" s="90" t="s">
        <v>119</v>
      </c>
      <c r="B6" s="62"/>
      <c r="C6" s="62"/>
      <c r="D6" s="59"/>
      <c r="E6" s="90" t="s">
        <v>261</v>
      </c>
      <c r="F6" s="62"/>
      <c r="G6" s="62"/>
      <c r="H6" s="62"/>
      <c r="I6" s="62"/>
      <c r="J6" s="62"/>
      <c r="K6" s="62"/>
      <c r="L6" s="62"/>
      <c r="M6" s="62"/>
      <c r="N6" s="62"/>
      <c r="O6" s="62"/>
      <c r="P6" s="62"/>
      <c r="Q6" s="62"/>
      <c r="R6" s="62"/>
      <c r="S6" s="62"/>
      <c r="T6" s="62"/>
      <c r="U6" s="62"/>
      <c r="V6" s="62"/>
      <c r="W6" s="59"/>
      <c r="X6" s="3"/>
      <c r="Y6" s="3"/>
      <c r="Z6" s="3"/>
      <c r="AA6" s="3"/>
      <c r="AB6" s="3"/>
      <c r="AC6" s="3"/>
      <c r="AD6" s="3"/>
      <c r="AE6" s="3"/>
      <c r="AF6" s="3"/>
      <c r="AG6" s="3"/>
      <c r="AH6" s="3"/>
      <c r="AI6" s="3"/>
      <c r="AJ6" s="3"/>
      <c r="AK6" s="3"/>
      <c r="AL6" s="3"/>
      <c r="AM6" s="3"/>
    </row>
    <row r="7" spans="1:39" ht="18" customHeight="1">
      <c r="A7" s="87" t="s">
        <v>117</v>
      </c>
      <c r="B7" s="89" t="s">
        <v>118</v>
      </c>
      <c r="C7" s="84" t="s">
        <v>126</v>
      </c>
      <c r="D7" s="84" t="s">
        <v>127</v>
      </c>
      <c r="E7" s="92" t="s">
        <v>219</v>
      </c>
      <c r="F7" s="111" t="s">
        <v>262</v>
      </c>
      <c r="G7" s="111" t="s">
        <v>263</v>
      </c>
      <c r="H7" s="111" t="s">
        <v>264</v>
      </c>
      <c r="I7" s="111" t="s">
        <v>265</v>
      </c>
      <c r="J7" s="111" t="s">
        <v>266</v>
      </c>
      <c r="K7" s="111" t="s">
        <v>267</v>
      </c>
      <c r="L7" s="111" t="s">
        <v>268</v>
      </c>
      <c r="M7" s="84" t="s">
        <v>269</v>
      </c>
      <c r="N7" s="84" t="s">
        <v>270</v>
      </c>
      <c r="O7" s="84" t="s">
        <v>271</v>
      </c>
      <c r="P7" s="92" t="s">
        <v>272</v>
      </c>
      <c r="Q7" s="84" t="s">
        <v>273</v>
      </c>
      <c r="R7" s="84" t="s">
        <v>274</v>
      </c>
      <c r="S7" s="84" t="s">
        <v>275</v>
      </c>
      <c r="T7" s="84" t="s">
        <v>276</v>
      </c>
      <c r="U7" s="92" t="s">
        <v>277</v>
      </c>
      <c r="V7" s="84" t="s">
        <v>278</v>
      </c>
      <c r="W7" s="84" t="s">
        <v>279</v>
      </c>
      <c r="X7" s="3"/>
      <c r="Y7" s="3"/>
      <c r="Z7" s="3"/>
      <c r="AA7" s="3"/>
      <c r="AB7" s="3"/>
      <c r="AC7" s="3"/>
      <c r="AD7" s="3"/>
      <c r="AE7" s="3"/>
      <c r="AF7" s="3"/>
      <c r="AG7" s="3"/>
      <c r="AH7" s="3"/>
      <c r="AI7" s="3"/>
      <c r="AJ7" s="3"/>
      <c r="AK7" s="3"/>
      <c r="AL7" s="3"/>
      <c r="AM7" s="3"/>
    </row>
    <row r="8" spans="1:39" ht="59.25" customHeight="1">
      <c r="A8" s="83"/>
      <c r="B8" s="83"/>
      <c r="C8" s="83"/>
      <c r="D8" s="83"/>
      <c r="E8" s="83"/>
      <c r="F8" s="83"/>
      <c r="G8" s="83"/>
      <c r="H8" s="83"/>
      <c r="I8" s="83"/>
      <c r="J8" s="83"/>
      <c r="K8" s="83"/>
      <c r="L8" s="83"/>
      <c r="M8" s="83"/>
      <c r="N8" s="83"/>
      <c r="O8" s="83"/>
      <c r="P8" s="83"/>
      <c r="Q8" s="83"/>
      <c r="R8" s="83"/>
      <c r="S8" s="83"/>
      <c r="T8" s="83"/>
      <c r="U8" s="83"/>
      <c r="V8" s="83"/>
      <c r="W8" s="83"/>
      <c r="X8" s="16"/>
      <c r="Y8" s="16"/>
      <c r="Z8" s="16"/>
      <c r="AA8" s="16"/>
      <c r="AB8" s="16"/>
      <c r="AC8" s="16"/>
      <c r="AD8" s="16"/>
      <c r="AE8" s="16"/>
      <c r="AF8" s="16"/>
      <c r="AG8" s="16"/>
      <c r="AH8" s="16"/>
      <c r="AI8" s="16"/>
      <c r="AJ8" s="16"/>
      <c r="AK8" s="16"/>
      <c r="AL8" s="16"/>
      <c r="AM8" s="16"/>
    </row>
    <row r="9" spans="1:39" ht="21" customHeight="1">
      <c r="A9" s="93">
        <v>1</v>
      </c>
      <c r="B9" s="110"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Riesgo'!B9:B11,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C9" s="9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Riesgo'!G9:G11,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D9" s="94" t="str">
        <f>IF(OR('2. Identificación del Riesgo'!H9:H11="Corrupción",'2. Identificación del Riesgo'!H9:H11="Lavado de Activos",'2. Identificación del Riesgo'!H9:H11="Financiación del Terrorismo",'2. Identificación del Riesgo'!H9:H11="Trámites, OPAs y Consultas de Acceso a la Información Pública"),'2. Identificación del Riesgo'!H9:H11,
IF('2. Identificación del Riesgo'!H9:H11="","",
IF(OR('2. Identificación del Riesgo'!H9:H11&lt;&gt;"Corrupción",'2. Identificación del Riesgo'!H9:H11&lt;&gt;"Lavado de Activos",'2. Identificación del Riesgo'!H9:H11&lt;&gt;"Financiación del Terrorismo",'2. Identificación del Riesgo'!H9:H11&lt;&gt;"Trámites, OPAs y Consultas de Acceso a la Información Pública"),"No aplica")))</f>
        <v>No aplica</v>
      </c>
      <c r="E9" s="27"/>
      <c r="F9" s="28"/>
      <c r="G9" s="28"/>
      <c r="H9" s="28"/>
      <c r="I9" s="28"/>
      <c r="J9" s="28"/>
      <c r="K9" s="28"/>
      <c r="L9" s="28"/>
      <c r="M9" s="24" t="str">
        <f t="shared" ref="M9:M68" si="0">IF(AND(N9&gt;=0,N9&lt;=85),"Débil",
IF(AND(N9&gt;=86,N9&lt;=95),"Moderado",
IF(AND(N9&gt;=96,N9&lt;=100),"Fuerte","")))</f>
        <v/>
      </c>
      <c r="N9" s="24" t="str">
        <f>IF(AND(F9="",G9="",H9="",I9="",J9="",K9="",L9=""),"",IF(OR(F9="",G9="",H9="",I9="",J9="",K9="",L9=""),"Finalice la valoración del control para emitir su calificación",VLOOKUP(F9,Listas!$Z$1:$AA$17,2,FALSE)+VLOOKUP(G9,Listas!$Z$1:$AA$17,2,FALSE)+VLOOKUP(H9,Listas!$Z$1:$AA$17,2,FALSE)+VLOOKUP(I9,Listas!$Z$1:$AA$17,2,FALSE)+VLOOKUP(J9,Listas!$Z$1:$AA$17,2,FALSE)+VLOOKUP(K9,Listas!$Z$1:$AA$17,2,FALSE)+VLOOKUP(L9,Listas!$Z$1:$AA$17,2,FALSE)))</f>
        <v/>
      </c>
      <c r="O9" s="24" t="str">
        <f t="shared" ref="O9:O68" si="1">IF(OR(N9="",N9="Finalice la valoración del control para emitir su calificación"),"",IF(N9&lt;96,"Debe establecer un plan de acción en la hoja No. 7, que permita tener un control bien diseñado.","No debe establecer un plan de acción para mejorar el diseño del control."))</f>
        <v/>
      </c>
      <c r="P9" s="24"/>
      <c r="Q9" s="24" t="str">
        <f t="shared" ref="Q9:Q68" si="2">IFERROR(IF(OR(M9="",MID(P9,1,SEARCH(" =",P9,1)-1)=""),"",
IF(AND(M9="Fuerte",MID(P9,1,SEARCH(" =",P9,1)-1)="Fuerte"),"Fuerte",
IF(AND(M9="Moderado",MID(P9,1,SEARCH(" =",P9,1)-1)="Moderado"),"Moderado",
IF(OR(M9="Débil",MID(P9,1,SEARCH(" =",P9,1)-1)="Débil"),"Débil",
IF(OR(M9="Fuerte",MID(P9,1,SEARCH(" =",P9,1)-1)="Moderado"),"Moderado",
IF(OR(M9="Moderado",MID(P9,1,SEARCH(" =",P9,1)-1)="Fuerte"),"Moderado","")))))),"")</f>
        <v/>
      </c>
      <c r="R9" s="112" t="str">
        <f>IF(AND(N9="",N10="",N11=""),"",AVERAGE(N9:N11))</f>
        <v/>
      </c>
      <c r="S9" s="112" t="str">
        <f>IF(R9="","",
IF(R9=100,"Fuerte",
IF(R9&lt;50,"Débil",
IF(OR(R9&gt;=50,R9&lt;100),"Moderado",""))))</f>
        <v/>
      </c>
      <c r="T9" s="94" t="str">
        <f>IF(S9="","",IF(S9="Fuerte","NO","SI"))</f>
        <v/>
      </c>
      <c r="U9" s="94"/>
      <c r="V9" s="94" t="str">
        <f>IF(OR(S9="",U9=""),"",
IF(S9="Débil","No aplica desplazamiento por tener una solidez débil.",
IF(AND(S9="Fuerte",OR(U9="El control ayuda a disminuir directamente tanto la probabilidad como el impacto.",U9="El control ayuda a disminuir directamente la probabilidad e indirectamente el impacto.",U9="El control ayuda a disminuir directamente la probabilidad y el impacto no disminuye.")),2,
IF(AND(S9="Fuerte",U9="El control no disminuye la probabilidad y el impacto disminuye directamente."),0,
IF(AND(S9="Moderado",OR(U9="El control ayuda a disminuir directamente tanto la probabilidad como el impacto.",U9="El control ayuda a disminuir directamente la probabilidad e indirectamente el impacto.",U9="El control ayuda a disminuir directamente la probabilidad y el impacto no disminuye.")),1,
IF(AND(S9="Moderado",U9="El control no disminuye la probabilidad y el impacto disminuye directamente."),0,""))))))</f>
        <v/>
      </c>
      <c r="W9" s="98" t="str">
        <f>IF(AND($D$9&lt;&gt;"Corrupción",$D$9&lt;&gt;"Lavado de Activos",$D$9&lt;&gt;"Financiación del Terrorismo",$D$9&lt;&gt;"Trámites, OPAs y Consultas de Acceso a la Información Pública"),"",
IF(OR($D$9="Corrupción",$D$9="Lavado de Activos",$D$9="Financiación del Terrorismo",$D$9="Trámites, OPAs y Consultas de Acceso a la Información Pública"),
IF(V9="","",
IF(OR(V9="No aplica desplazamiento por tener una solidez débil.",V9=0),'2. Identificación del Riesgo'!$K$9,
IF(AND(S9="Fuerte",V9=2,OR('2. Identificación del Riesgo'!$K$9="Rara vez",'2. Identificación del Riesgo'!$K$9="Improbable",'2. Identificación del Riesgo'!$K$9="Posible")),"Rara vez",
IF(AND(S9="Fuerte",V9=2,'2. Identificación del Riesgo'!$K$9="Probable"),"Improbable",
IF(AND(S9="Fuerte",V9=2,'2. Identificación del Riesgo'!$K$9="Casi seguro"),"Posible",
IF(AND(S9="Moderado",V9=1,OR('2. Identificación del Riesgo'!$K$9="Rara vez",'2. Identificación del Riesgo'!$K$9="Improbable")),"Rara vez",
IF(AND(S9="Moderado",V9=1,'2. Identificación del Riesgo'!$K$9="Posible"),"Improbable",
IF(AND(S9="Moderado",V9=1,'2. Identificación del Riesgo'!$K$9="Probable"),"Posible",
IF(AND(S9="Moderado",V9=1,'2. Identificación del Riesgo'!$K$9="Casi seguro"),"Probable","")))))))))))</f>
        <v/>
      </c>
      <c r="X9" s="17"/>
      <c r="Y9" s="17"/>
      <c r="Z9" s="17"/>
      <c r="AA9" s="17"/>
      <c r="AB9" s="17"/>
      <c r="AC9" s="17"/>
      <c r="AD9" s="17"/>
      <c r="AE9" s="17"/>
      <c r="AF9" s="17"/>
      <c r="AG9" s="17"/>
      <c r="AH9" s="17"/>
      <c r="AI9" s="17"/>
      <c r="AJ9" s="17"/>
      <c r="AK9" s="17"/>
      <c r="AL9" s="17"/>
      <c r="AM9" s="17"/>
    </row>
    <row r="10" spans="1:39" ht="21" customHeight="1">
      <c r="A10" s="88"/>
      <c r="B10" s="88"/>
      <c r="C10" s="88"/>
      <c r="D10" s="88"/>
      <c r="E10" s="27"/>
      <c r="F10" s="28"/>
      <c r="G10" s="28"/>
      <c r="H10" s="28"/>
      <c r="I10" s="28"/>
      <c r="J10" s="28"/>
      <c r="K10" s="28"/>
      <c r="L10" s="28"/>
      <c r="M10" s="24" t="str">
        <f t="shared" si="0"/>
        <v/>
      </c>
      <c r="N10" s="24" t="str">
        <f>IF(AND(F10="",G10="",H10="",I10="",J10="",K10="",L10=""),"",IF(OR(F10="",G10="",H10="",I10="",J10="",K10="",L10=""),"Finalice la valoración del control para emitir su calificación",VLOOKUP(F10,Listas!$Z$1:$AA$17,2,FALSE)+VLOOKUP(G10,Listas!$Z$1:$AA$17,2,FALSE)+VLOOKUP(H10,Listas!$Z$1:$AA$17,2,FALSE)+VLOOKUP(I10,Listas!$Z$1:$AA$17,2,FALSE)+VLOOKUP(J10,Listas!$Z$1:$AA$17,2,FALSE)+VLOOKUP(K10,Listas!$Z$1:$AA$17,2,FALSE)+VLOOKUP(L10,Listas!$Z$1:$AA$17,2,FALSE)))</f>
        <v/>
      </c>
      <c r="O10" s="24" t="str">
        <f t="shared" si="1"/>
        <v/>
      </c>
      <c r="P10" s="24"/>
      <c r="Q10" s="24" t="str">
        <f t="shared" si="2"/>
        <v/>
      </c>
      <c r="R10" s="88"/>
      <c r="S10" s="88"/>
      <c r="T10" s="88"/>
      <c r="U10" s="88"/>
      <c r="V10" s="88"/>
      <c r="W10" s="88"/>
      <c r="X10" s="3"/>
      <c r="Y10" s="3"/>
      <c r="Z10" s="3"/>
      <c r="AA10" s="3"/>
      <c r="AB10" s="3"/>
      <c r="AC10" s="3"/>
      <c r="AD10" s="3"/>
      <c r="AE10" s="3"/>
      <c r="AF10" s="3"/>
      <c r="AG10" s="3"/>
      <c r="AH10" s="3"/>
      <c r="AI10" s="3"/>
      <c r="AJ10" s="3"/>
      <c r="AK10" s="3"/>
      <c r="AL10" s="3"/>
      <c r="AM10" s="3"/>
    </row>
    <row r="11" spans="1:39" ht="21" customHeight="1">
      <c r="A11" s="83"/>
      <c r="B11" s="83"/>
      <c r="C11" s="83"/>
      <c r="D11" s="83"/>
      <c r="E11" s="27"/>
      <c r="F11" s="28"/>
      <c r="G11" s="28"/>
      <c r="H11" s="28"/>
      <c r="I11" s="28"/>
      <c r="J11" s="28"/>
      <c r="K11" s="28"/>
      <c r="L11" s="28"/>
      <c r="M11" s="24" t="str">
        <f t="shared" si="0"/>
        <v/>
      </c>
      <c r="N11" s="24" t="str">
        <f>IF(AND(F11="",G11="",H11="",I11="",J11="",K11="",L11=""),"",IF(OR(F11="",G11="",H11="",I11="",J11="",K11="",L11=""),"Finalice la valoración del control para emitir su calificación",VLOOKUP(F11,Listas!$Z$1:$AA$17,2,FALSE)+VLOOKUP(G11,Listas!$Z$1:$AA$17,2,FALSE)+VLOOKUP(H11,Listas!$Z$1:$AA$17,2,FALSE)+VLOOKUP(I11,Listas!$Z$1:$AA$17,2,FALSE)+VLOOKUP(J11,Listas!$Z$1:$AA$17,2,FALSE)+VLOOKUP(K11,Listas!$Z$1:$AA$17,2,FALSE)+VLOOKUP(L11,Listas!$Z$1:$AA$17,2,FALSE)))</f>
        <v/>
      </c>
      <c r="O11" s="24" t="str">
        <f t="shared" si="1"/>
        <v/>
      </c>
      <c r="P11" s="24"/>
      <c r="Q11" s="24" t="str">
        <f t="shared" si="2"/>
        <v/>
      </c>
      <c r="R11" s="83"/>
      <c r="S11" s="83"/>
      <c r="T11" s="83"/>
      <c r="U11" s="83"/>
      <c r="V11" s="83"/>
      <c r="W11" s="83"/>
      <c r="X11" s="3"/>
      <c r="Y11" s="3"/>
      <c r="Z11" s="3"/>
      <c r="AA11" s="3"/>
      <c r="AB11" s="3"/>
      <c r="AC11" s="3"/>
      <c r="AD11" s="3"/>
      <c r="AE11" s="3"/>
      <c r="AF11" s="3"/>
      <c r="AG11" s="3"/>
      <c r="AH11" s="3"/>
      <c r="AI11" s="3"/>
      <c r="AJ11" s="3"/>
      <c r="AK11" s="3"/>
      <c r="AL11" s="3"/>
      <c r="AM11" s="3"/>
    </row>
    <row r="12" spans="1:39" ht="21.75" customHeight="1">
      <c r="A12" s="93">
        <v>2</v>
      </c>
      <c r="B12" s="110"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Riesgo'!B12:B14,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C12" s="9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Riesgo'!G12:G14,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D12" s="94" t="str">
        <f>IF(OR('2. Identificación del Riesgo'!H12:H14="Corrupción",'2. Identificación del Riesgo'!H12:H14="Lavado de Activos",'2. Identificación del Riesgo'!H12:H14="Financiación del Terrorismo",'2. Identificación del Riesgo'!H12:H14="Trámites, OPAs y Consultas de Acceso a la Información Pública"),'2. Identificación del Riesgo'!H12:H14,
IF('2. Identificación del Riesgo'!H12:H14="","",
IF(OR('2. Identificación del Riesgo'!H12:H14&lt;&gt;"Corrupción",'2. Identificación del Riesgo'!H12:H14&lt;&gt;"Lavado de Activos",'2. Identificación del Riesgo'!H12:H14&lt;&gt;"Financiación del Terrorismo",'2. Identificación del Riesgo'!H12:H14&lt;&gt;"Trámites, OPAs y Consultas de Acceso a la Información Pública"),"No aplica")))</f>
        <v>No aplica</v>
      </c>
      <c r="E12" s="29"/>
      <c r="F12" s="28"/>
      <c r="G12" s="28"/>
      <c r="H12" s="28"/>
      <c r="I12" s="28"/>
      <c r="J12" s="28"/>
      <c r="K12" s="28"/>
      <c r="L12" s="28"/>
      <c r="M12" s="24" t="str">
        <f t="shared" si="0"/>
        <v/>
      </c>
      <c r="N12" s="24" t="str">
        <f>IF(AND(F12="",G12="",H12="",I12="",J12="",K12="",L12=""),"",IF(OR(F12="",G12="",H12="",I12="",J12="",K12="",L12=""),"Finalice la valoración del control para emitir su calificación",VLOOKUP(F12,Listas!$Z$1:$AA$17,2,FALSE)+VLOOKUP(G12,Listas!$Z$1:$AA$17,2,FALSE)+VLOOKUP(H12,Listas!$Z$1:$AA$17,2,FALSE)+VLOOKUP(I12,Listas!$Z$1:$AA$17,2,FALSE)+VLOOKUP(J12,Listas!$Z$1:$AA$17,2,FALSE)+VLOOKUP(K12,Listas!$Z$1:$AA$17,2,FALSE)+VLOOKUP(L12,Listas!$Z$1:$AA$17,2,FALSE)))</f>
        <v/>
      </c>
      <c r="O12" s="24" t="str">
        <f t="shared" si="1"/>
        <v/>
      </c>
      <c r="P12" s="24"/>
      <c r="Q12" s="24" t="str">
        <f t="shared" si="2"/>
        <v/>
      </c>
      <c r="R12" s="112" t="str">
        <f>IF(AND(N12="",N13="",N14=""),"",AVERAGE(N12:N14))</f>
        <v/>
      </c>
      <c r="S12" s="112" t="str">
        <f>IF(R12="","",
IF(R12=100,"Fuerte",
IF(R12&lt;50,"Débil",
IF(OR(R12&gt;=50,R12&lt;100),"Moderado",""))))</f>
        <v/>
      </c>
      <c r="T12" s="94" t="str">
        <f>IF(S12="","",IF(S12="Fuerte","NO","SI"))</f>
        <v/>
      </c>
      <c r="U12" s="94"/>
      <c r="V12" s="94" t="str">
        <f>IF(OR(S12="",U12=""),"",
IF(S12="Débil","No aplica desplazamiento por tener una solidez débil.",
IF(AND(S12="Fuerte",OR(U12="El control ayuda a disminuir directamente tanto la probabilidad como el impacto.",U12="El control ayuda a disminuir directamente la probabilidad e indirectamente el impacto.",U12="El control ayuda a disminuir directamente la probabilidad y el impacto no disminuye.")),2,
IF(AND(S12="Fuerte",U12="El control no disminuye la probabilidad y el impacto disminuye directamente."),0,
IF(AND(S12="Moderado",OR(U12="El control ayuda a disminuir directamente tanto la probabilidad como el impacto.",U12="El control ayuda a disminuir directamente la probabilidad e indirectamente el impacto.",U12="El control ayuda a disminuir directamente la probabilidad y el impacto no disminuye.")),1,
IF(AND(S12="Moderado",U12="El control no disminuye la probabilidad y el impacto disminuye directamente."),0,""))))))</f>
        <v/>
      </c>
      <c r="W12" s="98" t="str">
        <f>IF(AND($D$12&lt;&gt;"Corrupción",$D$12&lt;&gt;"Lavado de Activos",$D$12&lt;&gt;"Financiación del Terrorismo",$D$12&lt;&gt;"Trámites, OPAs y Consultas de Acceso a la Información Pública"),"",
IF(OR($D$12="Corrupción",$D$12="Lavado de Activos",$D$12="Financiación del Terrorismo",$D$12="Trámites, OPAs y Consultas de Acceso a la Información Pública"),
IF(V12="","",
IF(OR(V12="No aplica desplazamiento por tener una solidez débil.",V12=0),'2. Identificación del Riesgo'!$K$12,
IF(AND(S12="Fuerte",V12=2,OR('2. Identificación del Riesgo'!$K$12="Rara vez",'2. Identificación del Riesgo'!$K$12="Improbable",'2. Identificación del Riesgo'!$K$12="Posible")),"Rara vez",
IF(AND(S12="Fuerte",V12=2,'2. Identificación del Riesgo'!$K$12="Probable"),"Improbable",
IF(AND(S12="Fuerte",V12=2,'2. Identificación del Riesgo'!$K$12="Casi seguro"),"Posible",
IF(AND(S12="Moderado",V12=1,OR('2. Identificación del Riesgo'!$K$12="Rara vez",'2. Identificación del Riesgo'!$K$12="Improbable")),"Rara vez",
IF(AND(S12="Moderado",V12=1,'2. Identificación del Riesgo'!$K$12="Posible"),"Improbable",
IF(AND(S12="Moderado",V12=1,'2. Identificación del Riesgo'!$K$12="Probable"),"Posible",
IF(AND(S12="Moderado",V12=1,'2. Identificación del Riesgo'!$K$12="Casi seguro"),"Probable","")))))))))))</f>
        <v/>
      </c>
      <c r="X12" s="3"/>
      <c r="Y12" s="3"/>
      <c r="Z12" s="3"/>
      <c r="AA12" s="3"/>
      <c r="AB12" s="3"/>
      <c r="AC12" s="3"/>
      <c r="AD12" s="3"/>
      <c r="AE12" s="3"/>
      <c r="AF12" s="3"/>
      <c r="AG12" s="3"/>
      <c r="AH12" s="3"/>
      <c r="AI12" s="3"/>
      <c r="AJ12" s="3"/>
      <c r="AK12" s="3"/>
      <c r="AL12" s="3"/>
      <c r="AM12" s="3"/>
    </row>
    <row r="13" spans="1:39" ht="21.75" customHeight="1">
      <c r="A13" s="88"/>
      <c r="B13" s="88"/>
      <c r="C13" s="88"/>
      <c r="D13" s="88"/>
      <c r="E13" s="29"/>
      <c r="F13" s="28"/>
      <c r="G13" s="28"/>
      <c r="H13" s="28"/>
      <c r="I13" s="28"/>
      <c r="J13" s="28"/>
      <c r="K13" s="28"/>
      <c r="L13" s="28"/>
      <c r="M13" s="24" t="str">
        <f t="shared" si="0"/>
        <v/>
      </c>
      <c r="N13" s="24" t="str">
        <f>IF(AND(F13="",G13="",H13="",I13="",J13="",K13="",L13=""),"",IF(OR(F13="",G13="",H13="",I13="",J13="",K13="",L13=""),"Finalice la valoración del control para emitir su calificación",VLOOKUP(F13,Listas!$Z$1:$AA$17,2,FALSE)+VLOOKUP(G13,Listas!$Z$1:$AA$17,2,FALSE)+VLOOKUP(H13,Listas!$Z$1:$AA$17,2,FALSE)+VLOOKUP(I13,Listas!$Z$1:$AA$17,2,FALSE)+VLOOKUP(J13,Listas!$Z$1:$AA$17,2,FALSE)+VLOOKUP(K13,Listas!$Z$1:$AA$17,2,FALSE)+VLOOKUP(L13,Listas!$Z$1:$AA$17,2,FALSE)))</f>
        <v/>
      </c>
      <c r="O13" s="24" t="str">
        <f t="shared" si="1"/>
        <v/>
      </c>
      <c r="P13" s="24"/>
      <c r="Q13" s="24" t="str">
        <f t="shared" si="2"/>
        <v/>
      </c>
      <c r="R13" s="88"/>
      <c r="S13" s="88"/>
      <c r="T13" s="88"/>
      <c r="U13" s="88"/>
      <c r="V13" s="88"/>
      <c r="W13" s="88"/>
      <c r="X13" s="3"/>
      <c r="Y13" s="3"/>
      <c r="Z13" s="3"/>
      <c r="AA13" s="3"/>
      <c r="AB13" s="3"/>
      <c r="AC13" s="3"/>
      <c r="AD13" s="3"/>
      <c r="AE13" s="3"/>
      <c r="AF13" s="3"/>
      <c r="AG13" s="3"/>
      <c r="AH13" s="3"/>
      <c r="AI13" s="3"/>
      <c r="AJ13" s="3"/>
      <c r="AK13" s="3"/>
      <c r="AL13" s="3"/>
      <c r="AM13" s="3"/>
    </row>
    <row r="14" spans="1:39" ht="21.75" customHeight="1">
      <c r="A14" s="83"/>
      <c r="B14" s="83"/>
      <c r="C14" s="83"/>
      <c r="D14" s="83"/>
      <c r="E14" s="29"/>
      <c r="F14" s="28"/>
      <c r="G14" s="28"/>
      <c r="H14" s="28"/>
      <c r="I14" s="28"/>
      <c r="J14" s="28"/>
      <c r="K14" s="28"/>
      <c r="L14" s="28"/>
      <c r="M14" s="24" t="str">
        <f t="shared" si="0"/>
        <v/>
      </c>
      <c r="N14" s="24" t="str">
        <f>IF(AND(F14="",G14="",H14="",I14="",J14="",K14="",L14=""),"",IF(OR(F14="",G14="",H14="",I14="",J14="",K14="",L14=""),"Finalice la valoración del control para emitir su calificación",VLOOKUP(F14,Listas!$Z$1:$AA$17,2,FALSE)+VLOOKUP(G14,Listas!$Z$1:$AA$17,2,FALSE)+VLOOKUP(H14,Listas!$Z$1:$AA$17,2,FALSE)+VLOOKUP(I14,Listas!$Z$1:$AA$17,2,FALSE)+VLOOKUP(J14,Listas!$Z$1:$AA$17,2,FALSE)+VLOOKUP(K14,Listas!$Z$1:$AA$17,2,FALSE)+VLOOKUP(L14,Listas!$Z$1:$AA$17,2,FALSE)))</f>
        <v/>
      </c>
      <c r="O14" s="24" t="str">
        <f t="shared" si="1"/>
        <v/>
      </c>
      <c r="P14" s="24"/>
      <c r="Q14" s="24" t="str">
        <f t="shared" si="2"/>
        <v/>
      </c>
      <c r="R14" s="83"/>
      <c r="S14" s="83"/>
      <c r="T14" s="83"/>
      <c r="U14" s="83"/>
      <c r="V14" s="83"/>
      <c r="W14" s="83"/>
      <c r="X14" s="3"/>
      <c r="Y14" s="3"/>
      <c r="Z14" s="3"/>
      <c r="AA14" s="3"/>
      <c r="AB14" s="3"/>
      <c r="AC14" s="3"/>
      <c r="AD14" s="3"/>
      <c r="AE14" s="3"/>
      <c r="AF14" s="3"/>
      <c r="AG14" s="3"/>
      <c r="AH14" s="3"/>
      <c r="AI14" s="3"/>
      <c r="AJ14" s="3"/>
      <c r="AK14" s="3"/>
      <c r="AL14" s="3"/>
      <c r="AM14" s="3"/>
    </row>
    <row r="15" spans="1:39" ht="42.75" customHeight="1">
      <c r="A15" s="93">
        <v>3</v>
      </c>
      <c r="B15" s="110"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Riesgo'!B15:B17,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C15" s="9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Riesgo'!G15:G17,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D15" s="94" t="str">
        <f>IF(OR('2. Identificación del Riesgo'!H15:H17="Corrupción",'2. Identificación del Riesgo'!H15:H17="Lavado de Activos",'2. Identificación del Riesgo'!H15:H17="Financiación del Terrorismo",'2. Identificación del Riesgo'!H15:H17="Trámites, OPAs y Consultas de Acceso a la Información Pública"),'2. Identificación del Riesgo'!H15:H17,
IF('2. Identificación del Riesgo'!H15:H17="","",
IF(OR('2. Identificación del Riesgo'!H15:H17&lt;&gt;"Corrupción",'2. Identificación del Riesgo'!H15:H17&lt;&gt;"Lavado de Activos",'2. Identificación del Riesgo'!H15:H17&lt;&gt;"Financiación del Terrorismo",'2. Identificación del Riesgo'!H15:H17&lt;&gt;"Trámites, OPAs y Consultas de Acceso a la Información Pública"),"No aplica")))</f>
        <v/>
      </c>
      <c r="E15" s="29"/>
      <c r="F15" s="28"/>
      <c r="G15" s="28"/>
      <c r="H15" s="28"/>
      <c r="I15" s="28"/>
      <c r="J15" s="28"/>
      <c r="K15" s="28"/>
      <c r="L15" s="28"/>
      <c r="M15" s="24" t="str">
        <f t="shared" si="0"/>
        <v/>
      </c>
      <c r="N15" s="24" t="str">
        <f>IF(AND(F15="",G15="",H15="",I15="",J15="",K15="",L15=""),"",IF(OR(F15="",G15="",H15="",I15="",J15="",K15="",L15=""),"Finalice la valoración del control para emitir su calificación",VLOOKUP(F15,Listas!$Z$1:$AA$17,2,FALSE)+VLOOKUP(G15,Listas!$Z$1:$AA$17,2,FALSE)+VLOOKUP(H15,Listas!$Z$1:$AA$17,2,FALSE)+VLOOKUP(I15,Listas!$Z$1:$AA$17,2,FALSE)+VLOOKUP(J15,Listas!$Z$1:$AA$17,2,FALSE)+VLOOKUP(K15,Listas!$Z$1:$AA$17,2,FALSE)+VLOOKUP(L15,Listas!$Z$1:$AA$17,2,FALSE)))</f>
        <v/>
      </c>
      <c r="O15" s="24" t="str">
        <f t="shared" si="1"/>
        <v/>
      </c>
      <c r="P15" s="24"/>
      <c r="Q15" s="24" t="str">
        <f t="shared" si="2"/>
        <v/>
      </c>
      <c r="R15" s="112" t="str">
        <f>IF(AND(N15="",N16="",N17=""),"",AVERAGE(N15:N17))</f>
        <v/>
      </c>
      <c r="S15" s="112" t="str">
        <f>IF(R15="","",
IF(R15=100,"Fuerte",
IF(R15&lt;50,"Débil",
IF(OR(R15&gt;=50,R15&lt;100),"Moderado",""))))</f>
        <v/>
      </c>
      <c r="T15" s="94" t="str">
        <f>IF(S15="","",IF(S15="Fuerte","NO","SI"))</f>
        <v/>
      </c>
      <c r="U15" s="94"/>
      <c r="V15" s="94" t="str">
        <f>IF(OR(S15="",U15=""),"",
IF(S15="Débil","No aplica desplazamiento por tener una solidez débil.",
IF(AND(S15="Fuerte",OR(U15="El control ayuda a disminuir directamente tanto la probabilidad como el impacto.",U15="El control ayuda a disminuir directamente la probabilidad e indirectamente el impacto.",U15="El control ayuda a disminuir directamente la probabilidad y el impacto no disminuye.")),2,
IF(AND(S15="Fuerte",U15="El control no disminuye la probabilidad y el impacto disminuye directamente."),0,
IF(AND(S15="Moderado",OR(U15="El control ayuda a disminuir directamente tanto la probabilidad como el impacto.",U15="El control ayuda a disminuir directamente la probabilidad e indirectamente el impacto.",U15="El control ayuda a disminuir directamente la probabilidad y el impacto no disminuye.")),1,
IF(AND(S15="Moderado",U15="El control no disminuye la probabilidad y el impacto disminuye directamente."),0,""))))))</f>
        <v/>
      </c>
      <c r="W15" s="98" t="str">
        <f>IF(AND($D$15&lt;&gt;"Corrupción",$D$15&lt;&gt;"Lavado de Activos",$D$15&lt;&gt;"Financiación del Terrorismo",$D$15&lt;&gt;"Trámites, OPAs y Consultas de Acceso a la Información Pública"),"",
IF(OR($D$15="Corrupción",$D$15="Lavado de Activos",$D$15="Financiación del Terrorismo",$D$15="Trámites, OPAs y Consultas de Acceso a la Información Pública"),
IF(V15="","",
IF(OR(V15="No aplica desplazamiento por tener una solidez débil.",V15=0),'2. Identificación del Riesgo'!$K$15,
IF(AND(S15="Fuerte",V15=2,OR('2. Identificación del Riesgo'!$K$15="Rara vez",'2. Identificación del Riesgo'!$K$15="Improbable",'2. Identificación del Riesgo'!$K$15="Posible")),"Rara vez",
IF(AND(S15="Fuerte",V15=2,'2. Identificación del Riesgo'!$K$15="Probable"),"Improbable",
IF(AND(S15="Fuerte",V15=2,'2. Identificación del Riesgo'!$K$15="Casi seguro"),"Posible",
IF(AND(S15="Moderado",V15=1,OR('2. Identificación del Riesgo'!$K$15="Rara vez",'2. Identificación del Riesgo'!$K$15:$K$17="Improbable")),"Rara vez",
IF(AND(S15="Moderado",V15=1,'2. Identificación del Riesgo'!$K$15="Posible"),"Improbable",
IF(AND(S15="Moderado",V15=1,'2. Identificación del Riesgo'!$K$15="Probable"),"Posible",
IF(AND(S15="Moderado",V15=1,'2. Identificación del Riesgo'!$K$15="Casi seguro"),"Probable","")))))))))))</f>
        <v/>
      </c>
      <c r="X15" s="3"/>
      <c r="Y15" s="3"/>
      <c r="Z15" s="3"/>
      <c r="AA15" s="3"/>
      <c r="AB15" s="3"/>
      <c r="AC15" s="3"/>
      <c r="AD15" s="3"/>
      <c r="AE15" s="3"/>
      <c r="AF15" s="3"/>
      <c r="AG15" s="3"/>
      <c r="AH15" s="3"/>
      <c r="AI15" s="3"/>
      <c r="AJ15" s="3"/>
      <c r="AK15" s="3"/>
      <c r="AL15" s="3"/>
      <c r="AM15" s="3"/>
    </row>
    <row r="16" spans="1:39" ht="42.75" customHeight="1">
      <c r="A16" s="88"/>
      <c r="B16" s="88"/>
      <c r="C16" s="88"/>
      <c r="D16" s="88"/>
      <c r="E16" s="29"/>
      <c r="F16" s="28"/>
      <c r="G16" s="28"/>
      <c r="H16" s="28"/>
      <c r="I16" s="28"/>
      <c r="J16" s="28"/>
      <c r="K16" s="28"/>
      <c r="L16" s="28"/>
      <c r="M16" s="24" t="str">
        <f t="shared" si="0"/>
        <v/>
      </c>
      <c r="N16" s="24" t="str">
        <f>IF(AND(F16="",G16="",H16="",I16="",J16="",K16="",L16=""),"",IF(OR(F16="",G16="",H16="",I16="",J16="",K16="",L16=""),"Finalice la valoración del control para emitir su calificación",VLOOKUP(F16,Listas!$Z$1:$AA$17,2,FALSE)+VLOOKUP(G16,Listas!$Z$1:$AA$17,2,FALSE)+VLOOKUP(H16,Listas!$Z$1:$AA$17,2,FALSE)+VLOOKUP(I16,Listas!$Z$1:$AA$17,2,FALSE)+VLOOKUP(J16,Listas!$Z$1:$AA$17,2,FALSE)+VLOOKUP(K16,Listas!$Z$1:$AA$17,2,FALSE)+VLOOKUP(L16,Listas!$Z$1:$AA$17,2,FALSE)))</f>
        <v/>
      </c>
      <c r="O16" s="24" t="str">
        <f t="shared" si="1"/>
        <v/>
      </c>
      <c r="P16" s="24"/>
      <c r="Q16" s="24" t="str">
        <f t="shared" si="2"/>
        <v/>
      </c>
      <c r="R16" s="88"/>
      <c r="S16" s="88"/>
      <c r="T16" s="88"/>
      <c r="U16" s="88"/>
      <c r="V16" s="88"/>
      <c r="W16" s="88"/>
      <c r="X16" s="3"/>
      <c r="Y16" s="3"/>
      <c r="Z16" s="3"/>
      <c r="AA16" s="3"/>
      <c r="AB16" s="3"/>
      <c r="AC16" s="3"/>
      <c r="AD16" s="3"/>
      <c r="AE16" s="3"/>
      <c r="AF16" s="3"/>
      <c r="AG16" s="3"/>
      <c r="AH16" s="3"/>
      <c r="AI16" s="3"/>
      <c r="AJ16" s="3"/>
      <c r="AK16" s="3"/>
      <c r="AL16" s="3"/>
      <c r="AM16" s="3"/>
    </row>
    <row r="17" spans="1:39" ht="42.75" customHeight="1">
      <c r="A17" s="83"/>
      <c r="B17" s="83"/>
      <c r="C17" s="83"/>
      <c r="D17" s="83"/>
      <c r="E17" s="29"/>
      <c r="F17" s="28"/>
      <c r="G17" s="28"/>
      <c r="H17" s="28"/>
      <c r="I17" s="28"/>
      <c r="J17" s="28"/>
      <c r="K17" s="28"/>
      <c r="L17" s="28"/>
      <c r="M17" s="24" t="str">
        <f t="shared" si="0"/>
        <v/>
      </c>
      <c r="N17" s="24" t="str">
        <f>IF(AND(F17="",G17="",H17="",I17="",J17="",K17="",L17=""),"",IF(OR(F17="",G17="",H17="",I17="",J17="",K17="",L17=""),"Finalice la valoración del control para emitir su calificación",VLOOKUP(F17,Listas!$Z$1:$AA$17,2,FALSE)+VLOOKUP(G17,Listas!$Z$1:$AA$17,2,FALSE)+VLOOKUP(H17,Listas!$Z$1:$AA$17,2,FALSE)+VLOOKUP(I17,Listas!$Z$1:$AA$17,2,FALSE)+VLOOKUP(J17,Listas!$Z$1:$AA$17,2,FALSE)+VLOOKUP(K17,Listas!$Z$1:$AA$17,2,FALSE)+VLOOKUP(L17,Listas!$Z$1:$AA$17,2,FALSE)))</f>
        <v/>
      </c>
      <c r="O17" s="24" t="str">
        <f t="shared" si="1"/>
        <v/>
      </c>
      <c r="P17" s="24"/>
      <c r="Q17" s="24" t="str">
        <f t="shared" si="2"/>
        <v/>
      </c>
      <c r="R17" s="83"/>
      <c r="S17" s="83"/>
      <c r="T17" s="83"/>
      <c r="U17" s="83"/>
      <c r="V17" s="83"/>
      <c r="W17" s="83"/>
      <c r="X17" s="3"/>
      <c r="Y17" s="3"/>
      <c r="Z17" s="3"/>
      <c r="AA17" s="3"/>
      <c r="AB17" s="3"/>
      <c r="AC17" s="3"/>
      <c r="AD17" s="3"/>
      <c r="AE17" s="3"/>
      <c r="AF17" s="3"/>
      <c r="AG17" s="3"/>
      <c r="AH17" s="3"/>
      <c r="AI17" s="3"/>
      <c r="AJ17" s="3"/>
      <c r="AK17" s="3"/>
      <c r="AL17" s="3"/>
      <c r="AM17" s="3"/>
    </row>
    <row r="18" spans="1:39" ht="42.75" customHeight="1">
      <c r="A18" s="93">
        <v>4</v>
      </c>
      <c r="B18" s="110"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Riesgo'!B18:B20,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C18" s="9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Riesgo'!G18:G20,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D18" s="94" t="str">
        <f>IF(OR('2. Identificación del Riesgo'!H18:H20="Corrupción",'2. Identificación del Riesgo'!H18:H20="Lavado de Activos",'2. Identificación del Riesgo'!H18:H20="Financiación del Terrorismo",'2. Identificación del Riesgo'!H18:H20="Trámites, OPAs y Consultas de Acceso a la Información Pública"),'2. Identificación del Riesgo'!H18:H20,
IF('2. Identificación del Riesgo'!H18:H20="","",
IF(OR('2. Identificación del Riesgo'!H18:H20&lt;&gt;"Corrupción",'2. Identificación del Riesgo'!H18:H20&lt;&gt;"Lavado de Activos",'2. Identificación del Riesgo'!H18:H20&lt;&gt;"Financiación del Terrorismo",'2. Identificación del Riesgo'!H18:H20&lt;&gt;"Trámites, OPAs y Consultas de Acceso a la Información Pública"),"No aplica")))</f>
        <v/>
      </c>
      <c r="E18" s="29"/>
      <c r="F18" s="28"/>
      <c r="G18" s="28"/>
      <c r="H18" s="28"/>
      <c r="I18" s="28"/>
      <c r="J18" s="28"/>
      <c r="K18" s="28"/>
      <c r="L18" s="28"/>
      <c r="M18" s="24" t="str">
        <f t="shared" si="0"/>
        <v/>
      </c>
      <c r="N18" s="24" t="str">
        <f>IF(AND(F18="",G18="",H18="",I18="",J18="",K18="",L18=""),"",IF(OR(F18="",G18="",H18="",I18="",J18="",K18="",L18=""),"Finalice la valoración del control para emitir su calificación",VLOOKUP(F18,Listas!$Z$1:$AA$17,2,FALSE)+VLOOKUP(G18,Listas!$Z$1:$AA$17,2,FALSE)+VLOOKUP(H18,Listas!$Z$1:$AA$17,2,FALSE)+VLOOKUP(I18,Listas!$Z$1:$AA$17,2,FALSE)+VLOOKUP(J18,Listas!$Z$1:$AA$17,2,FALSE)+VLOOKUP(K18,Listas!$Z$1:$AA$17,2,FALSE)+VLOOKUP(L18,Listas!$Z$1:$AA$17,2,FALSE)))</f>
        <v/>
      </c>
      <c r="O18" s="24" t="str">
        <f t="shared" si="1"/>
        <v/>
      </c>
      <c r="P18" s="24"/>
      <c r="Q18" s="24" t="str">
        <f t="shared" si="2"/>
        <v/>
      </c>
      <c r="R18" s="112" t="str">
        <f>IF(AND(N18="",N19="",N20=""),"",AVERAGE(N18:N20))</f>
        <v/>
      </c>
      <c r="S18" s="112" t="str">
        <f>IF(R18="","",
IF(R18=100,"Fuerte",
IF(R18&lt;50,"Débil",
IF(OR(R18&gt;=50,R18&lt;100),"Moderado",""))))</f>
        <v/>
      </c>
      <c r="T18" s="94" t="str">
        <f>IF(S18="","",IF(S18="Fuerte","NO","SI"))</f>
        <v/>
      </c>
      <c r="U18" s="94"/>
      <c r="V18" s="94" t="str">
        <f>IF(OR(S18="",U18=""),"",
IF(S18="Débil","No aplica desplazamiento por tener una solidez débil.",
IF(AND(S18="Fuerte",OR(U18="El control ayuda a disminuir directamente tanto la probabilidad como el impacto.",U18="El control ayuda a disminuir directamente la probabilidad e indirectamente el impacto.",U18="El control ayuda a disminuir directamente la probabilidad y el impacto no disminuye.")),2,
IF(AND(S18="Fuerte",U18="El control no disminuye la probabilidad y el impacto disminuye directamente."),0,
IF(AND(S18="Moderado",OR(U18="El control ayuda a disminuir directamente tanto la probabilidad como el impacto.",U18="El control ayuda a disminuir directamente la probabilidad e indirectamente el impacto.",U18="El control ayuda a disminuir directamente la probabilidad y el impacto no disminuye.")),1,
IF(AND(S18="Moderado",U18="El control no disminuye la probabilidad y el impacto disminuye directamente."),0,""))))))</f>
        <v/>
      </c>
      <c r="W18" s="98" t="str">
        <f>IF(AND($D$18&lt;&gt;"Corrupción",$D$18&lt;&gt;"Lavado de Activos",$D$18&lt;&gt;"Financiación del Terrorismo",$D$18&lt;&gt;"Trámites, OPAs y Consultas de Acceso a la Información Pública"),"",
IF(OR($D$18="Corrupción",$D$18="Lavado de Activos",$D$18="Financiación del Terrorismo",$D$18="Trámites, OPAs y Consultas de Acceso a la Información Pública"),
IF(V18="","",
IF(OR(V18="No aplica desplazamiento por tener una solidez débil.",V18=0),'2. Identificación del Riesgo'!$K$180,
IF(AND(S18="Fuerte",V18=2,OR('2. Identificación del Riesgo'!$K$18="Rara vez",'2. Identificación del Riesgo'!$K$18="Improbable",'2. Identificación del Riesgo'!$K$18="Posible")),"Rara vez",
IF(AND(S18="Fuerte",V18=2,'2. Identificación del Riesgo'!$K$18="Probable"),"Improbable",
IF(AND(S18="Fuerte",V18=2,'2. Identificación del Riesgo'!$K$18="Casi seguro"),"Posible",
IF(AND(S18="Moderado",V18=1,OR('2. Identificación del Riesgo'!$K$18="Rara vez",'2. Identificación del Riesgo'!$K$18="Improbable")),"Rara vez",
IF(AND(S18="Moderado",V18=1,'2. Identificación del Riesgo'!$K$18="Posible"),"Improbable",
IF(AND(S18="Moderado",V18=1,'2. Identificación del Riesgo'!$K$18="Probable"),"Posible",
IF(AND(S18="Moderado",V18=1,'2. Identificación del Riesgo'!$K$18="Casi seguro"),"Probable","")))))))))))</f>
        <v/>
      </c>
      <c r="X18" s="3"/>
      <c r="Y18" s="3"/>
      <c r="Z18" s="3"/>
      <c r="AA18" s="3"/>
      <c r="AB18" s="3"/>
      <c r="AC18" s="3"/>
      <c r="AD18" s="3"/>
      <c r="AE18" s="3"/>
      <c r="AF18" s="3"/>
      <c r="AG18" s="3"/>
      <c r="AH18" s="3"/>
      <c r="AI18" s="3"/>
      <c r="AJ18" s="3"/>
      <c r="AK18" s="3"/>
      <c r="AL18" s="3"/>
      <c r="AM18" s="3"/>
    </row>
    <row r="19" spans="1:39" ht="42.75" customHeight="1">
      <c r="A19" s="88"/>
      <c r="B19" s="88"/>
      <c r="C19" s="88"/>
      <c r="D19" s="88"/>
      <c r="E19" s="29"/>
      <c r="F19" s="28"/>
      <c r="G19" s="28"/>
      <c r="H19" s="28"/>
      <c r="I19" s="28"/>
      <c r="J19" s="28"/>
      <c r="K19" s="28"/>
      <c r="L19" s="28"/>
      <c r="M19" s="24" t="str">
        <f t="shared" si="0"/>
        <v/>
      </c>
      <c r="N19" s="24" t="str">
        <f>IF(AND(F19="",G19="",H19="",I19="",J19="",K19="",L19=""),"",IF(OR(F19="",G19="",H19="",I19="",J19="",K19="",L19=""),"Finalice la valoración del control para emitir su calificación",VLOOKUP(F19,Listas!$Z$1:$AA$17,2,FALSE)+VLOOKUP(G19,Listas!$Z$1:$AA$17,2,FALSE)+VLOOKUP(H19,Listas!$Z$1:$AA$17,2,FALSE)+VLOOKUP(I19,Listas!$Z$1:$AA$17,2,FALSE)+VLOOKUP(J19,Listas!$Z$1:$AA$17,2,FALSE)+VLOOKUP(K19,Listas!$Z$1:$AA$17,2,FALSE)+VLOOKUP(L19,Listas!$Z$1:$AA$17,2,FALSE)))</f>
        <v/>
      </c>
      <c r="O19" s="24" t="str">
        <f t="shared" si="1"/>
        <v/>
      </c>
      <c r="P19" s="24"/>
      <c r="Q19" s="24" t="str">
        <f t="shared" si="2"/>
        <v/>
      </c>
      <c r="R19" s="88"/>
      <c r="S19" s="88"/>
      <c r="T19" s="88"/>
      <c r="U19" s="88"/>
      <c r="V19" s="88"/>
      <c r="W19" s="88"/>
      <c r="X19" s="3"/>
      <c r="Y19" s="3"/>
      <c r="Z19" s="3"/>
      <c r="AA19" s="3"/>
      <c r="AB19" s="3"/>
      <c r="AC19" s="3"/>
      <c r="AD19" s="3"/>
      <c r="AE19" s="3"/>
      <c r="AF19" s="3"/>
      <c r="AG19" s="3"/>
      <c r="AH19" s="3"/>
      <c r="AI19" s="3"/>
      <c r="AJ19" s="3"/>
      <c r="AK19" s="3"/>
      <c r="AL19" s="3"/>
      <c r="AM19" s="3"/>
    </row>
    <row r="20" spans="1:39" ht="42.75" customHeight="1">
      <c r="A20" s="83"/>
      <c r="B20" s="83"/>
      <c r="C20" s="83"/>
      <c r="D20" s="83"/>
      <c r="E20" s="29"/>
      <c r="F20" s="28"/>
      <c r="G20" s="28"/>
      <c r="H20" s="28"/>
      <c r="I20" s="28"/>
      <c r="J20" s="28"/>
      <c r="K20" s="28"/>
      <c r="L20" s="28"/>
      <c r="M20" s="24" t="str">
        <f t="shared" si="0"/>
        <v/>
      </c>
      <c r="N20" s="24" t="str">
        <f>IF(AND(F20="",G20="",H20="",I20="",J20="",K20="",L20=""),"",IF(OR(F20="",G20="",H20="",I20="",J20="",K20="",L20=""),"Finalice la valoración del control para emitir su calificación",VLOOKUP(F20,Listas!$Z$1:$AA$17,2,FALSE)+VLOOKUP(G20,Listas!$Z$1:$AA$17,2,FALSE)+VLOOKUP(H20,Listas!$Z$1:$AA$17,2,FALSE)+VLOOKUP(I20,Listas!$Z$1:$AA$17,2,FALSE)+VLOOKUP(J20,Listas!$Z$1:$AA$17,2,FALSE)+VLOOKUP(K20,Listas!$Z$1:$AA$17,2,FALSE)+VLOOKUP(L20,Listas!$Z$1:$AA$17,2,FALSE)))</f>
        <v/>
      </c>
      <c r="O20" s="24" t="str">
        <f t="shared" si="1"/>
        <v/>
      </c>
      <c r="P20" s="24"/>
      <c r="Q20" s="24" t="str">
        <f t="shared" si="2"/>
        <v/>
      </c>
      <c r="R20" s="83"/>
      <c r="S20" s="83"/>
      <c r="T20" s="83"/>
      <c r="U20" s="83"/>
      <c r="V20" s="83"/>
      <c r="W20" s="83"/>
      <c r="X20" s="3"/>
      <c r="Y20" s="3"/>
      <c r="Z20" s="3"/>
      <c r="AA20" s="3"/>
      <c r="AB20" s="3"/>
      <c r="AC20" s="3"/>
      <c r="AD20" s="3"/>
      <c r="AE20" s="3"/>
      <c r="AF20" s="3"/>
      <c r="AG20" s="3"/>
      <c r="AH20" s="3"/>
      <c r="AI20" s="3"/>
      <c r="AJ20" s="3"/>
      <c r="AK20" s="3"/>
      <c r="AL20" s="3"/>
      <c r="AM20" s="3"/>
    </row>
    <row r="21" spans="1:39" ht="42.75" customHeight="1">
      <c r="A21" s="93">
        <v>5</v>
      </c>
      <c r="B21" s="110"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Riesgo'!B21:B23,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C21" s="9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Riesgo'!G21:G23,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D21" s="94" t="str">
        <f>IF(OR('2. Identificación del Riesgo'!H21:H23="Corrupción",'2. Identificación del Riesgo'!H21:H23="Lavado de Activos",'2. Identificación del Riesgo'!H21:H23="Financiación del Terrorismo",'2. Identificación del Riesgo'!H21:H23="Trámites, OPAs y Consultas de Acceso a la Información Pública"),'2. Identificación del Riesgo'!H21:H23,
IF('2. Identificación del Riesgo'!H21:H23="","",
IF(OR('2. Identificación del Riesgo'!H21:H23&lt;&gt;"Corrupción",'2. Identificación del Riesgo'!H21:H23&lt;&gt;"Lavado de Activos",'2. Identificación del Riesgo'!H21:H23&lt;&gt;"Financiación del Terrorismo",'2. Identificación del Riesgo'!H21:H23&lt;&gt;"Trámites, OPAs y Consultas de Acceso a la Información Pública"),"No aplica")))</f>
        <v/>
      </c>
      <c r="E21" s="29"/>
      <c r="F21" s="28"/>
      <c r="G21" s="28"/>
      <c r="H21" s="28"/>
      <c r="I21" s="28"/>
      <c r="J21" s="28"/>
      <c r="K21" s="28"/>
      <c r="L21" s="28"/>
      <c r="M21" s="24" t="str">
        <f t="shared" si="0"/>
        <v/>
      </c>
      <c r="N21" s="24" t="str">
        <f>IF(AND(F21="",G21="",H21="",I21="",J21="",K21="",L21=""),"",IF(OR(F21="",G21="",H21="",I21="",J21="",K21="",L21=""),"Finalice la valoración del control para emitir su calificación",VLOOKUP(F21,Listas!$Z$1:$AA$17,2,FALSE)+VLOOKUP(G21,Listas!$Z$1:$AA$17,2,FALSE)+VLOOKUP(H21,Listas!$Z$1:$AA$17,2,FALSE)+VLOOKUP(I21,Listas!$Z$1:$AA$17,2,FALSE)+VLOOKUP(J21,Listas!$Z$1:$AA$17,2,FALSE)+VLOOKUP(K21,Listas!$Z$1:$AA$17,2,FALSE)+VLOOKUP(L21,Listas!$Z$1:$AA$17,2,FALSE)))</f>
        <v/>
      </c>
      <c r="O21" s="24" t="str">
        <f t="shared" si="1"/>
        <v/>
      </c>
      <c r="P21" s="24"/>
      <c r="Q21" s="24" t="str">
        <f t="shared" si="2"/>
        <v/>
      </c>
      <c r="R21" s="112" t="str">
        <f>IF(AND(N21="",N22="",N23=""),"",AVERAGE(N21:N23))</f>
        <v/>
      </c>
      <c r="S21" s="112" t="str">
        <f>IF(R21="","",
IF(R21=100,"Fuerte",
IF(R21&lt;50,"Débil",
IF(OR(R21&gt;=50,R21&lt;100),"Moderado",""))))</f>
        <v/>
      </c>
      <c r="T21" s="94" t="str">
        <f>IF(S21="","",IF(S21="Fuerte","NO","SI"))</f>
        <v/>
      </c>
      <c r="U21" s="94"/>
      <c r="V21" s="94" t="str">
        <f>IF(OR(S21="",U21=""),"",
IF(S21="Débil","No aplica desplazamiento por tener una solidez débil.",
IF(AND(S21="Fuerte",OR(U21="El control ayuda a disminuir directamente tanto la probabilidad como el impacto.",U21="El control ayuda a disminuir directamente la probabilidad e indirectamente el impacto.",U21="El control ayuda a disminuir directamente la probabilidad y el impacto no disminuye.")),2,
IF(AND(S21="Fuerte",U21="El control no disminuye la probabilidad y el impacto disminuye directamente."),0,
IF(AND(S21="Moderado",OR(U21="El control ayuda a disminuir directamente tanto la probabilidad como el impacto.",U21="El control ayuda a disminuir directamente la probabilidad e indirectamente el impacto.",U21="El control ayuda a disminuir directamente la probabilidad y el impacto no disminuye.")),1,
IF(AND(S21="Moderado",U21="El control no disminuye la probabilidad y el impacto disminuye directamente."),0,""))))))</f>
        <v/>
      </c>
      <c r="W21" s="98" t="str">
        <f>IF(AND($D$21&lt;&gt;"Corrupción",$D$21&lt;&gt;"Lavado de Activos",$D$21&lt;&gt;"Financiación del Terrorismo",$D$21&lt;&gt;"Trámites, OPAs y Consultas de Acceso a la Información Pública"),"",
IF(OR($D$21="Corrupción",$D$21="Lavado de Activos",$D$21="Financiación del Terrorismo",$D$21="Trámites, OPAs y Consultas de Acceso a la Información Pública"),
IF(V21="","",
IF(OR(V21="No aplica desplazamiento por tener una solidez débil.",V21=0),'2. Identificación del Riesgo'!$K$21,
IF(AND(S21="Fuerte",V21=2,OR('2. Identificación del Riesgo'!$K$21="Rara vez",'2. Identificación del Riesgo'!$K$21="Improbable",'2. Identificación del Riesgo'!$K$21="Posible")),"Rara vez",
IF(AND(S21="Fuerte",V21=2,'2. Identificación del Riesgo'!$K$21="Probable"),"Improbable",
IF(AND(S21="Fuerte",V21=2,'2. Identificación del Riesgo'!$K$21="Casi seguro"),"Posible",
IF(AND(S21="Moderado",V21=1,OR('2. Identificación del Riesgo'!$K$21="Rara vez",'2. Identificación del Riesgo'!$K$21="Improbable")),"Rara vez",
IF(AND(S21="Moderado",V21=1,'2. Identificación del Riesgo'!$K$21="Posible"),"Improbable",
IF(AND(S21="Moderado",V21=1,'2. Identificación del Riesgo'!$K$21="Probable"),"Posible",
IF(AND(S21="Moderado",V21=1,'2. Identificación del Riesgo'!$K$21="Casi seguro"),"Probable","")))))))))))</f>
        <v/>
      </c>
      <c r="X21" s="3"/>
      <c r="Y21" s="3"/>
      <c r="Z21" s="3"/>
      <c r="AA21" s="3"/>
      <c r="AB21" s="3"/>
      <c r="AC21" s="3"/>
      <c r="AD21" s="3"/>
      <c r="AE21" s="3"/>
      <c r="AF21" s="3"/>
      <c r="AG21" s="3"/>
      <c r="AH21" s="3"/>
      <c r="AI21" s="3"/>
      <c r="AJ21" s="3"/>
      <c r="AK21" s="3"/>
      <c r="AL21" s="3"/>
      <c r="AM21" s="3"/>
    </row>
    <row r="22" spans="1:39" ht="42.75" customHeight="1">
      <c r="A22" s="88"/>
      <c r="B22" s="88"/>
      <c r="C22" s="88"/>
      <c r="D22" s="88"/>
      <c r="E22" s="29"/>
      <c r="F22" s="28"/>
      <c r="G22" s="28"/>
      <c r="H22" s="28"/>
      <c r="I22" s="28"/>
      <c r="J22" s="28"/>
      <c r="K22" s="28"/>
      <c r="L22" s="28"/>
      <c r="M22" s="24" t="str">
        <f t="shared" si="0"/>
        <v/>
      </c>
      <c r="N22" s="24" t="str">
        <f>IF(AND(F22="",G22="",H22="",I22="",J22="",K22="",L22=""),"",IF(OR(F22="",G22="",H22="",I22="",J22="",K22="",L22=""),"Finalice la valoración del control para emitir su calificación",VLOOKUP(F22,Listas!$Z$1:$AA$17,2,FALSE)+VLOOKUP(G22,Listas!$Z$1:$AA$17,2,FALSE)+VLOOKUP(H22,Listas!$Z$1:$AA$17,2,FALSE)+VLOOKUP(I22,Listas!$Z$1:$AA$17,2,FALSE)+VLOOKUP(J22,Listas!$Z$1:$AA$17,2,FALSE)+VLOOKUP(K22,Listas!$Z$1:$AA$17,2,FALSE)+VLOOKUP(L22,Listas!$Z$1:$AA$17,2,FALSE)))</f>
        <v/>
      </c>
      <c r="O22" s="24" t="str">
        <f t="shared" si="1"/>
        <v/>
      </c>
      <c r="P22" s="24"/>
      <c r="Q22" s="24" t="str">
        <f t="shared" si="2"/>
        <v/>
      </c>
      <c r="R22" s="88"/>
      <c r="S22" s="88"/>
      <c r="T22" s="88"/>
      <c r="U22" s="88"/>
      <c r="V22" s="88"/>
      <c r="W22" s="88"/>
      <c r="X22" s="3"/>
      <c r="Y22" s="3"/>
      <c r="Z22" s="3"/>
      <c r="AA22" s="3"/>
      <c r="AB22" s="3"/>
      <c r="AC22" s="3"/>
      <c r="AD22" s="3"/>
      <c r="AE22" s="3"/>
      <c r="AF22" s="3"/>
      <c r="AG22" s="3"/>
      <c r="AH22" s="3"/>
      <c r="AI22" s="3"/>
      <c r="AJ22" s="3"/>
      <c r="AK22" s="3"/>
      <c r="AL22" s="3"/>
      <c r="AM22" s="3"/>
    </row>
    <row r="23" spans="1:39" ht="42.75" customHeight="1">
      <c r="A23" s="83"/>
      <c r="B23" s="83"/>
      <c r="C23" s="83"/>
      <c r="D23" s="83"/>
      <c r="E23" s="29"/>
      <c r="F23" s="28"/>
      <c r="G23" s="28"/>
      <c r="H23" s="28"/>
      <c r="I23" s="28"/>
      <c r="J23" s="28"/>
      <c r="K23" s="28"/>
      <c r="L23" s="28"/>
      <c r="M23" s="24" t="str">
        <f t="shared" si="0"/>
        <v/>
      </c>
      <c r="N23" s="24" t="str">
        <f>IF(AND(F23="",G23="",H23="",I23="",J23="",K23="",L23=""),"",IF(OR(F23="",G23="",H23="",I23="",J23="",K23="",L23=""),"Finalice la valoración del control para emitir su calificación",VLOOKUP(F23,Listas!$Z$1:$AA$17,2,FALSE)+VLOOKUP(G23,Listas!$Z$1:$AA$17,2,FALSE)+VLOOKUP(H23,Listas!$Z$1:$AA$17,2,FALSE)+VLOOKUP(I23,Listas!$Z$1:$AA$17,2,FALSE)+VLOOKUP(J23,Listas!$Z$1:$AA$17,2,FALSE)+VLOOKUP(K23,Listas!$Z$1:$AA$17,2,FALSE)+VLOOKUP(L23,Listas!$Z$1:$AA$17,2,FALSE)))</f>
        <v/>
      </c>
      <c r="O23" s="24" t="str">
        <f t="shared" si="1"/>
        <v/>
      </c>
      <c r="P23" s="24"/>
      <c r="Q23" s="24" t="str">
        <f t="shared" si="2"/>
        <v/>
      </c>
      <c r="R23" s="83"/>
      <c r="S23" s="83"/>
      <c r="T23" s="83"/>
      <c r="U23" s="83"/>
      <c r="V23" s="83"/>
      <c r="W23" s="83"/>
      <c r="X23" s="3"/>
      <c r="Y23" s="3"/>
      <c r="Z23" s="3"/>
      <c r="AA23" s="3"/>
      <c r="AB23" s="3"/>
      <c r="AC23" s="3"/>
      <c r="AD23" s="3"/>
      <c r="AE23" s="3"/>
      <c r="AF23" s="3"/>
      <c r="AG23" s="3"/>
      <c r="AH23" s="3"/>
      <c r="AI23" s="3"/>
      <c r="AJ23" s="3"/>
      <c r="AK23" s="3"/>
      <c r="AL23" s="3"/>
      <c r="AM23" s="3"/>
    </row>
    <row r="24" spans="1:39" ht="42.75" customHeight="1">
      <c r="A24" s="93">
        <v>6</v>
      </c>
      <c r="B24" s="110"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Riesgo'!B24:B26,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C24" s="9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Riesgo'!G24:G26,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D24" s="94" t="str">
        <f>IF(OR('2. Identificación del Riesgo'!H24:H26="Corrupción",'2. Identificación del Riesgo'!H24:H26="Lavado de Activos",'2. Identificación del Riesgo'!H24:H26="Financiación del Terrorismo",'2. Identificación del Riesgo'!H24:H26="Trámites, OPAs y Consultas de Acceso a la Información Pública"),'2. Identificación del Riesgo'!H24:H26,
IF('2. Identificación del Riesgo'!H24:H26="","",
IF(OR('2. Identificación del Riesgo'!H24:H26&lt;&gt;"Corrupción",'2. Identificación del Riesgo'!H24:H26&lt;&gt;"Lavado de Activos",'2. Identificación del Riesgo'!H24:H26&lt;&gt;"Financiación del Terrorismo",'2. Identificación del Riesgo'!H24:H26&lt;&gt;"Trámites, OPAs y Consultas de Acceso a la Información Pública"),"No aplica")))</f>
        <v/>
      </c>
      <c r="E24" s="29"/>
      <c r="F24" s="28"/>
      <c r="G24" s="28"/>
      <c r="H24" s="28"/>
      <c r="I24" s="28"/>
      <c r="J24" s="28"/>
      <c r="K24" s="28"/>
      <c r="L24" s="28"/>
      <c r="M24" s="24" t="str">
        <f t="shared" si="0"/>
        <v/>
      </c>
      <c r="N24" s="24" t="str">
        <f>IF(AND(F24="",G24="",H24="",I24="",J24="",K24="",L24=""),"",IF(OR(F24="",G24="",H24="",I24="",J24="",K24="",L24=""),"Finalice la valoración del control para emitir su calificación",VLOOKUP(F24,Listas!$Z$1:$AA$17,2,FALSE)+VLOOKUP(G24,Listas!$Z$1:$AA$17,2,FALSE)+VLOOKUP(H24,Listas!$Z$1:$AA$17,2,FALSE)+VLOOKUP(I24,Listas!$Z$1:$AA$17,2,FALSE)+VLOOKUP(J24,Listas!$Z$1:$AA$17,2,FALSE)+VLOOKUP(K24,Listas!$Z$1:$AA$17,2,FALSE)+VLOOKUP(L24,Listas!$Z$1:$AA$17,2,FALSE)))</f>
        <v/>
      </c>
      <c r="O24" s="24" t="str">
        <f t="shared" si="1"/>
        <v/>
      </c>
      <c r="P24" s="24"/>
      <c r="Q24" s="24" t="str">
        <f t="shared" si="2"/>
        <v/>
      </c>
      <c r="R24" s="112" t="str">
        <f>IF(AND(N24="",N25="",N26=""),"",AVERAGE(N24:N26))</f>
        <v/>
      </c>
      <c r="S24" s="112" t="str">
        <f>IF(R24="","",
IF(R24=100,"Fuerte",
IF(R24&lt;50,"Débil",
IF(OR(R24&gt;=50,R24&lt;100),"Moderado",""))))</f>
        <v/>
      </c>
      <c r="T24" s="94" t="str">
        <f>IF(S24="","",IF(S24="Fuerte","NO","SI"))</f>
        <v/>
      </c>
      <c r="U24" s="94"/>
      <c r="V24" s="94" t="str">
        <f>IF(OR(S24="",U24=""),"",
IF(S24="Débil","No aplica desplazamiento por tener una solidez débil.",
IF(AND(S24="Fuerte",OR(U24="El control ayuda a disminuir directamente tanto la probabilidad como el impacto.",U24="El control ayuda a disminuir directamente la probabilidad e indirectamente el impacto.",U24="El control ayuda a disminuir directamente la probabilidad y el impacto no disminuye.")),2,
IF(AND(S24="Fuerte",U24="El control no disminuye la probabilidad y el impacto disminuye directamente."),0,
IF(AND(S24="Moderado",OR(U24="El control ayuda a disminuir directamente tanto la probabilidad como el impacto.",U24="El control ayuda a disminuir directamente la probabilidad e indirectamente el impacto.",U24="El control ayuda a disminuir directamente la probabilidad y el impacto no disminuye.")),1,
IF(AND(S24="Moderado",U24="El control no disminuye la probabilidad y el impacto disminuye directamente."),0,""))))))</f>
        <v/>
      </c>
      <c r="W24" s="98" t="str">
        <f>IF(AND($D$24&lt;&gt;"Corrupción",$D$24&lt;&gt;"Lavado de Activos",$D$24&lt;&gt;"Financiación del Terrorismo",$D$24&lt;&gt;"Trámites, OPAs y Consultas de Acceso a la Información Pública"),"",
IF(OR($D$24="Corrupción",$D$24="Lavado de Activos",$D$24="Financiación del Terrorismo",$D$24="Trámites, OPAs y Consultas de Acceso a la Información Pública"),
IF(V24="","",
IF(OR(V24="No aplica desplazamiento por tener una solidez débil.",V24=0),'2. Identificación del Riesgo'!$K$24,
IF(AND(S24="Fuerte",V24=2,OR('2. Identificación del Riesgo'!$K$24="Rara vez",'2. Identificación del Riesgo'!$K$24="Improbable",'2. Identificación del Riesgo'!$K$24="Posible")),"Rara vez",
IF(AND(S24="Fuerte",V24=2,'2. Identificación del Riesgo'!$K$24="Probable"),"Improbable",
IF(AND(S24="Fuerte",V24=2,'2. Identificación del Riesgo'!$K$24="Casi seguro"),"Posible",
IF(AND(S24="Moderado",V24=1,OR('2. Identificación del Riesgo'!$K$24="Rara vez",'2. Identificación del Riesgo'!$K$24="Improbable")),"Rara vez",
IF(AND(S24="Moderado",V24=1,'2. Identificación del Riesgo'!$K$24="Posible"),"Improbable",
IF(AND(S24="Moderado",V24=1,'2. Identificación del Riesgo'!$K$24="Probable"),"Posible",
IF(AND(S24="Moderado",V24=1,'2. Identificación del Riesgo'!$K$24="Casi seguro"),"Probable","")))))))))))</f>
        <v/>
      </c>
      <c r="X24" s="3"/>
      <c r="Y24" s="3"/>
      <c r="Z24" s="3"/>
      <c r="AA24" s="3"/>
      <c r="AB24" s="3"/>
      <c r="AC24" s="3"/>
      <c r="AD24" s="3"/>
      <c r="AE24" s="3"/>
      <c r="AF24" s="3"/>
      <c r="AG24" s="3"/>
      <c r="AH24" s="3"/>
      <c r="AI24" s="3"/>
      <c r="AJ24" s="3"/>
      <c r="AK24" s="3"/>
      <c r="AL24" s="3"/>
      <c r="AM24" s="3"/>
    </row>
    <row r="25" spans="1:39" ht="42.75" customHeight="1">
      <c r="A25" s="88"/>
      <c r="B25" s="88"/>
      <c r="C25" s="88"/>
      <c r="D25" s="88"/>
      <c r="E25" s="29"/>
      <c r="F25" s="28"/>
      <c r="G25" s="28"/>
      <c r="H25" s="28"/>
      <c r="I25" s="28"/>
      <c r="J25" s="28"/>
      <c r="K25" s="28"/>
      <c r="L25" s="28"/>
      <c r="M25" s="24" t="str">
        <f t="shared" si="0"/>
        <v/>
      </c>
      <c r="N25" s="24" t="str">
        <f>IF(AND(F25="",G25="",H25="",I25="",J25="",K25="",L25=""),"",IF(OR(F25="",G25="",H25="",I25="",J25="",K25="",L25=""),"Finalice la valoración del control para emitir su calificación",VLOOKUP(F25,Listas!$Z$1:$AA$17,2,FALSE)+VLOOKUP(G25,Listas!$Z$1:$AA$17,2,FALSE)+VLOOKUP(H25,Listas!$Z$1:$AA$17,2,FALSE)+VLOOKUP(I25,Listas!$Z$1:$AA$17,2,FALSE)+VLOOKUP(J25,Listas!$Z$1:$AA$17,2,FALSE)+VLOOKUP(K25,Listas!$Z$1:$AA$17,2,FALSE)+VLOOKUP(L25,Listas!$Z$1:$AA$17,2,FALSE)))</f>
        <v/>
      </c>
      <c r="O25" s="24" t="str">
        <f t="shared" si="1"/>
        <v/>
      </c>
      <c r="P25" s="24"/>
      <c r="Q25" s="24" t="str">
        <f t="shared" si="2"/>
        <v/>
      </c>
      <c r="R25" s="88"/>
      <c r="S25" s="88"/>
      <c r="T25" s="88"/>
      <c r="U25" s="88"/>
      <c r="V25" s="88"/>
      <c r="W25" s="88"/>
      <c r="X25" s="3"/>
      <c r="Y25" s="3"/>
      <c r="Z25" s="3"/>
      <c r="AA25" s="3"/>
      <c r="AB25" s="3"/>
      <c r="AC25" s="3"/>
      <c r="AD25" s="3"/>
      <c r="AE25" s="3"/>
      <c r="AF25" s="3"/>
      <c r="AG25" s="3"/>
      <c r="AH25" s="3"/>
      <c r="AI25" s="3"/>
      <c r="AJ25" s="3"/>
      <c r="AK25" s="3"/>
      <c r="AL25" s="3"/>
      <c r="AM25" s="3"/>
    </row>
    <row r="26" spans="1:39" ht="42.75" customHeight="1">
      <c r="A26" s="83"/>
      <c r="B26" s="83"/>
      <c r="C26" s="83"/>
      <c r="D26" s="83"/>
      <c r="E26" s="29"/>
      <c r="F26" s="28"/>
      <c r="G26" s="28"/>
      <c r="H26" s="28"/>
      <c r="I26" s="28"/>
      <c r="J26" s="28"/>
      <c r="K26" s="28"/>
      <c r="L26" s="28"/>
      <c r="M26" s="24" t="str">
        <f t="shared" si="0"/>
        <v/>
      </c>
      <c r="N26" s="24" t="str">
        <f>IF(AND(F26="",G26="",H26="",I26="",J26="",K26="",L26=""),"",IF(OR(F26="",G26="",H26="",I26="",J26="",K26="",L26=""),"Finalice la valoración del control para emitir su calificación",VLOOKUP(F26,Listas!$Z$1:$AA$17,2,FALSE)+VLOOKUP(G26,Listas!$Z$1:$AA$17,2,FALSE)+VLOOKUP(H26,Listas!$Z$1:$AA$17,2,FALSE)+VLOOKUP(I26,Listas!$Z$1:$AA$17,2,FALSE)+VLOOKUP(J26,Listas!$Z$1:$AA$17,2,FALSE)+VLOOKUP(K26,Listas!$Z$1:$AA$17,2,FALSE)+VLOOKUP(L26,Listas!$Z$1:$AA$17,2,FALSE)))</f>
        <v/>
      </c>
      <c r="O26" s="24" t="str">
        <f t="shared" si="1"/>
        <v/>
      </c>
      <c r="P26" s="24"/>
      <c r="Q26" s="24" t="str">
        <f t="shared" si="2"/>
        <v/>
      </c>
      <c r="R26" s="83"/>
      <c r="S26" s="83"/>
      <c r="T26" s="83"/>
      <c r="U26" s="83"/>
      <c r="V26" s="83"/>
      <c r="W26" s="83"/>
      <c r="X26" s="3"/>
      <c r="Y26" s="3"/>
      <c r="Z26" s="3"/>
      <c r="AA26" s="3"/>
      <c r="AB26" s="3"/>
      <c r="AC26" s="3"/>
      <c r="AD26" s="3"/>
      <c r="AE26" s="3"/>
      <c r="AF26" s="3"/>
      <c r="AG26" s="3"/>
      <c r="AH26" s="3"/>
      <c r="AI26" s="3"/>
      <c r="AJ26" s="3"/>
      <c r="AK26" s="3"/>
      <c r="AL26" s="3"/>
      <c r="AM26" s="3"/>
    </row>
    <row r="27" spans="1:39" ht="42.75" customHeight="1">
      <c r="A27" s="93">
        <v>7</v>
      </c>
      <c r="B27" s="110"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Riesgo'!B27:B29,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C27" s="9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Riesgo'!G27:G29,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D27" s="94" t="str">
        <f>IF(OR('2. Identificación del Riesgo'!H27:H29="Corrupción",'2. Identificación del Riesgo'!H27:H29="Lavado de Activos",'2. Identificación del Riesgo'!H27:H29="Financiación del Terrorismo",'2. Identificación del Riesgo'!H27:H29="Trámites, OPAs y Consultas de Acceso a la Información Pública"),'2. Identificación del Riesgo'!H27:H29,
IF('2. Identificación del Riesgo'!H27:H29="","",
IF(OR('2. Identificación del Riesgo'!H27:H29&lt;&gt;"Corrupción",'2. Identificación del Riesgo'!H27:H29&lt;&gt;"Lavado de Activos",'2. Identificación del Riesgo'!H27:H29&lt;&gt;"Financiación del Terrorismo",'2. Identificación del Riesgo'!H27:H29&lt;&gt;"Trámites, OPAs y Consultas de Acceso a la Información Pública"),"No aplica")))</f>
        <v/>
      </c>
      <c r="E27" s="29"/>
      <c r="F27" s="28"/>
      <c r="G27" s="28"/>
      <c r="H27" s="28"/>
      <c r="I27" s="28"/>
      <c r="J27" s="28"/>
      <c r="K27" s="28"/>
      <c r="L27" s="28"/>
      <c r="M27" s="24" t="str">
        <f t="shared" si="0"/>
        <v/>
      </c>
      <c r="N27" s="24" t="str">
        <f>IF(AND(F27="",G27="",H27="",I27="",J27="",K27="",L27=""),"",IF(OR(F27="",G27="",H27="",I27="",J27="",K27="",L27=""),"Finalice la valoración del control para emitir su calificación",VLOOKUP(F27,Listas!$Z$1:$AA$17,2,FALSE)+VLOOKUP(G27,Listas!$Z$1:$AA$17,2,FALSE)+VLOOKUP(H27,Listas!$Z$1:$AA$17,2,FALSE)+VLOOKUP(I27,Listas!$Z$1:$AA$17,2,FALSE)+VLOOKUP(J27,Listas!$Z$1:$AA$17,2,FALSE)+VLOOKUP(K27,Listas!$Z$1:$AA$17,2,FALSE)+VLOOKUP(L27,Listas!$Z$1:$AA$17,2,FALSE)))</f>
        <v/>
      </c>
      <c r="O27" s="24" t="str">
        <f t="shared" si="1"/>
        <v/>
      </c>
      <c r="P27" s="24"/>
      <c r="Q27" s="24" t="str">
        <f t="shared" si="2"/>
        <v/>
      </c>
      <c r="R27" s="112" t="str">
        <f>IF(AND(N27="",N28="",N29=""),"",AVERAGE(N27:N29))</f>
        <v/>
      </c>
      <c r="S27" s="112" t="str">
        <f>IF(R27="","",
IF(R27=100,"Fuerte",
IF(R27&lt;50,"Débil",
IF(OR(R27&gt;=50,R27&lt;100),"Moderado",""))))</f>
        <v/>
      </c>
      <c r="T27" s="94" t="str">
        <f>IF(S27="","",IF(S27="Fuerte","NO","SI"))</f>
        <v/>
      </c>
      <c r="U27" s="94"/>
      <c r="V27" s="94" t="str">
        <f>IF(OR(S27="",U27=""),"",
IF(S27="Débil","No aplica desplazamiento por tener una solidez débil.",
IF(AND(S27="Fuerte",OR(U27="El control ayuda a disminuir directamente tanto la probabilidad como el impacto.",U27="El control ayuda a disminuir directamente la probabilidad e indirectamente el impacto.",U27="El control ayuda a disminuir directamente la probabilidad y el impacto no disminuye.")),2,
IF(AND(S27="Fuerte",U27="El control no disminuye la probabilidad y el impacto disminuye directamente."),0,
IF(AND(S27="Moderado",OR(U27="El control ayuda a disminuir directamente tanto la probabilidad como el impacto.",U27="El control ayuda a disminuir directamente la probabilidad e indirectamente el impacto.",U27="El control ayuda a disminuir directamente la probabilidad y el impacto no disminuye.")),1,
IF(AND(S27="Moderado",U27="El control no disminuye la probabilidad y el impacto disminuye directamente."),0,""))))))</f>
        <v/>
      </c>
      <c r="W27" s="98" t="str">
        <f>IF(AND($D$27&lt;&gt;"Corrupción",$D$27&lt;&gt;"Lavado de Activos",$D$27&lt;&gt;"Financiación del Terrorismo",$D$27&lt;&gt;"Trámites, OPAs y Consultas de Acceso a la Información Pública"),"",
IF(OR($D$27="Corrupción",$D$27="Lavado de Activos",$D$27="Financiación del Terrorismo",$D$27="Trámites, OPAs y Consultas de Acceso a la Información Pública"),
IF(V27="","",
IF(OR(V27="No aplica desplazamiento por tener una solidez débil.",V27=0),'2. Identificación del Riesgo'!$K$27,
IF(AND(S27="Fuerte",V27=2,OR('2. Identificación del Riesgo'!$K$27="Rara vez",'2. Identificación del Riesgo'!$K$27="Improbable",'2. Identificación del Riesgo'!$K$27="Posible")),"Rara vez",
IF(AND(S27="Fuerte",V27=2,'2. Identificación del Riesgo'!$K$27="Probable"),"Improbable",
IF(AND(S27="Fuerte",V27=2,'2. Identificación del Riesgo'!$K$27="Casi seguro"),"Posible",
IF(AND(S27="Moderado",V27=1,OR('2. Identificación del Riesgo'!$K$27="Rara vez",'2. Identificación del Riesgo'!$K$27="Improbable")),"Rara vez",
IF(AND(S27="Moderado",V27=1,'2. Identificación del Riesgo'!$K$27="Posible"),"Improbable",
IF(AND(S27="Moderado",V27=1,'2. Identificación del Riesgo'!$K$27="Probable"),"Posible",
IF(AND(S27="Moderado",V27=1,'2. Identificación del Riesgo'!$K$27="Casi seguro"),"Probable","")))))))))))</f>
        <v/>
      </c>
      <c r="X27" s="3"/>
      <c r="Y27" s="3"/>
      <c r="Z27" s="3"/>
      <c r="AA27" s="3"/>
      <c r="AB27" s="3"/>
      <c r="AC27" s="3"/>
      <c r="AD27" s="3"/>
      <c r="AE27" s="3"/>
      <c r="AF27" s="3"/>
      <c r="AG27" s="3"/>
      <c r="AH27" s="3"/>
      <c r="AI27" s="3"/>
      <c r="AJ27" s="3"/>
      <c r="AK27" s="3"/>
      <c r="AL27" s="3"/>
      <c r="AM27" s="3"/>
    </row>
    <row r="28" spans="1:39" ht="42.75" customHeight="1">
      <c r="A28" s="88"/>
      <c r="B28" s="88"/>
      <c r="C28" s="88"/>
      <c r="D28" s="88"/>
      <c r="E28" s="29"/>
      <c r="F28" s="28"/>
      <c r="G28" s="28"/>
      <c r="H28" s="28"/>
      <c r="I28" s="28"/>
      <c r="J28" s="28"/>
      <c r="K28" s="28"/>
      <c r="L28" s="28"/>
      <c r="M28" s="24" t="str">
        <f t="shared" si="0"/>
        <v/>
      </c>
      <c r="N28" s="24" t="str">
        <f>IF(AND(F28="",G28="",H28="",I28="",J28="",K28="",L28=""),"",IF(OR(F28="",G28="",H28="",I28="",J28="",K28="",L28=""),"Finalice la valoración del control para emitir su calificación",VLOOKUP(F28,Listas!$Z$1:$AA$17,2,FALSE)+VLOOKUP(G28,Listas!$Z$1:$AA$17,2,FALSE)+VLOOKUP(H28,Listas!$Z$1:$AA$17,2,FALSE)+VLOOKUP(I28,Listas!$Z$1:$AA$17,2,FALSE)+VLOOKUP(J28,Listas!$Z$1:$AA$17,2,FALSE)+VLOOKUP(K28,Listas!$Z$1:$AA$17,2,FALSE)+VLOOKUP(L28,Listas!$Z$1:$AA$17,2,FALSE)))</f>
        <v/>
      </c>
      <c r="O28" s="24" t="str">
        <f t="shared" si="1"/>
        <v/>
      </c>
      <c r="P28" s="24"/>
      <c r="Q28" s="24" t="str">
        <f t="shared" si="2"/>
        <v/>
      </c>
      <c r="R28" s="88"/>
      <c r="S28" s="88"/>
      <c r="T28" s="88"/>
      <c r="U28" s="88"/>
      <c r="V28" s="88"/>
      <c r="W28" s="88"/>
      <c r="X28" s="3"/>
      <c r="Y28" s="3"/>
      <c r="Z28" s="3"/>
      <c r="AA28" s="3"/>
      <c r="AB28" s="3"/>
      <c r="AC28" s="3"/>
      <c r="AD28" s="3"/>
      <c r="AE28" s="3"/>
      <c r="AF28" s="3"/>
      <c r="AG28" s="3"/>
      <c r="AH28" s="3"/>
      <c r="AI28" s="3"/>
      <c r="AJ28" s="3"/>
      <c r="AK28" s="3"/>
      <c r="AL28" s="3"/>
      <c r="AM28" s="3"/>
    </row>
    <row r="29" spans="1:39" ht="42.75" customHeight="1">
      <c r="A29" s="83"/>
      <c r="B29" s="83"/>
      <c r="C29" s="83"/>
      <c r="D29" s="83"/>
      <c r="E29" s="29"/>
      <c r="F29" s="28"/>
      <c r="G29" s="28"/>
      <c r="H29" s="28"/>
      <c r="I29" s="28"/>
      <c r="J29" s="28"/>
      <c r="K29" s="28"/>
      <c r="L29" s="28"/>
      <c r="M29" s="24" t="str">
        <f t="shared" si="0"/>
        <v/>
      </c>
      <c r="N29" s="24" t="str">
        <f>IF(AND(F29="",G29="",H29="",I29="",J29="",K29="",L29=""),"",IF(OR(F29="",G29="",H29="",I29="",J29="",K29="",L29=""),"Finalice la valoración del control para emitir su calificación",VLOOKUP(F29,Listas!$Z$1:$AA$17,2,FALSE)+VLOOKUP(G29,Listas!$Z$1:$AA$17,2,FALSE)+VLOOKUP(H29,Listas!$Z$1:$AA$17,2,FALSE)+VLOOKUP(I29,Listas!$Z$1:$AA$17,2,FALSE)+VLOOKUP(J29,Listas!$Z$1:$AA$17,2,FALSE)+VLOOKUP(K29,Listas!$Z$1:$AA$17,2,FALSE)+VLOOKUP(L29,Listas!$Z$1:$AA$17,2,FALSE)))</f>
        <v/>
      </c>
      <c r="O29" s="24" t="str">
        <f t="shared" si="1"/>
        <v/>
      </c>
      <c r="P29" s="24"/>
      <c r="Q29" s="24" t="str">
        <f t="shared" si="2"/>
        <v/>
      </c>
      <c r="R29" s="83"/>
      <c r="S29" s="83"/>
      <c r="T29" s="83"/>
      <c r="U29" s="83"/>
      <c r="V29" s="83"/>
      <c r="W29" s="83"/>
      <c r="X29" s="3"/>
      <c r="Y29" s="3"/>
      <c r="Z29" s="3"/>
      <c r="AA29" s="3"/>
      <c r="AB29" s="3"/>
      <c r="AC29" s="3"/>
      <c r="AD29" s="3"/>
      <c r="AE29" s="3"/>
      <c r="AF29" s="3"/>
      <c r="AG29" s="3"/>
      <c r="AH29" s="3"/>
      <c r="AI29" s="3"/>
      <c r="AJ29" s="3"/>
      <c r="AK29" s="3"/>
      <c r="AL29" s="3"/>
      <c r="AM29" s="3"/>
    </row>
    <row r="30" spans="1:39" ht="42.75" customHeight="1">
      <c r="A30" s="93">
        <v>8</v>
      </c>
      <c r="B30" s="110"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Riesgo'!B30:B32,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C30" s="9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Riesgo'!G30:G32,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D30" s="94" t="str">
        <f>IF(OR('2. Identificación del Riesgo'!H30:H32="Corrupción",'2. Identificación del Riesgo'!H30:H32="Lavado de Activos",'2. Identificación del Riesgo'!H30:H32="Financiación del Terrorismo",'2. Identificación del Riesgo'!H30:H32="Trámites, OPAs y Consultas de Acceso a la Información Pública"),'2. Identificación del Riesgo'!H30:H32,
IF('2. Identificación del Riesgo'!H30:H32="","",
IF(OR('2. Identificación del Riesgo'!H30:H32&lt;&gt;"Corrupción",'2. Identificación del Riesgo'!H30:H32&lt;&gt;"Lavado de Activos",'2. Identificación del Riesgo'!H30:H32&lt;&gt;"Financiación del Terrorismo",'2. Identificación del Riesgo'!H30:H32&lt;&gt;"Trámites, OPAs y Consultas de Acceso a la Información Pública"),"No aplica")))</f>
        <v/>
      </c>
      <c r="E30" s="29"/>
      <c r="F30" s="28"/>
      <c r="G30" s="28"/>
      <c r="H30" s="28"/>
      <c r="I30" s="28"/>
      <c r="J30" s="28"/>
      <c r="K30" s="28"/>
      <c r="L30" s="28"/>
      <c r="M30" s="24" t="str">
        <f t="shared" si="0"/>
        <v/>
      </c>
      <c r="N30" s="24" t="str">
        <f>IF(AND(F30="",G30="",H30="",I30="",J30="",K30="",L30=""),"",IF(OR(F30="",G30="",H30="",I30="",J30="",K30="",L30=""),"Finalice la valoración del control para emitir su calificación",VLOOKUP(F30,Listas!$Z$1:$AA$17,2,FALSE)+VLOOKUP(G30,Listas!$Z$1:$AA$17,2,FALSE)+VLOOKUP(H30,Listas!$Z$1:$AA$17,2,FALSE)+VLOOKUP(I30,Listas!$Z$1:$AA$17,2,FALSE)+VLOOKUP(J30,Listas!$Z$1:$AA$17,2,FALSE)+VLOOKUP(K30,Listas!$Z$1:$AA$17,2,FALSE)+VLOOKUP(L30,Listas!$Z$1:$AA$17,2,FALSE)))</f>
        <v/>
      </c>
      <c r="O30" s="24" t="str">
        <f t="shared" si="1"/>
        <v/>
      </c>
      <c r="P30" s="24"/>
      <c r="Q30" s="24" t="str">
        <f t="shared" si="2"/>
        <v/>
      </c>
      <c r="R30" s="112" t="str">
        <f>IF(AND(N30="",N31="",N32=""),"",AVERAGE(N30:N32))</f>
        <v/>
      </c>
      <c r="S30" s="112" t="str">
        <f>IF(R30="","",
IF(R30=100,"Fuerte",
IF(R30&lt;50,"Débil",
IF(OR(R30&gt;=50,R30&lt;100),"Moderado",""))))</f>
        <v/>
      </c>
      <c r="T30" s="94" t="str">
        <f>IF(S30="","",IF(S30="Fuerte","NO","SI"))</f>
        <v/>
      </c>
      <c r="U30" s="94"/>
      <c r="V30" s="94" t="str">
        <f>IF(OR(S30="",U30=""),"",
IF(S30="Débil","No aplica desplazamiento por tener una solidez débil.",
IF(AND(S30="Fuerte",OR(U30="El control ayuda a disminuir directamente tanto la probabilidad como el impacto.",U30="El control ayuda a disminuir directamente la probabilidad e indirectamente el impacto.",U30="El control ayuda a disminuir directamente la probabilidad y el impacto no disminuye.")),2,
IF(AND(S30="Fuerte",U30="El control no disminuye la probabilidad y el impacto disminuye directamente."),0,
IF(AND(S30="Moderado",OR(U30="El control ayuda a disminuir directamente tanto la probabilidad como el impacto.",U30="El control ayuda a disminuir directamente la probabilidad e indirectamente el impacto.",U30="El control ayuda a disminuir directamente la probabilidad y el impacto no disminuye.")),1,
IF(AND(S30="Moderado",U30="El control no disminuye la probabilidad y el impacto disminuye directamente."),0,""))))))</f>
        <v/>
      </c>
      <c r="W30" s="98" t="str">
        <f>IF(AND($D$30&lt;&gt;"Corrupción",$D$30&lt;&gt;"Lavado de Activos",$D$30&lt;&gt;"Financiación del Terrorismo",$D$30&lt;&gt;"Trámites, OPAs y Consultas de Acceso a la Información Pública"),"",
IF(OR($D$30="Corrupción",$D$30="Lavado de Activos",$D$30="Financiación del Terrorismo",$D$30="Trámites, OPAs y Consultas de Acceso a la Información Pública"),
IF(V30="","",
IF(OR(V30="No aplica desplazamiento por tener una solidez débil.",V30=0),'2. Identificación del Riesgo'!$K$30,
IF(AND(S30="Fuerte",V30=2,OR('2. Identificación del Riesgo'!$K$30="Rara vez",'2. Identificación del Riesgo'!$K$30="Improbable",'2. Identificación del Riesgo'!$K$30="Posible")),"Rara vez",
IF(AND(S30="Fuerte",V30=2,'2. Identificación del Riesgo'!$K$30="Probable"),"Improbable",
IF(AND(S30="Fuerte",V30=2,'2. Identificación del Riesgo'!$K$30="Casi seguro"),"Posible",
IF(AND(S30="Moderado",V30=1,OR('2. Identificación del Riesgo'!$K$30="Rara vez",'2. Identificación del Riesgo'!$K$30="Improbable")),"Rara vez",
IF(AND(S30="Moderado",V30=1,'2. Identificación del Riesgo'!$K$30="Posible"),"Improbable",
IF(AND(S30="Moderado",V30=1,'2. Identificación del Riesgo'!$K$30="Probable"),"Posible",
IF(AND(S30="Moderado",V30=1,'2. Identificación del Riesgo'!$K$30="Casi seguro"),"Probable","")))))))))))</f>
        <v/>
      </c>
      <c r="X30" s="3"/>
      <c r="Y30" s="3"/>
      <c r="Z30" s="3"/>
      <c r="AA30" s="3"/>
      <c r="AB30" s="3"/>
      <c r="AC30" s="3"/>
      <c r="AD30" s="3"/>
      <c r="AE30" s="3"/>
      <c r="AF30" s="3"/>
      <c r="AG30" s="3"/>
      <c r="AH30" s="3"/>
      <c r="AI30" s="3"/>
      <c r="AJ30" s="3"/>
      <c r="AK30" s="3"/>
      <c r="AL30" s="3"/>
      <c r="AM30" s="3"/>
    </row>
    <row r="31" spans="1:39" ht="42.75" customHeight="1">
      <c r="A31" s="88"/>
      <c r="B31" s="88"/>
      <c r="C31" s="88"/>
      <c r="D31" s="88"/>
      <c r="E31" s="29"/>
      <c r="F31" s="28"/>
      <c r="G31" s="28"/>
      <c r="H31" s="28"/>
      <c r="I31" s="28"/>
      <c r="J31" s="28"/>
      <c r="K31" s="28"/>
      <c r="L31" s="28"/>
      <c r="M31" s="24" t="str">
        <f t="shared" si="0"/>
        <v/>
      </c>
      <c r="N31" s="24" t="str">
        <f>IF(AND(F31="",G31="",H31="",I31="",J31="",K31="",L31=""),"",IF(OR(F31="",G31="",H31="",I31="",J31="",K31="",L31=""),"Finalice la valoración del control para emitir su calificación",VLOOKUP(F31,Listas!$Z$1:$AA$17,2,FALSE)+VLOOKUP(G31,Listas!$Z$1:$AA$17,2,FALSE)+VLOOKUP(H31,Listas!$Z$1:$AA$17,2,FALSE)+VLOOKUP(I31,Listas!$Z$1:$AA$17,2,FALSE)+VLOOKUP(J31,Listas!$Z$1:$AA$17,2,FALSE)+VLOOKUP(K31,Listas!$Z$1:$AA$17,2,FALSE)+VLOOKUP(L31,Listas!$Z$1:$AA$17,2,FALSE)))</f>
        <v/>
      </c>
      <c r="O31" s="24" t="str">
        <f t="shared" si="1"/>
        <v/>
      </c>
      <c r="P31" s="24"/>
      <c r="Q31" s="24" t="str">
        <f t="shared" si="2"/>
        <v/>
      </c>
      <c r="R31" s="88"/>
      <c r="S31" s="88"/>
      <c r="T31" s="88"/>
      <c r="U31" s="88"/>
      <c r="V31" s="88"/>
      <c r="W31" s="88"/>
      <c r="X31" s="3"/>
      <c r="Y31" s="3"/>
      <c r="Z31" s="3"/>
      <c r="AA31" s="3"/>
      <c r="AB31" s="3"/>
      <c r="AC31" s="3"/>
      <c r="AD31" s="3"/>
      <c r="AE31" s="3"/>
      <c r="AF31" s="3"/>
      <c r="AG31" s="3"/>
      <c r="AH31" s="3"/>
      <c r="AI31" s="3"/>
      <c r="AJ31" s="3"/>
      <c r="AK31" s="3"/>
      <c r="AL31" s="3"/>
      <c r="AM31" s="3"/>
    </row>
    <row r="32" spans="1:39" ht="42.75" customHeight="1">
      <c r="A32" s="83"/>
      <c r="B32" s="83"/>
      <c r="C32" s="83"/>
      <c r="D32" s="83"/>
      <c r="E32" s="29"/>
      <c r="F32" s="28"/>
      <c r="G32" s="28"/>
      <c r="H32" s="28"/>
      <c r="I32" s="28"/>
      <c r="J32" s="28"/>
      <c r="K32" s="28"/>
      <c r="L32" s="28"/>
      <c r="M32" s="24" t="str">
        <f t="shared" si="0"/>
        <v/>
      </c>
      <c r="N32" s="24" t="str">
        <f>IF(AND(F32="",G32="",H32="",I32="",J32="",K32="",L32=""),"",IF(OR(F32="",G32="",H32="",I32="",J32="",K32="",L32=""),"Finalice la valoración del control para emitir su calificación",VLOOKUP(F32,Listas!$Z$1:$AA$17,2,FALSE)+VLOOKUP(G32,Listas!$Z$1:$AA$17,2,FALSE)+VLOOKUP(H32,Listas!$Z$1:$AA$17,2,FALSE)+VLOOKUP(I32,Listas!$Z$1:$AA$17,2,FALSE)+VLOOKUP(J32,Listas!$Z$1:$AA$17,2,FALSE)+VLOOKUP(K32,Listas!$Z$1:$AA$17,2,FALSE)+VLOOKUP(L32,Listas!$Z$1:$AA$17,2,FALSE)))</f>
        <v/>
      </c>
      <c r="O32" s="24" t="str">
        <f t="shared" si="1"/>
        <v/>
      </c>
      <c r="P32" s="24"/>
      <c r="Q32" s="24" t="str">
        <f t="shared" si="2"/>
        <v/>
      </c>
      <c r="R32" s="83"/>
      <c r="S32" s="83"/>
      <c r="T32" s="83"/>
      <c r="U32" s="83"/>
      <c r="V32" s="83"/>
      <c r="W32" s="83"/>
      <c r="X32" s="3"/>
      <c r="Y32" s="3"/>
      <c r="Z32" s="3"/>
      <c r="AA32" s="3"/>
      <c r="AB32" s="3"/>
      <c r="AC32" s="3"/>
      <c r="AD32" s="3"/>
      <c r="AE32" s="3"/>
      <c r="AF32" s="3"/>
      <c r="AG32" s="3"/>
      <c r="AH32" s="3"/>
      <c r="AI32" s="3"/>
      <c r="AJ32" s="3"/>
      <c r="AK32" s="3"/>
      <c r="AL32" s="3"/>
      <c r="AM32" s="3"/>
    </row>
    <row r="33" spans="1:39" ht="45.75" customHeight="1">
      <c r="A33" s="93">
        <v>9</v>
      </c>
      <c r="B33" s="110"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Riesgo'!B33:B35,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C33" s="9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Riesgo'!G33:G35,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D33" s="94" t="str">
        <f>IF(OR('2. Identificación del Riesgo'!H33:H35="Corrupción",'2. Identificación del Riesgo'!H33:H35="Lavado de Activos",'2. Identificación del Riesgo'!H33:H35="Financiación del Terrorismo",'2. Identificación del Riesgo'!H33:H35="Trámites, OPAs y Consultas de Acceso a la Información Pública"),'2. Identificación del Riesgo'!H33:H35,
IF('2. Identificación del Riesgo'!H33:H35="","",
IF(OR('2. Identificación del Riesgo'!H33:H35&lt;&gt;"Corrupción",'2. Identificación del Riesgo'!H33:H35&lt;&gt;"Lavado de Activos",'2. Identificación del Riesgo'!H33:H35&lt;&gt;"Financiación del Terrorismo",'2. Identificación del Riesgo'!H33:H35&lt;&gt;"Trámites, OPAs y Consultas de Acceso a la Información Pública"),"No aplica")))</f>
        <v/>
      </c>
      <c r="E33" s="29"/>
      <c r="F33" s="28"/>
      <c r="G33" s="28"/>
      <c r="H33" s="28"/>
      <c r="I33" s="28"/>
      <c r="J33" s="28"/>
      <c r="K33" s="28"/>
      <c r="L33" s="28"/>
      <c r="M33" s="24" t="str">
        <f t="shared" si="0"/>
        <v/>
      </c>
      <c r="N33" s="24" t="str">
        <f>IF(AND(F33="",G33="",H33="",I33="",J33="",K33="",L33=""),"",IF(OR(F33="",G33="",H33="",I33="",J33="",K33="",L33=""),"Finalice la valoración del control para emitir su calificación",VLOOKUP(F33,Listas!$Z$1:$AA$17,2,FALSE)+VLOOKUP(G33,Listas!$Z$1:$AA$17,2,FALSE)+VLOOKUP(H33,Listas!$Z$1:$AA$17,2,FALSE)+VLOOKUP(I33,Listas!$Z$1:$AA$17,2,FALSE)+VLOOKUP(J33,Listas!$Z$1:$AA$17,2,FALSE)+VLOOKUP(K33,Listas!$Z$1:$AA$17,2,FALSE)+VLOOKUP(L33,Listas!$Z$1:$AA$17,2,FALSE)))</f>
        <v/>
      </c>
      <c r="O33" s="24" t="str">
        <f t="shared" si="1"/>
        <v/>
      </c>
      <c r="P33" s="24"/>
      <c r="Q33" s="24" t="str">
        <f t="shared" si="2"/>
        <v/>
      </c>
      <c r="R33" s="112" t="str">
        <f>IF(AND(N33="",N34="",N35=""),"",AVERAGE(N33:N35))</f>
        <v/>
      </c>
      <c r="S33" s="112" t="str">
        <f>IF(R33="","",
IF(R33=100,"Fuerte",
IF(R33&lt;50,"Débil",
IF(OR(R33&gt;=50,R33&lt;100),"Moderado",""))))</f>
        <v/>
      </c>
      <c r="T33" s="94" t="str">
        <f>IF(S33="","",IF(S33="Fuerte","NO","SI"))</f>
        <v/>
      </c>
      <c r="U33" s="94"/>
      <c r="V33" s="94" t="str">
        <f>IF(OR(S33="",U33=""),"",
IF(S33="Débil","No aplica desplazamiento por tener una solidez débil.",
IF(AND(S33="Fuerte",OR(U33="El control ayuda a disminuir directamente tanto la probabilidad como el impacto.",U33="El control ayuda a disminuir directamente la probabilidad e indirectamente el impacto.",U33="El control ayuda a disminuir directamente la probabilidad y el impacto no disminuye.")),2,
IF(AND(S33="Fuerte",U33="El control no disminuye la probabilidad y el impacto disminuye directamente."),0,
IF(AND(S33="Moderado",OR(U33="El control ayuda a disminuir directamente tanto la probabilidad como el impacto.",U33="El control ayuda a disminuir directamente la probabilidad e indirectamente el impacto.",U33="El control ayuda a disminuir directamente la probabilidad y el impacto no disminuye.")),1,
IF(AND(S33="Moderado",U33="El control no disminuye la probabilidad y el impacto disminuye directamente."),0,""))))))</f>
        <v/>
      </c>
      <c r="W33" s="98" t="str">
        <f>IF(AND($D$33&lt;&gt;"Corrupción",$D$33&lt;&gt;"Lavado de Activos",$D$33&lt;&gt;"Financiación del Terrorismo",$D$33&lt;&gt;"Trámites, OPAs y Consultas de Acceso a la Información Pública"),"",
IF(OR($D$33="Corrupción",$D$33="Lavado de Activos",$D$33="Financiación del Terrorismo",$D$33="Trámites, OPAs y Consultas de Acceso a la Información Pública"),
IF(V33="","",
IF(OR(V33="No aplica desplazamiento por tener una solidez débil.",V33=0),'2. Identificación del Riesgo'!$K$33,
IF(AND(S33="Fuerte",V33=2,OR('2. Identificación del Riesgo'!$K$33="Rara vez",'2. Identificación del Riesgo'!$K$33="Improbable",'2. Identificación del Riesgo'!$K$33="Posible")),"Rara vez",
IF(AND(S33="Fuerte",V33=2,'2. Identificación del Riesgo'!$K$33="Probable"),"Improbable",
IF(AND(S33="Fuerte",V33=2,'2. Identificación del Riesgo'!$K$33="Casi seguro"),"Posible",
IF(AND(S33="Moderado",V33=1,OR('2. Identificación del Riesgo'!$K$33="Rara vez",'2. Identificación del Riesgo'!$K$33="Improbable")),"Rara vez",
IF(AND(S33="Moderado",V33=1,'2. Identificación del Riesgo'!$K$33="Posible"),"Improbable",
IF(AND(S33="Moderado",V33=1,'2. Identificación del Riesgo'!$K$33="Probable"),"Posible",
IF(AND(S33="Moderado",V33=1,'2. Identificación del Riesgo'!$K$33="Casi seguro"),"Probable","")))))))))))</f>
        <v/>
      </c>
      <c r="X33" s="3"/>
      <c r="Y33" s="3"/>
      <c r="Z33" s="3"/>
      <c r="AA33" s="3"/>
      <c r="AB33" s="3"/>
      <c r="AC33" s="3"/>
      <c r="AD33" s="3"/>
      <c r="AE33" s="3"/>
      <c r="AF33" s="3"/>
      <c r="AG33" s="3"/>
      <c r="AH33" s="3"/>
      <c r="AI33" s="3"/>
      <c r="AJ33" s="3"/>
      <c r="AK33" s="3"/>
      <c r="AL33" s="3"/>
      <c r="AM33" s="3"/>
    </row>
    <row r="34" spans="1:39" ht="45.75" customHeight="1">
      <c r="A34" s="88"/>
      <c r="B34" s="88"/>
      <c r="C34" s="88"/>
      <c r="D34" s="88"/>
      <c r="E34" s="29"/>
      <c r="F34" s="28"/>
      <c r="G34" s="28"/>
      <c r="H34" s="28"/>
      <c r="I34" s="28"/>
      <c r="J34" s="28"/>
      <c r="K34" s="28"/>
      <c r="L34" s="28"/>
      <c r="M34" s="24" t="str">
        <f t="shared" si="0"/>
        <v/>
      </c>
      <c r="N34" s="24" t="str">
        <f>IF(AND(F34="",G34="",H34="",I34="",J34="",K34="",L34=""),"",IF(OR(F34="",G34="",H34="",I34="",J34="",K34="",L34=""),"Finalice la valoración del control para emitir su calificación",VLOOKUP(F34,Listas!$Z$1:$AA$17,2,FALSE)+VLOOKUP(G34,Listas!$Z$1:$AA$17,2,FALSE)+VLOOKUP(H34,Listas!$Z$1:$AA$17,2,FALSE)+VLOOKUP(I34,Listas!$Z$1:$AA$17,2,FALSE)+VLOOKUP(J34,Listas!$Z$1:$AA$17,2,FALSE)+VLOOKUP(K34,Listas!$Z$1:$AA$17,2,FALSE)+VLOOKUP(L34,Listas!$Z$1:$AA$17,2,FALSE)))</f>
        <v/>
      </c>
      <c r="O34" s="24" t="str">
        <f t="shared" si="1"/>
        <v/>
      </c>
      <c r="P34" s="24"/>
      <c r="Q34" s="24" t="str">
        <f t="shared" si="2"/>
        <v/>
      </c>
      <c r="R34" s="88"/>
      <c r="S34" s="88"/>
      <c r="T34" s="88"/>
      <c r="U34" s="88"/>
      <c r="V34" s="88"/>
      <c r="W34" s="88"/>
      <c r="X34" s="3"/>
      <c r="Y34" s="3"/>
      <c r="Z34" s="3"/>
      <c r="AA34" s="3"/>
      <c r="AB34" s="3"/>
      <c r="AC34" s="3"/>
      <c r="AD34" s="3"/>
      <c r="AE34" s="3"/>
      <c r="AF34" s="3"/>
      <c r="AG34" s="3"/>
      <c r="AH34" s="3"/>
      <c r="AI34" s="3"/>
      <c r="AJ34" s="3"/>
      <c r="AK34" s="3"/>
      <c r="AL34" s="3"/>
      <c r="AM34" s="3"/>
    </row>
    <row r="35" spans="1:39" ht="45.75" customHeight="1">
      <c r="A35" s="83"/>
      <c r="B35" s="83"/>
      <c r="C35" s="83"/>
      <c r="D35" s="83"/>
      <c r="E35" s="29"/>
      <c r="F35" s="28"/>
      <c r="G35" s="28"/>
      <c r="H35" s="28"/>
      <c r="I35" s="28"/>
      <c r="J35" s="28"/>
      <c r="K35" s="28"/>
      <c r="L35" s="28"/>
      <c r="M35" s="24" t="str">
        <f t="shared" si="0"/>
        <v/>
      </c>
      <c r="N35" s="24" t="str">
        <f>IF(AND(F35="",G35="",H35="",I35="",J35="",K35="",L35=""),"",IF(OR(F35="",G35="",H35="",I35="",J35="",K35="",L35=""),"Finalice la valoración del control para emitir su calificación",VLOOKUP(F35,Listas!$Z$1:$AA$17,2,FALSE)+VLOOKUP(G35,Listas!$Z$1:$AA$17,2,FALSE)+VLOOKUP(H35,Listas!$Z$1:$AA$17,2,FALSE)+VLOOKUP(I35,Listas!$Z$1:$AA$17,2,FALSE)+VLOOKUP(J35,Listas!$Z$1:$AA$17,2,FALSE)+VLOOKUP(K35,Listas!$Z$1:$AA$17,2,FALSE)+VLOOKUP(L35,Listas!$Z$1:$AA$17,2,FALSE)))</f>
        <v/>
      </c>
      <c r="O35" s="24" t="str">
        <f t="shared" si="1"/>
        <v/>
      </c>
      <c r="P35" s="24"/>
      <c r="Q35" s="24" t="str">
        <f t="shared" si="2"/>
        <v/>
      </c>
      <c r="R35" s="83"/>
      <c r="S35" s="83"/>
      <c r="T35" s="83"/>
      <c r="U35" s="83"/>
      <c r="V35" s="83"/>
      <c r="W35" s="83"/>
      <c r="X35" s="3"/>
      <c r="Y35" s="3"/>
      <c r="Z35" s="3"/>
      <c r="AA35" s="3"/>
      <c r="AB35" s="3"/>
      <c r="AC35" s="3"/>
      <c r="AD35" s="3"/>
      <c r="AE35" s="3"/>
      <c r="AF35" s="3"/>
      <c r="AG35" s="3"/>
      <c r="AH35" s="3"/>
      <c r="AI35" s="3"/>
      <c r="AJ35" s="3"/>
      <c r="AK35" s="3"/>
      <c r="AL35" s="3"/>
      <c r="AM35" s="3"/>
    </row>
    <row r="36" spans="1:39" ht="45.75" customHeight="1">
      <c r="A36" s="93">
        <v>10</v>
      </c>
      <c r="B36" s="110"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Riesgo'!B36:B38,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C36" s="9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Riesgo'!G36:G38,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D36" s="94" t="str">
        <f>IF(OR('2. Identificación del Riesgo'!H36:H38="Corrupción",'2. Identificación del Riesgo'!H36:H38="Lavado de Activos",'2. Identificación del Riesgo'!H36:H38="Financiación del Terrorismo",'2. Identificación del Riesgo'!H36:H38="Trámites, OPAs y Consultas de Acceso a la Información Pública"),'2. Identificación del Riesgo'!H36:H38,
IF('2. Identificación del Riesgo'!H36:H38="","",
IF(OR('2. Identificación del Riesgo'!H36:H38&lt;&gt;"Corrupción",'2. Identificación del Riesgo'!H36:H38&lt;&gt;"Lavado de Activos",'2. Identificación del Riesgo'!H36:H38&lt;&gt;"Financiación del Terrorismo",'2. Identificación del Riesgo'!H36:H38&lt;&gt;"Trámites, OPAs y Consultas de Acceso a la Información Pública"),"No aplica")))</f>
        <v/>
      </c>
      <c r="E36" s="29"/>
      <c r="F36" s="28"/>
      <c r="G36" s="28"/>
      <c r="H36" s="28"/>
      <c r="I36" s="28"/>
      <c r="J36" s="28"/>
      <c r="K36" s="28"/>
      <c r="L36" s="28"/>
      <c r="M36" s="24" t="str">
        <f t="shared" si="0"/>
        <v/>
      </c>
      <c r="N36" s="24" t="str">
        <f>IF(AND(F36="",G36="",H36="",I36="",J36="",K36="",L36=""),"",IF(OR(F36="",G36="",H36="",I36="",J36="",K36="",L36=""),"Finalice la valoración del control para emitir su calificación",VLOOKUP(F36,Listas!$Z$1:$AA$17,2,FALSE)+VLOOKUP(G36,Listas!$Z$1:$AA$17,2,FALSE)+VLOOKUP(H36,Listas!$Z$1:$AA$17,2,FALSE)+VLOOKUP(I36,Listas!$Z$1:$AA$17,2,FALSE)+VLOOKUP(J36,Listas!$Z$1:$AA$17,2,FALSE)+VLOOKUP(K36,Listas!$Z$1:$AA$17,2,FALSE)+VLOOKUP(L36,Listas!$Z$1:$AA$17,2,FALSE)))</f>
        <v/>
      </c>
      <c r="O36" s="24" t="str">
        <f t="shared" si="1"/>
        <v/>
      </c>
      <c r="P36" s="24"/>
      <c r="Q36" s="24" t="str">
        <f t="shared" si="2"/>
        <v/>
      </c>
      <c r="R36" s="112" t="str">
        <f>IF(AND(N36="",N37="",N38=""),"",AVERAGE(N36:N38))</f>
        <v/>
      </c>
      <c r="S36" s="112" t="str">
        <f>IF(R36="","",
IF(R36=100,"Fuerte",
IF(R36&lt;50,"Débil",
IF(OR(R36&gt;=50,R36&lt;100),"Moderado",""))))</f>
        <v/>
      </c>
      <c r="T36" s="94" t="str">
        <f>IF(S36="","",IF(S36="Fuerte","NO","SI"))</f>
        <v/>
      </c>
      <c r="U36" s="94"/>
      <c r="V36" s="94" t="str">
        <f>IF(OR(S36="",U36=""),"",
IF(S36="Débil","No aplica desplazamiento por tener una solidez débil.",
IF(AND(S36="Fuerte",OR(U36="El control ayuda a disminuir directamente tanto la probabilidad como el impacto.",U36="El control ayuda a disminuir directamente la probabilidad e indirectamente el impacto.",U36="El control ayuda a disminuir directamente la probabilidad y el impacto no disminuye.")),2,
IF(AND(S36="Fuerte",U36="El control no disminuye la probabilidad y el impacto disminuye directamente."),0,
IF(AND(S36="Moderado",OR(U36="El control ayuda a disminuir directamente tanto la probabilidad como el impacto.",U36="El control ayuda a disminuir directamente la probabilidad e indirectamente el impacto.",U36="El control ayuda a disminuir directamente la probabilidad y el impacto no disminuye.")),1,
IF(AND(S36="Moderado",U36="El control no disminuye la probabilidad y el impacto disminuye directamente."),0,""))))))</f>
        <v/>
      </c>
      <c r="W36" s="98" t="str">
        <f>IF(AND($D$36&lt;&gt;"Corrupción",$D$36&lt;&gt;"Lavado de Activos",$D$36&lt;&gt;"Financiación del Terrorismo",$D$36&lt;&gt;"Trámites, OPAs y Consultas de Acceso a la Información Pública"),"",
IF(OR($D$36="Corrupción",$D$36="Lavado de Activos",$D$36="Financiación del Terrorismo",$D$36="Trámites, OPAs y Consultas de Acceso a la Información Pública"),
IF(V36="","",
IF(OR(V36="No aplica desplazamiento por tener una solidez débil.",V36=0),'2. Identificación del Riesgo'!$K$36,
IF(AND(S36="Fuerte",V36=2,OR('2. Identificación del Riesgo'!$K$36="Rara vez",'2. Identificación del Riesgo'!$K$36="Improbable",'2. Identificación del Riesgo'!$K$36="Posible")),"Rara vez",
IF(AND(S36="Fuerte",V36=2,'2. Identificación del Riesgo'!$K$36="Probable"),"Improbable",
IF(AND(S36="Fuerte",V36=2,'2. Identificación del Riesgo'!$K$36="Casi seguro"),"Posible",
IF(AND(S36="Moderado",V36=1,OR('2. Identificación del Riesgo'!$K$36="Rara vez",'2. Identificación del Riesgo'!$K$36="Improbable")),"Rara vez",
IF(AND(S36="Moderado",V36=1,'2. Identificación del Riesgo'!$K$36="Posible"),"Improbable",
IF(AND(S36="Moderado",V36=1,'2. Identificación del Riesgo'!$K$36="Probable"),"Posible",
IF(AND(S36="Moderado",V36=1,'2. Identificación del Riesgo'!$K$36="Casi seguro"),"Probable","")))))))))))</f>
        <v/>
      </c>
      <c r="X36" s="3"/>
      <c r="Y36" s="3"/>
      <c r="Z36" s="3"/>
      <c r="AA36" s="3"/>
      <c r="AB36" s="3"/>
      <c r="AC36" s="3"/>
      <c r="AD36" s="3"/>
      <c r="AE36" s="3"/>
      <c r="AF36" s="3"/>
      <c r="AG36" s="3"/>
      <c r="AH36" s="3"/>
      <c r="AI36" s="3"/>
      <c r="AJ36" s="3"/>
      <c r="AK36" s="3"/>
      <c r="AL36" s="3"/>
      <c r="AM36" s="3"/>
    </row>
    <row r="37" spans="1:39" ht="45.75" customHeight="1">
      <c r="A37" s="88"/>
      <c r="B37" s="88"/>
      <c r="C37" s="88"/>
      <c r="D37" s="88"/>
      <c r="E37" s="29"/>
      <c r="F37" s="28"/>
      <c r="G37" s="28"/>
      <c r="H37" s="28"/>
      <c r="I37" s="28"/>
      <c r="J37" s="28"/>
      <c r="K37" s="28"/>
      <c r="L37" s="28"/>
      <c r="M37" s="24" t="str">
        <f t="shared" si="0"/>
        <v/>
      </c>
      <c r="N37" s="24" t="str">
        <f>IF(AND(F37="",G37="",H37="",I37="",J37="",K37="",L37=""),"",IF(OR(F37="",G37="",H37="",I37="",J37="",K37="",L37=""),"Finalice la valoración del control para emitir su calificación",VLOOKUP(F37,Listas!$Z$1:$AA$17,2,FALSE)+VLOOKUP(G37,Listas!$Z$1:$AA$17,2,FALSE)+VLOOKUP(H37,Listas!$Z$1:$AA$17,2,FALSE)+VLOOKUP(I37,Listas!$Z$1:$AA$17,2,FALSE)+VLOOKUP(J37,Listas!$Z$1:$AA$17,2,FALSE)+VLOOKUP(K37,Listas!$Z$1:$AA$17,2,FALSE)+VLOOKUP(L37,Listas!$Z$1:$AA$17,2,FALSE)))</f>
        <v/>
      </c>
      <c r="O37" s="24" t="str">
        <f t="shared" si="1"/>
        <v/>
      </c>
      <c r="P37" s="24"/>
      <c r="Q37" s="24" t="str">
        <f t="shared" si="2"/>
        <v/>
      </c>
      <c r="R37" s="88"/>
      <c r="S37" s="88"/>
      <c r="T37" s="88"/>
      <c r="U37" s="88"/>
      <c r="V37" s="88"/>
      <c r="W37" s="88"/>
      <c r="X37" s="2"/>
      <c r="Y37" s="2"/>
      <c r="Z37" s="2"/>
      <c r="AA37" s="2"/>
      <c r="AB37" s="2"/>
      <c r="AC37" s="2"/>
      <c r="AD37" s="2"/>
      <c r="AE37" s="2"/>
      <c r="AF37" s="2"/>
      <c r="AG37" s="2"/>
      <c r="AH37" s="2"/>
      <c r="AI37" s="2"/>
      <c r="AJ37" s="2"/>
      <c r="AK37" s="2"/>
      <c r="AL37" s="2"/>
      <c r="AM37" s="2"/>
    </row>
    <row r="38" spans="1:39" ht="45.75" customHeight="1">
      <c r="A38" s="83"/>
      <c r="B38" s="83"/>
      <c r="C38" s="83"/>
      <c r="D38" s="83"/>
      <c r="E38" s="29"/>
      <c r="F38" s="28"/>
      <c r="G38" s="28"/>
      <c r="H38" s="28"/>
      <c r="I38" s="28"/>
      <c r="J38" s="28"/>
      <c r="K38" s="28"/>
      <c r="L38" s="28"/>
      <c r="M38" s="24" t="str">
        <f t="shared" si="0"/>
        <v/>
      </c>
      <c r="N38" s="24" t="str">
        <f>IF(AND(F38="",G38="",H38="",I38="",J38="",K38="",L38=""),"",IF(OR(F38="",G38="",H38="",I38="",J38="",K38="",L38=""),"Finalice la valoración del control para emitir su calificación",VLOOKUP(F38,Listas!$Z$1:$AA$17,2,FALSE)+VLOOKUP(G38,Listas!$Z$1:$AA$17,2,FALSE)+VLOOKUP(H38,Listas!$Z$1:$AA$17,2,FALSE)+VLOOKUP(I38,Listas!$Z$1:$AA$17,2,FALSE)+VLOOKUP(J38,Listas!$Z$1:$AA$17,2,FALSE)+VLOOKUP(K38,Listas!$Z$1:$AA$17,2,FALSE)+VLOOKUP(L38,Listas!$Z$1:$AA$17,2,FALSE)))</f>
        <v/>
      </c>
      <c r="O38" s="24" t="str">
        <f t="shared" si="1"/>
        <v/>
      </c>
      <c r="P38" s="24"/>
      <c r="Q38" s="24" t="str">
        <f t="shared" si="2"/>
        <v/>
      </c>
      <c r="R38" s="83"/>
      <c r="S38" s="83"/>
      <c r="T38" s="83"/>
      <c r="U38" s="83"/>
      <c r="V38" s="83"/>
      <c r="W38" s="83"/>
      <c r="X38" s="2"/>
      <c r="Y38" s="2"/>
      <c r="Z38" s="2"/>
      <c r="AA38" s="2"/>
      <c r="AB38" s="2"/>
      <c r="AC38" s="2"/>
      <c r="AD38" s="2"/>
      <c r="AE38" s="2"/>
      <c r="AF38" s="2"/>
      <c r="AG38" s="2"/>
      <c r="AH38" s="2"/>
      <c r="AI38" s="2"/>
      <c r="AJ38" s="2"/>
      <c r="AK38" s="2"/>
      <c r="AL38" s="2"/>
      <c r="AM38" s="2"/>
    </row>
    <row r="39" spans="1:39" ht="45.75" customHeight="1">
      <c r="A39" s="93">
        <v>11</v>
      </c>
      <c r="B39" s="110"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Riesgo'!B39:B41,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C39" s="9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Riesgo'!G39:G41,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D39" s="94" t="str">
        <f>IF(OR('2. Identificación del Riesgo'!H39:H41="Corrupción",'2. Identificación del Riesgo'!H39:H41="Lavado de Activos",'2. Identificación del Riesgo'!H39:H41="Financiación del Terrorismo",'2. Identificación del Riesgo'!H39:H41="Trámites, OPAs y Consultas de Acceso a la Información Pública"),'2. Identificación del Riesgo'!H39:H41,
IF('2. Identificación del Riesgo'!H39:H41="","",
IF(OR('2. Identificación del Riesgo'!H39:H41&lt;&gt;"Corrupción",'2. Identificación del Riesgo'!H39:H41&lt;&gt;"Lavado de Activos",'2. Identificación del Riesgo'!H39:H41&lt;&gt;"Financiación del Terrorismo",'2. Identificación del Riesgo'!H39:H41&lt;&gt;"Trámites, OPAs y Consultas de Acceso a la Información Pública"),"No aplica")))</f>
        <v/>
      </c>
      <c r="E39" s="29"/>
      <c r="F39" s="28"/>
      <c r="G39" s="28"/>
      <c r="H39" s="28"/>
      <c r="I39" s="28"/>
      <c r="J39" s="28"/>
      <c r="K39" s="28"/>
      <c r="L39" s="28"/>
      <c r="M39" s="24" t="str">
        <f t="shared" si="0"/>
        <v/>
      </c>
      <c r="N39" s="24" t="str">
        <f>IF(AND(F39="",G39="",H39="",I39="",J39="",K39="",L39=""),"",IF(OR(F39="",G39="",H39="",I39="",J39="",K39="",L39=""),"Finalice la valoración del control para emitir su calificación",VLOOKUP(F39,Listas!$Z$1:$AA$17,2,FALSE)+VLOOKUP(G39,Listas!$Z$1:$AA$17,2,FALSE)+VLOOKUP(H39,Listas!$Z$1:$AA$17,2,FALSE)+VLOOKUP(I39,Listas!$Z$1:$AA$17,2,FALSE)+VLOOKUP(J39,Listas!$Z$1:$AA$17,2,FALSE)+VLOOKUP(K39,Listas!$Z$1:$AA$17,2,FALSE)+VLOOKUP(L39,Listas!$Z$1:$AA$17,2,FALSE)))</f>
        <v/>
      </c>
      <c r="O39" s="24" t="str">
        <f t="shared" si="1"/>
        <v/>
      </c>
      <c r="P39" s="24"/>
      <c r="Q39" s="24" t="str">
        <f t="shared" si="2"/>
        <v/>
      </c>
      <c r="R39" s="112" t="str">
        <f>IF(AND(N39="",N40="",N41=""),"",AVERAGE(N39:N41))</f>
        <v/>
      </c>
      <c r="S39" s="112" t="str">
        <f>IF(R39="","",
IF(R39=100,"Fuerte",
IF(R39&lt;50,"Débil",
IF(OR(R39&gt;=50,R39&lt;100),"Moderado",""))))</f>
        <v/>
      </c>
      <c r="T39" s="94" t="str">
        <f>IF(S39="","",IF(S39="Fuerte","NO","SI"))</f>
        <v/>
      </c>
      <c r="U39" s="94"/>
      <c r="V39" s="94" t="str">
        <f>IF(OR(S39="",U39=""),"",
IF(S39="Débil","No aplica desplazamiento por tener una solidez débil.",
IF(AND(S39="Fuerte",OR(U39="El control ayuda a disminuir directamente tanto la probabilidad como el impacto.",U39="El control ayuda a disminuir directamente la probabilidad e indirectamente el impacto.",U39="El control ayuda a disminuir directamente la probabilidad y el impacto no disminuye.")),2,
IF(AND(S39="Fuerte",U39="El control no disminuye la probabilidad y el impacto disminuye directamente."),0,
IF(AND(S39="Moderado",OR(U39="El control ayuda a disminuir directamente tanto la probabilidad como el impacto.",U39="El control ayuda a disminuir directamente la probabilidad e indirectamente el impacto.",U39="El control ayuda a disminuir directamente la probabilidad y el impacto no disminuye.")),1,
IF(AND(S39="Moderado",U39="El control no disminuye la probabilidad y el impacto disminuye directamente."),0,""))))))</f>
        <v/>
      </c>
      <c r="W39" s="98" t="str">
        <f>IF(AND($D$39&lt;&gt;"Corrupción",$D$39&lt;&gt;"Lavado de Activos",$D$39&lt;&gt;"Financiación del Terrorismo",$D$39&lt;&gt;"Trámites, OPAs y Consultas de Acceso a la Información Pública"),"",
IF(OR($D$39="Corrupción",$D$39="Lavado de Activos",$D$39="Financiación del Terrorismo",$D$39="Trámites, OPAs y Consultas de Acceso a la Información Pública"),
IF(V39="","",
IF(OR(V39="No aplica desplazamiento por tener una solidez débil.",V39=0),'2. Identificación del Riesgo'!$K$39,
IF(AND(S39="Fuerte",V39=2,OR('2. Identificación del Riesgo'!$K$39="Rara vez",'2. Identificación del Riesgo'!$K$39="Improbable",'2. Identificación del Riesgo'!$K$39="Posible")),"Rara vez",
IF(AND(S39="Fuerte",V39=2,'2. Identificación del Riesgo'!$K$39="Probable"),"Improbable",
IF(AND(S39="Fuerte",V39=2,'2. Identificación del Riesgo'!$K$39="Casi seguro"),"Posible",
IF(AND(S39="Moderado",V39=1,OR('2. Identificación del Riesgo'!$K$39="Rara vez",'2. Identificación del Riesgo'!$K$39="Improbable")),"Rara vez",
IF(AND(S39="Moderado",V39=1,'2. Identificación del Riesgo'!$K$39="Posible"),"Improbable",
IF(AND(S39="Moderado",V39=1,'2. Identificación del Riesgo'!$K$39="Probable"),"Posible",
IF(AND(S39="Moderado",V39=1,'2. Identificación del Riesgo'!$K$39="Casi seguro"),"Probable","")))))))))))</f>
        <v/>
      </c>
      <c r="X39" s="3"/>
      <c r="Y39" s="3"/>
      <c r="Z39" s="3"/>
      <c r="AA39" s="3"/>
      <c r="AB39" s="3"/>
      <c r="AC39" s="3"/>
      <c r="AD39" s="3"/>
      <c r="AE39" s="3"/>
      <c r="AF39" s="3"/>
      <c r="AG39" s="3"/>
      <c r="AH39" s="3"/>
      <c r="AI39" s="3"/>
      <c r="AJ39" s="3"/>
      <c r="AK39" s="3"/>
      <c r="AL39" s="3"/>
      <c r="AM39" s="3"/>
    </row>
    <row r="40" spans="1:39" ht="45.75" customHeight="1">
      <c r="A40" s="88"/>
      <c r="B40" s="88"/>
      <c r="C40" s="88"/>
      <c r="D40" s="88"/>
      <c r="E40" s="29"/>
      <c r="F40" s="28"/>
      <c r="G40" s="28"/>
      <c r="H40" s="28"/>
      <c r="I40" s="28"/>
      <c r="J40" s="28"/>
      <c r="K40" s="28"/>
      <c r="L40" s="28"/>
      <c r="M40" s="24" t="str">
        <f t="shared" si="0"/>
        <v/>
      </c>
      <c r="N40" s="24" t="str">
        <f>IF(AND(F40="",G40="",H40="",I40="",J40="",K40="",L40=""),"",IF(OR(F40="",G40="",H40="",I40="",J40="",K40="",L40=""),"Finalice la valoración del control para emitir su calificación",VLOOKUP(F40,Listas!$Z$1:$AA$17,2,FALSE)+VLOOKUP(G40,Listas!$Z$1:$AA$17,2,FALSE)+VLOOKUP(H40,Listas!$Z$1:$AA$17,2,FALSE)+VLOOKUP(I40,Listas!$Z$1:$AA$17,2,FALSE)+VLOOKUP(J40,Listas!$Z$1:$AA$17,2,FALSE)+VLOOKUP(K40,Listas!$Z$1:$AA$17,2,FALSE)+VLOOKUP(L40,Listas!$Z$1:$AA$17,2,FALSE)))</f>
        <v/>
      </c>
      <c r="O40" s="24" t="str">
        <f t="shared" si="1"/>
        <v/>
      </c>
      <c r="P40" s="24"/>
      <c r="Q40" s="24" t="str">
        <f t="shared" si="2"/>
        <v/>
      </c>
      <c r="R40" s="88"/>
      <c r="S40" s="88"/>
      <c r="T40" s="88"/>
      <c r="U40" s="88"/>
      <c r="V40" s="88"/>
      <c r="W40" s="88"/>
      <c r="X40" s="2"/>
      <c r="Y40" s="2"/>
      <c r="Z40" s="2"/>
      <c r="AA40" s="2"/>
      <c r="AB40" s="2"/>
      <c r="AC40" s="2"/>
      <c r="AD40" s="2"/>
      <c r="AE40" s="2"/>
      <c r="AF40" s="2"/>
      <c r="AG40" s="2"/>
      <c r="AH40" s="2"/>
      <c r="AI40" s="2"/>
      <c r="AJ40" s="2"/>
      <c r="AK40" s="2"/>
      <c r="AL40" s="2"/>
      <c r="AM40" s="2"/>
    </row>
    <row r="41" spans="1:39" ht="45.75" customHeight="1">
      <c r="A41" s="83"/>
      <c r="B41" s="83"/>
      <c r="C41" s="83"/>
      <c r="D41" s="83"/>
      <c r="E41" s="29"/>
      <c r="F41" s="28"/>
      <c r="G41" s="28"/>
      <c r="H41" s="28"/>
      <c r="I41" s="28"/>
      <c r="J41" s="28"/>
      <c r="K41" s="28"/>
      <c r="L41" s="28"/>
      <c r="M41" s="24" t="str">
        <f t="shared" si="0"/>
        <v/>
      </c>
      <c r="N41" s="24" t="str">
        <f>IF(AND(F41="",G41="",H41="",I41="",J41="",K41="",L41=""),"",IF(OR(F41="",G41="",H41="",I41="",J41="",K41="",L41=""),"Finalice la valoración del control para emitir su calificación",VLOOKUP(F41,Listas!$Z$1:$AA$17,2,FALSE)+VLOOKUP(G41,Listas!$Z$1:$AA$17,2,FALSE)+VLOOKUP(H41,Listas!$Z$1:$AA$17,2,FALSE)+VLOOKUP(I41,Listas!$Z$1:$AA$17,2,FALSE)+VLOOKUP(J41,Listas!$Z$1:$AA$17,2,FALSE)+VLOOKUP(K41,Listas!$Z$1:$AA$17,2,FALSE)+VLOOKUP(L41,Listas!$Z$1:$AA$17,2,FALSE)))</f>
        <v/>
      </c>
      <c r="O41" s="24" t="str">
        <f t="shared" si="1"/>
        <v/>
      </c>
      <c r="P41" s="24"/>
      <c r="Q41" s="24" t="str">
        <f t="shared" si="2"/>
        <v/>
      </c>
      <c r="R41" s="83"/>
      <c r="S41" s="83"/>
      <c r="T41" s="83"/>
      <c r="U41" s="83"/>
      <c r="V41" s="83"/>
      <c r="W41" s="83"/>
      <c r="X41" s="2"/>
      <c r="Y41" s="2"/>
      <c r="Z41" s="2"/>
      <c r="AA41" s="2"/>
      <c r="AB41" s="2"/>
      <c r="AC41" s="2"/>
      <c r="AD41" s="2"/>
      <c r="AE41" s="2"/>
      <c r="AF41" s="2"/>
      <c r="AG41" s="2"/>
      <c r="AH41" s="2"/>
      <c r="AI41" s="2"/>
      <c r="AJ41" s="2"/>
      <c r="AK41" s="2"/>
      <c r="AL41" s="2"/>
      <c r="AM41" s="2"/>
    </row>
    <row r="42" spans="1:39" ht="45.75" customHeight="1">
      <c r="A42" s="93">
        <v>12</v>
      </c>
      <c r="B42" s="110"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Riesgo'!B42:B44,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C42" s="9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Riesgo'!G42:G44,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D42" s="94" t="str">
        <f>IF(OR('2. Identificación del Riesgo'!H42:H44="Corrupción",'2. Identificación del Riesgo'!H42:H44="Lavado de Activos",'2. Identificación del Riesgo'!H42:H44="Financiación del Terrorismo",'2. Identificación del Riesgo'!H42:H44="Trámites, OPAs y Consultas de Acceso a la Información Pública"),'2. Identificación del Riesgo'!H42:H44,
IF('2. Identificación del Riesgo'!H42:H44="","",
IF(OR('2. Identificación del Riesgo'!H42:H44&lt;&gt;"Corrupción",'2. Identificación del Riesgo'!H42:H44&lt;&gt;"Lavado de Activos",'2. Identificación del Riesgo'!H42:H44&lt;&gt;"Financiación del Terrorismo",'2. Identificación del Riesgo'!H42:H44&lt;&gt;"Trámites, OPAs y Consultas de Acceso a la Información Pública"),"No aplica")))</f>
        <v/>
      </c>
      <c r="E42" s="29"/>
      <c r="F42" s="28"/>
      <c r="G42" s="28"/>
      <c r="H42" s="28"/>
      <c r="I42" s="28"/>
      <c r="J42" s="28"/>
      <c r="K42" s="28"/>
      <c r="L42" s="28"/>
      <c r="M42" s="24" t="str">
        <f t="shared" si="0"/>
        <v/>
      </c>
      <c r="N42" s="24" t="str">
        <f>IF(AND(F42="",G42="",H42="",I42="",J42="",K42="",L42=""),"",IF(OR(F42="",G42="",H42="",I42="",J42="",K42="",L42=""),"Finalice la valoración del control para emitir su calificación",VLOOKUP(F42,Listas!$Z$1:$AA$17,2,FALSE)+VLOOKUP(G42,Listas!$Z$1:$AA$17,2,FALSE)+VLOOKUP(H42,Listas!$Z$1:$AA$17,2,FALSE)+VLOOKUP(I42,Listas!$Z$1:$AA$17,2,FALSE)+VLOOKUP(J42,Listas!$Z$1:$AA$17,2,FALSE)+VLOOKUP(K42,Listas!$Z$1:$AA$17,2,FALSE)+VLOOKUP(L42,Listas!$Z$1:$AA$17,2,FALSE)))</f>
        <v/>
      </c>
      <c r="O42" s="24" t="str">
        <f t="shared" si="1"/>
        <v/>
      </c>
      <c r="P42" s="24"/>
      <c r="Q42" s="24" t="str">
        <f t="shared" si="2"/>
        <v/>
      </c>
      <c r="R42" s="112" t="str">
        <f>IF(AND(N42="",N43="",N44=""),"",AVERAGE(N42:N44))</f>
        <v/>
      </c>
      <c r="S42" s="112" t="str">
        <f>IF(R42="","",
IF(R42=100,"Fuerte",
IF(R42&lt;50,"Débil",
IF(OR(R42&gt;=50,R42&lt;100),"Moderado",""))))</f>
        <v/>
      </c>
      <c r="T42" s="94" t="str">
        <f>IF(S42="","",IF(S42="Fuerte","NO","SI"))</f>
        <v/>
      </c>
      <c r="U42" s="94"/>
      <c r="V42" s="94" t="str">
        <f>IF(OR(S42="",U42=""),"",
IF(S42="Débil","No aplica desplazamiento por tener una solidez débil.",
IF(AND(S42="Fuerte",OR(U42="El control ayuda a disminuir directamente tanto la probabilidad como el impacto.",U42="El control ayuda a disminuir directamente la probabilidad e indirectamente el impacto.",U42="El control ayuda a disminuir directamente la probabilidad y el impacto no disminuye.")),2,
IF(AND(S42="Fuerte",U42="El control no disminuye la probabilidad y el impacto disminuye directamente."),0,
IF(AND(S42="Moderado",OR(U42="El control ayuda a disminuir directamente tanto la probabilidad como el impacto.",U42="El control ayuda a disminuir directamente la probabilidad e indirectamente el impacto.",U42="El control ayuda a disminuir directamente la probabilidad y el impacto no disminuye.")),1,
IF(AND(S42="Moderado",U42="El control no disminuye la probabilidad y el impacto disminuye directamente."),0,""))))))</f>
        <v/>
      </c>
      <c r="W42" s="98" t="str">
        <f>IF(AND($D$42&lt;&gt;"Corrupción",$D$42&lt;&gt;"Lavado de Activos",$D$42&lt;&gt;"Financiación del Terrorismo",$D$42&lt;&gt;"Trámites, OPAs y Consultas de Acceso a la Información Pública"),"",
IF(OR($D$42="Corrupción",$D$42="Lavado de Activos",$D$42="Financiación del Terrorismo",$D$42="Trámites, OPAs y Consultas de Acceso a la Información Pública"),
IF(V42="","",
IF(OR(V42="No aplica desplazamiento por tener una solidez débil.",V42=0),'2. Identificación del Riesgo'!$K$42,
IF(AND(S42="Fuerte",V42=2,OR('2. Identificación del Riesgo'!$K$42="Rara vez",'2. Identificación del Riesgo'!$K$42="Improbable",'2. Identificación del Riesgo'!$K$42="Posible")),"Rara vez",
IF(AND(S42="Fuerte",V42=2,'2. Identificación del Riesgo'!$K$42="Probable"),"Improbable",
IF(AND(S42="Fuerte",V42=2,'2. Identificación del Riesgo'!$K$42="Casi seguro"),"Posible",
IF(AND(S42="Moderado",V42=1,OR('2. Identificación del Riesgo'!$K$42="Rara vez",'2. Identificación del Riesgo'!$K$42="Improbable")),"Rara vez",
IF(AND(S42="Moderado",V42=1,'2. Identificación del Riesgo'!$K$42="Posible"),"Improbable",
IF(AND(S42="Moderado",V42=1,'2. Identificación del Riesgo'!$K$42="Probable"),"Posible",
IF(AND(S42="Moderado",V42=1,'2. Identificación del Riesgo'!$K$42="Casi seguro"),"Probable","")))))))))))</f>
        <v/>
      </c>
      <c r="X42" s="3"/>
      <c r="Y42" s="3"/>
      <c r="Z42" s="3"/>
      <c r="AA42" s="3"/>
      <c r="AB42" s="3"/>
      <c r="AC42" s="3"/>
      <c r="AD42" s="3"/>
      <c r="AE42" s="3"/>
      <c r="AF42" s="3"/>
      <c r="AG42" s="3"/>
      <c r="AH42" s="3"/>
      <c r="AI42" s="3"/>
      <c r="AJ42" s="3"/>
      <c r="AK42" s="3"/>
      <c r="AL42" s="3"/>
      <c r="AM42" s="3"/>
    </row>
    <row r="43" spans="1:39" ht="45.75" customHeight="1">
      <c r="A43" s="88"/>
      <c r="B43" s="88"/>
      <c r="C43" s="88"/>
      <c r="D43" s="88"/>
      <c r="E43" s="29"/>
      <c r="F43" s="28"/>
      <c r="G43" s="28"/>
      <c r="H43" s="28"/>
      <c r="I43" s="28"/>
      <c r="J43" s="28"/>
      <c r="K43" s="28"/>
      <c r="L43" s="28"/>
      <c r="M43" s="24" t="str">
        <f t="shared" si="0"/>
        <v/>
      </c>
      <c r="N43" s="24" t="str">
        <f>IF(AND(F43="",G43="",H43="",I43="",J43="",K43="",L43=""),"",IF(OR(F43="",G43="",H43="",I43="",J43="",K43="",L43=""),"Finalice la valoración del control para emitir su calificación",VLOOKUP(F43,Listas!$Z$1:$AA$17,2,FALSE)+VLOOKUP(G43,Listas!$Z$1:$AA$17,2,FALSE)+VLOOKUP(H43,Listas!$Z$1:$AA$17,2,FALSE)+VLOOKUP(I43,Listas!$Z$1:$AA$17,2,FALSE)+VLOOKUP(J43,Listas!$Z$1:$AA$17,2,FALSE)+VLOOKUP(K43,Listas!$Z$1:$AA$17,2,FALSE)+VLOOKUP(L43,Listas!$Z$1:$AA$17,2,FALSE)))</f>
        <v/>
      </c>
      <c r="O43" s="24" t="str">
        <f t="shared" si="1"/>
        <v/>
      </c>
      <c r="P43" s="24"/>
      <c r="Q43" s="24" t="str">
        <f t="shared" si="2"/>
        <v/>
      </c>
      <c r="R43" s="88"/>
      <c r="S43" s="88"/>
      <c r="T43" s="88"/>
      <c r="U43" s="88"/>
      <c r="V43" s="88"/>
      <c r="W43" s="88"/>
      <c r="X43" s="2"/>
      <c r="Y43" s="2"/>
      <c r="Z43" s="2"/>
      <c r="AA43" s="2"/>
      <c r="AB43" s="2"/>
      <c r="AC43" s="2"/>
      <c r="AD43" s="2"/>
      <c r="AE43" s="2"/>
      <c r="AF43" s="2"/>
      <c r="AG43" s="2"/>
      <c r="AH43" s="2"/>
      <c r="AI43" s="2"/>
      <c r="AJ43" s="2"/>
      <c r="AK43" s="2"/>
      <c r="AL43" s="2"/>
      <c r="AM43" s="2"/>
    </row>
    <row r="44" spans="1:39" ht="45.75" customHeight="1">
      <c r="A44" s="83"/>
      <c r="B44" s="83"/>
      <c r="C44" s="83"/>
      <c r="D44" s="83"/>
      <c r="E44" s="29"/>
      <c r="F44" s="28"/>
      <c r="G44" s="28"/>
      <c r="H44" s="28"/>
      <c r="I44" s="28"/>
      <c r="J44" s="28"/>
      <c r="K44" s="28"/>
      <c r="L44" s="28"/>
      <c r="M44" s="24" t="str">
        <f t="shared" si="0"/>
        <v/>
      </c>
      <c r="N44" s="24" t="str">
        <f>IF(AND(F44="",G44="",H44="",I44="",J44="",K44="",L44=""),"",IF(OR(F44="",G44="",H44="",I44="",J44="",K44="",L44=""),"Finalice la valoración del control para emitir su calificación",VLOOKUP(F44,Listas!$Z$1:$AA$17,2,FALSE)+VLOOKUP(G44,Listas!$Z$1:$AA$17,2,FALSE)+VLOOKUP(H44,Listas!$Z$1:$AA$17,2,FALSE)+VLOOKUP(I44,Listas!$Z$1:$AA$17,2,FALSE)+VLOOKUP(J44,Listas!$Z$1:$AA$17,2,FALSE)+VLOOKUP(K44,Listas!$Z$1:$AA$17,2,FALSE)+VLOOKUP(L44,Listas!$Z$1:$AA$17,2,FALSE)))</f>
        <v/>
      </c>
      <c r="O44" s="24" t="str">
        <f t="shared" si="1"/>
        <v/>
      </c>
      <c r="P44" s="24"/>
      <c r="Q44" s="24" t="str">
        <f t="shared" si="2"/>
        <v/>
      </c>
      <c r="R44" s="83"/>
      <c r="S44" s="83"/>
      <c r="T44" s="83"/>
      <c r="U44" s="83"/>
      <c r="V44" s="83"/>
      <c r="W44" s="83"/>
      <c r="X44" s="2"/>
      <c r="Y44" s="2"/>
      <c r="Z44" s="2"/>
      <c r="AA44" s="2"/>
      <c r="AB44" s="2"/>
      <c r="AC44" s="2"/>
      <c r="AD44" s="2"/>
      <c r="AE44" s="2"/>
      <c r="AF44" s="2"/>
      <c r="AG44" s="2"/>
      <c r="AH44" s="2"/>
      <c r="AI44" s="2"/>
      <c r="AJ44" s="2"/>
      <c r="AK44" s="2"/>
      <c r="AL44" s="2"/>
      <c r="AM44" s="2"/>
    </row>
    <row r="45" spans="1:39" ht="45.75" customHeight="1">
      <c r="A45" s="93">
        <v>13</v>
      </c>
      <c r="B45" s="110"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Riesgo'!B45:B47,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C45" s="9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Riesgo'!G45:G47,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D45" s="94" t="str">
        <f>IF(OR('2. Identificación del Riesgo'!H45:H47="Corrupción",'2. Identificación del Riesgo'!H45:H47="Lavado de Activos",'2. Identificación del Riesgo'!H45:H47="Financiación del Terrorismo",'2. Identificación del Riesgo'!H45:H47="Trámites, OPAs y Consultas de Acceso a la Información Pública"),'2. Identificación del Riesgo'!H45:H47,
IF('2. Identificación del Riesgo'!H45:H47="","",
IF(OR('2. Identificación del Riesgo'!H45:H47&lt;&gt;"Corrupción",'2. Identificación del Riesgo'!H45:H47&lt;&gt;"Lavado de Activos",'2. Identificación del Riesgo'!H45:H47&lt;&gt;"Financiación del Terrorismo",'2. Identificación del Riesgo'!H45:H47&lt;&gt;"Trámites, OPAs y Consultas de Acceso a la Información Pública"),"No aplica")))</f>
        <v/>
      </c>
      <c r="E45" s="29"/>
      <c r="F45" s="28"/>
      <c r="G45" s="28"/>
      <c r="H45" s="28"/>
      <c r="I45" s="28"/>
      <c r="J45" s="28"/>
      <c r="K45" s="28"/>
      <c r="L45" s="28"/>
      <c r="M45" s="24" t="str">
        <f t="shared" si="0"/>
        <v/>
      </c>
      <c r="N45" s="24" t="str">
        <f>IF(AND(F45="",G45="",H45="",I45="",J45="",K45="",L45=""),"",IF(OR(F45="",G45="",H45="",I45="",J45="",K45="",L45=""),"Finalice la valoración del control para emitir su calificación",VLOOKUP(F45,Listas!$Z$1:$AA$17,2,FALSE)+VLOOKUP(G45,Listas!$Z$1:$AA$17,2,FALSE)+VLOOKUP(H45,Listas!$Z$1:$AA$17,2,FALSE)+VLOOKUP(I45,Listas!$Z$1:$AA$17,2,FALSE)+VLOOKUP(J45,Listas!$Z$1:$AA$17,2,FALSE)+VLOOKUP(K45,Listas!$Z$1:$AA$17,2,FALSE)+VLOOKUP(L45,Listas!$Z$1:$AA$17,2,FALSE)))</f>
        <v/>
      </c>
      <c r="O45" s="24" t="str">
        <f t="shared" si="1"/>
        <v/>
      </c>
      <c r="P45" s="24"/>
      <c r="Q45" s="24" t="str">
        <f t="shared" si="2"/>
        <v/>
      </c>
      <c r="R45" s="112" t="str">
        <f>IF(AND(N45="",N46="",N47=""),"",AVERAGE(N45:N47))</f>
        <v/>
      </c>
      <c r="S45" s="112" t="str">
        <f>IF(R45="","",
IF(R45=100,"Fuerte",
IF(R45&lt;50,"Débil",
IF(OR(R45&gt;=50,R45&lt;100),"Moderado",""))))</f>
        <v/>
      </c>
      <c r="T45" s="94" t="str">
        <f>IF(S45="","",IF(S45="Fuerte","NO","SI"))</f>
        <v/>
      </c>
      <c r="U45" s="94"/>
      <c r="V45" s="94" t="str">
        <f>IF(OR(S45="",U45=""),"",
IF(S45="Débil","No aplica desplazamiento por tener una solidez débil.",
IF(AND(S45="Fuerte",OR(U45="El control ayuda a disminuir directamente tanto la probabilidad como el impacto.",U45="El control ayuda a disminuir directamente la probabilidad e indirectamente el impacto.",U45="El control ayuda a disminuir directamente la probabilidad y el impacto no disminuye.")),2,
IF(AND(S45="Fuerte",U45="El control no disminuye la probabilidad y el impacto disminuye directamente."),0,
IF(AND(S45="Moderado",OR(U45="El control ayuda a disminuir directamente tanto la probabilidad como el impacto.",U45="El control ayuda a disminuir directamente la probabilidad e indirectamente el impacto.",U45="El control ayuda a disminuir directamente la probabilidad y el impacto no disminuye.")),1,
IF(AND(S45="Moderado",U45="El control no disminuye la probabilidad y el impacto disminuye directamente."),0,""))))))</f>
        <v/>
      </c>
      <c r="W45" s="98" t="str">
        <f>IF(AND($D$45&lt;&gt;"Corrupción",$D$45&lt;&gt;"Lavado de Activos",$D$45&lt;&gt;"Financiación del Terrorismo",$D$45&lt;&gt;"Trámites, OPAs y Consultas de Acceso a la Información Pública"),"",
IF(OR($D$45="Corrupción",$D$45="Lavado de Activos",$D$45="Financiación del Terrorismo",$D$45="Trámites, OPAs y Consultas de Acceso a la Información Pública"),
IF(V45="","",
IF(OR(V45="No aplica desplazamiento por tener una solidez débil.",V45=0),'2. Identificación del Riesgo'!$K$45,
IF(AND(S45="Fuerte",V45=2,OR('2. Identificación del Riesgo'!$K$45="Rara vez",'2. Identificación del Riesgo'!$K$45="Improbable",'2. Identificación del Riesgo'!$K$45="Posible")),"Rara vez",
IF(AND(S45="Fuerte",V45=2,'2. Identificación del Riesgo'!$K$45="Probable"),"Improbable",
IF(AND(S45="Fuerte",V45=2,'2. Identificación del Riesgo'!$K$45="Casi seguro"),"Posible",
IF(AND(S45="Moderado",V45=1,OR('2. Identificación del Riesgo'!$K$45="Rara vez",'2. Identificación del Riesgo'!$K$45="Improbable")),"Rara vez",
IF(AND(S45="Moderado",V45=1,'2. Identificación del Riesgo'!$K$45="Posible"),"Improbable",
IF(AND(S45="Moderado",V45=1,'2. Identificación del Riesgo'!$K$45="Probable"),"Posible",
IF(AND(S45="Moderado",V45=1,'2. Identificación del Riesgo'!$K$45="Casi seguro"),"Probable","")))))))))))</f>
        <v/>
      </c>
      <c r="X45" s="3"/>
      <c r="Y45" s="3"/>
      <c r="Z45" s="3"/>
      <c r="AA45" s="3"/>
      <c r="AB45" s="3"/>
      <c r="AC45" s="3"/>
      <c r="AD45" s="3"/>
      <c r="AE45" s="3"/>
      <c r="AF45" s="3"/>
      <c r="AG45" s="3"/>
      <c r="AH45" s="3"/>
      <c r="AI45" s="3"/>
      <c r="AJ45" s="3"/>
      <c r="AK45" s="3"/>
      <c r="AL45" s="3"/>
      <c r="AM45" s="3"/>
    </row>
    <row r="46" spans="1:39" ht="45.75" customHeight="1">
      <c r="A46" s="88"/>
      <c r="B46" s="88"/>
      <c r="C46" s="88"/>
      <c r="D46" s="88"/>
      <c r="E46" s="29"/>
      <c r="F46" s="28"/>
      <c r="G46" s="28"/>
      <c r="H46" s="28"/>
      <c r="I46" s="28"/>
      <c r="J46" s="28"/>
      <c r="K46" s="28"/>
      <c r="L46" s="28"/>
      <c r="M46" s="24" t="str">
        <f t="shared" si="0"/>
        <v/>
      </c>
      <c r="N46" s="24" t="str">
        <f>IF(AND(F46="",G46="",H46="",I46="",J46="",K46="",L46=""),"",IF(OR(F46="",G46="",H46="",I46="",J46="",K46="",L46=""),"Finalice la valoración del control para emitir su calificación",VLOOKUP(F46,Listas!$Z$1:$AA$17,2,FALSE)+VLOOKUP(G46,Listas!$Z$1:$AA$17,2,FALSE)+VLOOKUP(H46,Listas!$Z$1:$AA$17,2,FALSE)+VLOOKUP(I46,Listas!$Z$1:$AA$17,2,FALSE)+VLOOKUP(J46,Listas!$Z$1:$AA$17,2,FALSE)+VLOOKUP(K46,Listas!$Z$1:$AA$17,2,FALSE)+VLOOKUP(L46,Listas!$Z$1:$AA$17,2,FALSE)))</f>
        <v/>
      </c>
      <c r="O46" s="24" t="str">
        <f t="shared" si="1"/>
        <v/>
      </c>
      <c r="P46" s="24"/>
      <c r="Q46" s="24" t="str">
        <f t="shared" si="2"/>
        <v/>
      </c>
      <c r="R46" s="88"/>
      <c r="S46" s="88"/>
      <c r="T46" s="88"/>
      <c r="U46" s="88"/>
      <c r="V46" s="88"/>
      <c r="W46" s="88"/>
      <c r="X46" s="2"/>
      <c r="Y46" s="2"/>
      <c r="Z46" s="2"/>
      <c r="AA46" s="2"/>
      <c r="AB46" s="2"/>
      <c r="AC46" s="2"/>
      <c r="AD46" s="2"/>
      <c r="AE46" s="2"/>
      <c r="AF46" s="2"/>
      <c r="AG46" s="2"/>
      <c r="AH46" s="2"/>
      <c r="AI46" s="2"/>
      <c r="AJ46" s="2"/>
      <c r="AK46" s="2"/>
      <c r="AL46" s="2"/>
      <c r="AM46" s="2"/>
    </row>
    <row r="47" spans="1:39" ht="45.75" customHeight="1">
      <c r="A47" s="83"/>
      <c r="B47" s="83"/>
      <c r="C47" s="83"/>
      <c r="D47" s="83"/>
      <c r="E47" s="29"/>
      <c r="F47" s="28"/>
      <c r="G47" s="28"/>
      <c r="H47" s="28"/>
      <c r="I47" s="28"/>
      <c r="J47" s="28"/>
      <c r="K47" s="28"/>
      <c r="L47" s="28"/>
      <c r="M47" s="24" t="str">
        <f t="shared" si="0"/>
        <v/>
      </c>
      <c r="N47" s="24" t="str">
        <f>IF(AND(F47="",G47="",H47="",I47="",J47="",K47="",L47=""),"",IF(OR(F47="",G47="",H47="",I47="",J47="",K47="",L47=""),"Finalice la valoración del control para emitir su calificación",VLOOKUP(F47,Listas!$Z$1:$AA$17,2,FALSE)+VLOOKUP(G47,Listas!$Z$1:$AA$17,2,FALSE)+VLOOKUP(H47,Listas!$Z$1:$AA$17,2,FALSE)+VLOOKUP(I47,Listas!$Z$1:$AA$17,2,FALSE)+VLOOKUP(J47,Listas!$Z$1:$AA$17,2,FALSE)+VLOOKUP(K47,Listas!$Z$1:$AA$17,2,FALSE)+VLOOKUP(L47,Listas!$Z$1:$AA$17,2,FALSE)))</f>
        <v/>
      </c>
      <c r="O47" s="24" t="str">
        <f t="shared" si="1"/>
        <v/>
      </c>
      <c r="P47" s="24"/>
      <c r="Q47" s="24" t="str">
        <f t="shared" si="2"/>
        <v/>
      </c>
      <c r="R47" s="83"/>
      <c r="S47" s="83"/>
      <c r="T47" s="83"/>
      <c r="U47" s="83"/>
      <c r="V47" s="83"/>
      <c r="W47" s="83"/>
      <c r="X47" s="2"/>
      <c r="Y47" s="2"/>
      <c r="Z47" s="2"/>
      <c r="AA47" s="2"/>
      <c r="AB47" s="2"/>
      <c r="AC47" s="2"/>
      <c r="AD47" s="2"/>
      <c r="AE47" s="2"/>
      <c r="AF47" s="2"/>
      <c r="AG47" s="2"/>
      <c r="AH47" s="2"/>
      <c r="AI47" s="2"/>
      <c r="AJ47" s="2"/>
      <c r="AK47" s="2"/>
      <c r="AL47" s="2"/>
      <c r="AM47" s="2"/>
    </row>
    <row r="48" spans="1:39" ht="45.75" customHeight="1">
      <c r="A48" s="93">
        <v>14</v>
      </c>
      <c r="B48" s="110"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Riesgo'!B48:B50,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C48" s="9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Riesgo'!G48:G50,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D48" s="94" t="str">
        <f>IF(OR('2. Identificación del Riesgo'!H48:H50="Corrupción",'2. Identificación del Riesgo'!H48:H50="Lavado de Activos",'2. Identificación del Riesgo'!H48:H50="Financiación del Terrorismo",'2. Identificación del Riesgo'!H48:H50="Trámites, OPAs y Consultas de Acceso a la Información Pública"),'2. Identificación del Riesgo'!H48:H50,
IF('2. Identificación del Riesgo'!H48:H50="","",
IF(OR('2. Identificación del Riesgo'!H48:H50&lt;&gt;"Corrupción",'2. Identificación del Riesgo'!H48:H50&lt;&gt;"Lavado de Activos",'2. Identificación del Riesgo'!H48:H50&lt;&gt;"Financiación del Terrorismo",'2. Identificación del Riesgo'!H48:H50&lt;&gt;"Trámites, OPAs y Consultas de Acceso a la Información Pública"),"No aplica")))</f>
        <v/>
      </c>
      <c r="E48" s="29"/>
      <c r="F48" s="28"/>
      <c r="G48" s="28"/>
      <c r="H48" s="28"/>
      <c r="I48" s="28"/>
      <c r="J48" s="28"/>
      <c r="K48" s="28"/>
      <c r="L48" s="28"/>
      <c r="M48" s="24" t="str">
        <f t="shared" si="0"/>
        <v/>
      </c>
      <c r="N48" s="24" t="str">
        <f>IF(AND(F48="",G48="",H48="",I48="",J48="",K48="",L48=""),"",IF(OR(F48="",G48="",H48="",I48="",J48="",K48="",L48=""),"Finalice la valoración del control para emitir su calificación",VLOOKUP(F48,Listas!$Z$1:$AA$17,2,FALSE)+VLOOKUP(G48,Listas!$Z$1:$AA$17,2,FALSE)+VLOOKUP(H48,Listas!$Z$1:$AA$17,2,FALSE)+VLOOKUP(I48,Listas!$Z$1:$AA$17,2,FALSE)+VLOOKUP(J48,Listas!$Z$1:$AA$17,2,FALSE)+VLOOKUP(K48,Listas!$Z$1:$AA$17,2,FALSE)+VLOOKUP(L48,Listas!$Z$1:$AA$17,2,FALSE)))</f>
        <v/>
      </c>
      <c r="O48" s="24" t="str">
        <f t="shared" si="1"/>
        <v/>
      </c>
      <c r="P48" s="24"/>
      <c r="Q48" s="24" t="str">
        <f t="shared" si="2"/>
        <v/>
      </c>
      <c r="R48" s="112" t="str">
        <f>IF(AND(N48="",N49="",N50=""),"",AVERAGE(N48:N50))</f>
        <v/>
      </c>
      <c r="S48" s="112" t="str">
        <f>IF(R48="","",
IF(R48=100,"Fuerte",
IF(R48&lt;50,"Débil",
IF(OR(R48&gt;=50,R48&lt;100),"Moderado",""))))</f>
        <v/>
      </c>
      <c r="T48" s="94" t="str">
        <f>IF(S48="","",IF(S48="Fuerte","NO","SI"))</f>
        <v/>
      </c>
      <c r="U48" s="94"/>
      <c r="V48" s="94" t="str">
        <f>IF(OR(S48="",U48=""),"",
IF(S48="Débil","No aplica desplazamiento por tener una solidez débil.",
IF(AND(S48="Fuerte",OR(U48="El control ayuda a disminuir directamente tanto la probabilidad como el impacto.",U48="El control ayuda a disminuir directamente la probabilidad e indirectamente el impacto.",U48="El control ayuda a disminuir directamente la probabilidad y el impacto no disminuye.")),2,
IF(AND(S48="Fuerte",U48="El control no disminuye la probabilidad y el impacto disminuye directamente."),0,
IF(AND(S48="Moderado",OR(U48="El control ayuda a disminuir directamente tanto la probabilidad como el impacto.",U48="El control ayuda a disminuir directamente la probabilidad e indirectamente el impacto.",U48="El control ayuda a disminuir directamente la probabilidad y el impacto no disminuye.")),1,
IF(AND(S48="Moderado",U48="El control no disminuye la probabilidad y el impacto disminuye directamente."),0,""))))))</f>
        <v/>
      </c>
      <c r="W48" s="98" t="str">
        <f>IF(AND($D$48&lt;&gt;"Corrupción",$D$48&lt;&gt;"Lavado de Activos",$D$48&lt;&gt;"Financiación del Terrorismo",$D$48&lt;&gt;"Trámites, OPAs y Consultas de Acceso a la Información Pública"),"",
IF(OR($D$48="Corrupción",D48="Lavado de Activos",$D$48="Financiación del Terrorismo",$D$48="Trámites, OPAs y Consultas de Acceso a la Información Pública"),
IF(V48="","",
IF(OR(V48="No aplica desplazamiento por tener una solidez débil.",V48=0),'2. Identificación del Riesgo'!$K$48,
IF(AND(S48="Fuerte",V48=2,OR('2. Identificación del Riesgo'!$K$48="Rara vez",'2. Identificación del Riesgo'!$K$48="Improbable",'2. Identificación del Riesgo'!$K$48="Posible")),"Rara vez",
IF(AND(S48="Fuerte",V48=2,'2. Identificación del Riesgo'!$K$48="Probable"),"Improbable",
IF(AND(S48="Fuerte",V48=2,'2. Identificación del Riesgo'!$K$480="Casi seguro"),"Posible",
IF(AND(S48="Moderado",V48=1,OR('2. Identificación del Riesgo'!$K$48="Rara vez",'2. Identificación del Riesgo'!$K$48="Improbable")),"Rara vez",
IF(AND(S48="Moderado",V48=1,'2. Identificación del Riesgo'!$K$48="Posible"),"Improbable",
IF(AND(S48="Moderado",V48=1,'2. Identificación del Riesgo'!$K$48="Probable"),"Posible",
IF(AND(S48="Moderado",V48=1,'2. Identificación del Riesgo'!$K$48="Casi seguro"),"Probable","")))))))))))</f>
        <v/>
      </c>
      <c r="X48" s="3"/>
      <c r="Y48" s="3"/>
      <c r="Z48" s="3"/>
      <c r="AA48" s="3"/>
      <c r="AB48" s="3"/>
      <c r="AC48" s="3"/>
      <c r="AD48" s="3"/>
      <c r="AE48" s="3"/>
      <c r="AF48" s="3"/>
      <c r="AG48" s="3"/>
      <c r="AH48" s="3"/>
      <c r="AI48" s="3"/>
      <c r="AJ48" s="3"/>
      <c r="AK48" s="3"/>
      <c r="AL48" s="3"/>
      <c r="AM48" s="3"/>
    </row>
    <row r="49" spans="1:39" ht="45.75" customHeight="1">
      <c r="A49" s="88"/>
      <c r="B49" s="88"/>
      <c r="C49" s="88"/>
      <c r="D49" s="88"/>
      <c r="E49" s="29"/>
      <c r="F49" s="28"/>
      <c r="G49" s="28"/>
      <c r="H49" s="28"/>
      <c r="I49" s="28"/>
      <c r="J49" s="28"/>
      <c r="K49" s="28"/>
      <c r="L49" s="28"/>
      <c r="M49" s="24" t="str">
        <f t="shared" si="0"/>
        <v/>
      </c>
      <c r="N49" s="24" t="str">
        <f>IF(AND(F49="",G49="",H49="",I49="",J49="",K49="",L49=""),"",IF(OR(F49="",G49="",H49="",I49="",J49="",K49="",L49=""),"Finalice la valoración del control para emitir su calificación",VLOOKUP(F49,Listas!$Z$1:$AA$17,2,FALSE)+VLOOKUP(G49,Listas!$Z$1:$AA$17,2,FALSE)+VLOOKUP(H49,Listas!$Z$1:$AA$17,2,FALSE)+VLOOKUP(I49,Listas!$Z$1:$AA$17,2,FALSE)+VLOOKUP(J49,Listas!$Z$1:$AA$17,2,FALSE)+VLOOKUP(K49,Listas!$Z$1:$AA$17,2,FALSE)+VLOOKUP(L49,Listas!$Z$1:$AA$17,2,FALSE)))</f>
        <v/>
      </c>
      <c r="O49" s="24" t="str">
        <f t="shared" si="1"/>
        <v/>
      </c>
      <c r="P49" s="24"/>
      <c r="Q49" s="24" t="str">
        <f t="shared" si="2"/>
        <v/>
      </c>
      <c r="R49" s="88"/>
      <c r="S49" s="88"/>
      <c r="T49" s="88"/>
      <c r="U49" s="88"/>
      <c r="V49" s="88"/>
      <c r="W49" s="88"/>
      <c r="X49" s="2"/>
      <c r="Y49" s="2"/>
      <c r="Z49" s="2"/>
      <c r="AA49" s="2"/>
      <c r="AB49" s="2"/>
      <c r="AC49" s="2"/>
      <c r="AD49" s="2"/>
      <c r="AE49" s="2"/>
      <c r="AF49" s="2"/>
      <c r="AG49" s="2"/>
      <c r="AH49" s="2"/>
      <c r="AI49" s="2"/>
      <c r="AJ49" s="2"/>
      <c r="AK49" s="2"/>
      <c r="AL49" s="2"/>
      <c r="AM49" s="2"/>
    </row>
    <row r="50" spans="1:39" ht="45.75" customHeight="1">
      <c r="A50" s="83"/>
      <c r="B50" s="83"/>
      <c r="C50" s="83"/>
      <c r="D50" s="83"/>
      <c r="E50" s="29"/>
      <c r="F50" s="28"/>
      <c r="G50" s="28"/>
      <c r="H50" s="28"/>
      <c r="I50" s="28"/>
      <c r="J50" s="28"/>
      <c r="K50" s="28"/>
      <c r="L50" s="28"/>
      <c r="M50" s="24" t="str">
        <f t="shared" si="0"/>
        <v/>
      </c>
      <c r="N50" s="24" t="str">
        <f>IF(AND(F50="",G50="",H50="",I50="",J50="",K50="",L50=""),"",IF(OR(F50="",G50="",H50="",I50="",J50="",K50="",L50=""),"Finalice la valoración del control para emitir su calificación",VLOOKUP(F50,Listas!$Z$1:$AA$17,2,FALSE)+VLOOKUP(G50,Listas!$Z$1:$AA$17,2,FALSE)+VLOOKUP(H50,Listas!$Z$1:$AA$17,2,FALSE)+VLOOKUP(I50,Listas!$Z$1:$AA$17,2,FALSE)+VLOOKUP(J50,Listas!$Z$1:$AA$17,2,FALSE)+VLOOKUP(K50,Listas!$Z$1:$AA$17,2,FALSE)+VLOOKUP(L50,Listas!$Z$1:$AA$17,2,FALSE)))</f>
        <v/>
      </c>
      <c r="O50" s="24" t="str">
        <f t="shared" si="1"/>
        <v/>
      </c>
      <c r="P50" s="24"/>
      <c r="Q50" s="24" t="str">
        <f t="shared" si="2"/>
        <v/>
      </c>
      <c r="R50" s="83"/>
      <c r="S50" s="83"/>
      <c r="T50" s="83"/>
      <c r="U50" s="83"/>
      <c r="V50" s="83"/>
      <c r="W50" s="83"/>
      <c r="X50" s="2"/>
      <c r="Y50" s="2"/>
      <c r="Z50" s="2"/>
      <c r="AA50" s="2"/>
      <c r="AB50" s="2"/>
      <c r="AC50" s="2"/>
      <c r="AD50" s="2"/>
      <c r="AE50" s="2"/>
      <c r="AF50" s="2"/>
      <c r="AG50" s="2"/>
      <c r="AH50" s="2"/>
      <c r="AI50" s="2"/>
      <c r="AJ50" s="2"/>
      <c r="AK50" s="2"/>
      <c r="AL50" s="2"/>
      <c r="AM50" s="2"/>
    </row>
    <row r="51" spans="1:39" ht="45.75" customHeight="1">
      <c r="A51" s="93">
        <v>15</v>
      </c>
      <c r="B51" s="110"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Riesgo'!B51:B53,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C51" s="9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Riesgo'!G51:G53,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D51" s="94" t="str">
        <f>IF(OR('2. Identificación del Riesgo'!H51:H53="Corrupción",'2. Identificación del Riesgo'!H51:H53="Lavado de Activos",'2. Identificación del Riesgo'!H51:H53="Financiación del Terrorismo",'2. Identificación del Riesgo'!H51:H53="Trámites, OPAs y Consultas de Acceso a la Información Pública"),'2. Identificación del Riesgo'!H51:H53,
IF('2. Identificación del Riesgo'!H51:H53="","",
IF(OR('2. Identificación del Riesgo'!H51:H53&lt;&gt;"Corrupción",'2. Identificación del Riesgo'!H51:H53&lt;&gt;"Lavado de Activos",'2. Identificación del Riesgo'!H51:H53&lt;&gt;"Financiación del Terrorismo",'2. Identificación del Riesgo'!H51:H53&lt;&gt;"Trámites, OPAs y Consultas de Acceso a la Información Pública"),"No aplica")))</f>
        <v/>
      </c>
      <c r="E51" s="29"/>
      <c r="F51" s="28"/>
      <c r="G51" s="28"/>
      <c r="H51" s="28"/>
      <c r="I51" s="28"/>
      <c r="J51" s="28"/>
      <c r="K51" s="28"/>
      <c r="L51" s="28"/>
      <c r="M51" s="24" t="str">
        <f t="shared" si="0"/>
        <v/>
      </c>
      <c r="N51" s="24" t="str">
        <f>IF(AND(F51="",G51="",H51="",I51="",J51="",K51="",L51=""),"",IF(OR(F51="",G51="",H51="",I51="",J51="",K51="",L51=""),"Finalice la valoración del control para emitir su calificación",VLOOKUP(F51,Listas!$Z$1:$AA$17,2,FALSE)+VLOOKUP(G51,Listas!$Z$1:$AA$17,2,FALSE)+VLOOKUP(H51,Listas!$Z$1:$AA$17,2,FALSE)+VLOOKUP(I51,Listas!$Z$1:$AA$17,2,FALSE)+VLOOKUP(J51,Listas!$Z$1:$AA$17,2,FALSE)+VLOOKUP(K51,Listas!$Z$1:$AA$17,2,FALSE)+VLOOKUP(L51,Listas!$Z$1:$AA$17,2,FALSE)))</f>
        <v/>
      </c>
      <c r="O51" s="24" t="str">
        <f t="shared" si="1"/>
        <v/>
      </c>
      <c r="P51" s="24"/>
      <c r="Q51" s="24" t="str">
        <f t="shared" si="2"/>
        <v/>
      </c>
      <c r="R51" s="112" t="str">
        <f>IF(AND(N51="",N52="",N53=""),"",AVERAGE(N51:N53))</f>
        <v/>
      </c>
      <c r="S51" s="112" t="str">
        <f>IF(R51="","",
IF(R51=100,"Fuerte",
IF(R51&lt;50,"Débil",
IF(OR(R51&gt;=50,R51&lt;100),"Moderado",""))))</f>
        <v/>
      </c>
      <c r="T51" s="94" t="str">
        <f>IF(S51="","",IF(S51="Fuerte","NO","SI"))</f>
        <v/>
      </c>
      <c r="U51" s="94"/>
      <c r="V51" s="94" t="str">
        <f>IF(OR(S51="",U51=""),"",
IF(S51="Débil","No aplica desplazamiento por tener una solidez débil.",
IF(AND(S51="Fuerte",OR(U51="El control ayuda a disminuir directamente tanto la probabilidad como el impacto.",U51="El control ayuda a disminuir directamente la probabilidad e indirectamente el impacto.",U51="El control ayuda a disminuir directamente la probabilidad y el impacto no disminuye.")),2,
IF(AND(S51="Fuerte",U51="El control no disminuye la probabilidad y el impacto disminuye directamente."),0,
IF(AND(S51="Moderado",OR(U51="El control ayuda a disminuir directamente tanto la probabilidad como el impacto.",U51="El control ayuda a disminuir directamente la probabilidad e indirectamente el impacto.",U51="El control ayuda a disminuir directamente la probabilidad y el impacto no disminuye.")),1,
IF(AND(S51="Moderado",U51="El control no disminuye la probabilidad y el impacto disminuye directamente."),0,""))))))</f>
        <v/>
      </c>
      <c r="W51" s="98" t="str">
        <f>IF(AND($D$51&lt;&gt;"Corrupción",$D$51&lt;&gt;"Lavado de Activos",$D$51&lt;&gt;"Financiación del Terrorismo",$D$51&lt;&gt;"Trámites, OPAs y Consultas de Acceso a la Información Pública"),"",
IF(OR($D$51="Corrupción",$D$51="Lavado de Activos",$D$51="Financiación del Terrorismo",$D$51="Trámites, OPAs y Consultas de Acceso a la Información Pública"),
IF(V51="","",
IF(OR(V51="No aplica desplazamiento por tener una solidez débil.",V51=0),'2. Identificación del Riesgo'!$K$51,
IF(AND(S51="Fuerte",V51=2,OR('2. Identificación del Riesgo'!$K$51="Rara vez",'2. Identificación del Riesgo'!$K$51="Improbable",'2. Identificación del Riesgo'!$K$51="Posible")),"Rara vez",
IF(AND(S51="Fuerte",V51=2,'2. Identificación del Riesgo'!$K$51="Probable"),"Improbable",
IF(AND(S51="Fuerte",V51=2,'2. Identificación del Riesgo'!$K$51="Casi seguro"),"Posible",
IF(AND(S51="Moderado",V51=1,OR('2. Identificación del Riesgo'!$K$51="Rara vez",'2. Identificación del Riesgo'!$K$51="Improbable")),"Rara vez",
IF(AND(S51="Moderado",V51=1,'2. Identificación del Riesgo'!$K$51="Posible"),"Improbable",
IF(AND(S51="Moderado",V51=1,'2. Identificación del Riesgo'!$K$51="Probable"),"Posible",
IF(AND(S51="Moderado",V51=1,'2. Identificación del Riesgo'!$K$51="Casi seguro"),"Probable","")))))))))))</f>
        <v/>
      </c>
      <c r="X51" s="3"/>
      <c r="Y51" s="3"/>
      <c r="Z51" s="3"/>
      <c r="AA51" s="3"/>
      <c r="AB51" s="3"/>
      <c r="AC51" s="3"/>
      <c r="AD51" s="3"/>
      <c r="AE51" s="3"/>
      <c r="AF51" s="3"/>
      <c r="AG51" s="3"/>
      <c r="AH51" s="3"/>
      <c r="AI51" s="3"/>
      <c r="AJ51" s="3"/>
      <c r="AK51" s="3"/>
      <c r="AL51" s="3"/>
      <c r="AM51" s="3"/>
    </row>
    <row r="52" spans="1:39" ht="45.75" customHeight="1">
      <c r="A52" s="88"/>
      <c r="B52" s="88"/>
      <c r="C52" s="88"/>
      <c r="D52" s="88"/>
      <c r="E52" s="29"/>
      <c r="F52" s="28"/>
      <c r="G52" s="28"/>
      <c r="H52" s="28"/>
      <c r="I52" s="28"/>
      <c r="J52" s="28"/>
      <c r="K52" s="28"/>
      <c r="L52" s="28"/>
      <c r="M52" s="24" t="str">
        <f t="shared" si="0"/>
        <v/>
      </c>
      <c r="N52" s="24" t="str">
        <f>IF(AND(F52="",G52="",H52="",I52="",J52="",K52="",L52=""),"",IF(OR(F52="",G52="",H52="",I52="",J52="",K52="",L52=""),"Finalice la valoración del control para emitir su calificación",VLOOKUP(F52,Listas!$Z$1:$AA$17,2,FALSE)+VLOOKUP(G52,Listas!$Z$1:$AA$17,2,FALSE)+VLOOKUP(H52,Listas!$Z$1:$AA$17,2,FALSE)+VLOOKUP(I52,Listas!$Z$1:$AA$17,2,FALSE)+VLOOKUP(J52,Listas!$Z$1:$AA$17,2,FALSE)+VLOOKUP(K52,Listas!$Z$1:$AA$17,2,FALSE)+VLOOKUP(L52,Listas!$Z$1:$AA$17,2,FALSE)))</f>
        <v/>
      </c>
      <c r="O52" s="24" t="str">
        <f t="shared" si="1"/>
        <v/>
      </c>
      <c r="P52" s="24"/>
      <c r="Q52" s="24" t="str">
        <f t="shared" si="2"/>
        <v/>
      </c>
      <c r="R52" s="88"/>
      <c r="S52" s="88"/>
      <c r="T52" s="88"/>
      <c r="U52" s="88"/>
      <c r="V52" s="88"/>
      <c r="W52" s="88"/>
      <c r="X52" s="2"/>
      <c r="Y52" s="2"/>
      <c r="Z52" s="2"/>
      <c r="AA52" s="2"/>
      <c r="AB52" s="2"/>
      <c r="AC52" s="2"/>
      <c r="AD52" s="2"/>
      <c r="AE52" s="2"/>
      <c r="AF52" s="2"/>
      <c r="AG52" s="2"/>
      <c r="AH52" s="2"/>
      <c r="AI52" s="2"/>
      <c r="AJ52" s="2"/>
      <c r="AK52" s="2"/>
      <c r="AL52" s="2"/>
      <c r="AM52" s="2"/>
    </row>
    <row r="53" spans="1:39" ht="45.75" customHeight="1">
      <c r="A53" s="83"/>
      <c r="B53" s="83"/>
      <c r="C53" s="83"/>
      <c r="D53" s="83"/>
      <c r="E53" s="29"/>
      <c r="F53" s="28"/>
      <c r="G53" s="28"/>
      <c r="H53" s="28"/>
      <c r="I53" s="28"/>
      <c r="J53" s="28"/>
      <c r="K53" s="28"/>
      <c r="L53" s="28"/>
      <c r="M53" s="24" t="str">
        <f t="shared" si="0"/>
        <v/>
      </c>
      <c r="N53" s="24" t="str">
        <f>IF(AND(F53="",G53="",H53="",I53="",J53="",K53="",L53=""),"",IF(OR(F53="",G53="",H53="",I53="",J53="",K53="",L53=""),"Finalice la valoración del control para emitir su calificación",VLOOKUP(F53,Listas!$Z$1:$AA$17,2,FALSE)+VLOOKUP(G53,Listas!$Z$1:$AA$17,2,FALSE)+VLOOKUP(H53,Listas!$Z$1:$AA$17,2,FALSE)+VLOOKUP(I53,Listas!$Z$1:$AA$17,2,FALSE)+VLOOKUP(J53,Listas!$Z$1:$AA$17,2,FALSE)+VLOOKUP(K53,Listas!$Z$1:$AA$17,2,FALSE)+VLOOKUP(L53,Listas!$Z$1:$AA$17,2,FALSE)))</f>
        <v/>
      </c>
      <c r="O53" s="24" t="str">
        <f t="shared" si="1"/>
        <v/>
      </c>
      <c r="P53" s="24"/>
      <c r="Q53" s="24" t="str">
        <f t="shared" si="2"/>
        <v/>
      </c>
      <c r="R53" s="83"/>
      <c r="S53" s="83"/>
      <c r="T53" s="83"/>
      <c r="U53" s="83"/>
      <c r="V53" s="83"/>
      <c r="W53" s="83"/>
      <c r="X53" s="2"/>
      <c r="Y53" s="2"/>
      <c r="Z53" s="2"/>
      <c r="AA53" s="2"/>
      <c r="AB53" s="2"/>
      <c r="AC53" s="2"/>
      <c r="AD53" s="2"/>
      <c r="AE53" s="2"/>
      <c r="AF53" s="2"/>
      <c r="AG53" s="2"/>
      <c r="AH53" s="2"/>
      <c r="AI53" s="2"/>
      <c r="AJ53" s="2"/>
      <c r="AK53" s="2"/>
      <c r="AL53" s="2"/>
      <c r="AM53" s="2"/>
    </row>
    <row r="54" spans="1:39" ht="45.75" customHeight="1">
      <c r="A54" s="93">
        <v>16</v>
      </c>
      <c r="B54" s="110"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Riesgo'!B54:B56,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C54" s="9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Riesgo'!G54:G56,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D54" s="94" t="str">
        <f>IF(OR('2. Identificación del Riesgo'!H54:H56="Corrupción",'2. Identificación del Riesgo'!H54:H56="Lavado de Activos",'2. Identificación del Riesgo'!H54:H56="Financiación del Terrorismo",'2. Identificación del Riesgo'!H54:H56="Trámites, OPAs y Consultas de Acceso a la Información Pública"),'2. Identificación del Riesgo'!H54:H56,
IF('2. Identificación del Riesgo'!H54:H56="","",
IF(OR('2. Identificación del Riesgo'!H54:H56&lt;&gt;"Corrupción",'2. Identificación del Riesgo'!H54:H56&lt;&gt;"Lavado de Activos",'2. Identificación del Riesgo'!H54:H56&lt;&gt;"Financiación del Terrorismo",'2. Identificación del Riesgo'!H54:H56&lt;&gt;"Trámites, OPAs y Consultas de Acceso a la Información Pública"),"No aplica")))</f>
        <v/>
      </c>
      <c r="E54" s="29"/>
      <c r="F54" s="28"/>
      <c r="G54" s="28"/>
      <c r="H54" s="28"/>
      <c r="I54" s="28"/>
      <c r="J54" s="28"/>
      <c r="K54" s="28"/>
      <c r="L54" s="28"/>
      <c r="M54" s="24" t="str">
        <f t="shared" si="0"/>
        <v/>
      </c>
      <c r="N54" s="24" t="str">
        <f>IF(AND(F54="",G54="",H54="",I54="",J54="",K54="",L54=""),"",IF(OR(F54="",G54="",H54="",I54="",J54="",K54="",L54=""),"Finalice la valoración del control para emitir su calificación",VLOOKUP(F54,Listas!$Z$1:$AA$17,2,FALSE)+VLOOKUP(G54,Listas!$Z$1:$AA$17,2,FALSE)+VLOOKUP(H54,Listas!$Z$1:$AA$17,2,FALSE)+VLOOKUP(I54,Listas!$Z$1:$AA$17,2,FALSE)+VLOOKUP(J54,Listas!$Z$1:$AA$17,2,FALSE)+VLOOKUP(K54,Listas!$Z$1:$AA$17,2,FALSE)+VLOOKUP(L54,Listas!$Z$1:$AA$17,2,FALSE)))</f>
        <v/>
      </c>
      <c r="O54" s="24" t="str">
        <f t="shared" si="1"/>
        <v/>
      </c>
      <c r="P54" s="24"/>
      <c r="Q54" s="24" t="str">
        <f t="shared" si="2"/>
        <v/>
      </c>
      <c r="R54" s="112" t="str">
        <f>IF(AND(N54="",N55="",N56=""),"",AVERAGE(N54:N56))</f>
        <v/>
      </c>
      <c r="S54" s="112" t="str">
        <f>IF(R54="","",
IF(R54=100,"Fuerte",
IF(R54&lt;50,"Débil",
IF(OR(R54&gt;=50,R54&lt;100),"Moderado",""))))</f>
        <v/>
      </c>
      <c r="T54" s="94" t="str">
        <f>IF(S54="","",IF(S54="Fuerte","NO","SI"))</f>
        <v/>
      </c>
      <c r="U54" s="94"/>
      <c r="V54" s="94" t="str">
        <f>IF(OR(S54="",U54=""),"",
IF(S54="Débil","No aplica desplazamiento por tener una solidez débil.",
IF(AND(S54="Fuerte",OR(U54="El control ayuda a disminuir directamente tanto la probabilidad como el impacto.",U54="El control ayuda a disminuir directamente la probabilidad e indirectamente el impacto.",U54="El control ayuda a disminuir directamente la probabilidad y el impacto no disminuye.")),2,
IF(AND(S54="Fuerte",U54="El control no disminuye la probabilidad y el impacto disminuye directamente."),0,
IF(AND(S54="Moderado",OR(U54="El control ayuda a disminuir directamente tanto la probabilidad como el impacto.",U54="El control ayuda a disminuir directamente la probabilidad e indirectamente el impacto.",U54="El control ayuda a disminuir directamente la probabilidad y el impacto no disminuye.")),1,
IF(AND(S54="Moderado",U54="El control no disminuye la probabilidad y el impacto disminuye directamente."),0,""))))))</f>
        <v/>
      </c>
      <c r="W54" s="98" t="str">
        <f>IF(AND($D$54&lt;&gt;"Corrupción",$D$54&lt;&gt;"Lavado de Activos",$D$54&lt;&gt;"Financiación del Terrorismo",$D$54&lt;&gt;"Trámites, OPAs y Consultas de Acceso a la Información Pública"),"",
IF(OR($D$54="Corrupción",$D$54="Lavado de Activos",$D$54="Financiación del Terrorismo",$D$54="Trámites, OPAs y Consultas de Acceso a la Información Pública"),
IF(V54="","",
IF(OR(V54="No aplica desplazamiento por tener una solidez débil.",V54=0),'2. Identificación del Riesgo'!$K$54,
IF(AND(S54="Fuerte",V54=2,OR('2. Identificación del Riesgo'!$K$54="Rara vez",'2. Identificación del Riesgo'!$K$54="Improbable",'2. Identificación del Riesgo'!$K$54="Posible")),"Rara vez",
IF(AND(S54="Fuerte",V54=2,'2. Identificación del Riesgo'!$K$54="Probable"),"Improbable",
IF(AND(S54="Fuerte",V54=2,'2. Identificación del Riesgo'!$K$54="Casi seguro"),"Posible",
IF(AND(S54="Moderado",V54=1,OR('2. Identificación del Riesgo'!$K$54="Rara vez",'2. Identificación del Riesgo'!$K$54="Improbable")),"Rara vez",
IF(AND(S54="Moderado",V54=1,'2. Identificación del Riesgo'!$K$54="Posible"),"Improbable",
IF(AND(S54="Moderado",V54=1,'2. Identificación del Riesgo'!$K$54="Probable"),"Posible",
IF(AND(S54="Moderado",V54=1,'2. Identificación del Riesgo'!$K$54="Casi seguro"),"Probable","")))))))))))</f>
        <v/>
      </c>
      <c r="X54" s="3"/>
      <c r="Y54" s="3"/>
      <c r="Z54" s="3"/>
      <c r="AA54" s="3"/>
      <c r="AB54" s="3"/>
      <c r="AC54" s="3"/>
      <c r="AD54" s="3"/>
      <c r="AE54" s="3"/>
      <c r="AF54" s="3"/>
      <c r="AG54" s="3"/>
      <c r="AH54" s="3"/>
      <c r="AI54" s="3"/>
      <c r="AJ54" s="3"/>
      <c r="AK54" s="3"/>
      <c r="AL54" s="3"/>
      <c r="AM54" s="3"/>
    </row>
    <row r="55" spans="1:39" ht="45.75" customHeight="1">
      <c r="A55" s="88"/>
      <c r="B55" s="88"/>
      <c r="C55" s="88"/>
      <c r="D55" s="88"/>
      <c r="E55" s="29"/>
      <c r="F55" s="28"/>
      <c r="G55" s="28"/>
      <c r="H55" s="28"/>
      <c r="I55" s="28"/>
      <c r="J55" s="28"/>
      <c r="K55" s="28"/>
      <c r="L55" s="28"/>
      <c r="M55" s="24" t="str">
        <f t="shared" si="0"/>
        <v/>
      </c>
      <c r="N55" s="24" t="str">
        <f>IF(AND(F55="",G55="",H55="",I55="",J55="",K55="",L55=""),"",IF(OR(F55="",G55="",H55="",I55="",J55="",K55="",L55=""),"Finalice la valoración del control para emitir su calificación",VLOOKUP(F55,Listas!$Z$1:$AA$17,2,FALSE)+VLOOKUP(G55,Listas!$Z$1:$AA$17,2,FALSE)+VLOOKUP(H55,Listas!$Z$1:$AA$17,2,FALSE)+VLOOKUP(I55,Listas!$Z$1:$AA$17,2,FALSE)+VLOOKUP(J55,Listas!$Z$1:$AA$17,2,FALSE)+VLOOKUP(K55,Listas!$Z$1:$AA$17,2,FALSE)+VLOOKUP(L55,Listas!$Z$1:$AA$17,2,FALSE)))</f>
        <v/>
      </c>
      <c r="O55" s="24" t="str">
        <f t="shared" si="1"/>
        <v/>
      </c>
      <c r="P55" s="24"/>
      <c r="Q55" s="24" t="str">
        <f t="shared" si="2"/>
        <v/>
      </c>
      <c r="R55" s="88"/>
      <c r="S55" s="88"/>
      <c r="T55" s="88"/>
      <c r="U55" s="88"/>
      <c r="V55" s="88"/>
      <c r="W55" s="88"/>
      <c r="X55" s="2"/>
      <c r="Y55" s="2"/>
      <c r="Z55" s="2"/>
      <c r="AA55" s="2"/>
      <c r="AB55" s="2"/>
      <c r="AC55" s="2"/>
      <c r="AD55" s="2"/>
      <c r="AE55" s="2"/>
      <c r="AF55" s="2"/>
      <c r="AG55" s="2"/>
      <c r="AH55" s="2"/>
      <c r="AI55" s="2"/>
      <c r="AJ55" s="2"/>
      <c r="AK55" s="2"/>
      <c r="AL55" s="2"/>
      <c r="AM55" s="2"/>
    </row>
    <row r="56" spans="1:39" ht="45.75" customHeight="1">
      <c r="A56" s="83"/>
      <c r="B56" s="83"/>
      <c r="C56" s="83"/>
      <c r="D56" s="83"/>
      <c r="E56" s="29"/>
      <c r="F56" s="28"/>
      <c r="G56" s="28"/>
      <c r="H56" s="28"/>
      <c r="I56" s="28"/>
      <c r="J56" s="28"/>
      <c r="K56" s="28"/>
      <c r="L56" s="28"/>
      <c r="M56" s="24" t="str">
        <f t="shared" si="0"/>
        <v/>
      </c>
      <c r="N56" s="24" t="str">
        <f>IF(AND(F56="",G56="",H56="",I56="",J56="",K56="",L56=""),"",IF(OR(F56="",G56="",H56="",I56="",J56="",K56="",L56=""),"Finalice la valoración del control para emitir su calificación",VLOOKUP(F56,Listas!$Z$1:$AA$17,2,FALSE)+VLOOKUP(G56,Listas!$Z$1:$AA$17,2,FALSE)+VLOOKUP(H56,Listas!$Z$1:$AA$17,2,FALSE)+VLOOKUP(I56,Listas!$Z$1:$AA$17,2,FALSE)+VLOOKUP(J56,Listas!$Z$1:$AA$17,2,FALSE)+VLOOKUP(K56,Listas!$Z$1:$AA$17,2,FALSE)+VLOOKUP(L56,Listas!$Z$1:$AA$17,2,FALSE)))</f>
        <v/>
      </c>
      <c r="O56" s="24" t="str">
        <f t="shared" si="1"/>
        <v/>
      </c>
      <c r="P56" s="24"/>
      <c r="Q56" s="24" t="str">
        <f t="shared" si="2"/>
        <v/>
      </c>
      <c r="R56" s="83"/>
      <c r="S56" s="83"/>
      <c r="T56" s="83"/>
      <c r="U56" s="83"/>
      <c r="V56" s="83"/>
      <c r="W56" s="83"/>
      <c r="X56" s="2"/>
      <c r="Y56" s="2"/>
      <c r="Z56" s="2"/>
      <c r="AA56" s="2"/>
      <c r="AB56" s="2"/>
      <c r="AC56" s="2"/>
      <c r="AD56" s="2"/>
      <c r="AE56" s="2"/>
      <c r="AF56" s="2"/>
      <c r="AG56" s="2"/>
      <c r="AH56" s="2"/>
      <c r="AI56" s="2"/>
      <c r="AJ56" s="2"/>
      <c r="AK56" s="2"/>
      <c r="AL56" s="2"/>
      <c r="AM56" s="2"/>
    </row>
    <row r="57" spans="1:39" ht="45.75" customHeight="1">
      <c r="A57" s="93">
        <v>17</v>
      </c>
      <c r="B57" s="110"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Riesgo'!B57:B59,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C57" s="9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Riesgo'!G57:G59,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D57" s="94" t="str">
        <f>IF(OR('2. Identificación del Riesgo'!H57:H59="Corrupción",'2. Identificación del Riesgo'!H57:H59="Lavado de Activos",'2. Identificación del Riesgo'!H57:H59="Financiación del Terrorismo",'2. Identificación del Riesgo'!H57:H59="Trámites, OPAs y Consultas de Acceso a la Información Pública"),'2. Identificación del Riesgo'!H57:H59,
IF('2. Identificación del Riesgo'!H57:H59="","",
IF(OR('2. Identificación del Riesgo'!H57:H59&lt;&gt;"Corrupción",'2. Identificación del Riesgo'!H57:H59&lt;&gt;"Lavado de Activos",'2. Identificación del Riesgo'!H57:H59&lt;&gt;"Financiación del Terrorismo",'2. Identificación del Riesgo'!H57:H59&lt;&gt;"Trámites, OPAs y Consultas de Acceso a la Información Pública"),"No aplica")))</f>
        <v/>
      </c>
      <c r="E57" s="29"/>
      <c r="F57" s="28"/>
      <c r="G57" s="28"/>
      <c r="H57" s="28"/>
      <c r="I57" s="28"/>
      <c r="J57" s="28"/>
      <c r="K57" s="28"/>
      <c r="L57" s="28"/>
      <c r="M57" s="24" t="str">
        <f t="shared" si="0"/>
        <v/>
      </c>
      <c r="N57" s="24" t="str">
        <f>IF(AND(F57="",G57="",H57="",I57="",J57="",K57="",L57=""),"",IF(OR(F57="",G57="",H57="",I57="",J57="",K57="",L57=""),"Finalice la valoración del control para emitir su calificación",VLOOKUP(F57,Listas!$Z$1:$AA$17,2,FALSE)+VLOOKUP(G57,Listas!$Z$1:$AA$17,2,FALSE)+VLOOKUP(H57,Listas!$Z$1:$AA$17,2,FALSE)+VLOOKUP(I57,Listas!$Z$1:$AA$17,2,FALSE)+VLOOKUP(J57,Listas!$Z$1:$AA$17,2,FALSE)+VLOOKUP(K57,Listas!$Z$1:$AA$17,2,FALSE)+VLOOKUP(L57,Listas!$Z$1:$AA$17,2,FALSE)))</f>
        <v/>
      </c>
      <c r="O57" s="24" t="str">
        <f t="shared" si="1"/>
        <v/>
      </c>
      <c r="P57" s="24"/>
      <c r="Q57" s="24" t="str">
        <f t="shared" si="2"/>
        <v/>
      </c>
      <c r="R57" s="112" t="str">
        <f>IF(AND(N57="",N58="",N59=""),"",AVERAGE(N57:N59))</f>
        <v/>
      </c>
      <c r="S57" s="112" t="str">
        <f>IF(R57="","",
IF(R57=100,"Fuerte",
IF(R57&lt;50,"Débil",
IF(OR(R57&gt;=50,R57&lt;100),"Moderado",""))))</f>
        <v/>
      </c>
      <c r="T57" s="94" t="str">
        <f>IF(S57="","",IF(S57="Fuerte","NO","SI"))</f>
        <v/>
      </c>
      <c r="U57" s="94"/>
      <c r="V57" s="94" t="str">
        <f>IF(OR(S57="",U57=""),"",
IF(S57="Débil","No aplica desplazamiento por tener una solidez débil.",
IF(AND(S57="Fuerte",OR(U57="El control ayuda a disminuir directamente tanto la probabilidad como el impacto.",U57="El control ayuda a disminuir directamente la probabilidad e indirectamente el impacto.",U57="El control ayuda a disminuir directamente la probabilidad y el impacto no disminuye.")),2,
IF(AND(S57="Fuerte",U57="El control no disminuye la probabilidad y el impacto disminuye directamente."),0,
IF(AND(S57="Moderado",OR(U57="El control ayuda a disminuir directamente tanto la probabilidad como el impacto.",U57="El control ayuda a disminuir directamente la probabilidad e indirectamente el impacto.",U57="El control ayuda a disminuir directamente la probabilidad y el impacto no disminuye.")),1,
IF(AND(S57="Moderado",U57="El control no disminuye la probabilidad y el impacto disminuye directamente."),0,""))))))</f>
        <v/>
      </c>
      <c r="W57" s="98" t="str">
        <f>IF(AND($D$57&lt;&gt;"Corrupción",$D$57&lt;&gt;"Lavado de Activos",$D$57&lt;&gt;"Financiación del Terrorismo",$D$57&lt;&gt;"Trámites, OPAs y Consultas de Acceso a la Información Pública"),"",
IF(OR($D$57="Corrupción",$D$57="Lavado de Activos",$D$57="Financiación del Terrorismo",$D$57="Trámites, OPAs y Consultas de Acceso a la Información Pública"),
IF(V57="","",
IF(OR(V57="No aplica desplazamiento por tener una solidez débil.",V57=0),'2. Identificación del Riesgo'!$K$57,
IF(AND(S57="Fuerte",V57=2,OR('2. Identificación del Riesgo'!$K$57="Rara vez",'2. Identificación del Riesgo'!$K$57="Improbable",'2. Identificación del Riesgo'!$K$57="Posible")),"Rara vez",
IF(AND(S57="Fuerte",V57=2,'2. Identificación del Riesgo'!$K$57="Probable"),"Improbable",
IF(AND(S57="Fuerte",V57=2,'2. Identificación del Riesgo'!$K$57="Casi seguro"),"Posible",
IF(AND(S57="Moderado",V57=1,OR('2. Identificación del Riesgo'!$K$57="Rara vez",'2. Identificación del Riesgo'!$K$57="Improbable")),"Rara vez",
IF(AND(S57="Moderado",V57=1,'2. Identificación del Riesgo'!$K$57="Posible"),"Improbable",
IF(AND(S57="Moderado",V57=1,'2. Identificación del Riesgo'!$K$57="Probable"),"Posible",
IF(AND(S57="Moderado",V57=1,'2. Identificación del Riesgo'!$K$57="Casi seguro"),"Probable","")))))))))))</f>
        <v/>
      </c>
      <c r="X57" s="3"/>
      <c r="Y57" s="3"/>
      <c r="Z57" s="3"/>
      <c r="AA57" s="3"/>
      <c r="AB57" s="3"/>
      <c r="AC57" s="3"/>
      <c r="AD57" s="3"/>
      <c r="AE57" s="3"/>
      <c r="AF57" s="3"/>
      <c r="AG57" s="3"/>
      <c r="AH57" s="3"/>
      <c r="AI57" s="3"/>
      <c r="AJ57" s="3"/>
      <c r="AK57" s="3"/>
      <c r="AL57" s="3"/>
      <c r="AM57" s="3"/>
    </row>
    <row r="58" spans="1:39" ht="45.75" customHeight="1">
      <c r="A58" s="88"/>
      <c r="B58" s="88"/>
      <c r="C58" s="88"/>
      <c r="D58" s="88"/>
      <c r="E58" s="29"/>
      <c r="F58" s="28"/>
      <c r="G58" s="28"/>
      <c r="H58" s="28"/>
      <c r="I58" s="28"/>
      <c r="J58" s="28"/>
      <c r="K58" s="28"/>
      <c r="L58" s="28"/>
      <c r="M58" s="24" t="str">
        <f t="shared" si="0"/>
        <v/>
      </c>
      <c r="N58" s="24" t="str">
        <f>IF(AND(F58="",G58="",H58="",I58="",J58="",K58="",L58=""),"",IF(OR(F58="",G58="",H58="",I58="",J58="",K58="",L58=""),"Finalice la valoración del control para emitir su calificación",VLOOKUP(F58,Listas!$Z$1:$AA$17,2,FALSE)+VLOOKUP(G58,Listas!$Z$1:$AA$17,2,FALSE)+VLOOKUP(H58,Listas!$Z$1:$AA$17,2,FALSE)+VLOOKUP(I58,Listas!$Z$1:$AA$17,2,FALSE)+VLOOKUP(J58,Listas!$Z$1:$AA$17,2,FALSE)+VLOOKUP(K58,Listas!$Z$1:$AA$17,2,FALSE)+VLOOKUP(L58,Listas!$Z$1:$AA$17,2,FALSE)))</f>
        <v/>
      </c>
      <c r="O58" s="24" t="str">
        <f t="shared" si="1"/>
        <v/>
      </c>
      <c r="P58" s="24"/>
      <c r="Q58" s="24" t="str">
        <f t="shared" si="2"/>
        <v/>
      </c>
      <c r="R58" s="88"/>
      <c r="S58" s="88"/>
      <c r="T58" s="88"/>
      <c r="U58" s="88"/>
      <c r="V58" s="88"/>
      <c r="W58" s="88"/>
      <c r="X58" s="2"/>
      <c r="Y58" s="2"/>
      <c r="Z58" s="2"/>
      <c r="AA58" s="2"/>
      <c r="AB58" s="2"/>
      <c r="AC58" s="2"/>
      <c r="AD58" s="2"/>
      <c r="AE58" s="2"/>
      <c r="AF58" s="2"/>
      <c r="AG58" s="2"/>
      <c r="AH58" s="2"/>
      <c r="AI58" s="2"/>
      <c r="AJ58" s="2"/>
      <c r="AK58" s="2"/>
      <c r="AL58" s="2"/>
      <c r="AM58" s="2"/>
    </row>
    <row r="59" spans="1:39" ht="45.75" customHeight="1">
      <c r="A59" s="83"/>
      <c r="B59" s="83"/>
      <c r="C59" s="83"/>
      <c r="D59" s="83"/>
      <c r="E59" s="29"/>
      <c r="F59" s="28"/>
      <c r="G59" s="28"/>
      <c r="H59" s="28"/>
      <c r="I59" s="28"/>
      <c r="J59" s="28"/>
      <c r="K59" s="28"/>
      <c r="L59" s="28"/>
      <c r="M59" s="24" t="str">
        <f t="shared" si="0"/>
        <v/>
      </c>
      <c r="N59" s="24" t="str">
        <f>IF(AND(F59="",G59="",H59="",I59="",J59="",K59="",L59=""),"",IF(OR(F59="",G59="",H59="",I59="",J59="",K59="",L59=""),"Finalice la valoración del control para emitir su calificación",VLOOKUP(F59,Listas!$Z$1:$AA$17,2,FALSE)+VLOOKUP(G59,Listas!$Z$1:$AA$17,2,FALSE)+VLOOKUP(H59,Listas!$Z$1:$AA$17,2,FALSE)+VLOOKUP(I59,Listas!$Z$1:$AA$17,2,FALSE)+VLOOKUP(J59,Listas!$Z$1:$AA$17,2,FALSE)+VLOOKUP(K59,Listas!$Z$1:$AA$17,2,FALSE)+VLOOKUP(L59,Listas!$Z$1:$AA$17,2,FALSE)))</f>
        <v/>
      </c>
      <c r="O59" s="24" t="str">
        <f t="shared" si="1"/>
        <v/>
      </c>
      <c r="P59" s="24"/>
      <c r="Q59" s="24" t="str">
        <f t="shared" si="2"/>
        <v/>
      </c>
      <c r="R59" s="83"/>
      <c r="S59" s="83"/>
      <c r="T59" s="83"/>
      <c r="U59" s="83"/>
      <c r="V59" s="83"/>
      <c r="W59" s="83"/>
      <c r="X59" s="2"/>
      <c r="Y59" s="2"/>
      <c r="Z59" s="2"/>
      <c r="AA59" s="2"/>
      <c r="AB59" s="2"/>
      <c r="AC59" s="2"/>
      <c r="AD59" s="2"/>
      <c r="AE59" s="2"/>
      <c r="AF59" s="2"/>
      <c r="AG59" s="2"/>
      <c r="AH59" s="2"/>
      <c r="AI59" s="2"/>
      <c r="AJ59" s="2"/>
      <c r="AK59" s="2"/>
      <c r="AL59" s="2"/>
      <c r="AM59" s="2"/>
    </row>
    <row r="60" spans="1:39" ht="45.75" customHeight="1">
      <c r="A60" s="93">
        <v>18</v>
      </c>
      <c r="B60" s="110"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Riesgo'!B60:B62,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C60" s="9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Riesgo'!G60:G62,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D60" s="94" t="str">
        <f>IF(OR('2. Identificación del Riesgo'!H60:H62="Corrupción",'2. Identificación del Riesgo'!H60:H62="Lavado de Activos",'2. Identificación del Riesgo'!H60:H62="Financiación del Terrorismo",'2. Identificación del Riesgo'!H60:H62="Trámites, OPAs y Consultas de Acceso a la Información Pública"),'2. Identificación del Riesgo'!H60:H62,
IF('2. Identificación del Riesgo'!H60:H62="","",
IF(OR('2. Identificación del Riesgo'!H60:H62&lt;&gt;"Corrupción",'2. Identificación del Riesgo'!H60:H62&lt;&gt;"Lavado de Activos",'2. Identificación del Riesgo'!H60:H62&lt;&gt;"Financiación del Terrorismo",'2. Identificación del Riesgo'!H60:H62&lt;&gt;"Trámites, OPAs y Consultas de Acceso a la Información Pública"),"No aplica")))</f>
        <v/>
      </c>
      <c r="E60" s="29"/>
      <c r="F60" s="28"/>
      <c r="G60" s="28"/>
      <c r="H60" s="28"/>
      <c r="I60" s="28"/>
      <c r="J60" s="28"/>
      <c r="K60" s="28"/>
      <c r="L60" s="28"/>
      <c r="M60" s="24" t="str">
        <f t="shared" si="0"/>
        <v/>
      </c>
      <c r="N60" s="24" t="str">
        <f>IF(AND(F60="",G60="",H60="",I60="",J60="",K60="",L60=""),"",IF(OR(F60="",G60="",H60="",I60="",J60="",K60="",L60=""),"Finalice la valoración del control para emitir su calificación",VLOOKUP(F60,Listas!$Z$1:$AA$17,2,FALSE)+VLOOKUP(G60,Listas!$Z$1:$AA$17,2,FALSE)+VLOOKUP(H60,Listas!$Z$1:$AA$17,2,FALSE)+VLOOKUP(I60,Listas!$Z$1:$AA$17,2,FALSE)+VLOOKUP(J60,Listas!$Z$1:$AA$17,2,FALSE)+VLOOKUP(K60,Listas!$Z$1:$AA$17,2,FALSE)+VLOOKUP(L60,Listas!$Z$1:$AA$17,2,FALSE)))</f>
        <v/>
      </c>
      <c r="O60" s="24" t="str">
        <f t="shared" si="1"/>
        <v/>
      </c>
      <c r="P60" s="24"/>
      <c r="Q60" s="24" t="str">
        <f t="shared" si="2"/>
        <v/>
      </c>
      <c r="R60" s="112" t="str">
        <f>IF(AND(N60="",N61="",N62=""),"",AVERAGE(N60:N62))</f>
        <v/>
      </c>
      <c r="S60" s="112" t="str">
        <f>IF(R60="","",
IF(R60=100,"Fuerte",
IF(R60&lt;50,"Débil",
IF(OR(R60&gt;=50,R60&lt;100),"Moderado",""))))</f>
        <v/>
      </c>
      <c r="T60" s="94" t="str">
        <f>IF(S60="","",IF(S60="Fuerte","NO","SI"))</f>
        <v/>
      </c>
      <c r="U60" s="94"/>
      <c r="V60" s="94" t="str">
        <f>IF(OR(S60="",U60=""),"",
IF(S60="Débil","No aplica desplazamiento por tener una solidez débil.",
IF(AND(S60="Fuerte",OR(U60="El control ayuda a disminuir directamente tanto la probabilidad como el impacto.",U60="El control ayuda a disminuir directamente la probabilidad e indirectamente el impacto.",U60="El control ayuda a disminuir directamente la probabilidad y el impacto no disminuye.")),2,
IF(AND(S60="Fuerte",U60="El control no disminuye la probabilidad y el impacto disminuye directamente."),0,
IF(AND(S60="Moderado",OR(U60="El control ayuda a disminuir directamente tanto la probabilidad como el impacto.",U60="El control ayuda a disminuir directamente la probabilidad e indirectamente el impacto.",U60="El control ayuda a disminuir directamente la probabilidad y el impacto no disminuye.")),1,
IF(AND(S60="Moderado",U60="El control no disminuye la probabilidad y el impacto disminuye directamente."),0,""))))))</f>
        <v/>
      </c>
      <c r="W60" s="98" t="str">
        <f>IF(AND($D$60&lt;&gt;"Corrupción",$D$60&lt;&gt;"Lavado de Activos",$D$60&lt;&gt;"Financiación del Terrorismo",$D$60&lt;&gt;"Trámites, OPAs y Consultas de Acceso a la Información Pública"),"",
IF(OR($D$60="Corrupción",$D$60="Lavado de Activos",$D$60="Financiación del Terrorismo",$D$60="Trámites, OPAs y Consultas de Acceso a la Información Pública"),
IF(V60="","",
IF(OR(V60="No aplica desplazamiento por tener una solidez débil.",V60=0),'2. Identificación del Riesgo'!$K$60,
IF(AND(S60="Fuerte",V60=2,OR('2. Identificación del Riesgo'!$K$60="Rara vez",'2. Identificación del Riesgo'!$K$60="Improbable",'2. Identificación del Riesgo'!$K$60="Posible")),"Rara vez",
IF(AND(S60="Fuerte",V60=2,'2. Identificación del Riesgo'!$K$60="Probable"),"Improbable",
IF(AND(S60="Fuerte",V60=2,'2. Identificación del Riesgo'!$K$60="Casi seguro"),"Posible",
IF(AND(S60="Moderado",V60=1,OR('2. Identificación del Riesgo'!$K$60="Rara vez",'2. Identificación del Riesgo'!$K$60="Improbable")),"Rara vez",
IF(AND(S60="Moderado",V60=1,'2. Identificación del Riesgo'!$K$60="Posible"),"Improbable",
IF(AND(S60="Moderado",V60=1,'2. Identificación del Riesgo'!$K$60="Probable"),"Posible",
IF(AND(S60="Moderado",V60=1,'2. Identificación del Riesgo'!$K$60="Casi seguro"),"Probable","")))))))))))</f>
        <v/>
      </c>
      <c r="X60" s="3"/>
      <c r="Y60" s="3"/>
      <c r="Z60" s="3"/>
      <c r="AA60" s="3"/>
      <c r="AB60" s="3"/>
      <c r="AC60" s="3"/>
      <c r="AD60" s="3"/>
      <c r="AE60" s="3"/>
      <c r="AF60" s="3"/>
      <c r="AG60" s="3"/>
      <c r="AH60" s="3"/>
      <c r="AI60" s="3"/>
      <c r="AJ60" s="3"/>
      <c r="AK60" s="3"/>
      <c r="AL60" s="3"/>
      <c r="AM60" s="3"/>
    </row>
    <row r="61" spans="1:39" ht="45.75" customHeight="1">
      <c r="A61" s="88"/>
      <c r="B61" s="88"/>
      <c r="C61" s="88"/>
      <c r="D61" s="88"/>
      <c r="E61" s="29"/>
      <c r="F61" s="28"/>
      <c r="G61" s="28"/>
      <c r="H61" s="28"/>
      <c r="I61" s="28"/>
      <c r="J61" s="28"/>
      <c r="K61" s="28"/>
      <c r="L61" s="28"/>
      <c r="M61" s="24" t="str">
        <f t="shared" si="0"/>
        <v/>
      </c>
      <c r="N61" s="24" t="str">
        <f>IF(AND(F61="",G61="",H61="",I61="",J61="",K61="",L61=""),"",IF(OR(F61="",G61="",H61="",I61="",J61="",K61="",L61=""),"Finalice la valoración del control para emitir su calificación",VLOOKUP(F61,Listas!$Z$1:$AA$17,2,FALSE)+VLOOKUP(G61,Listas!$Z$1:$AA$17,2,FALSE)+VLOOKUP(H61,Listas!$Z$1:$AA$17,2,FALSE)+VLOOKUP(I61,Listas!$Z$1:$AA$17,2,FALSE)+VLOOKUP(J61,Listas!$Z$1:$AA$17,2,FALSE)+VLOOKUP(K61,Listas!$Z$1:$AA$17,2,FALSE)+VLOOKUP(L61,Listas!$Z$1:$AA$17,2,FALSE)))</f>
        <v/>
      </c>
      <c r="O61" s="24" t="str">
        <f t="shared" si="1"/>
        <v/>
      </c>
      <c r="P61" s="24"/>
      <c r="Q61" s="24" t="str">
        <f t="shared" si="2"/>
        <v/>
      </c>
      <c r="R61" s="88"/>
      <c r="S61" s="88"/>
      <c r="T61" s="88"/>
      <c r="U61" s="88"/>
      <c r="V61" s="88"/>
      <c r="W61" s="88"/>
      <c r="X61" s="2"/>
      <c r="Y61" s="2"/>
      <c r="Z61" s="2"/>
      <c r="AA61" s="2"/>
      <c r="AB61" s="2"/>
      <c r="AC61" s="2"/>
      <c r="AD61" s="2"/>
      <c r="AE61" s="2"/>
      <c r="AF61" s="2"/>
      <c r="AG61" s="2"/>
      <c r="AH61" s="2"/>
      <c r="AI61" s="2"/>
      <c r="AJ61" s="2"/>
      <c r="AK61" s="2"/>
      <c r="AL61" s="2"/>
      <c r="AM61" s="2"/>
    </row>
    <row r="62" spans="1:39" ht="45.75" customHeight="1">
      <c r="A62" s="83"/>
      <c r="B62" s="83"/>
      <c r="C62" s="83"/>
      <c r="D62" s="83"/>
      <c r="E62" s="29"/>
      <c r="F62" s="28"/>
      <c r="G62" s="28"/>
      <c r="H62" s="28"/>
      <c r="I62" s="28"/>
      <c r="J62" s="28"/>
      <c r="K62" s="28"/>
      <c r="L62" s="28"/>
      <c r="M62" s="24" t="str">
        <f t="shared" si="0"/>
        <v/>
      </c>
      <c r="N62" s="24" t="str">
        <f>IF(AND(F62="",G62="",H62="",I62="",J62="",K62="",L62=""),"",IF(OR(F62="",G62="",H62="",I62="",J62="",K62="",L62=""),"Finalice la valoración del control para emitir su calificación",VLOOKUP(F62,Listas!$Z$1:$AA$17,2,FALSE)+VLOOKUP(G62,Listas!$Z$1:$AA$17,2,FALSE)+VLOOKUP(H62,Listas!$Z$1:$AA$17,2,FALSE)+VLOOKUP(I62,Listas!$Z$1:$AA$17,2,FALSE)+VLOOKUP(J62,Listas!$Z$1:$AA$17,2,FALSE)+VLOOKUP(K62,Listas!$Z$1:$AA$17,2,FALSE)+VLOOKUP(L62,Listas!$Z$1:$AA$17,2,FALSE)))</f>
        <v/>
      </c>
      <c r="O62" s="24" t="str">
        <f t="shared" si="1"/>
        <v/>
      </c>
      <c r="P62" s="24"/>
      <c r="Q62" s="24" t="str">
        <f t="shared" si="2"/>
        <v/>
      </c>
      <c r="R62" s="83"/>
      <c r="S62" s="83"/>
      <c r="T62" s="83"/>
      <c r="U62" s="83"/>
      <c r="V62" s="83"/>
      <c r="W62" s="83"/>
      <c r="X62" s="2"/>
      <c r="Y62" s="2"/>
      <c r="Z62" s="2"/>
      <c r="AA62" s="2"/>
      <c r="AB62" s="2"/>
      <c r="AC62" s="2"/>
      <c r="AD62" s="2"/>
      <c r="AE62" s="2"/>
      <c r="AF62" s="2"/>
      <c r="AG62" s="2"/>
      <c r="AH62" s="2"/>
      <c r="AI62" s="2"/>
      <c r="AJ62" s="2"/>
      <c r="AK62" s="2"/>
      <c r="AL62" s="2"/>
      <c r="AM62" s="2"/>
    </row>
    <row r="63" spans="1:39" ht="45.75" customHeight="1">
      <c r="A63" s="93">
        <v>19</v>
      </c>
      <c r="B63" s="110"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Riesgo'!B63:B65,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C63" s="9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Riesgo'!G63:G65,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D63" s="94" t="str">
        <f>IF(OR('2. Identificación del Riesgo'!H63:H65="Corrupción",'2. Identificación del Riesgo'!H63:H65="Lavado de Activos",'2. Identificación del Riesgo'!H63:H65="Financiación del Terrorismo",'2. Identificación del Riesgo'!H63:H65="Trámites, OPAs y Consultas de Acceso a la Información Pública"),'2. Identificación del Riesgo'!H63:H65,
IF('2. Identificación del Riesgo'!H63:H65="","",
IF(OR('2. Identificación del Riesgo'!H63:H65&lt;&gt;"Corrupción",'2. Identificación del Riesgo'!H63:H65&lt;&gt;"Lavado de Activos",'2. Identificación del Riesgo'!H63:H65&lt;&gt;"Financiación del Terrorismo",'2. Identificación del Riesgo'!H63:H65&lt;&gt;"Trámites, OPAs y Consultas de Acceso a la Información Pública"),"No aplica")))</f>
        <v/>
      </c>
      <c r="E63" s="29"/>
      <c r="F63" s="28"/>
      <c r="G63" s="28"/>
      <c r="H63" s="28"/>
      <c r="I63" s="28"/>
      <c r="J63" s="28"/>
      <c r="K63" s="28"/>
      <c r="L63" s="28"/>
      <c r="M63" s="24" t="str">
        <f t="shared" si="0"/>
        <v/>
      </c>
      <c r="N63" s="24" t="str">
        <f>IF(AND(F63="",G63="",H63="",I63="",J63="",K63="",L63=""),"",IF(OR(F63="",G63="",H63="",I63="",J63="",K63="",L63=""),"Finalice la valoración del control para emitir su calificación",VLOOKUP(F63,Listas!$Z$1:$AA$17,2,FALSE)+VLOOKUP(G63,Listas!$Z$1:$AA$17,2,FALSE)+VLOOKUP(H63,Listas!$Z$1:$AA$17,2,FALSE)+VLOOKUP(I63,Listas!$Z$1:$AA$17,2,FALSE)+VLOOKUP(J63,Listas!$Z$1:$AA$17,2,FALSE)+VLOOKUP(K63,Listas!$Z$1:$AA$17,2,FALSE)+VLOOKUP(L63,Listas!$Z$1:$AA$17,2,FALSE)))</f>
        <v/>
      </c>
      <c r="O63" s="24" t="str">
        <f t="shared" si="1"/>
        <v/>
      </c>
      <c r="P63" s="24"/>
      <c r="Q63" s="24" t="str">
        <f t="shared" si="2"/>
        <v/>
      </c>
      <c r="R63" s="112" t="str">
        <f>IF(AND(N63="",N64="",N65=""),"",AVERAGE(N63:N65))</f>
        <v/>
      </c>
      <c r="S63" s="112" t="str">
        <f>IF(R63="","",
IF(R63=100,"Fuerte",
IF(R63&lt;50,"Débil",
IF(OR(R63&gt;=50,R63&lt;100),"Moderado",""))))</f>
        <v/>
      </c>
      <c r="T63" s="94" t="str">
        <f>IF(S63="","",IF(S63="Fuerte","NO","SI"))</f>
        <v/>
      </c>
      <c r="U63" s="94"/>
      <c r="V63" s="94" t="str">
        <f>IF(OR(S63="",U63=""),"",
IF(S63="Débil","No aplica desplazamiento por tener una solidez débil.",
IF(AND(S63="Fuerte",OR(U63="El control ayuda a disminuir directamente tanto la probabilidad como el impacto.",U63="El control ayuda a disminuir directamente la probabilidad e indirectamente el impacto.",U63="El control ayuda a disminuir directamente la probabilidad y el impacto no disminuye.")),2,
IF(AND(S63="Fuerte",U63="El control no disminuye la probabilidad y el impacto disminuye directamente."),0,
IF(AND(S63="Moderado",OR(U63="El control ayuda a disminuir directamente tanto la probabilidad como el impacto.",U63="El control ayuda a disminuir directamente la probabilidad e indirectamente el impacto.",U63="El control ayuda a disminuir directamente la probabilidad y el impacto no disminuye.")),1,
IF(AND(S63="Moderado",U63="El control no disminuye la probabilidad y el impacto disminuye directamente."),0,""))))))</f>
        <v/>
      </c>
      <c r="W63" s="98" t="str">
        <f>IF(AND($D$63&lt;&gt;"Corrupción",$D$63&lt;&gt;"Lavado de Activos",$D$63&lt;&gt;"Financiación del Terrorismo",$D$63&lt;&gt;"Trámites, OPAs y Consultas de Acceso a la Información Pública"),"",
IF(OR($D$63="Corrupción",$D$63="Lavado de Activos",$D$63="Financiación del Terrorismo",$D$63="Trámites, OPAs y Consultas de Acceso a la Información Pública"),
IF(V63="","",
IF(OR(V63="No aplica desplazamiento por tener una solidez débil.",V63=0),'2. Identificación del Riesgo'!$K$63,
IF(AND(S63="Fuerte",V63=2,OR('2. Identificación del Riesgo'!$K$63="Rara vez",'2. Identificación del Riesgo'!$K$63="Improbable",'2. Identificación del Riesgo'!$K$63="Posible")),"Rara vez",
IF(AND(S63="Fuerte",V63=2,'2. Identificación del Riesgo'!$K$63="Probable"),"Improbable",
IF(AND(S63="Fuerte",V63=2,'2. Identificación del Riesgo'!$K$63="Casi seguro"),"Posible",
IF(AND(S63="Moderado",V63=1,OR('2. Identificación del Riesgo'!$K$63="Rara vez",'2. Identificación del Riesgo'!$K$63="Improbable")),"Rara vez",
IF(AND(S63="Moderado",V63=1,'2. Identificación del Riesgo'!$K$63="Posible"),"Improbable",
IF(AND(S63="Moderado",V63=1,'2. Identificación del Riesgo'!$K$63="Probable"),"Posible",
IF(AND(S63="Moderado",V63=1,'2. Identificación del Riesgo'!$K$63="Casi seguro"),"Probable","")))))))))))</f>
        <v/>
      </c>
      <c r="X63" s="3"/>
      <c r="Y63" s="3"/>
      <c r="Z63" s="3"/>
      <c r="AA63" s="3"/>
      <c r="AB63" s="3"/>
      <c r="AC63" s="3"/>
      <c r="AD63" s="3"/>
      <c r="AE63" s="3"/>
      <c r="AF63" s="3"/>
      <c r="AG63" s="3"/>
      <c r="AH63" s="3"/>
      <c r="AI63" s="3"/>
      <c r="AJ63" s="3"/>
      <c r="AK63" s="3"/>
      <c r="AL63" s="3"/>
      <c r="AM63" s="3"/>
    </row>
    <row r="64" spans="1:39" ht="45.75" customHeight="1">
      <c r="A64" s="88"/>
      <c r="B64" s="88"/>
      <c r="C64" s="88"/>
      <c r="D64" s="88"/>
      <c r="E64" s="29"/>
      <c r="F64" s="28"/>
      <c r="G64" s="28"/>
      <c r="H64" s="28"/>
      <c r="I64" s="28"/>
      <c r="J64" s="28"/>
      <c r="K64" s="28"/>
      <c r="L64" s="28"/>
      <c r="M64" s="24" t="str">
        <f t="shared" si="0"/>
        <v/>
      </c>
      <c r="N64" s="24" t="str">
        <f>IF(AND(F64="",G64="",H64="",I64="",J64="",K64="",L64=""),"",IF(OR(F64="",G64="",H64="",I64="",J64="",K64="",L64=""),"Finalice la valoración del control para emitir su calificación",VLOOKUP(F64,Listas!$Z$1:$AA$17,2,FALSE)+VLOOKUP(G64,Listas!$Z$1:$AA$17,2,FALSE)+VLOOKUP(H64,Listas!$Z$1:$AA$17,2,FALSE)+VLOOKUP(I64,Listas!$Z$1:$AA$17,2,FALSE)+VLOOKUP(J64,Listas!$Z$1:$AA$17,2,FALSE)+VLOOKUP(K64,Listas!$Z$1:$AA$17,2,FALSE)+VLOOKUP(L64,Listas!$Z$1:$AA$17,2,FALSE)))</f>
        <v/>
      </c>
      <c r="O64" s="24" t="str">
        <f t="shared" si="1"/>
        <v/>
      </c>
      <c r="P64" s="24"/>
      <c r="Q64" s="24" t="str">
        <f t="shared" si="2"/>
        <v/>
      </c>
      <c r="R64" s="88"/>
      <c r="S64" s="88"/>
      <c r="T64" s="88"/>
      <c r="U64" s="88"/>
      <c r="V64" s="88"/>
      <c r="W64" s="88"/>
      <c r="X64" s="2"/>
      <c r="Y64" s="2"/>
      <c r="Z64" s="2"/>
      <c r="AA64" s="2"/>
      <c r="AB64" s="2"/>
      <c r="AC64" s="2"/>
      <c r="AD64" s="2"/>
      <c r="AE64" s="2"/>
      <c r="AF64" s="2"/>
      <c r="AG64" s="2"/>
      <c r="AH64" s="2"/>
      <c r="AI64" s="2"/>
      <c r="AJ64" s="2"/>
      <c r="AK64" s="2"/>
      <c r="AL64" s="2"/>
      <c r="AM64" s="2"/>
    </row>
    <row r="65" spans="1:39" ht="45.75" customHeight="1">
      <c r="A65" s="83"/>
      <c r="B65" s="83"/>
      <c r="C65" s="83"/>
      <c r="D65" s="83"/>
      <c r="E65" s="29"/>
      <c r="F65" s="28"/>
      <c r="G65" s="28"/>
      <c r="H65" s="28"/>
      <c r="I65" s="28"/>
      <c r="J65" s="28"/>
      <c r="K65" s="28"/>
      <c r="L65" s="28"/>
      <c r="M65" s="24" t="str">
        <f t="shared" si="0"/>
        <v/>
      </c>
      <c r="N65" s="24" t="str">
        <f>IF(AND(F65="",G65="",H65="",I65="",J65="",K65="",L65=""),"",IF(OR(F65="",G65="",H65="",I65="",J65="",K65="",L65=""),"Finalice la valoración del control para emitir su calificación",VLOOKUP(F65,Listas!$Z$1:$AA$17,2,FALSE)+VLOOKUP(G65,Listas!$Z$1:$AA$17,2,FALSE)+VLOOKUP(H65,Listas!$Z$1:$AA$17,2,FALSE)+VLOOKUP(I65,Listas!$Z$1:$AA$17,2,FALSE)+VLOOKUP(J65,Listas!$Z$1:$AA$17,2,FALSE)+VLOOKUP(K65,Listas!$Z$1:$AA$17,2,FALSE)+VLOOKUP(L65,Listas!$Z$1:$AA$17,2,FALSE)))</f>
        <v/>
      </c>
      <c r="O65" s="24" t="str">
        <f t="shared" si="1"/>
        <v/>
      </c>
      <c r="P65" s="24"/>
      <c r="Q65" s="24" t="str">
        <f t="shared" si="2"/>
        <v/>
      </c>
      <c r="R65" s="83"/>
      <c r="S65" s="83"/>
      <c r="T65" s="83"/>
      <c r="U65" s="83"/>
      <c r="V65" s="83"/>
      <c r="W65" s="83"/>
      <c r="X65" s="2"/>
      <c r="Y65" s="2"/>
      <c r="Z65" s="2"/>
      <c r="AA65" s="2"/>
      <c r="AB65" s="2"/>
      <c r="AC65" s="2"/>
      <c r="AD65" s="2"/>
      <c r="AE65" s="2"/>
      <c r="AF65" s="2"/>
      <c r="AG65" s="2"/>
      <c r="AH65" s="2"/>
      <c r="AI65" s="2"/>
      <c r="AJ65" s="2"/>
      <c r="AK65" s="2"/>
      <c r="AL65" s="2"/>
      <c r="AM65" s="2"/>
    </row>
    <row r="66" spans="1:39" ht="45.75" customHeight="1">
      <c r="A66" s="93">
        <v>20</v>
      </c>
      <c r="B66" s="110"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Riesgo'!B66:B68,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C66" s="9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Riesgo'!G66:G68,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D66" s="94" t="str">
        <f>IF(OR('2. Identificación del Riesgo'!H66:H68="Corrupción",'2. Identificación del Riesgo'!H66:H68="Lavado de Activos",'2. Identificación del Riesgo'!H66:H68="Financiación del Terrorismo",'2. Identificación del Riesgo'!H66:H68="Trámites, OPAs y Consultas de Acceso a la Información Pública"),'2. Identificación del Riesgo'!H66:H68,
IF('2. Identificación del Riesgo'!H66:H68="","",
IF(OR('2. Identificación del Riesgo'!H66:H68&lt;&gt;"Corrupción",'2. Identificación del Riesgo'!H66:H68&lt;&gt;"Lavado de Activos",'2. Identificación del Riesgo'!H66:H68&lt;&gt;"Financiación del Terrorismo",'2. Identificación del Riesgo'!H66:H68&lt;&gt;"Trámites, OPAs y Consultas de Acceso a la Información Pública"),"No aplica")))</f>
        <v/>
      </c>
      <c r="E66" s="29"/>
      <c r="F66" s="28"/>
      <c r="G66" s="28"/>
      <c r="H66" s="28"/>
      <c r="I66" s="28"/>
      <c r="J66" s="28"/>
      <c r="K66" s="28"/>
      <c r="L66" s="28"/>
      <c r="M66" s="24" t="str">
        <f t="shared" si="0"/>
        <v/>
      </c>
      <c r="N66" s="24" t="str">
        <f>IF(AND(F66="",G66="",H66="",I66="",J66="",K66="",L66=""),"",IF(OR(F66="",G66="",H66="",I66="",J66="",K66="",L66=""),"Finalice la valoración del control para emitir su calificación",VLOOKUP(F66,Listas!$Z$1:$AA$17,2,FALSE)+VLOOKUP(G66,Listas!$Z$1:$AA$17,2,FALSE)+VLOOKUP(H66,Listas!$Z$1:$AA$17,2,FALSE)+VLOOKUP(I66,Listas!$Z$1:$AA$17,2,FALSE)+VLOOKUP(J66,Listas!$Z$1:$AA$17,2,FALSE)+VLOOKUP(K66,Listas!$Z$1:$AA$17,2,FALSE)+VLOOKUP(L66,Listas!$Z$1:$AA$17,2,FALSE)))</f>
        <v/>
      </c>
      <c r="O66" s="24" t="str">
        <f t="shared" si="1"/>
        <v/>
      </c>
      <c r="P66" s="24"/>
      <c r="Q66" s="24" t="str">
        <f t="shared" si="2"/>
        <v/>
      </c>
      <c r="R66" s="112" t="str">
        <f>IF(AND(N66="",N67="",N68=""),"",AVERAGE(N66:N68))</f>
        <v/>
      </c>
      <c r="S66" s="112" t="str">
        <f>IF(R66="","",
IF(R66=100,"Fuerte",
IF(R66&lt;50,"Débil",
IF(OR(R66&gt;=50,R66&lt;100),"Moderado",""))))</f>
        <v/>
      </c>
      <c r="T66" s="94" t="str">
        <f>IF(S66="","",IF(S66="Fuerte","NO","SI"))</f>
        <v/>
      </c>
      <c r="U66" s="94"/>
      <c r="V66" s="94" t="str">
        <f>IF(OR(S66="",U66=""),"",
IF(S66="Débil","No aplica desplazamiento por tener una solidez débil.",
IF(AND(S66="Fuerte",OR(U66="El control ayuda a disminuir directamente tanto la probabilidad como el impacto.",U66="El control ayuda a disminuir directamente la probabilidad e indirectamente el impacto.",U66="El control ayuda a disminuir directamente la probabilidad y el impacto no disminuye.")),2,
IF(AND(S66="Fuerte",U66="El control no disminuye la probabilidad y el impacto disminuye directamente."),0,
IF(AND(S66="Moderado",OR(U66="El control ayuda a disminuir directamente tanto la probabilidad como el impacto.",U66="El control ayuda a disminuir directamente la probabilidad e indirectamente el impacto.",U66="El control ayuda a disminuir directamente la probabilidad y el impacto no disminuye.")),1,
IF(AND(S66="Moderado",U66="El control no disminuye la probabilidad y el impacto disminuye directamente."),0,""))))))</f>
        <v/>
      </c>
      <c r="W66" s="98" t="str">
        <f>IF(AND($D$66&lt;&gt;"Corrupción",$D$66&lt;&gt;"Lavado de Activos",$D$66&lt;&gt;"Financiación del Terrorismo",$D$66&lt;&gt;"Trámites, OPAs y Consultas de Acceso a la Información Pública"),"",
IF(OR($D$66="Corrupción",$D$66="Lavado de Activos",$D$66="Financiación del Terrorismo",$D$66="Trámites, OPAs y Consultas de Acceso a la Información Pública"),
IF(V66="","",
IF(OR(V66="No aplica desplazamiento por tener una solidez débil.",V66=0),'2. Identificación del Riesgo'!$K$66,
IF(AND(S66="Fuerte",V66=2,OR('2. Identificación del Riesgo'!$K$66="Rara vez",'2. Identificación del Riesgo'!$K$66="Improbable",'2. Identificación del Riesgo'!$K$66="Posible")),"Rara vez",
IF(AND(S66="Fuerte",V66=2,'2. Identificación del Riesgo'!$K$66="Probable"),"Improbable",
IF(AND(S66="Fuerte",V66=2,'2. Identificación del Riesgo'!$K$66="Casi seguro"),"Posible",
IF(AND(S66="Moderado",V66=1,OR('2. Identificación del Riesgo'!$K$66="Rara vez",'2. Identificación del Riesgo'!$K$66="Improbable")),"Rara vez",
IF(AND(S66="Moderado",V66=1,'2. Identificación del Riesgo'!$K$66="Posible"),"Improbable",
IF(AND(S66="Moderado",V66=1,'2. Identificación del Riesgo'!$K$66="Probable"),"Posible",
IF(AND(S66="Moderado",V66=1,'2. Identificación del Riesgo'!$K$66="Casi seguro"),"Probable","")))))))))))</f>
        <v/>
      </c>
      <c r="X66" s="3"/>
      <c r="Y66" s="3"/>
      <c r="Z66" s="3"/>
      <c r="AA66" s="3"/>
      <c r="AB66" s="3"/>
      <c r="AC66" s="3"/>
      <c r="AD66" s="3"/>
      <c r="AE66" s="3"/>
      <c r="AF66" s="3"/>
      <c r="AG66" s="3"/>
      <c r="AH66" s="3"/>
      <c r="AI66" s="3"/>
      <c r="AJ66" s="3"/>
      <c r="AK66" s="3"/>
      <c r="AL66" s="3"/>
      <c r="AM66" s="3"/>
    </row>
    <row r="67" spans="1:39" ht="45.75" customHeight="1">
      <c r="A67" s="88"/>
      <c r="B67" s="88"/>
      <c r="C67" s="88"/>
      <c r="D67" s="88"/>
      <c r="E67" s="29"/>
      <c r="F67" s="28"/>
      <c r="G67" s="28"/>
      <c r="H67" s="28"/>
      <c r="I67" s="28"/>
      <c r="J67" s="28"/>
      <c r="K67" s="28"/>
      <c r="L67" s="28"/>
      <c r="M67" s="24" t="str">
        <f t="shared" si="0"/>
        <v/>
      </c>
      <c r="N67" s="24" t="str">
        <f>IF(AND(F67="",G67="",H67="",I67="",J67="",K67="",L67=""),"",IF(OR(F67="",G67="",H67="",I67="",J67="",K67="",L67=""),"Finalice la valoración del control para emitir su calificación",VLOOKUP(F67,Listas!$Z$1:$AA$17,2,FALSE)+VLOOKUP(G67,Listas!$Z$1:$AA$17,2,FALSE)+VLOOKUP(H67,Listas!$Z$1:$AA$17,2,FALSE)+VLOOKUP(I67,Listas!$Z$1:$AA$17,2,FALSE)+VLOOKUP(J67,Listas!$Z$1:$AA$17,2,FALSE)+VLOOKUP(K67,Listas!$Z$1:$AA$17,2,FALSE)+VLOOKUP(L67,Listas!$Z$1:$AA$17,2,FALSE)))</f>
        <v/>
      </c>
      <c r="O67" s="24" t="str">
        <f t="shared" si="1"/>
        <v/>
      </c>
      <c r="P67" s="24"/>
      <c r="Q67" s="24" t="str">
        <f t="shared" si="2"/>
        <v/>
      </c>
      <c r="R67" s="88"/>
      <c r="S67" s="88"/>
      <c r="T67" s="88"/>
      <c r="U67" s="88"/>
      <c r="V67" s="88"/>
      <c r="W67" s="88"/>
      <c r="X67" s="2"/>
      <c r="Y67" s="2"/>
      <c r="Z67" s="2"/>
      <c r="AA67" s="2"/>
      <c r="AB67" s="2"/>
      <c r="AC67" s="2"/>
      <c r="AD67" s="2"/>
      <c r="AE67" s="2"/>
      <c r="AF67" s="2"/>
      <c r="AG67" s="2"/>
      <c r="AH67" s="2"/>
      <c r="AI67" s="2"/>
      <c r="AJ67" s="2"/>
      <c r="AK67" s="2"/>
      <c r="AL67" s="2"/>
      <c r="AM67" s="2"/>
    </row>
    <row r="68" spans="1:39" ht="45.75" customHeight="1">
      <c r="A68" s="83"/>
      <c r="B68" s="83"/>
      <c r="C68" s="83"/>
      <c r="D68" s="83"/>
      <c r="E68" s="29"/>
      <c r="F68" s="28"/>
      <c r="G68" s="28"/>
      <c r="H68" s="28"/>
      <c r="I68" s="28"/>
      <c r="J68" s="28"/>
      <c r="K68" s="28"/>
      <c r="L68" s="28"/>
      <c r="M68" s="24" t="str">
        <f t="shared" si="0"/>
        <v/>
      </c>
      <c r="N68" s="24" t="str">
        <f>IF(AND(F68="",G68="",H68="",I68="",J68="",K68="",L68=""),"",IF(OR(F68="",G68="",H68="",I68="",J68="",K68="",L68=""),"Finalice la valoración del control para emitir su calificación",VLOOKUP(F68,Listas!$Z$1:$AA$17,2,FALSE)+VLOOKUP(G68,Listas!$Z$1:$AA$17,2,FALSE)+VLOOKUP(H68,Listas!$Z$1:$AA$17,2,FALSE)+VLOOKUP(I68,Listas!$Z$1:$AA$17,2,FALSE)+VLOOKUP(J68,Listas!$Z$1:$AA$17,2,FALSE)+VLOOKUP(K68,Listas!$Z$1:$AA$17,2,FALSE)+VLOOKUP(L68,Listas!$Z$1:$AA$17,2,FALSE)))</f>
        <v/>
      </c>
      <c r="O68" s="24" t="str">
        <f t="shared" si="1"/>
        <v/>
      </c>
      <c r="P68" s="24"/>
      <c r="Q68" s="24" t="str">
        <f t="shared" si="2"/>
        <v/>
      </c>
      <c r="R68" s="83"/>
      <c r="S68" s="83"/>
      <c r="T68" s="83"/>
      <c r="U68" s="83"/>
      <c r="V68" s="83"/>
      <c r="W68" s="83"/>
      <c r="X68" s="2"/>
      <c r="Y68" s="2"/>
      <c r="Z68" s="2"/>
      <c r="AA68" s="2"/>
      <c r="AB68" s="2"/>
      <c r="AC68" s="2"/>
      <c r="AD68" s="2"/>
      <c r="AE68" s="2"/>
      <c r="AF68" s="2"/>
      <c r="AG68" s="2"/>
      <c r="AH68" s="2"/>
      <c r="AI68" s="2"/>
      <c r="AJ68" s="2"/>
      <c r="AK68" s="2"/>
      <c r="AL68" s="2"/>
      <c r="AM68" s="2"/>
    </row>
    <row r="69" spans="1:39" ht="16.5" customHeight="1">
      <c r="A69" s="7"/>
      <c r="B69" s="7"/>
      <c r="C69" s="7"/>
      <c r="D69" s="7"/>
      <c r="E69" s="7"/>
      <c r="F69" s="7"/>
      <c r="G69" s="7"/>
      <c r="H69" s="7"/>
      <c r="I69" s="7"/>
      <c r="J69" s="7"/>
      <c r="K69" s="7"/>
      <c r="L69" s="7"/>
      <c r="M69" s="7"/>
      <c r="N69" s="7"/>
      <c r="O69" s="7"/>
      <c r="P69" s="7"/>
      <c r="Q69" s="7"/>
      <c r="R69" s="7"/>
      <c r="S69" s="7"/>
      <c r="T69" s="7"/>
      <c r="U69" s="7"/>
      <c r="V69" s="7"/>
      <c r="W69" s="7"/>
      <c r="X69" s="2"/>
      <c r="Y69" s="2"/>
      <c r="Z69" s="2"/>
      <c r="AA69" s="2"/>
      <c r="AB69" s="2"/>
      <c r="AC69" s="2"/>
      <c r="AD69" s="2"/>
      <c r="AE69" s="2"/>
      <c r="AF69" s="2"/>
      <c r="AG69" s="2"/>
      <c r="AH69" s="2"/>
      <c r="AI69" s="2"/>
      <c r="AJ69" s="2"/>
      <c r="AK69" s="2"/>
      <c r="AL69" s="2"/>
      <c r="AM69" s="2"/>
    </row>
    <row r="70" spans="1:39" ht="16.5" customHeight="1">
      <c r="A70" s="7"/>
      <c r="B70" s="7"/>
      <c r="C70" s="7"/>
      <c r="D70" s="7"/>
      <c r="E70" s="7"/>
      <c r="F70" s="7"/>
      <c r="G70" s="7"/>
      <c r="H70" s="7"/>
      <c r="I70" s="7"/>
      <c r="J70" s="7"/>
      <c r="K70" s="7"/>
      <c r="L70" s="7"/>
      <c r="M70" s="7"/>
      <c r="N70" s="7"/>
      <c r="O70" s="7"/>
      <c r="P70" s="7"/>
      <c r="Q70" s="7"/>
      <c r="R70" s="7"/>
      <c r="S70" s="7"/>
      <c r="T70" s="7"/>
      <c r="U70" s="7"/>
      <c r="V70" s="7"/>
      <c r="W70" s="7"/>
      <c r="X70" s="2"/>
      <c r="Y70" s="2"/>
      <c r="Z70" s="2"/>
      <c r="AA70" s="2"/>
      <c r="AB70" s="2"/>
      <c r="AC70" s="2"/>
      <c r="AD70" s="2"/>
      <c r="AE70" s="2"/>
      <c r="AF70" s="2"/>
      <c r="AG70" s="2"/>
      <c r="AH70" s="2"/>
      <c r="AI70" s="2"/>
      <c r="AJ70" s="2"/>
      <c r="AK70" s="2"/>
      <c r="AL70" s="2"/>
      <c r="AM70" s="2"/>
    </row>
    <row r="71" spans="1:39" ht="16.5" customHeight="1">
      <c r="A71" s="7"/>
      <c r="B71" s="7"/>
      <c r="C71" s="7"/>
      <c r="D71" s="7"/>
      <c r="E71" s="7"/>
      <c r="F71" s="7"/>
      <c r="G71" s="7"/>
      <c r="H71" s="7"/>
      <c r="I71" s="7"/>
      <c r="J71" s="7"/>
      <c r="K71" s="7"/>
      <c r="L71" s="7"/>
      <c r="M71" s="7"/>
      <c r="N71" s="7"/>
      <c r="O71" s="7"/>
      <c r="P71" s="7"/>
      <c r="Q71" s="7"/>
      <c r="R71" s="7"/>
      <c r="S71" s="7"/>
      <c r="T71" s="7"/>
      <c r="U71" s="7"/>
      <c r="V71" s="7"/>
      <c r="W71" s="7"/>
      <c r="X71" s="2"/>
      <c r="Y71" s="2"/>
      <c r="Z71" s="2"/>
      <c r="AA71" s="2"/>
      <c r="AB71" s="2"/>
      <c r="AC71" s="2"/>
      <c r="AD71" s="2"/>
      <c r="AE71" s="2"/>
      <c r="AF71" s="2"/>
      <c r="AG71" s="2"/>
      <c r="AH71" s="2"/>
      <c r="AI71" s="2"/>
      <c r="AJ71" s="2"/>
      <c r="AK71" s="2"/>
      <c r="AL71" s="2"/>
      <c r="AM71" s="2"/>
    </row>
    <row r="72" spans="1:39" ht="16.5" customHeight="1">
      <c r="A72" s="7"/>
      <c r="B72" s="7"/>
      <c r="C72" s="7"/>
      <c r="D72" s="7"/>
      <c r="E72" s="7"/>
      <c r="F72" s="7"/>
      <c r="G72" s="7"/>
      <c r="H72" s="7"/>
      <c r="I72" s="7"/>
      <c r="J72" s="7"/>
      <c r="K72" s="7"/>
      <c r="L72" s="7"/>
      <c r="M72" s="7"/>
      <c r="N72" s="7"/>
      <c r="O72" s="7"/>
      <c r="P72" s="7"/>
      <c r="Q72" s="7"/>
      <c r="R72" s="7"/>
      <c r="S72" s="7"/>
      <c r="T72" s="7"/>
      <c r="U72" s="7"/>
      <c r="V72" s="7"/>
      <c r="W72" s="7"/>
      <c r="X72" s="2"/>
      <c r="Y72" s="2"/>
      <c r="Z72" s="2"/>
      <c r="AA72" s="2"/>
      <c r="AB72" s="2"/>
      <c r="AC72" s="2"/>
      <c r="AD72" s="2"/>
      <c r="AE72" s="2"/>
      <c r="AF72" s="2"/>
      <c r="AG72" s="2"/>
      <c r="AH72" s="2"/>
      <c r="AI72" s="2"/>
      <c r="AJ72" s="2"/>
      <c r="AK72" s="2"/>
      <c r="AL72" s="2"/>
      <c r="AM72" s="2"/>
    </row>
    <row r="73" spans="1:39" ht="16.5" customHeight="1">
      <c r="A73" s="7"/>
      <c r="B73" s="7"/>
      <c r="C73" s="7"/>
      <c r="D73" s="7"/>
      <c r="E73" s="7"/>
      <c r="F73" s="7"/>
      <c r="G73" s="7"/>
      <c r="H73" s="7"/>
      <c r="I73" s="7"/>
      <c r="J73" s="7"/>
      <c r="K73" s="7"/>
      <c r="L73" s="7"/>
      <c r="M73" s="7"/>
      <c r="N73" s="7"/>
      <c r="O73" s="7"/>
      <c r="P73" s="7"/>
      <c r="Q73" s="7"/>
      <c r="R73" s="7"/>
      <c r="S73" s="7"/>
      <c r="T73" s="7"/>
      <c r="U73" s="7"/>
      <c r="V73" s="7"/>
      <c r="W73" s="7"/>
      <c r="X73" s="2"/>
      <c r="Y73" s="2"/>
      <c r="Z73" s="2"/>
      <c r="AA73" s="2"/>
      <c r="AB73" s="2"/>
      <c r="AC73" s="2"/>
      <c r="AD73" s="2"/>
      <c r="AE73" s="2"/>
      <c r="AF73" s="2"/>
      <c r="AG73" s="2"/>
      <c r="AH73" s="2"/>
      <c r="AI73" s="2"/>
      <c r="AJ73" s="2"/>
      <c r="AK73" s="2"/>
      <c r="AL73" s="2"/>
      <c r="AM73" s="2"/>
    </row>
    <row r="74" spans="1:39" ht="16.5" customHeight="1">
      <c r="A74" s="7"/>
      <c r="B74" s="7"/>
      <c r="C74" s="7"/>
      <c r="D74" s="7"/>
      <c r="E74" s="7"/>
      <c r="F74" s="7"/>
      <c r="G74" s="7"/>
      <c r="H74" s="7"/>
      <c r="I74" s="7"/>
      <c r="J74" s="7"/>
      <c r="K74" s="7"/>
      <c r="L74" s="7"/>
      <c r="M74" s="7"/>
      <c r="N74" s="7"/>
      <c r="O74" s="7"/>
      <c r="P74" s="7"/>
      <c r="Q74" s="7"/>
      <c r="R74" s="7"/>
      <c r="S74" s="7"/>
      <c r="T74" s="7"/>
      <c r="U74" s="7"/>
      <c r="V74" s="7"/>
      <c r="W74" s="7"/>
      <c r="X74" s="2"/>
      <c r="Y74" s="2"/>
      <c r="Z74" s="2"/>
      <c r="AA74" s="2"/>
      <c r="AB74" s="2"/>
      <c r="AC74" s="2"/>
      <c r="AD74" s="2"/>
      <c r="AE74" s="2"/>
      <c r="AF74" s="2"/>
      <c r="AG74" s="2"/>
      <c r="AH74" s="2"/>
      <c r="AI74" s="2"/>
      <c r="AJ74" s="2"/>
      <c r="AK74" s="2"/>
      <c r="AL74" s="2"/>
      <c r="AM74" s="2"/>
    </row>
    <row r="75" spans="1:39" ht="16.5" customHeight="1">
      <c r="A75" s="7"/>
      <c r="B75" s="7"/>
      <c r="C75" s="7"/>
      <c r="D75" s="7"/>
      <c r="E75" s="7"/>
      <c r="F75" s="7"/>
      <c r="G75" s="7"/>
      <c r="H75" s="7"/>
      <c r="I75" s="7"/>
      <c r="J75" s="7"/>
      <c r="K75" s="7"/>
      <c r="L75" s="7"/>
      <c r="M75" s="7"/>
      <c r="N75" s="7"/>
      <c r="O75" s="7"/>
      <c r="P75" s="7"/>
      <c r="Q75" s="7"/>
      <c r="R75" s="7"/>
      <c r="S75" s="7"/>
      <c r="T75" s="7"/>
      <c r="U75" s="7"/>
      <c r="V75" s="7"/>
      <c r="W75" s="7"/>
      <c r="X75" s="2"/>
      <c r="Y75" s="2"/>
      <c r="Z75" s="2"/>
      <c r="AA75" s="2"/>
      <c r="AB75" s="2"/>
      <c r="AC75" s="2"/>
      <c r="AD75" s="2"/>
      <c r="AE75" s="2"/>
      <c r="AF75" s="2"/>
      <c r="AG75" s="2"/>
      <c r="AH75" s="2"/>
      <c r="AI75" s="2"/>
      <c r="AJ75" s="2"/>
      <c r="AK75" s="2"/>
      <c r="AL75" s="2"/>
      <c r="AM75" s="2"/>
    </row>
    <row r="76" spans="1:39" ht="16.5" customHeight="1">
      <c r="A76" s="7"/>
      <c r="B76" s="7"/>
      <c r="C76" s="7"/>
      <c r="D76" s="7"/>
      <c r="E76" s="7"/>
      <c r="F76" s="7"/>
      <c r="G76" s="7"/>
      <c r="H76" s="7"/>
      <c r="I76" s="7"/>
      <c r="J76" s="7"/>
      <c r="K76" s="7"/>
      <c r="L76" s="7"/>
      <c r="M76" s="7"/>
      <c r="N76" s="7"/>
      <c r="O76" s="7"/>
      <c r="P76" s="7"/>
      <c r="Q76" s="7"/>
      <c r="R76" s="7"/>
      <c r="S76" s="7"/>
      <c r="T76" s="7"/>
      <c r="U76" s="7"/>
      <c r="V76" s="7"/>
      <c r="W76" s="7"/>
      <c r="X76" s="2"/>
      <c r="Y76" s="2"/>
      <c r="Z76" s="2"/>
      <c r="AA76" s="2"/>
      <c r="AB76" s="2"/>
      <c r="AC76" s="2"/>
      <c r="AD76" s="2"/>
      <c r="AE76" s="2"/>
      <c r="AF76" s="2"/>
      <c r="AG76" s="2"/>
      <c r="AH76" s="2"/>
      <c r="AI76" s="2"/>
      <c r="AJ76" s="2"/>
      <c r="AK76" s="2"/>
      <c r="AL76" s="2"/>
      <c r="AM76" s="2"/>
    </row>
    <row r="77" spans="1:39" ht="16.5" customHeight="1">
      <c r="A77" s="7"/>
      <c r="B77" s="7"/>
      <c r="C77" s="7"/>
      <c r="D77" s="7"/>
      <c r="E77" s="7"/>
      <c r="F77" s="7"/>
      <c r="G77" s="7"/>
      <c r="H77" s="7"/>
      <c r="I77" s="7"/>
      <c r="J77" s="7"/>
      <c r="K77" s="7"/>
      <c r="L77" s="7"/>
      <c r="M77" s="7"/>
      <c r="N77" s="7"/>
      <c r="O77" s="7"/>
      <c r="P77" s="7"/>
      <c r="Q77" s="7"/>
      <c r="R77" s="7"/>
      <c r="S77" s="7"/>
      <c r="T77" s="7"/>
      <c r="U77" s="7"/>
      <c r="V77" s="7"/>
      <c r="W77" s="7"/>
      <c r="X77" s="2"/>
      <c r="Y77" s="2"/>
      <c r="Z77" s="2"/>
      <c r="AA77" s="2"/>
      <c r="AB77" s="2"/>
      <c r="AC77" s="2"/>
      <c r="AD77" s="2"/>
      <c r="AE77" s="2"/>
      <c r="AF77" s="2"/>
      <c r="AG77" s="2"/>
      <c r="AH77" s="2"/>
      <c r="AI77" s="2"/>
      <c r="AJ77" s="2"/>
      <c r="AK77" s="2"/>
      <c r="AL77" s="2"/>
      <c r="AM77" s="2"/>
    </row>
    <row r="78" spans="1:39" ht="16.5" customHeight="1">
      <c r="A78" s="7"/>
      <c r="B78" s="7"/>
      <c r="C78" s="7"/>
      <c r="D78" s="7"/>
      <c r="E78" s="7"/>
      <c r="F78" s="7"/>
      <c r="G78" s="7"/>
      <c r="H78" s="7"/>
      <c r="I78" s="7"/>
      <c r="J78" s="7"/>
      <c r="K78" s="7"/>
      <c r="L78" s="7"/>
      <c r="M78" s="7"/>
      <c r="N78" s="7"/>
      <c r="O78" s="7"/>
      <c r="P78" s="7"/>
      <c r="Q78" s="7"/>
      <c r="R78" s="7"/>
      <c r="S78" s="7"/>
      <c r="T78" s="7"/>
      <c r="U78" s="7"/>
      <c r="V78" s="7"/>
      <c r="W78" s="7"/>
      <c r="X78" s="2"/>
      <c r="Y78" s="2"/>
      <c r="Z78" s="2"/>
      <c r="AA78" s="2"/>
      <c r="AB78" s="2"/>
      <c r="AC78" s="2"/>
      <c r="AD78" s="2"/>
      <c r="AE78" s="2"/>
      <c r="AF78" s="2"/>
      <c r="AG78" s="2"/>
      <c r="AH78" s="2"/>
      <c r="AI78" s="2"/>
      <c r="AJ78" s="2"/>
      <c r="AK78" s="2"/>
      <c r="AL78" s="2"/>
      <c r="AM78" s="2"/>
    </row>
    <row r="79" spans="1:39" ht="16.5" customHeight="1">
      <c r="A79" s="7"/>
      <c r="B79" s="7"/>
      <c r="C79" s="7"/>
      <c r="D79" s="7"/>
      <c r="E79" s="7"/>
      <c r="F79" s="7"/>
      <c r="G79" s="7"/>
      <c r="H79" s="7"/>
      <c r="I79" s="7"/>
      <c r="J79" s="7"/>
      <c r="K79" s="7"/>
      <c r="L79" s="7"/>
      <c r="M79" s="7"/>
      <c r="N79" s="7"/>
      <c r="O79" s="7"/>
      <c r="P79" s="7"/>
      <c r="Q79" s="7"/>
      <c r="R79" s="7"/>
      <c r="S79" s="7"/>
      <c r="T79" s="7"/>
      <c r="U79" s="7"/>
      <c r="V79" s="7"/>
      <c r="W79" s="7"/>
      <c r="X79" s="2"/>
      <c r="Y79" s="2"/>
      <c r="Z79" s="2"/>
      <c r="AA79" s="2"/>
      <c r="AB79" s="2"/>
      <c r="AC79" s="2"/>
      <c r="AD79" s="2"/>
      <c r="AE79" s="2"/>
      <c r="AF79" s="2"/>
      <c r="AG79" s="2"/>
      <c r="AH79" s="2"/>
      <c r="AI79" s="2"/>
      <c r="AJ79" s="2"/>
      <c r="AK79" s="2"/>
      <c r="AL79" s="2"/>
      <c r="AM79" s="2"/>
    </row>
    <row r="80" spans="1:39" ht="16.5" customHeight="1">
      <c r="A80" s="7"/>
      <c r="B80" s="7"/>
      <c r="C80" s="7"/>
      <c r="D80" s="7"/>
      <c r="E80" s="7"/>
      <c r="F80" s="7"/>
      <c r="G80" s="7"/>
      <c r="H80" s="7"/>
      <c r="I80" s="7"/>
      <c r="J80" s="7"/>
      <c r="K80" s="7"/>
      <c r="L80" s="7"/>
      <c r="M80" s="7"/>
      <c r="N80" s="7"/>
      <c r="O80" s="7"/>
      <c r="P80" s="7"/>
      <c r="Q80" s="7"/>
      <c r="R80" s="7"/>
      <c r="S80" s="7"/>
      <c r="T80" s="7"/>
      <c r="U80" s="7"/>
      <c r="V80" s="7"/>
      <c r="W80" s="7"/>
      <c r="X80" s="2"/>
      <c r="Y80" s="2"/>
      <c r="Z80" s="2"/>
      <c r="AA80" s="2"/>
      <c r="AB80" s="2"/>
      <c r="AC80" s="2"/>
      <c r="AD80" s="2"/>
      <c r="AE80" s="2"/>
      <c r="AF80" s="2"/>
      <c r="AG80" s="2"/>
      <c r="AH80" s="2"/>
      <c r="AI80" s="2"/>
      <c r="AJ80" s="2"/>
      <c r="AK80" s="2"/>
      <c r="AL80" s="2"/>
      <c r="AM80" s="2"/>
    </row>
    <row r="81" spans="1:39" ht="16.5" customHeight="1">
      <c r="A81" s="7"/>
      <c r="B81" s="7"/>
      <c r="C81" s="7"/>
      <c r="D81" s="7"/>
      <c r="E81" s="7"/>
      <c r="F81" s="7"/>
      <c r="G81" s="7"/>
      <c r="H81" s="7"/>
      <c r="I81" s="7"/>
      <c r="J81" s="7"/>
      <c r="K81" s="7"/>
      <c r="L81" s="7"/>
      <c r="M81" s="7"/>
      <c r="N81" s="7"/>
      <c r="O81" s="7"/>
      <c r="P81" s="7"/>
      <c r="Q81" s="7"/>
      <c r="R81" s="7"/>
      <c r="S81" s="7"/>
      <c r="T81" s="7"/>
      <c r="U81" s="7"/>
      <c r="V81" s="7"/>
      <c r="W81" s="7"/>
      <c r="X81" s="2"/>
      <c r="Y81" s="2"/>
      <c r="Z81" s="2"/>
      <c r="AA81" s="2"/>
      <c r="AB81" s="2"/>
      <c r="AC81" s="2"/>
      <c r="AD81" s="2"/>
      <c r="AE81" s="2"/>
      <c r="AF81" s="2"/>
      <c r="AG81" s="2"/>
      <c r="AH81" s="2"/>
      <c r="AI81" s="2"/>
      <c r="AJ81" s="2"/>
      <c r="AK81" s="2"/>
      <c r="AL81" s="2"/>
      <c r="AM81" s="2"/>
    </row>
    <row r="82" spans="1:39" ht="16.5" customHeight="1">
      <c r="A82" s="7"/>
      <c r="B82" s="7"/>
      <c r="C82" s="7"/>
      <c r="D82" s="7"/>
      <c r="E82" s="7"/>
      <c r="F82" s="7"/>
      <c r="G82" s="7"/>
      <c r="H82" s="7"/>
      <c r="I82" s="7"/>
      <c r="J82" s="7"/>
      <c r="K82" s="7"/>
      <c r="L82" s="7"/>
      <c r="M82" s="7"/>
      <c r="N82" s="7"/>
      <c r="O82" s="7"/>
      <c r="P82" s="7"/>
      <c r="Q82" s="7"/>
      <c r="R82" s="7"/>
      <c r="S82" s="7"/>
      <c r="T82" s="7"/>
      <c r="U82" s="7"/>
      <c r="V82" s="7"/>
      <c r="W82" s="7"/>
      <c r="X82" s="2"/>
      <c r="Y82" s="2"/>
      <c r="Z82" s="2"/>
      <c r="AA82" s="2"/>
      <c r="AB82" s="2"/>
      <c r="AC82" s="2"/>
      <c r="AD82" s="2"/>
      <c r="AE82" s="2"/>
      <c r="AF82" s="2"/>
      <c r="AG82" s="2"/>
      <c r="AH82" s="2"/>
      <c r="AI82" s="2"/>
      <c r="AJ82" s="2"/>
      <c r="AK82" s="2"/>
      <c r="AL82" s="2"/>
      <c r="AM82" s="2"/>
    </row>
    <row r="83" spans="1:39" ht="16.5" customHeight="1">
      <c r="A83" s="7"/>
      <c r="B83" s="7"/>
      <c r="C83" s="7"/>
      <c r="D83" s="7"/>
      <c r="E83" s="7"/>
      <c r="F83" s="7"/>
      <c r="G83" s="7"/>
      <c r="H83" s="7"/>
      <c r="I83" s="7"/>
      <c r="J83" s="7"/>
      <c r="K83" s="7"/>
      <c r="L83" s="7"/>
      <c r="M83" s="7"/>
      <c r="N83" s="7"/>
      <c r="O83" s="7"/>
      <c r="P83" s="7"/>
      <c r="Q83" s="7"/>
      <c r="R83" s="7"/>
      <c r="S83" s="7"/>
      <c r="T83" s="7"/>
      <c r="U83" s="7"/>
      <c r="V83" s="7"/>
      <c r="W83" s="7"/>
      <c r="X83" s="2"/>
      <c r="Y83" s="2"/>
      <c r="Z83" s="2"/>
      <c r="AA83" s="2"/>
      <c r="AB83" s="2"/>
      <c r="AC83" s="2"/>
      <c r="AD83" s="2"/>
      <c r="AE83" s="2"/>
      <c r="AF83" s="2"/>
      <c r="AG83" s="2"/>
      <c r="AH83" s="2"/>
      <c r="AI83" s="2"/>
      <c r="AJ83" s="2"/>
      <c r="AK83" s="2"/>
      <c r="AL83" s="2"/>
      <c r="AM83" s="2"/>
    </row>
    <row r="84" spans="1:39" ht="16.5" customHeight="1">
      <c r="A84" s="7"/>
      <c r="B84" s="7"/>
      <c r="C84" s="7"/>
      <c r="D84" s="7"/>
      <c r="E84" s="7"/>
      <c r="F84" s="7"/>
      <c r="G84" s="7"/>
      <c r="H84" s="7"/>
      <c r="I84" s="7"/>
      <c r="J84" s="7"/>
      <c r="K84" s="7"/>
      <c r="L84" s="7"/>
      <c r="M84" s="7"/>
      <c r="N84" s="7"/>
      <c r="O84" s="7"/>
      <c r="P84" s="7"/>
      <c r="Q84" s="7"/>
      <c r="R84" s="7"/>
      <c r="S84" s="7"/>
      <c r="T84" s="7"/>
      <c r="U84" s="7"/>
      <c r="V84" s="7"/>
      <c r="W84" s="7"/>
      <c r="X84" s="2"/>
      <c r="Y84" s="2"/>
      <c r="Z84" s="2"/>
      <c r="AA84" s="2"/>
      <c r="AB84" s="2"/>
      <c r="AC84" s="2"/>
      <c r="AD84" s="2"/>
      <c r="AE84" s="2"/>
      <c r="AF84" s="2"/>
      <c r="AG84" s="2"/>
      <c r="AH84" s="2"/>
      <c r="AI84" s="2"/>
      <c r="AJ84" s="2"/>
      <c r="AK84" s="2"/>
      <c r="AL84" s="2"/>
      <c r="AM84" s="2"/>
    </row>
    <row r="85" spans="1:39" ht="16.5" customHeight="1">
      <c r="A85" s="7"/>
      <c r="B85" s="7"/>
      <c r="C85" s="7"/>
      <c r="D85" s="7"/>
      <c r="E85" s="7"/>
      <c r="F85" s="7"/>
      <c r="G85" s="7"/>
      <c r="H85" s="7"/>
      <c r="I85" s="7"/>
      <c r="J85" s="7"/>
      <c r="K85" s="7"/>
      <c r="L85" s="7"/>
      <c r="M85" s="7"/>
      <c r="N85" s="7"/>
      <c r="O85" s="7"/>
      <c r="P85" s="7"/>
      <c r="Q85" s="7"/>
      <c r="R85" s="7"/>
      <c r="S85" s="7"/>
      <c r="T85" s="7"/>
      <c r="U85" s="7"/>
      <c r="V85" s="7"/>
      <c r="W85" s="7"/>
      <c r="X85" s="2"/>
      <c r="Y85" s="2"/>
      <c r="Z85" s="2"/>
      <c r="AA85" s="2"/>
      <c r="AB85" s="2"/>
      <c r="AC85" s="2"/>
      <c r="AD85" s="2"/>
      <c r="AE85" s="2"/>
      <c r="AF85" s="2"/>
      <c r="AG85" s="2"/>
      <c r="AH85" s="2"/>
      <c r="AI85" s="2"/>
      <c r="AJ85" s="2"/>
      <c r="AK85" s="2"/>
      <c r="AL85" s="2"/>
      <c r="AM85" s="2"/>
    </row>
    <row r="86" spans="1:39" ht="16.5" customHeight="1">
      <c r="A86" s="7"/>
      <c r="B86" s="7"/>
      <c r="C86" s="7"/>
      <c r="D86" s="7"/>
      <c r="E86" s="7"/>
      <c r="F86" s="7"/>
      <c r="G86" s="7"/>
      <c r="H86" s="7"/>
      <c r="I86" s="7"/>
      <c r="J86" s="7"/>
      <c r="K86" s="7"/>
      <c r="L86" s="7"/>
      <c r="M86" s="7"/>
      <c r="N86" s="7"/>
      <c r="O86" s="7"/>
      <c r="P86" s="7"/>
      <c r="Q86" s="7"/>
      <c r="R86" s="7"/>
      <c r="S86" s="7"/>
      <c r="T86" s="7"/>
      <c r="U86" s="7"/>
      <c r="V86" s="7"/>
      <c r="W86" s="7"/>
      <c r="X86" s="2"/>
      <c r="Y86" s="2"/>
      <c r="Z86" s="2"/>
      <c r="AA86" s="2"/>
      <c r="AB86" s="2"/>
      <c r="AC86" s="2"/>
      <c r="AD86" s="2"/>
      <c r="AE86" s="2"/>
      <c r="AF86" s="2"/>
      <c r="AG86" s="2"/>
      <c r="AH86" s="2"/>
      <c r="AI86" s="2"/>
      <c r="AJ86" s="2"/>
      <c r="AK86" s="2"/>
      <c r="AL86" s="2"/>
      <c r="AM86" s="2"/>
    </row>
    <row r="87" spans="1:39" ht="16.5" customHeight="1">
      <c r="A87" s="7"/>
      <c r="B87" s="7"/>
      <c r="C87" s="7"/>
      <c r="D87" s="7"/>
      <c r="E87" s="7"/>
      <c r="F87" s="7"/>
      <c r="G87" s="7"/>
      <c r="H87" s="7"/>
      <c r="I87" s="7"/>
      <c r="J87" s="7"/>
      <c r="K87" s="7"/>
      <c r="L87" s="7"/>
      <c r="M87" s="7"/>
      <c r="N87" s="7"/>
      <c r="O87" s="7"/>
      <c r="P87" s="7"/>
      <c r="Q87" s="7"/>
      <c r="R87" s="7"/>
      <c r="S87" s="7"/>
      <c r="T87" s="7"/>
      <c r="U87" s="7"/>
      <c r="V87" s="7"/>
      <c r="W87" s="7"/>
      <c r="X87" s="2"/>
      <c r="Y87" s="2"/>
      <c r="Z87" s="2"/>
      <c r="AA87" s="2"/>
      <c r="AB87" s="2"/>
      <c r="AC87" s="2"/>
      <c r="AD87" s="2"/>
      <c r="AE87" s="2"/>
      <c r="AF87" s="2"/>
      <c r="AG87" s="2"/>
      <c r="AH87" s="2"/>
      <c r="AI87" s="2"/>
      <c r="AJ87" s="2"/>
      <c r="AK87" s="2"/>
      <c r="AL87" s="2"/>
      <c r="AM87" s="2"/>
    </row>
    <row r="88" spans="1:39" ht="16.5" customHeight="1">
      <c r="A88" s="7"/>
      <c r="B88" s="7"/>
      <c r="C88" s="7"/>
      <c r="D88" s="7"/>
      <c r="E88" s="7"/>
      <c r="F88" s="7"/>
      <c r="G88" s="7"/>
      <c r="H88" s="7"/>
      <c r="I88" s="7"/>
      <c r="J88" s="7"/>
      <c r="K88" s="7"/>
      <c r="L88" s="7"/>
      <c r="M88" s="7"/>
      <c r="N88" s="7"/>
      <c r="O88" s="7"/>
      <c r="P88" s="7"/>
      <c r="Q88" s="7"/>
      <c r="R88" s="7"/>
      <c r="S88" s="7"/>
      <c r="T88" s="7"/>
      <c r="U88" s="7"/>
      <c r="V88" s="7"/>
      <c r="W88" s="7"/>
      <c r="X88" s="2"/>
      <c r="Y88" s="2"/>
      <c r="Z88" s="2"/>
      <c r="AA88" s="2"/>
      <c r="AB88" s="2"/>
      <c r="AC88" s="2"/>
      <c r="AD88" s="2"/>
      <c r="AE88" s="2"/>
      <c r="AF88" s="2"/>
      <c r="AG88" s="2"/>
      <c r="AH88" s="2"/>
      <c r="AI88" s="2"/>
      <c r="AJ88" s="2"/>
      <c r="AK88" s="2"/>
      <c r="AL88" s="2"/>
      <c r="AM88" s="2"/>
    </row>
    <row r="89" spans="1:39" ht="16.5" customHeight="1">
      <c r="A89" s="7"/>
      <c r="B89" s="7"/>
      <c r="C89" s="7"/>
      <c r="D89" s="7"/>
      <c r="E89" s="7"/>
      <c r="F89" s="7"/>
      <c r="G89" s="7"/>
      <c r="H89" s="7"/>
      <c r="I89" s="7"/>
      <c r="J89" s="7"/>
      <c r="K89" s="7"/>
      <c r="L89" s="7"/>
      <c r="M89" s="7"/>
      <c r="N89" s="7"/>
      <c r="O89" s="7"/>
      <c r="P89" s="7"/>
      <c r="Q89" s="7"/>
      <c r="R89" s="7"/>
      <c r="S89" s="7"/>
      <c r="T89" s="7"/>
      <c r="U89" s="7"/>
      <c r="V89" s="7"/>
      <c r="W89" s="7"/>
      <c r="X89" s="2"/>
      <c r="Y89" s="2"/>
      <c r="Z89" s="2"/>
      <c r="AA89" s="2"/>
      <c r="AB89" s="2"/>
      <c r="AC89" s="2"/>
      <c r="AD89" s="2"/>
      <c r="AE89" s="2"/>
      <c r="AF89" s="2"/>
      <c r="AG89" s="2"/>
      <c r="AH89" s="2"/>
      <c r="AI89" s="2"/>
      <c r="AJ89" s="2"/>
      <c r="AK89" s="2"/>
      <c r="AL89" s="2"/>
      <c r="AM89" s="2"/>
    </row>
    <row r="90" spans="1:39" ht="16.5" customHeight="1">
      <c r="A90" s="7"/>
      <c r="B90" s="7"/>
      <c r="C90" s="7"/>
      <c r="D90" s="7"/>
      <c r="E90" s="7"/>
      <c r="F90" s="7"/>
      <c r="G90" s="7"/>
      <c r="H90" s="7"/>
      <c r="I90" s="7"/>
      <c r="J90" s="7"/>
      <c r="K90" s="7"/>
      <c r="L90" s="7"/>
      <c r="M90" s="7"/>
      <c r="N90" s="7"/>
      <c r="O90" s="7"/>
      <c r="P90" s="7"/>
      <c r="Q90" s="7"/>
      <c r="R90" s="7"/>
      <c r="S90" s="7"/>
      <c r="T90" s="7"/>
      <c r="U90" s="7"/>
      <c r="V90" s="7"/>
      <c r="W90" s="7"/>
      <c r="X90" s="2"/>
      <c r="Y90" s="2"/>
      <c r="Z90" s="2"/>
      <c r="AA90" s="2"/>
      <c r="AB90" s="2"/>
      <c r="AC90" s="2"/>
      <c r="AD90" s="2"/>
      <c r="AE90" s="2"/>
      <c r="AF90" s="2"/>
      <c r="AG90" s="2"/>
      <c r="AH90" s="2"/>
      <c r="AI90" s="2"/>
      <c r="AJ90" s="2"/>
      <c r="AK90" s="2"/>
      <c r="AL90" s="2"/>
      <c r="AM90" s="2"/>
    </row>
    <row r="91" spans="1:39" ht="16.5" customHeight="1">
      <c r="A91" s="7"/>
      <c r="B91" s="7"/>
      <c r="C91" s="7"/>
      <c r="D91" s="7"/>
      <c r="E91" s="7"/>
      <c r="F91" s="7"/>
      <c r="G91" s="7"/>
      <c r="H91" s="7"/>
      <c r="I91" s="7"/>
      <c r="J91" s="7"/>
      <c r="K91" s="7"/>
      <c r="L91" s="7"/>
      <c r="M91" s="7"/>
      <c r="N91" s="7"/>
      <c r="O91" s="7"/>
      <c r="P91" s="7"/>
      <c r="Q91" s="7"/>
      <c r="R91" s="7"/>
      <c r="S91" s="7"/>
      <c r="T91" s="7"/>
      <c r="U91" s="7"/>
      <c r="V91" s="7"/>
      <c r="W91" s="7"/>
      <c r="X91" s="2"/>
      <c r="Y91" s="2"/>
      <c r="Z91" s="2"/>
      <c r="AA91" s="2"/>
      <c r="AB91" s="2"/>
      <c r="AC91" s="2"/>
      <c r="AD91" s="2"/>
      <c r="AE91" s="2"/>
      <c r="AF91" s="2"/>
      <c r="AG91" s="2"/>
      <c r="AH91" s="2"/>
      <c r="AI91" s="2"/>
      <c r="AJ91" s="2"/>
      <c r="AK91" s="2"/>
      <c r="AL91" s="2"/>
      <c r="AM91" s="2"/>
    </row>
    <row r="92" spans="1:39" ht="16.5" customHeight="1">
      <c r="A92" s="7"/>
      <c r="B92" s="7"/>
      <c r="C92" s="7"/>
      <c r="D92" s="7"/>
      <c r="E92" s="7"/>
      <c r="F92" s="7"/>
      <c r="G92" s="7"/>
      <c r="H92" s="7"/>
      <c r="I92" s="7"/>
      <c r="J92" s="7"/>
      <c r="K92" s="7"/>
      <c r="L92" s="7"/>
      <c r="M92" s="7"/>
      <c r="N92" s="7"/>
      <c r="O92" s="7"/>
      <c r="P92" s="7"/>
      <c r="Q92" s="7"/>
      <c r="R92" s="7"/>
      <c r="S92" s="7"/>
      <c r="T92" s="7"/>
      <c r="U92" s="7"/>
      <c r="V92" s="7"/>
      <c r="W92" s="7"/>
      <c r="X92" s="2"/>
      <c r="Y92" s="2"/>
      <c r="Z92" s="2"/>
      <c r="AA92" s="2"/>
      <c r="AB92" s="2"/>
      <c r="AC92" s="2"/>
      <c r="AD92" s="2"/>
      <c r="AE92" s="2"/>
      <c r="AF92" s="2"/>
      <c r="AG92" s="2"/>
      <c r="AH92" s="2"/>
      <c r="AI92" s="2"/>
      <c r="AJ92" s="2"/>
      <c r="AK92" s="2"/>
      <c r="AL92" s="2"/>
      <c r="AM92" s="2"/>
    </row>
    <row r="93" spans="1:39" ht="16.5" customHeight="1">
      <c r="A93" s="7"/>
      <c r="B93" s="7"/>
      <c r="C93" s="7"/>
      <c r="D93" s="7"/>
      <c r="E93" s="7"/>
      <c r="F93" s="7"/>
      <c r="G93" s="7"/>
      <c r="H93" s="7"/>
      <c r="I93" s="7"/>
      <c r="J93" s="7"/>
      <c r="K93" s="7"/>
      <c r="L93" s="7"/>
      <c r="M93" s="7"/>
      <c r="N93" s="7"/>
      <c r="O93" s="7"/>
      <c r="P93" s="7"/>
      <c r="Q93" s="7"/>
      <c r="R93" s="7"/>
      <c r="S93" s="7"/>
      <c r="T93" s="7"/>
      <c r="U93" s="7"/>
      <c r="V93" s="7"/>
      <c r="W93" s="7"/>
      <c r="X93" s="2"/>
      <c r="Y93" s="2"/>
      <c r="Z93" s="2"/>
      <c r="AA93" s="2"/>
      <c r="AB93" s="2"/>
      <c r="AC93" s="2"/>
      <c r="AD93" s="2"/>
      <c r="AE93" s="2"/>
      <c r="AF93" s="2"/>
      <c r="AG93" s="2"/>
      <c r="AH93" s="2"/>
      <c r="AI93" s="2"/>
      <c r="AJ93" s="2"/>
      <c r="AK93" s="2"/>
      <c r="AL93" s="2"/>
      <c r="AM93" s="2"/>
    </row>
    <row r="94" spans="1:39" ht="16.5" customHeight="1">
      <c r="A94" s="7"/>
      <c r="B94" s="7"/>
      <c r="C94" s="7"/>
      <c r="D94" s="7"/>
      <c r="E94" s="7"/>
      <c r="F94" s="7"/>
      <c r="G94" s="7"/>
      <c r="H94" s="7"/>
      <c r="I94" s="7"/>
      <c r="J94" s="7"/>
      <c r="K94" s="7"/>
      <c r="L94" s="7"/>
      <c r="M94" s="7"/>
      <c r="N94" s="7"/>
      <c r="O94" s="7"/>
      <c r="P94" s="7"/>
      <c r="Q94" s="7"/>
      <c r="R94" s="7"/>
      <c r="S94" s="7"/>
      <c r="T94" s="7"/>
      <c r="U94" s="7"/>
      <c r="V94" s="7"/>
      <c r="W94" s="7"/>
      <c r="X94" s="2"/>
      <c r="Y94" s="2"/>
      <c r="Z94" s="2"/>
      <c r="AA94" s="2"/>
      <c r="AB94" s="2"/>
      <c r="AC94" s="2"/>
      <c r="AD94" s="2"/>
      <c r="AE94" s="2"/>
      <c r="AF94" s="2"/>
      <c r="AG94" s="2"/>
      <c r="AH94" s="2"/>
      <c r="AI94" s="2"/>
      <c r="AJ94" s="2"/>
      <c r="AK94" s="2"/>
      <c r="AL94" s="2"/>
      <c r="AM94" s="2"/>
    </row>
    <row r="95" spans="1:39" ht="16.5" customHeight="1">
      <c r="A95" s="7"/>
      <c r="B95" s="7"/>
      <c r="C95" s="7"/>
      <c r="D95" s="7"/>
      <c r="E95" s="7"/>
      <c r="F95" s="7"/>
      <c r="G95" s="7"/>
      <c r="H95" s="7"/>
      <c r="I95" s="7"/>
      <c r="J95" s="7"/>
      <c r="K95" s="7"/>
      <c r="L95" s="7"/>
      <c r="M95" s="7"/>
      <c r="N95" s="7"/>
      <c r="O95" s="7"/>
      <c r="P95" s="7"/>
      <c r="Q95" s="7"/>
      <c r="R95" s="7"/>
      <c r="S95" s="7"/>
      <c r="T95" s="7"/>
      <c r="U95" s="7"/>
      <c r="V95" s="7"/>
      <c r="W95" s="7"/>
      <c r="X95" s="2"/>
      <c r="Y95" s="2"/>
      <c r="Z95" s="2"/>
      <c r="AA95" s="2"/>
      <c r="AB95" s="2"/>
      <c r="AC95" s="2"/>
      <c r="AD95" s="2"/>
      <c r="AE95" s="2"/>
      <c r="AF95" s="2"/>
      <c r="AG95" s="2"/>
      <c r="AH95" s="2"/>
      <c r="AI95" s="2"/>
      <c r="AJ95" s="2"/>
      <c r="AK95" s="2"/>
      <c r="AL95" s="2"/>
      <c r="AM95" s="2"/>
    </row>
    <row r="96" spans="1:39" ht="16.5" customHeight="1">
      <c r="A96" s="7"/>
      <c r="B96" s="7"/>
      <c r="C96" s="7"/>
      <c r="D96" s="7"/>
      <c r="E96" s="7"/>
      <c r="F96" s="7"/>
      <c r="G96" s="7"/>
      <c r="H96" s="7"/>
      <c r="I96" s="7"/>
      <c r="J96" s="7"/>
      <c r="K96" s="7"/>
      <c r="L96" s="7"/>
      <c r="M96" s="7"/>
      <c r="N96" s="7"/>
      <c r="O96" s="7"/>
      <c r="P96" s="7"/>
      <c r="Q96" s="7"/>
      <c r="R96" s="7"/>
      <c r="S96" s="7"/>
      <c r="T96" s="7"/>
      <c r="U96" s="7"/>
      <c r="V96" s="7"/>
      <c r="W96" s="7"/>
      <c r="X96" s="2"/>
      <c r="Y96" s="2"/>
      <c r="Z96" s="2"/>
      <c r="AA96" s="2"/>
      <c r="AB96" s="2"/>
      <c r="AC96" s="2"/>
      <c r="AD96" s="2"/>
      <c r="AE96" s="2"/>
      <c r="AF96" s="2"/>
      <c r="AG96" s="2"/>
      <c r="AH96" s="2"/>
      <c r="AI96" s="2"/>
      <c r="AJ96" s="2"/>
      <c r="AK96" s="2"/>
      <c r="AL96" s="2"/>
      <c r="AM96" s="2"/>
    </row>
    <row r="97" spans="1:39" ht="16.5" customHeight="1">
      <c r="A97" s="7"/>
      <c r="B97" s="7"/>
      <c r="C97" s="7"/>
      <c r="D97" s="7"/>
      <c r="E97" s="7"/>
      <c r="F97" s="7"/>
      <c r="G97" s="7"/>
      <c r="H97" s="7"/>
      <c r="I97" s="7"/>
      <c r="J97" s="7"/>
      <c r="K97" s="7"/>
      <c r="L97" s="7"/>
      <c r="M97" s="7"/>
      <c r="N97" s="7"/>
      <c r="O97" s="7"/>
      <c r="P97" s="7"/>
      <c r="Q97" s="7"/>
      <c r="R97" s="7"/>
      <c r="S97" s="7"/>
      <c r="T97" s="7"/>
      <c r="U97" s="7"/>
      <c r="V97" s="7"/>
      <c r="W97" s="7"/>
      <c r="X97" s="2"/>
      <c r="Y97" s="2"/>
      <c r="Z97" s="2"/>
      <c r="AA97" s="2"/>
      <c r="AB97" s="2"/>
      <c r="AC97" s="2"/>
      <c r="AD97" s="2"/>
      <c r="AE97" s="2"/>
      <c r="AF97" s="2"/>
      <c r="AG97" s="2"/>
      <c r="AH97" s="2"/>
      <c r="AI97" s="2"/>
      <c r="AJ97" s="2"/>
      <c r="AK97" s="2"/>
      <c r="AL97" s="2"/>
      <c r="AM97" s="2"/>
    </row>
    <row r="98" spans="1:39" ht="16.5" customHeight="1">
      <c r="A98" s="7"/>
      <c r="B98" s="7"/>
      <c r="C98" s="7"/>
      <c r="D98" s="7"/>
      <c r="E98" s="7"/>
      <c r="F98" s="7"/>
      <c r="G98" s="7"/>
      <c r="H98" s="7"/>
      <c r="I98" s="7"/>
      <c r="J98" s="7"/>
      <c r="K98" s="7"/>
      <c r="L98" s="7"/>
      <c r="M98" s="7"/>
      <c r="N98" s="7"/>
      <c r="O98" s="7"/>
      <c r="P98" s="7"/>
      <c r="Q98" s="7"/>
      <c r="R98" s="7"/>
      <c r="S98" s="7"/>
      <c r="T98" s="7"/>
      <c r="U98" s="7"/>
      <c r="V98" s="7"/>
      <c r="W98" s="7"/>
      <c r="X98" s="2"/>
      <c r="Y98" s="2"/>
      <c r="Z98" s="2"/>
      <c r="AA98" s="2"/>
      <c r="AB98" s="2"/>
      <c r="AC98" s="2"/>
      <c r="AD98" s="2"/>
      <c r="AE98" s="2"/>
      <c r="AF98" s="2"/>
      <c r="AG98" s="2"/>
      <c r="AH98" s="2"/>
      <c r="AI98" s="2"/>
      <c r="AJ98" s="2"/>
      <c r="AK98" s="2"/>
      <c r="AL98" s="2"/>
      <c r="AM98" s="2"/>
    </row>
    <row r="99" spans="1:39" ht="16.5" customHeight="1">
      <c r="A99" s="7"/>
      <c r="B99" s="7"/>
      <c r="C99" s="7"/>
      <c r="D99" s="7"/>
      <c r="E99" s="7"/>
      <c r="F99" s="7"/>
      <c r="G99" s="7"/>
      <c r="H99" s="7"/>
      <c r="I99" s="7"/>
      <c r="J99" s="7"/>
      <c r="K99" s="7"/>
      <c r="L99" s="7"/>
      <c r="M99" s="7"/>
      <c r="N99" s="7"/>
      <c r="O99" s="7"/>
      <c r="P99" s="7"/>
      <c r="Q99" s="7"/>
      <c r="R99" s="7"/>
      <c r="S99" s="7"/>
      <c r="T99" s="7"/>
      <c r="U99" s="7"/>
      <c r="V99" s="7"/>
      <c r="W99" s="7"/>
      <c r="X99" s="2"/>
      <c r="Y99" s="2"/>
      <c r="Z99" s="2"/>
      <c r="AA99" s="2"/>
      <c r="AB99" s="2"/>
      <c r="AC99" s="2"/>
      <c r="AD99" s="2"/>
      <c r="AE99" s="2"/>
      <c r="AF99" s="2"/>
      <c r="AG99" s="2"/>
      <c r="AH99" s="2"/>
      <c r="AI99" s="2"/>
      <c r="AJ99" s="2"/>
      <c r="AK99" s="2"/>
      <c r="AL99" s="2"/>
      <c r="AM99" s="2"/>
    </row>
    <row r="100" spans="1:39" ht="16.5" customHeight="1">
      <c r="A100" s="7"/>
      <c r="B100" s="7"/>
      <c r="C100" s="7"/>
      <c r="D100" s="7"/>
      <c r="E100" s="7"/>
      <c r="F100" s="7"/>
      <c r="G100" s="7"/>
      <c r="H100" s="7"/>
      <c r="I100" s="7"/>
      <c r="J100" s="7"/>
      <c r="K100" s="7"/>
      <c r="L100" s="7"/>
      <c r="M100" s="7"/>
      <c r="N100" s="7"/>
      <c r="O100" s="7"/>
      <c r="P100" s="7"/>
      <c r="Q100" s="7"/>
      <c r="R100" s="7"/>
      <c r="S100" s="7"/>
      <c r="T100" s="7"/>
      <c r="U100" s="7"/>
      <c r="V100" s="7"/>
      <c r="W100" s="7"/>
      <c r="X100" s="2"/>
      <c r="Y100" s="2"/>
      <c r="Z100" s="2"/>
      <c r="AA100" s="2"/>
      <c r="AB100" s="2"/>
      <c r="AC100" s="2"/>
      <c r="AD100" s="2"/>
      <c r="AE100" s="2"/>
      <c r="AF100" s="2"/>
      <c r="AG100" s="2"/>
      <c r="AH100" s="2"/>
      <c r="AI100" s="2"/>
      <c r="AJ100" s="2"/>
      <c r="AK100" s="2"/>
      <c r="AL100" s="2"/>
      <c r="AM100" s="2"/>
    </row>
    <row r="101" spans="1:39" ht="16.5" customHeight="1">
      <c r="A101" s="7"/>
      <c r="B101" s="7"/>
      <c r="C101" s="7"/>
      <c r="D101" s="7"/>
      <c r="E101" s="7"/>
      <c r="F101" s="7"/>
      <c r="G101" s="7"/>
      <c r="H101" s="7"/>
      <c r="I101" s="7"/>
      <c r="J101" s="7"/>
      <c r="K101" s="7"/>
      <c r="L101" s="7"/>
      <c r="M101" s="7"/>
      <c r="N101" s="7"/>
      <c r="O101" s="7"/>
      <c r="P101" s="7"/>
      <c r="Q101" s="7"/>
      <c r="R101" s="7"/>
      <c r="S101" s="7"/>
      <c r="T101" s="7"/>
      <c r="U101" s="7"/>
      <c r="V101" s="7"/>
      <c r="W101" s="7"/>
      <c r="X101" s="2"/>
      <c r="Y101" s="2"/>
      <c r="Z101" s="2"/>
      <c r="AA101" s="2"/>
      <c r="AB101" s="2"/>
      <c r="AC101" s="2"/>
      <c r="AD101" s="2"/>
      <c r="AE101" s="2"/>
      <c r="AF101" s="2"/>
      <c r="AG101" s="2"/>
      <c r="AH101" s="2"/>
      <c r="AI101" s="2"/>
      <c r="AJ101" s="2"/>
      <c r="AK101" s="2"/>
      <c r="AL101" s="2"/>
      <c r="AM101" s="2"/>
    </row>
    <row r="102" spans="1:39" ht="16.5" customHeight="1">
      <c r="A102" s="7"/>
      <c r="B102" s="7"/>
      <c r="C102" s="7"/>
      <c r="D102" s="7"/>
      <c r="E102" s="7"/>
      <c r="F102" s="7"/>
      <c r="G102" s="7"/>
      <c r="H102" s="7"/>
      <c r="I102" s="7"/>
      <c r="J102" s="7"/>
      <c r="K102" s="7"/>
      <c r="L102" s="7"/>
      <c r="M102" s="7"/>
      <c r="N102" s="7"/>
      <c r="O102" s="7"/>
      <c r="P102" s="7"/>
      <c r="Q102" s="7"/>
      <c r="R102" s="7"/>
      <c r="S102" s="7"/>
      <c r="T102" s="7"/>
      <c r="U102" s="7"/>
      <c r="V102" s="7"/>
      <c r="W102" s="7"/>
      <c r="X102" s="2"/>
      <c r="Y102" s="2"/>
      <c r="Z102" s="2"/>
      <c r="AA102" s="2"/>
      <c r="AB102" s="2"/>
      <c r="AC102" s="2"/>
      <c r="AD102" s="2"/>
      <c r="AE102" s="2"/>
      <c r="AF102" s="2"/>
      <c r="AG102" s="2"/>
      <c r="AH102" s="2"/>
      <c r="AI102" s="2"/>
      <c r="AJ102" s="2"/>
      <c r="AK102" s="2"/>
      <c r="AL102" s="2"/>
      <c r="AM102" s="2"/>
    </row>
    <row r="103" spans="1:39" ht="16.5" customHeight="1">
      <c r="A103" s="7"/>
      <c r="B103" s="7"/>
      <c r="C103" s="7"/>
      <c r="D103" s="7"/>
      <c r="E103" s="7"/>
      <c r="F103" s="7"/>
      <c r="G103" s="7"/>
      <c r="H103" s="7"/>
      <c r="I103" s="7"/>
      <c r="J103" s="7"/>
      <c r="K103" s="7"/>
      <c r="L103" s="7"/>
      <c r="M103" s="7"/>
      <c r="N103" s="7"/>
      <c r="O103" s="7"/>
      <c r="P103" s="7"/>
      <c r="Q103" s="7"/>
      <c r="R103" s="7"/>
      <c r="S103" s="7"/>
      <c r="T103" s="7"/>
      <c r="U103" s="7"/>
      <c r="V103" s="7"/>
      <c r="W103" s="7"/>
      <c r="X103" s="2"/>
      <c r="Y103" s="2"/>
      <c r="Z103" s="2"/>
      <c r="AA103" s="2"/>
      <c r="AB103" s="2"/>
      <c r="AC103" s="2"/>
      <c r="AD103" s="2"/>
      <c r="AE103" s="2"/>
      <c r="AF103" s="2"/>
      <c r="AG103" s="2"/>
      <c r="AH103" s="2"/>
      <c r="AI103" s="2"/>
      <c r="AJ103" s="2"/>
      <c r="AK103" s="2"/>
      <c r="AL103" s="2"/>
      <c r="AM103" s="2"/>
    </row>
    <row r="104" spans="1:39" ht="16.5" customHeight="1">
      <c r="A104" s="7"/>
      <c r="B104" s="7"/>
      <c r="C104" s="7"/>
      <c r="D104" s="7"/>
      <c r="E104" s="7"/>
      <c r="F104" s="7"/>
      <c r="G104" s="7"/>
      <c r="H104" s="7"/>
      <c r="I104" s="7"/>
      <c r="J104" s="7"/>
      <c r="K104" s="7"/>
      <c r="L104" s="7"/>
      <c r="M104" s="7"/>
      <c r="N104" s="7"/>
      <c r="O104" s="7"/>
      <c r="P104" s="7"/>
      <c r="Q104" s="7"/>
      <c r="R104" s="7"/>
      <c r="S104" s="7"/>
      <c r="T104" s="7"/>
      <c r="U104" s="7"/>
      <c r="V104" s="7"/>
      <c r="W104" s="7"/>
      <c r="X104" s="2"/>
      <c r="Y104" s="2"/>
      <c r="Z104" s="2"/>
      <c r="AA104" s="2"/>
      <c r="AB104" s="2"/>
      <c r="AC104" s="2"/>
      <c r="AD104" s="2"/>
      <c r="AE104" s="2"/>
      <c r="AF104" s="2"/>
      <c r="AG104" s="2"/>
      <c r="AH104" s="2"/>
      <c r="AI104" s="2"/>
      <c r="AJ104" s="2"/>
      <c r="AK104" s="2"/>
      <c r="AL104" s="2"/>
      <c r="AM104" s="2"/>
    </row>
    <row r="105" spans="1:39" ht="16.5" customHeight="1">
      <c r="A105" s="7"/>
      <c r="B105" s="7"/>
      <c r="C105" s="7"/>
      <c r="D105" s="7"/>
      <c r="E105" s="7"/>
      <c r="F105" s="7"/>
      <c r="G105" s="7"/>
      <c r="H105" s="7"/>
      <c r="I105" s="7"/>
      <c r="J105" s="7"/>
      <c r="K105" s="7"/>
      <c r="L105" s="7"/>
      <c r="M105" s="7"/>
      <c r="N105" s="7"/>
      <c r="O105" s="7"/>
      <c r="P105" s="7"/>
      <c r="Q105" s="7"/>
      <c r="R105" s="7"/>
      <c r="S105" s="7"/>
      <c r="T105" s="7"/>
      <c r="U105" s="7"/>
      <c r="V105" s="7"/>
      <c r="W105" s="7"/>
      <c r="X105" s="2"/>
      <c r="Y105" s="2"/>
      <c r="Z105" s="2"/>
      <c r="AA105" s="2"/>
      <c r="AB105" s="2"/>
      <c r="AC105" s="2"/>
      <c r="AD105" s="2"/>
      <c r="AE105" s="2"/>
      <c r="AF105" s="2"/>
      <c r="AG105" s="2"/>
      <c r="AH105" s="2"/>
      <c r="AI105" s="2"/>
      <c r="AJ105" s="2"/>
      <c r="AK105" s="2"/>
      <c r="AL105" s="2"/>
      <c r="AM105" s="2"/>
    </row>
    <row r="106" spans="1:39" ht="16.5" customHeight="1">
      <c r="A106" s="7"/>
      <c r="B106" s="7"/>
      <c r="C106" s="7"/>
      <c r="D106" s="7"/>
      <c r="E106" s="7"/>
      <c r="F106" s="7"/>
      <c r="G106" s="7"/>
      <c r="H106" s="7"/>
      <c r="I106" s="7"/>
      <c r="J106" s="7"/>
      <c r="K106" s="7"/>
      <c r="L106" s="7"/>
      <c r="M106" s="7"/>
      <c r="N106" s="7"/>
      <c r="O106" s="7"/>
      <c r="P106" s="7"/>
      <c r="Q106" s="7"/>
      <c r="R106" s="7"/>
      <c r="S106" s="7"/>
      <c r="T106" s="7"/>
      <c r="U106" s="7"/>
      <c r="V106" s="7"/>
      <c r="W106" s="7"/>
      <c r="X106" s="2"/>
      <c r="Y106" s="2"/>
      <c r="Z106" s="2"/>
      <c r="AA106" s="2"/>
      <c r="AB106" s="2"/>
      <c r="AC106" s="2"/>
      <c r="AD106" s="2"/>
      <c r="AE106" s="2"/>
      <c r="AF106" s="2"/>
      <c r="AG106" s="2"/>
      <c r="AH106" s="2"/>
      <c r="AI106" s="2"/>
      <c r="AJ106" s="2"/>
      <c r="AK106" s="2"/>
      <c r="AL106" s="2"/>
      <c r="AM106" s="2"/>
    </row>
    <row r="107" spans="1:39" ht="16.5" customHeight="1">
      <c r="A107" s="7"/>
      <c r="B107" s="7"/>
      <c r="C107" s="7"/>
      <c r="D107" s="7"/>
      <c r="E107" s="7"/>
      <c r="F107" s="7"/>
      <c r="G107" s="7"/>
      <c r="H107" s="7"/>
      <c r="I107" s="7"/>
      <c r="J107" s="7"/>
      <c r="K107" s="7"/>
      <c r="L107" s="7"/>
      <c r="M107" s="7"/>
      <c r="N107" s="7"/>
      <c r="O107" s="7"/>
      <c r="P107" s="7"/>
      <c r="Q107" s="7"/>
      <c r="R107" s="7"/>
      <c r="S107" s="7"/>
      <c r="T107" s="7"/>
      <c r="U107" s="7"/>
      <c r="V107" s="7"/>
      <c r="W107" s="7"/>
      <c r="X107" s="2"/>
      <c r="Y107" s="2"/>
      <c r="Z107" s="2"/>
      <c r="AA107" s="2"/>
      <c r="AB107" s="2"/>
      <c r="AC107" s="2"/>
      <c r="AD107" s="2"/>
      <c r="AE107" s="2"/>
      <c r="AF107" s="2"/>
      <c r="AG107" s="2"/>
      <c r="AH107" s="2"/>
      <c r="AI107" s="2"/>
      <c r="AJ107" s="2"/>
      <c r="AK107" s="2"/>
      <c r="AL107" s="2"/>
      <c r="AM107" s="2"/>
    </row>
    <row r="108" spans="1:39" ht="16.5" customHeight="1">
      <c r="A108" s="7"/>
      <c r="B108" s="7"/>
      <c r="C108" s="7"/>
      <c r="D108" s="7"/>
      <c r="E108" s="7"/>
      <c r="F108" s="7"/>
      <c r="G108" s="7"/>
      <c r="H108" s="7"/>
      <c r="I108" s="7"/>
      <c r="J108" s="7"/>
      <c r="K108" s="7"/>
      <c r="L108" s="7"/>
      <c r="M108" s="7"/>
      <c r="N108" s="7"/>
      <c r="O108" s="7"/>
      <c r="P108" s="7"/>
      <c r="Q108" s="7"/>
      <c r="R108" s="7"/>
      <c r="S108" s="7"/>
      <c r="T108" s="7"/>
      <c r="U108" s="7"/>
      <c r="V108" s="7"/>
      <c r="W108" s="7"/>
      <c r="X108" s="2"/>
      <c r="Y108" s="2"/>
      <c r="Z108" s="2"/>
      <c r="AA108" s="2"/>
      <c r="AB108" s="2"/>
      <c r="AC108" s="2"/>
      <c r="AD108" s="2"/>
      <c r="AE108" s="2"/>
      <c r="AF108" s="2"/>
      <c r="AG108" s="2"/>
      <c r="AH108" s="2"/>
      <c r="AI108" s="2"/>
      <c r="AJ108" s="2"/>
      <c r="AK108" s="2"/>
      <c r="AL108" s="2"/>
      <c r="AM108" s="2"/>
    </row>
    <row r="109" spans="1:39" ht="16.5" customHeight="1">
      <c r="A109" s="7"/>
      <c r="B109" s="7"/>
      <c r="C109" s="7"/>
      <c r="D109" s="7"/>
      <c r="E109" s="7"/>
      <c r="F109" s="7"/>
      <c r="G109" s="7"/>
      <c r="H109" s="7"/>
      <c r="I109" s="7"/>
      <c r="J109" s="7"/>
      <c r="K109" s="7"/>
      <c r="L109" s="7"/>
      <c r="M109" s="7"/>
      <c r="N109" s="7"/>
      <c r="O109" s="7"/>
      <c r="P109" s="7"/>
      <c r="Q109" s="7"/>
      <c r="R109" s="7"/>
      <c r="S109" s="7"/>
      <c r="T109" s="7"/>
      <c r="U109" s="7"/>
      <c r="V109" s="7"/>
      <c r="W109" s="7"/>
      <c r="X109" s="2"/>
      <c r="Y109" s="2"/>
      <c r="Z109" s="2"/>
      <c r="AA109" s="2"/>
      <c r="AB109" s="2"/>
      <c r="AC109" s="2"/>
      <c r="AD109" s="2"/>
      <c r="AE109" s="2"/>
      <c r="AF109" s="2"/>
      <c r="AG109" s="2"/>
      <c r="AH109" s="2"/>
      <c r="AI109" s="2"/>
      <c r="AJ109" s="2"/>
      <c r="AK109" s="2"/>
      <c r="AL109" s="2"/>
      <c r="AM109" s="2"/>
    </row>
    <row r="110" spans="1:39" ht="16.5" customHeight="1">
      <c r="A110" s="7"/>
      <c r="B110" s="7"/>
      <c r="C110" s="7"/>
      <c r="D110" s="7"/>
      <c r="E110" s="7"/>
      <c r="F110" s="7"/>
      <c r="G110" s="7"/>
      <c r="H110" s="7"/>
      <c r="I110" s="7"/>
      <c r="J110" s="7"/>
      <c r="K110" s="7"/>
      <c r="L110" s="7"/>
      <c r="M110" s="7"/>
      <c r="N110" s="7"/>
      <c r="O110" s="7"/>
      <c r="P110" s="7"/>
      <c r="Q110" s="7"/>
      <c r="R110" s="7"/>
      <c r="S110" s="7"/>
      <c r="T110" s="7"/>
      <c r="U110" s="7"/>
      <c r="V110" s="7"/>
      <c r="W110" s="7"/>
      <c r="X110" s="2"/>
      <c r="Y110" s="2"/>
      <c r="Z110" s="2"/>
      <c r="AA110" s="2"/>
      <c r="AB110" s="2"/>
      <c r="AC110" s="2"/>
      <c r="AD110" s="2"/>
      <c r="AE110" s="2"/>
      <c r="AF110" s="2"/>
      <c r="AG110" s="2"/>
      <c r="AH110" s="2"/>
      <c r="AI110" s="2"/>
      <c r="AJ110" s="2"/>
      <c r="AK110" s="2"/>
      <c r="AL110" s="2"/>
      <c r="AM110" s="2"/>
    </row>
    <row r="111" spans="1:39" ht="16.5" customHeight="1">
      <c r="A111" s="7"/>
      <c r="B111" s="7"/>
      <c r="C111" s="7"/>
      <c r="D111" s="7"/>
      <c r="E111" s="7"/>
      <c r="F111" s="7"/>
      <c r="G111" s="7"/>
      <c r="H111" s="7"/>
      <c r="I111" s="7"/>
      <c r="J111" s="7"/>
      <c r="K111" s="7"/>
      <c r="L111" s="7"/>
      <c r="M111" s="7"/>
      <c r="N111" s="7"/>
      <c r="O111" s="7"/>
      <c r="P111" s="7"/>
      <c r="Q111" s="7"/>
      <c r="R111" s="7"/>
      <c r="S111" s="7"/>
      <c r="T111" s="7"/>
      <c r="U111" s="7"/>
      <c r="V111" s="7"/>
      <c r="W111" s="7"/>
      <c r="X111" s="2"/>
      <c r="Y111" s="2"/>
      <c r="Z111" s="2"/>
      <c r="AA111" s="2"/>
      <c r="AB111" s="2"/>
      <c r="AC111" s="2"/>
      <c r="AD111" s="2"/>
      <c r="AE111" s="2"/>
      <c r="AF111" s="2"/>
      <c r="AG111" s="2"/>
      <c r="AH111" s="2"/>
      <c r="AI111" s="2"/>
      <c r="AJ111" s="2"/>
      <c r="AK111" s="2"/>
      <c r="AL111" s="2"/>
      <c r="AM111" s="2"/>
    </row>
    <row r="112" spans="1:39" ht="16.5" customHeight="1">
      <c r="A112" s="7"/>
      <c r="B112" s="7"/>
      <c r="C112" s="7"/>
      <c r="D112" s="7"/>
      <c r="E112" s="7"/>
      <c r="F112" s="7"/>
      <c r="G112" s="7"/>
      <c r="H112" s="7"/>
      <c r="I112" s="7"/>
      <c r="J112" s="7"/>
      <c r="K112" s="7"/>
      <c r="L112" s="7"/>
      <c r="M112" s="7"/>
      <c r="N112" s="7"/>
      <c r="O112" s="7"/>
      <c r="P112" s="7"/>
      <c r="Q112" s="7"/>
      <c r="R112" s="7"/>
      <c r="S112" s="7"/>
      <c r="T112" s="7"/>
      <c r="U112" s="7"/>
      <c r="V112" s="7"/>
      <c r="W112" s="7"/>
      <c r="X112" s="2"/>
      <c r="Y112" s="2"/>
      <c r="Z112" s="2"/>
      <c r="AA112" s="2"/>
      <c r="AB112" s="2"/>
      <c r="AC112" s="2"/>
      <c r="AD112" s="2"/>
      <c r="AE112" s="2"/>
      <c r="AF112" s="2"/>
      <c r="AG112" s="2"/>
      <c r="AH112" s="2"/>
      <c r="AI112" s="2"/>
      <c r="AJ112" s="2"/>
      <c r="AK112" s="2"/>
      <c r="AL112" s="2"/>
      <c r="AM112" s="2"/>
    </row>
    <row r="113" spans="1:39" ht="16.5" customHeight="1">
      <c r="A113" s="7"/>
      <c r="B113" s="7"/>
      <c r="C113" s="7"/>
      <c r="D113" s="7"/>
      <c r="E113" s="7"/>
      <c r="F113" s="7"/>
      <c r="G113" s="7"/>
      <c r="H113" s="7"/>
      <c r="I113" s="7"/>
      <c r="J113" s="7"/>
      <c r="K113" s="7"/>
      <c r="L113" s="7"/>
      <c r="M113" s="7"/>
      <c r="N113" s="7"/>
      <c r="O113" s="7"/>
      <c r="P113" s="7"/>
      <c r="Q113" s="7"/>
      <c r="R113" s="7"/>
      <c r="S113" s="7"/>
      <c r="T113" s="7"/>
      <c r="U113" s="7"/>
      <c r="V113" s="7"/>
      <c r="W113" s="7"/>
      <c r="X113" s="2"/>
      <c r="Y113" s="2"/>
      <c r="Z113" s="2"/>
      <c r="AA113" s="2"/>
      <c r="AB113" s="2"/>
      <c r="AC113" s="2"/>
      <c r="AD113" s="2"/>
      <c r="AE113" s="2"/>
      <c r="AF113" s="2"/>
      <c r="AG113" s="2"/>
      <c r="AH113" s="2"/>
      <c r="AI113" s="2"/>
      <c r="AJ113" s="2"/>
      <c r="AK113" s="2"/>
      <c r="AL113" s="2"/>
      <c r="AM113" s="2"/>
    </row>
    <row r="114" spans="1:39" ht="16.5" customHeight="1">
      <c r="A114" s="7"/>
      <c r="B114" s="7"/>
      <c r="C114" s="7"/>
      <c r="D114" s="7"/>
      <c r="E114" s="7"/>
      <c r="F114" s="7"/>
      <c r="G114" s="7"/>
      <c r="H114" s="7"/>
      <c r="I114" s="7"/>
      <c r="J114" s="7"/>
      <c r="K114" s="7"/>
      <c r="L114" s="7"/>
      <c r="M114" s="7"/>
      <c r="N114" s="7"/>
      <c r="O114" s="7"/>
      <c r="P114" s="7"/>
      <c r="Q114" s="7"/>
      <c r="R114" s="7"/>
      <c r="S114" s="7"/>
      <c r="T114" s="7"/>
      <c r="U114" s="7"/>
      <c r="V114" s="7"/>
      <c r="W114" s="7"/>
      <c r="X114" s="2"/>
      <c r="Y114" s="2"/>
      <c r="Z114" s="2"/>
      <c r="AA114" s="2"/>
      <c r="AB114" s="2"/>
      <c r="AC114" s="2"/>
      <c r="AD114" s="2"/>
      <c r="AE114" s="2"/>
      <c r="AF114" s="2"/>
      <c r="AG114" s="2"/>
      <c r="AH114" s="2"/>
      <c r="AI114" s="2"/>
      <c r="AJ114" s="2"/>
      <c r="AK114" s="2"/>
      <c r="AL114" s="2"/>
      <c r="AM114" s="2"/>
    </row>
    <row r="115" spans="1:39" ht="16.5" customHeight="1">
      <c r="A115" s="7"/>
      <c r="B115" s="7"/>
      <c r="C115" s="7"/>
      <c r="D115" s="7"/>
      <c r="E115" s="7"/>
      <c r="F115" s="7"/>
      <c r="G115" s="7"/>
      <c r="H115" s="7"/>
      <c r="I115" s="7"/>
      <c r="J115" s="7"/>
      <c r="K115" s="7"/>
      <c r="L115" s="7"/>
      <c r="M115" s="7"/>
      <c r="N115" s="7"/>
      <c r="O115" s="7"/>
      <c r="P115" s="7"/>
      <c r="Q115" s="7"/>
      <c r="R115" s="7"/>
      <c r="S115" s="7"/>
      <c r="T115" s="7"/>
      <c r="U115" s="7"/>
      <c r="V115" s="7"/>
      <c r="W115" s="7"/>
      <c r="X115" s="2"/>
      <c r="Y115" s="2"/>
      <c r="Z115" s="2"/>
      <c r="AA115" s="2"/>
      <c r="AB115" s="2"/>
      <c r="AC115" s="2"/>
      <c r="AD115" s="2"/>
      <c r="AE115" s="2"/>
      <c r="AF115" s="2"/>
      <c r="AG115" s="2"/>
      <c r="AH115" s="2"/>
      <c r="AI115" s="2"/>
      <c r="AJ115" s="2"/>
      <c r="AK115" s="2"/>
      <c r="AL115" s="2"/>
      <c r="AM115" s="2"/>
    </row>
    <row r="116" spans="1:39" ht="16.5" customHeight="1">
      <c r="A116" s="7"/>
      <c r="B116" s="7"/>
      <c r="C116" s="7"/>
      <c r="D116" s="7"/>
      <c r="E116" s="7"/>
      <c r="F116" s="7"/>
      <c r="G116" s="7"/>
      <c r="H116" s="7"/>
      <c r="I116" s="7"/>
      <c r="J116" s="7"/>
      <c r="K116" s="7"/>
      <c r="L116" s="7"/>
      <c r="M116" s="7"/>
      <c r="N116" s="7"/>
      <c r="O116" s="7"/>
      <c r="P116" s="7"/>
      <c r="Q116" s="7"/>
      <c r="R116" s="7"/>
      <c r="S116" s="7"/>
      <c r="T116" s="7"/>
      <c r="U116" s="7"/>
      <c r="V116" s="7"/>
      <c r="W116" s="7"/>
      <c r="X116" s="2"/>
      <c r="Y116" s="2"/>
      <c r="Z116" s="2"/>
      <c r="AA116" s="2"/>
      <c r="AB116" s="2"/>
      <c r="AC116" s="2"/>
      <c r="AD116" s="2"/>
      <c r="AE116" s="2"/>
      <c r="AF116" s="2"/>
      <c r="AG116" s="2"/>
      <c r="AH116" s="2"/>
      <c r="AI116" s="2"/>
      <c r="AJ116" s="2"/>
      <c r="AK116" s="2"/>
      <c r="AL116" s="2"/>
      <c r="AM116" s="2"/>
    </row>
    <row r="117" spans="1:39" ht="16.5" customHeight="1">
      <c r="A117" s="7"/>
      <c r="B117" s="7"/>
      <c r="C117" s="7"/>
      <c r="D117" s="7"/>
      <c r="E117" s="7"/>
      <c r="F117" s="7"/>
      <c r="G117" s="7"/>
      <c r="H117" s="7"/>
      <c r="I117" s="7"/>
      <c r="J117" s="7"/>
      <c r="K117" s="7"/>
      <c r="L117" s="7"/>
      <c r="M117" s="7"/>
      <c r="N117" s="7"/>
      <c r="O117" s="7"/>
      <c r="P117" s="7"/>
      <c r="Q117" s="7"/>
      <c r="R117" s="7"/>
      <c r="S117" s="7"/>
      <c r="T117" s="7"/>
      <c r="U117" s="7"/>
      <c r="V117" s="7"/>
      <c r="W117" s="7"/>
      <c r="X117" s="2"/>
      <c r="Y117" s="2"/>
      <c r="Z117" s="2"/>
      <c r="AA117" s="2"/>
      <c r="AB117" s="2"/>
      <c r="AC117" s="2"/>
      <c r="AD117" s="2"/>
      <c r="AE117" s="2"/>
      <c r="AF117" s="2"/>
      <c r="AG117" s="2"/>
      <c r="AH117" s="2"/>
      <c r="AI117" s="2"/>
      <c r="AJ117" s="2"/>
      <c r="AK117" s="2"/>
      <c r="AL117" s="2"/>
      <c r="AM117" s="2"/>
    </row>
    <row r="118" spans="1:39" ht="16.5" customHeight="1">
      <c r="A118" s="7"/>
      <c r="B118" s="7"/>
      <c r="C118" s="7"/>
      <c r="D118" s="7"/>
      <c r="E118" s="7"/>
      <c r="F118" s="7"/>
      <c r="G118" s="7"/>
      <c r="H118" s="7"/>
      <c r="I118" s="7"/>
      <c r="J118" s="7"/>
      <c r="K118" s="7"/>
      <c r="L118" s="7"/>
      <c r="M118" s="7"/>
      <c r="N118" s="7"/>
      <c r="O118" s="7"/>
      <c r="P118" s="7"/>
      <c r="Q118" s="7"/>
      <c r="R118" s="7"/>
      <c r="S118" s="7"/>
      <c r="T118" s="7"/>
      <c r="U118" s="7"/>
      <c r="V118" s="7"/>
      <c r="W118" s="7"/>
      <c r="X118" s="2"/>
      <c r="Y118" s="2"/>
      <c r="Z118" s="2"/>
      <c r="AA118" s="2"/>
      <c r="AB118" s="2"/>
      <c r="AC118" s="2"/>
      <c r="AD118" s="2"/>
      <c r="AE118" s="2"/>
      <c r="AF118" s="2"/>
      <c r="AG118" s="2"/>
      <c r="AH118" s="2"/>
      <c r="AI118" s="2"/>
      <c r="AJ118" s="2"/>
      <c r="AK118" s="2"/>
      <c r="AL118" s="2"/>
      <c r="AM118" s="2"/>
    </row>
    <row r="119" spans="1:39" ht="16.5" customHeight="1">
      <c r="A119" s="7"/>
      <c r="B119" s="7"/>
      <c r="C119" s="7"/>
      <c r="D119" s="7"/>
      <c r="E119" s="7"/>
      <c r="F119" s="7"/>
      <c r="G119" s="7"/>
      <c r="H119" s="7"/>
      <c r="I119" s="7"/>
      <c r="J119" s="7"/>
      <c r="K119" s="7"/>
      <c r="L119" s="7"/>
      <c r="M119" s="7"/>
      <c r="N119" s="7"/>
      <c r="O119" s="7"/>
      <c r="P119" s="7"/>
      <c r="Q119" s="7"/>
      <c r="R119" s="7"/>
      <c r="S119" s="7"/>
      <c r="T119" s="7"/>
      <c r="U119" s="7"/>
      <c r="V119" s="7"/>
      <c r="W119" s="7"/>
      <c r="X119" s="2"/>
      <c r="Y119" s="2"/>
      <c r="Z119" s="2"/>
      <c r="AA119" s="2"/>
      <c r="AB119" s="2"/>
      <c r="AC119" s="2"/>
      <c r="AD119" s="2"/>
      <c r="AE119" s="2"/>
      <c r="AF119" s="2"/>
      <c r="AG119" s="2"/>
      <c r="AH119" s="2"/>
      <c r="AI119" s="2"/>
      <c r="AJ119" s="2"/>
      <c r="AK119" s="2"/>
      <c r="AL119" s="2"/>
      <c r="AM119" s="2"/>
    </row>
    <row r="120" spans="1:39" ht="16.5" customHeight="1">
      <c r="A120" s="7"/>
      <c r="B120" s="7"/>
      <c r="C120" s="7"/>
      <c r="D120" s="7"/>
      <c r="E120" s="7"/>
      <c r="F120" s="7"/>
      <c r="G120" s="7"/>
      <c r="H120" s="7"/>
      <c r="I120" s="7"/>
      <c r="J120" s="7"/>
      <c r="K120" s="7"/>
      <c r="L120" s="7"/>
      <c r="M120" s="7"/>
      <c r="N120" s="7"/>
      <c r="O120" s="7"/>
      <c r="P120" s="7"/>
      <c r="Q120" s="7"/>
      <c r="R120" s="7"/>
      <c r="S120" s="7"/>
      <c r="T120" s="7"/>
      <c r="U120" s="7"/>
      <c r="V120" s="7"/>
      <c r="W120" s="7"/>
      <c r="X120" s="2"/>
      <c r="Y120" s="2"/>
      <c r="Z120" s="2"/>
      <c r="AA120" s="2"/>
      <c r="AB120" s="2"/>
      <c r="AC120" s="2"/>
      <c r="AD120" s="2"/>
      <c r="AE120" s="2"/>
      <c r="AF120" s="2"/>
      <c r="AG120" s="2"/>
      <c r="AH120" s="2"/>
      <c r="AI120" s="2"/>
      <c r="AJ120" s="2"/>
      <c r="AK120" s="2"/>
      <c r="AL120" s="2"/>
      <c r="AM120" s="2"/>
    </row>
    <row r="121" spans="1:39" ht="16.5" customHeight="1">
      <c r="A121" s="7"/>
      <c r="B121" s="7"/>
      <c r="C121" s="7"/>
      <c r="D121" s="7"/>
      <c r="E121" s="7"/>
      <c r="F121" s="7"/>
      <c r="G121" s="7"/>
      <c r="H121" s="7"/>
      <c r="I121" s="7"/>
      <c r="J121" s="7"/>
      <c r="K121" s="7"/>
      <c r="L121" s="7"/>
      <c r="M121" s="7"/>
      <c r="N121" s="7"/>
      <c r="O121" s="7"/>
      <c r="P121" s="7"/>
      <c r="Q121" s="7"/>
      <c r="R121" s="7"/>
      <c r="S121" s="7"/>
      <c r="T121" s="7"/>
      <c r="U121" s="7"/>
      <c r="V121" s="7"/>
      <c r="W121" s="7"/>
      <c r="X121" s="2"/>
      <c r="Y121" s="2"/>
      <c r="Z121" s="2"/>
      <c r="AA121" s="2"/>
      <c r="AB121" s="2"/>
      <c r="AC121" s="2"/>
      <c r="AD121" s="2"/>
      <c r="AE121" s="2"/>
      <c r="AF121" s="2"/>
      <c r="AG121" s="2"/>
      <c r="AH121" s="2"/>
      <c r="AI121" s="2"/>
      <c r="AJ121" s="2"/>
      <c r="AK121" s="2"/>
      <c r="AL121" s="2"/>
      <c r="AM121" s="2"/>
    </row>
    <row r="122" spans="1:39" ht="16.5" customHeight="1">
      <c r="A122" s="7"/>
      <c r="B122" s="7"/>
      <c r="C122" s="7"/>
      <c r="D122" s="7"/>
      <c r="E122" s="7"/>
      <c r="F122" s="7"/>
      <c r="G122" s="7"/>
      <c r="H122" s="7"/>
      <c r="I122" s="7"/>
      <c r="J122" s="7"/>
      <c r="K122" s="7"/>
      <c r="L122" s="7"/>
      <c r="M122" s="7"/>
      <c r="N122" s="7"/>
      <c r="O122" s="7"/>
      <c r="P122" s="7"/>
      <c r="Q122" s="7"/>
      <c r="R122" s="7"/>
      <c r="S122" s="7"/>
      <c r="T122" s="7"/>
      <c r="U122" s="7"/>
      <c r="V122" s="7"/>
      <c r="W122" s="7"/>
      <c r="X122" s="2"/>
      <c r="Y122" s="2"/>
      <c r="Z122" s="2"/>
      <c r="AA122" s="2"/>
      <c r="AB122" s="2"/>
      <c r="AC122" s="2"/>
      <c r="AD122" s="2"/>
      <c r="AE122" s="2"/>
      <c r="AF122" s="2"/>
      <c r="AG122" s="2"/>
      <c r="AH122" s="2"/>
      <c r="AI122" s="2"/>
      <c r="AJ122" s="2"/>
      <c r="AK122" s="2"/>
      <c r="AL122" s="2"/>
      <c r="AM122" s="2"/>
    </row>
    <row r="123" spans="1:39" ht="16.5" customHeight="1">
      <c r="A123" s="7"/>
      <c r="B123" s="7"/>
      <c r="C123" s="7"/>
      <c r="D123" s="7"/>
      <c r="E123" s="7"/>
      <c r="F123" s="7"/>
      <c r="G123" s="7"/>
      <c r="H123" s="7"/>
      <c r="I123" s="7"/>
      <c r="J123" s="7"/>
      <c r="K123" s="7"/>
      <c r="L123" s="7"/>
      <c r="M123" s="7"/>
      <c r="N123" s="7"/>
      <c r="O123" s="7"/>
      <c r="P123" s="7"/>
      <c r="Q123" s="7"/>
      <c r="R123" s="7"/>
      <c r="S123" s="7"/>
      <c r="T123" s="7"/>
      <c r="U123" s="7"/>
      <c r="V123" s="7"/>
      <c r="W123" s="7"/>
      <c r="X123" s="2"/>
      <c r="Y123" s="2"/>
      <c r="Z123" s="2"/>
      <c r="AA123" s="2"/>
      <c r="AB123" s="2"/>
      <c r="AC123" s="2"/>
      <c r="AD123" s="2"/>
      <c r="AE123" s="2"/>
      <c r="AF123" s="2"/>
      <c r="AG123" s="2"/>
      <c r="AH123" s="2"/>
      <c r="AI123" s="2"/>
      <c r="AJ123" s="2"/>
      <c r="AK123" s="2"/>
      <c r="AL123" s="2"/>
      <c r="AM123" s="2"/>
    </row>
    <row r="124" spans="1:39" ht="16.5" customHeight="1">
      <c r="A124" s="7"/>
      <c r="B124" s="7"/>
      <c r="C124" s="7"/>
      <c r="D124" s="7"/>
      <c r="E124" s="7"/>
      <c r="F124" s="7"/>
      <c r="G124" s="7"/>
      <c r="H124" s="7"/>
      <c r="I124" s="7"/>
      <c r="J124" s="7"/>
      <c r="K124" s="7"/>
      <c r="L124" s="7"/>
      <c r="M124" s="7"/>
      <c r="N124" s="7"/>
      <c r="O124" s="7"/>
      <c r="P124" s="7"/>
      <c r="Q124" s="7"/>
      <c r="R124" s="7"/>
      <c r="S124" s="7"/>
      <c r="T124" s="7"/>
      <c r="U124" s="7"/>
      <c r="V124" s="7"/>
      <c r="W124" s="7"/>
      <c r="X124" s="2"/>
      <c r="Y124" s="2"/>
      <c r="Z124" s="2"/>
      <c r="AA124" s="2"/>
      <c r="AB124" s="2"/>
      <c r="AC124" s="2"/>
      <c r="AD124" s="2"/>
      <c r="AE124" s="2"/>
      <c r="AF124" s="2"/>
      <c r="AG124" s="2"/>
      <c r="AH124" s="2"/>
      <c r="AI124" s="2"/>
      <c r="AJ124" s="2"/>
      <c r="AK124" s="2"/>
      <c r="AL124" s="2"/>
      <c r="AM124" s="2"/>
    </row>
    <row r="125" spans="1:39" ht="16.5" customHeight="1">
      <c r="A125" s="7"/>
      <c r="B125" s="7"/>
      <c r="C125" s="7"/>
      <c r="D125" s="7"/>
      <c r="E125" s="7"/>
      <c r="F125" s="7"/>
      <c r="G125" s="7"/>
      <c r="H125" s="7"/>
      <c r="I125" s="7"/>
      <c r="J125" s="7"/>
      <c r="K125" s="7"/>
      <c r="L125" s="7"/>
      <c r="M125" s="7"/>
      <c r="N125" s="7"/>
      <c r="O125" s="7"/>
      <c r="P125" s="7"/>
      <c r="Q125" s="7"/>
      <c r="R125" s="7"/>
      <c r="S125" s="7"/>
      <c r="T125" s="7"/>
      <c r="U125" s="7"/>
      <c r="V125" s="7"/>
      <c r="W125" s="7"/>
      <c r="X125" s="2"/>
      <c r="Y125" s="2"/>
      <c r="Z125" s="2"/>
      <c r="AA125" s="2"/>
      <c r="AB125" s="2"/>
      <c r="AC125" s="2"/>
      <c r="AD125" s="2"/>
      <c r="AE125" s="2"/>
      <c r="AF125" s="2"/>
      <c r="AG125" s="2"/>
      <c r="AH125" s="2"/>
      <c r="AI125" s="2"/>
      <c r="AJ125" s="2"/>
      <c r="AK125" s="2"/>
      <c r="AL125" s="2"/>
      <c r="AM125" s="2"/>
    </row>
    <row r="126" spans="1:39" ht="16.5" customHeight="1">
      <c r="A126" s="7"/>
      <c r="B126" s="7"/>
      <c r="C126" s="7"/>
      <c r="D126" s="7"/>
      <c r="E126" s="7"/>
      <c r="F126" s="7"/>
      <c r="G126" s="7"/>
      <c r="H126" s="7"/>
      <c r="I126" s="7"/>
      <c r="J126" s="7"/>
      <c r="K126" s="7"/>
      <c r="L126" s="7"/>
      <c r="M126" s="7"/>
      <c r="N126" s="7"/>
      <c r="O126" s="7"/>
      <c r="P126" s="7"/>
      <c r="Q126" s="7"/>
      <c r="R126" s="7"/>
      <c r="S126" s="7"/>
      <c r="T126" s="7"/>
      <c r="U126" s="7"/>
      <c r="V126" s="7"/>
      <c r="W126" s="7"/>
      <c r="X126" s="2"/>
      <c r="Y126" s="2"/>
      <c r="Z126" s="2"/>
      <c r="AA126" s="2"/>
      <c r="AB126" s="2"/>
      <c r="AC126" s="2"/>
      <c r="AD126" s="2"/>
      <c r="AE126" s="2"/>
      <c r="AF126" s="2"/>
      <c r="AG126" s="2"/>
      <c r="AH126" s="2"/>
      <c r="AI126" s="2"/>
      <c r="AJ126" s="2"/>
      <c r="AK126" s="2"/>
      <c r="AL126" s="2"/>
      <c r="AM126" s="2"/>
    </row>
    <row r="127" spans="1:39" ht="16.5" customHeight="1">
      <c r="A127" s="7"/>
      <c r="B127" s="7"/>
      <c r="C127" s="7"/>
      <c r="D127" s="7"/>
      <c r="E127" s="7"/>
      <c r="F127" s="7"/>
      <c r="G127" s="7"/>
      <c r="H127" s="7"/>
      <c r="I127" s="7"/>
      <c r="J127" s="7"/>
      <c r="K127" s="7"/>
      <c r="L127" s="7"/>
      <c r="M127" s="7"/>
      <c r="N127" s="7"/>
      <c r="O127" s="7"/>
      <c r="P127" s="7"/>
      <c r="Q127" s="7"/>
      <c r="R127" s="7"/>
      <c r="S127" s="7"/>
      <c r="T127" s="7"/>
      <c r="U127" s="7"/>
      <c r="V127" s="7"/>
      <c r="W127" s="7"/>
      <c r="X127" s="2"/>
      <c r="Y127" s="2"/>
      <c r="Z127" s="2"/>
      <c r="AA127" s="2"/>
      <c r="AB127" s="2"/>
      <c r="AC127" s="2"/>
      <c r="AD127" s="2"/>
      <c r="AE127" s="2"/>
      <c r="AF127" s="2"/>
      <c r="AG127" s="2"/>
      <c r="AH127" s="2"/>
      <c r="AI127" s="2"/>
      <c r="AJ127" s="2"/>
      <c r="AK127" s="2"/>
      <c r="AL127" s="2"/>
      <c r="AM127" s="2"/>
    </row>
    <row r="128" spans="1:39" ht="16.5" customHeight="1">
      <c r="A128" s="7"/>
      <c r="B128" s="7"/>
      <c r="C128" s="7"/>
      <c r="D128" s="7"/>
      <c r="E128" s="7"/>
      <c r="F128" s="7"/>
      <c r="G128" s="7"/>
      <c r="H128" s="7"/>
      <c r="I128" s="7"/>
      <c r="J128" s="7"/>
      <c r="K128" s="7"/>
      <c r="L128" s="7"/>
      <c r="M128" s="7"/>
      <c r="N128" s="7"/>
      <c r="O128" s="7"/>
      <c r="P128" s="7"/>
      <c r="Q128" s="7"/>
      <c r="R128" s="7"/>
      <c r="S128" s="7"/>
      <c r="T128" s="7"/>
      <c r="U128" s="7"/>
      <c r="V128" s="7"/>
      <c r="W128" s="7"/>
      <c r="X128" s="2"/>
      <c r="Y128" s="2"/>
      <c r="Z128" s="2"/>
      <c r="AA128" s="2"/>
      <c r="AB128" s="2"/>
      <c r="AC128" s="2"/>
      <c r="AD128" s="2"/>
      <c r="AE128" s="2"/>
      <c r="AF128" s="2"/>
      <c r="AG128" s="2"/>
      <c r="AH128" s="2"/>
      <c r="AI128" s="2"/>
      <c r="AJ128" s="2"/>
      <c r="AK128" s="2"/>
      <c r="AL128" s="2"/>
      <c r="AM128" s="2"/>
    </row>
    <row r="129" spans="1:39" ht="16.5" customHeight="1">
      <c r="A129" s="7"/>
      <c r="B129" s="7"/>
      <c r="C129" s="7"/>
      <c r="D129" s="7"/>
      <c r="E129" s="7"/>
      <c r="F129" s="7"/>
      <c r="G129" s="7"/>
      <c r="H129" s="7"/>
      <c r="I129" s="7"/>
      <c r="J129" s="7"/>
      <c r="K129" s="7"/>
      <c r="L129" s="7"/>
      <c r="M129" s="7"/>
      <c r="N129" s="7"/>
      <c r="O129" s="7"/>
      <c r="P129" s="7"/>
      <c r="Q129" s="7"/>
      <c r="R129" s="7"/>
      <c r="S129" s="7"/>
      <c r="T129" s="7"/>
      <c r="U129" s="7"/>
      <c r="V129" s="7"/>
      <c r="W129" s="7"/>
      <c r="X129" s="2"/>
      <c r="Y129" s="2"/>
      <c r="Z129" s="2"/>
      <c r="AA129" s="2"/>
      <c r="AB129" s="2"/>
      <c r="AC129" s="2"/>
      <c r="AD129" s="2"/>
      <c r="AE129" s="2"/>
      <c r="AF129" s="2"/>
      <c r="AG129" s="2"/>
      <c r="AH129" s="2"/>
      <c r="AI129" s="2"/>
      <c r="AJ129" s="2"/>
      <c r="AK129" s="2"/>
      <c r="AL129" s="2"/>
      <c r="AM129" s="2"/>
    </row>
    <row r="130" spans="1:39" ht="16.5" customHeight="1">
      <c r="A130" s="7"/>
      <c r="B130" s="7"/>
      <c r="C130" s="7"/>
      <c r="D130" s="7"/>
      <c r="E130" s="7"/>
      <c r="F130" s="7"/>
      <c r="G130" s="7"/>
      <c r="H130" s="7"/>
      <c r="I130" s="7"/>
      <c r="J130" s="7"/>
      <c r="K130" s="7"/>
      <c r="L130" s="7"/>
      <c r="M130" s="7"/>
      <c r="N130" s="7"/>
      <c r="O130" s="7"/>
      <c r="P130" s="7"/>
      <c r="Q130" s="7"/>
      <c r="R130" s="7"/>
      <c r="S130" s="7"/>
      <c r="T130" s="7"/>
      <c r="U130" s="7"/>
      <c r="V130" s="7"/>
      <c r="W130" s="7"/>
      <c r="X130" s="2"/>
      <c r="Y130" s="2"/>
      <c r="Z130" s="2"/>
      <c r="AA130" s="2"/>
      <c r="AB130" s="2"/>
      <c r="AC130" s="2"/>
      <c r="AD130" s="2"/>
      <c r="AE130" s="2"/>
      <c r="AF130" s="2"/>
      <c r="AG130" s="2"/>
      <c r="AH130" s="2"/>
      <c r="AI130" s="2"/>
      <c r="AJ130" s="2"/>
      <c r="AK130" s="2"/>
      <c r="AL130" s="2"/>
      <c r="AM130" s="2"/>
    </row>
    <row r="131" spans="1:39" ht="16.5" customHeight="1">
      <c r="A131" s="7"/>
      <c r="B131" s="7"/>
      <c r="C131" s="7"/>
      <c r="D131" s="7"/>
      <c r="E131" s="7"/>
      <c r="F131" s="7"/>
      <c r="G131" s="7"/>
      <c r="H131" s="7"/>
      <c r="I131" s="7"/>
      <c r="J131" s="7"/>
      <c r="K131" s="7"/>
      <c r="L131" s="7"/>
      <c r="M131" s="7"/>
      <c r="N131" s="7"/>
      <c r="O131" s="7"/>
      <c r="P131" s="7"/>
      <c r="Q131" s="7"/>
      <c r="R131" s="7"/>
      <c r="S131" s="7"/>
      <c r="T131" s="7"/>
      <c r="U131" s="7"/>
      <c r="V131" s="7"/>
      <c r="W131" s="7"/>
      <c r="X131" s="2"/>
      <c r="Y131" s="2"/>
      <c r="Z131" s="2"/>
      <c r="AA131" s="2"/>
      <c r="AB131" s="2"/>
      <c r="AC131" s="2"/>
      <c r="AD131" s="2"/>
      <c r="AE131" s="2"/>
      <c r="AF131" s="2"/>
      <c r="AG131" s="2"/>
      <c r="AH131" s="2"/>
      <c r="AI131" s="2"/>
      <c r="AJ131" s="2"/>
      <c r="AK131" s="2"/>
      <c r="AL131" s="2"/>
      <c r="AM131" s="2"/>
    </row>
    <row r="132" spans="1:39" ht="16.5" customHeight="1">
      <c r="A132" s="7"/>
      <c r="B132" s="7"/>
      <c r="C132" s="7"/>
      <c r="D132" s="7"/>
      <c r="E132" s="7"/>
      <c r="F132" s="7"/>
      <c r="G132" s="7"/>
      <c r="H132" s="7"/>
      <c r="I132" s="7"/>
      <c r="J132" s="7"/>
      <c r="K132" s="7"/>
      <c r="L132" s="7"/>
      <c r="M132" s="7"/>
      <c r="N132" s="7"/>
      <c r="O132" s="7"/>
      <c r="P132" s="7"/>
      <c r="Q132" s="7"/>
      <c r="R132" s="7"/>
      <c r="S132" s="7"/>
      <c r="T132" s="7"/>
      <c r="U132" s="7"/>
      <c r="V132" s="7"/>
      <c r="W132" s="7"/>
      <c r="X132" s="2"/>
      <c r="Y132" s="2"/>
      <c r="Z132" s="2"/>
      <c r="AA132" s="2"/>
      <c r="AB132" s="2"/>
      <c r="AC132" s="2"/>
      <c r="AD132" s="2"/>
      <c r="AE132" s="2"/>
      <c r="AF132" s="2"/>
      <c r="AG132" s="2"/>
      <c r="AH132" s="2"/>
      <c r="AI132" s="2"/>
      <c r="AJ132" s="2"/>
      <c r="AK132" s="2"/>
      <c r="AL132" s="2"/>
      <c r="AM132" s="2"/>
    </row>
    <row r="133" spans="1:39" ht="16.5" customHeight="1">
      <c r="A133" s="7"/>
      <c r="B133" s="7"/>
      <c r="C133" s="7"/>
      <c r="D133" s="7"/>
      <c r="E133" s="7"/>
      <c r="F133" s="7"/>
      <c r="G133" s="7"/>
      <c r="H133" s="7"/>
      <c r="I133" s="7"/>
      <c r="J133" s="7"/>
      <c r="K133" s="7"/>
      <c r="L133" s="7"/>
      <c r="M133" s="7"/>
      <c r="N133" s="7"/>
      <c r="O133" s="7"/>
      <c r="P133" s="7"/>
      <c r="Q133" s="7"/>
      <c r="R133" s="7"/>
      <c r="S133" s="7"/>
      <c r="T133" s="7"/>
      <c r="U133" s="7"/>
      <c r="V133" s="7"/>
      <c r="W133" s="7"/>
      <c r="X133" s="2"/>
      <c r="Y133" s="2"/>
      <c r="Z133" s="2"/>
      <c r="AA133" s="2"/>
      <c r="AB133" s="2"/>
      <c r="AC133" s="2"/>
      <c r="AD133" s="2"/>
      <c r="AE133" s="2"/>
      <c r="AF133" s="2"/>
      <c r="AG133" s="2"/>
      <c r="AH133" s="2"/>
      <c r="AI133" s="2"/>
      <c r="AJ133" s="2"/>
      <c r="AK133" s="2"/>
      <c r="AL133" s="2"/>
      <c r="AM133" s="2"/>
    </row>
    <row r="134" spans="1:39" ht="16.5" customHeight="1">
      <c r="A134" s="7"/>
      <c r="B134" s="7"/>
      <c r="C134" s="7"/>
      <c r="D134" s="7"/>
      <c r="E134" s="7"/>
      <c r="F134" s="7"/>
      <c r="G134" s="7"/>
      <c r="H134" s="7"/>
      <c r="I134" s="7"/>
      <c r="J134" s="7"/>
      <c r="K134" s="7"/>
      <c r="L134" s="7"/>
      <c r="M134" s="7"/>
      <c r="N134" s="7"/>
      <c r="O134" s="7"/>
      <c r="P134" s="7"/>
      <c r="Q134" s="7"/>
      <c r="R134" s="7"/>
      <c r="S134" s="7"/>
      <c r="T134" s="7"/>
      <c r="U134" s="7"/>
      <c r="V134" s="7"/>
      <c r="W134" s="7"/>
      <c r="X134" s="2"/>
      <c r="Y134" s="2"/>
      <c r="Z134" s="2"/>
      <c r="AA134" s="2"/>
      <c r="AB134" s="2"/>
      <c r="AC134" s="2"/>
      <c r="AD134" s="2"/>
      <c r="AE134" s="2"/>
      <c r="AF134" s="2"/>
      <c r="AG134" s="2"/>
      <c r="AH134" s="2"/>
      <c r="AI134" s="2"/>
      <c r="AJ134" s="2"/>
      <c r="AK134" s="2"/>
      <c r="AL134" s="2"/>
      <c r="AM134" s="2"/>
    </row>
    <row r="135" spans="1:39" ht="16.5" customHeight="1">
      <c r="A135" s="7"/>
      <c r="B135" s="7"/>
      <c r="C135" s="7"/>
      <c r="D135" s="7"/>
      <c r="E135" s="7"/>
      <c r="F135" s="7"/>
      <c r="G135" s="7"/>
      <c r="H135" s="7"/>
      <c r="I135" s="7"/>
      <c r="J135" s="7"/>
      <c r="K135" s="7"/>
      <c r="L135" s="7"/>
      <c r="M135" s="7"/>
      <c r="N135" s="7"/>
      <c r="O135" s="7"/>
      <c r="P135" s="7"/>
      <c r="Q135" s="7"/>
      <c r="R135" s="7"/>
      <c r="S135" s="7"/>
      <c r="T135" s="7"/>
      <c r="U135" s="7"/>
      <c r="V135" s="7"/>
      <c r="W135" s="7"/>
      <c r="X135" s="2"/>
      <c r="Y135" s="2"/>
      <c r="Z135" s="2"/>
      <c r="AA135" s="2"/>
      <c r="AB135" s="2"/>
      <c r="AC135" s="2"/>
      <c r="AD135" s="2"/>
      <c r="AE135" s="2"/>
      <c r="AF135" s="2"/>
      <c r="AG135" s="2"/>
      <c r="AH135" s="2"/>
      <c r="AI135" s="2"/>
      <c r="AJ135" s="2"/>
      <c r="AK135" s="2"/>
      <c r="AL135" s="2"/>
      <c r="AM135" s="2"/>
    </row>
    <row r="136" spans="1:39" ht="16.5" customHeight="1">
      <c r="A136" s="7"/>
      <c r="B136" s="7"/>
      <c r="C136" s="7"/>
      <c r="D136" s="7"/>
      <c r="E136" s="7"/>
      <c r="F136" s="7"/>
      <c r="G136" s="7"/>
      <c r="H136" s="7"/>
      <c r="I136" s="7"/>
      <c r="J136" s="7"/>
      <c r="K136" s="7"/>
      <c r="L136" s="7"/>
      <c r="M136" s="7"/>
      <c r="N136" s="7"/>
      <c r="O136" s="7"/>
      <c r="P136" s="7"/>
      <c r="Q136" s="7"/>
      <c r="R136" s="7"/>
      <c r="S136" s="7"/>
      <c r="T136" s="7"/>
      <c r="U136" s="7"/>
      <c r="V136" s="7"/>
      <c r="W136" s="7"/>
      <c r="X136" s="2"/>
      <c r="Y136" s="2"/>
      <c r="Z136" s="2"/>
      <c r="AA136" s="2"/>
      <c r="AB136" s="2"/>
      <c r="AC136" s="2"/>
      <c r="AD136" s="2"/>
      <c r="AE136" s="2"/>
      <c r="AF136" s="2"/>
      <c r="AG136" s="2"/>
      <c r="AH136" s="2"/>
      <c r="AI136" s="2"/>
      <c r="AJ136" s="2"/>
      <c r="AK136" s="2"/>
      <c r="AL136" s="2"/>
      <c r="AM136" s="2"/>
    </row>
    <row r="137" spans="1:39" ht="16.5" customHeight="1">
      <c r="A137" s="7"/>
      <c r="B137" s="7"/>
      <c r="C137" s="7"/>
      <c r="D137" s="7"/>
      <c r="E137" s="7"/>
      <c r="F137" s="7"/>
      <c r="G137" s="7"/>
      <c r="H137" s="7"/>
      <c r="I137" s="7"/>
      <c r="J137" s="7"/>
      <c r="K137" s="7"/>
      <c r="L137" s="7"/>
      <c r="M137" s="7"/>
      <c r="N137" s="7"/>
      <c r="O137" s="7"/>
      <c r="P137" s="7"/>
      <c r="Q137" s="7"/>
      <c r="R137" s="7"/>
      <c r="S137" s="7"/>
      <c r="T137" s="7"/>
      <c r="U137" s="7"/>
      <c r="V137" s="7"/>
      <c r="W137" s="7"/>
      <c r="X137" s="2"/>
      <c r="Y137" s="2"/>
      <c r="Z137" s="2"/>
      <c r="AA137" s="2"/>
      <c r="AB137" s="2"/>
      <c r="AC137" s="2"/>
      <c r="AD137" s="2"/>
      <c r="AE137" s="2"/>
      <c r="AF137" s="2"/>
      <c r="AG137" s="2"/>
      <c r="AH137" s="2"/>
      <c r="AI137" s="2"/>
      <c r="AJ137" s="2"/>
      <c r="AK137" s="2"/>
      <c r="AL137" s="2"/>
      <c r="AM137" s="2"/>
    </row>
    <row r="138" spans="1:39" ht="16.5" customHeight="1">
      <c r="A138" s="7"/>
      <c r="B138" s="7"/>
      <c r="C138" s="7"/>
      <c r="D138" s="7"/>
      <c r="E138" s="7"/>
      <c r="F138" s="7"/>
      <c r="G138" s="7"/>
      <c r="H138" s="7"/>
      <c r="I138" s="7"/>
      <c r="J138" s="7"/>
      <c r="K138" s="7"/>
      <c r="L138" s="7"/>
      <c r="M138" s="7"/>
      <c r="N138" s="7"/>
      <c r="O138" s="7"/>
      <c r="P138" s="7"/>
      <c r="Q138" s="7"/>
      <c r="R138" s="7"/>
      <c r="S138" s="7"/>
      <c r="T138" s="7"/>
      <c r="U138" s="7"/>
      <c r="V138" s="7"/>
      <c r="W138" s="7"/>
      <c r="X138" s="2"/>
      <c r="Y138" s="2"/>
      <c r="Z138" s="2"/>
      <c r="AA138" s="2"/>
      <c r="AB138" s="2"/>
      <c r="AC138" s="2"/>
      <c r="AD138" s="2"/>
      <c r="AE138" s="2"/>
      <c r="AF138" s="2"/>
      <c r="AG138" s="2"/>
      <c r="AH138" s="2"/>
      <c r="AI138" s="2"/>
      <c r="AJ138" s="2"/>
      <c r="AK138" s="2"/>
      <c r="AL138" s="2"/>
      <c r="AM138" s="2"/>
    </row>
    <row r="139" spans="1:39" ht="16.5" customHeight="1">
      <c r="A139" s="7"/>
      <c r="B139" s="7"/>
      <c r="C139" s="7"/>
      <c r="D139" s="7"/>
      <c r="E139" s="7"/>
      <c r="F139" s="7"/>
      <c r="G139" s="7"/>
      <c r="H139" s="7"/>
      <c r="I139" s="7"/>
      <c r="J139" s="7"/>
      <c r="K139" s="7"/>
      <c r="L139" s="7"/>
      <c r="M139" s="7"/>
      <c r="N139" s="7"/>
      <c r="O139" s="7"/>
      <c r="P139" s="7"/>
      <c r="Q139" s="7"/>
      <c r="R139" s="7"/>
      <c r="S139" s="7"/>
      <c r="T139" s="7"/>
      <c r="U139" s="7"/>
      <c r="V139" s="7"/>
      <c r="W139" s="7"/>
      <c r="X139" s="2"/>
      <c r="Y139" s="2"/>
      <c r="Z139" s="2"/>
      <c r="AA139" s="2"/>
      <c r="AB139" s="2"/>
      <c r="AC139" s="2"/>
      <c r="AD139" s="2"/>
      <c r="AE139" s="2"/>
      <c r="AF139" s="2"/>
      <c r="AG139" s="2"/>
      <c r="AH139" s="2"/>
      <c r="AI139" s="2"/>
      <c r="AJ139" s="2"/>
      <c r="AK139" s="2"/>
      <c r="AL139" s="2"/>
      <c r="AM139" s="2"/>
    </row>
    <row r="140" spans="1:39" ht="16.5" customHeight="1">
      <c r="A140" s="7"/>
      <c r="B140" s="7"/>
      <c r="C140" s="7"/>
      <c r="D140" s="7"/>
      <c r="E140" s="7"/>
      <c r="F140" s="7"/>
      <c r="G140" s="7"/>
      <c r="H140" s="7"/>
      <c r="I140" s="7"/>
      <c r="J140" s="7"/>
      <c r="K140" s="7"/>
      <c r="L140" s="7"/>
      <c r="M140" s="7"/>
      <c r="N140" s="7"/>
      <c r="O140" s="7"/>
      <c r="P140" s="7"/>
      <c r="Q140" s="7"/>
      <c r="R140" s="7"/>
      <c r="S140" s="7"/>
      <c r="T140" s="7"/>
      <c r="U140" s="7"/>
      <c r="V140" s="7"/>
      <c r="W140" s="7"/>
      <c r="X140" s="2"/>
      <c r="Y140" s="2"/>
      <c r="Z140" s="2"/>
      <c r="AA140" s="2"/>
      <c r="AB140" s="2"/>
      <c r="AC140" s="2"/>
      <c r="AD140" s="2"/>
      <c r="AE140" s="2"/>
      <c r="AF140" s="2"/>
      <c r="AG140" s="2"/>
      <c r="AH140" s="2"/>
      <c r="AI140" s="2"/>
      <c r="AJ140" s="2"/>
      <c r="AK140" s="2"/>
      <c r="AL140" s="2"/>
      <c r="AM140" s="2"/>
    </row>
    <row r="141" spans="1:39" ht="16.5" customHeight="1">
      <c r="A141" s="7"/>
      <c r="B141" s="7"/>
      <c r="C141" s="7"/>
      <c r="D141" s="7"/>
      <c r="E141" s="7"/>
      <c r="F141" s="7"/>
      <c r="G141" s="7"/>
      <c r="H141" s="7"/>
      <c r="I141" s="7"/>
      <c r="J141" s="7"/>
      <c r="K141" s="7"/>
      <c r="L141" s="7"/>
      <c r="M141" s="7"/>
      <c r="N141" s="7"/>
      <c r="O141" s="7"/>
      <c r="P141" s="7"/>
      <c r="Q141" s="7"/>
      <c r="R141" s="7"/>
      <c r="S141" s="7"/>
      <c r="T141" s="7"/>
      <c r="U141" s="7"/>
      <c r="V141" s="7"/>
      <c r="W141" s="7"/>
      <c r="X141" s="2"/>
      <c r="Y141" s="2"/>
      <c r="Z141" s="2"/>
      <c r="AA141" s="2"/>
      <c r="AB141" s="2"/>
      <c r="AC141" s="2"/>
      <c r="AD141" s="2"/>
      <c r="AE141" s="2"/>
      <c r="AF141" s="2"/>
      <c r="AG141" s="2"/>
      <c r="AH141" s="2"/>
      <c r="AI141" s="2"/>
      <c r="AJ141" s="2"/>
      <c r="AK141" s="2"/>
      <c r="AL141" s="2"/>
      <c r="AM141" s="2"/>
    </row>
    <row r="142" spans="1:39" ht="16.5" customHeight="1">
      <c r="A142" s="7"/>
      <c r="B142" s="7"/>
      <c r="C142" s="7"/>
      <c r="D142" s="7"/>
      <c r="E142" s="7"/>
      <c r="F142" s="7"/>
      <c r="G142" s="7"/>
      <c r="H142" s="7"/>
      <c r="I142" s="7"/>
      <c r="J142" s="7"/>
      <c r="K142" s="7"/>
      <c r="L142" s="7"/>
      <c r="M142" s="7"/>
      <c r="N142" s="7"/>
      <c r="O142" s="7"/>
      <c r="P142" s="7"/>
      <c r="Q142" s="7"/>
      <c r="R142" s="7"/>
      <c r="S142" s="7"/>
      <c r="T142" s="7"/>
      <c r="U142" s="7"/>
      <c r="V142" s="7"/>
      <c r="W142" s="7"/>
      <c r="X142" s="2"/>
      <c r="Y142" s="2"/>
      <c r="Z142" s="2"/>
      <c r="AA142" s="2"/>
      <c r="AB142" s="2"/>
      <c r="AC142" s="2"/>
      <c r="AD142" s="2"/>
      <c r="AE142" s="2"/>
      <c r="AF142" s="2"/>
      <c r="AG142" s="2"/>
      <c r="AH142" s="2"/>
      <c r="AI142" s="2"/>
      <c r="AJ142" s="2"/>
      <c r="AK142" s="2"/>
      <c r="AL142" s="2"/>
      <c r="AM142" s="2"/>
    </row>
    <row r="143" spans="1:39" ht="16.5" customHeight="1">
      <c r="A143" s="7"/>
      <c r="B143" s="7"/>
      <c r="C143" s="7"/>
      <c r="D143" s="7"/>
      <c r="E143" s="7"/>
      <c r="F143" s="7"/>
      <c r="G143" s="7"/>
      <c r="H143" s="7"/>
      <c r="I143" s="7"/>
      <c r="J143" s="7"/>
      <c r="K143" s="7"/>
      <c r="L143" s="7"/>
      <c r="M143" s="7"/>
      <c r="N143" s="7"/>
      <c r="O143" s="7"/>
      <c r="P143" s="7"/>
      <c r="Q143" s="7"/>
      <c r="R143" s="7"/>
      <c r="S143" s="7"/>
      <c r="T143" s="7"/>
      <c r="U143" s="7"/>
      <c r="V143" s="7"/>
      <c r="W143" s="7"/>
      <c r="X143" s="2"/>
      <c r="Y143" s="2"/>
      <c r="Z143" s="2"/>
      <c r="AA143" s="2"/>
      <c r="AB143" s="2"/>
      <c r="AC143" s="2"/>
      <c r="AD143" s="2"/>
      <c r="AE143" s="2"/>
      <c r="AF143" s="2"/>
      <c r="AG143" s="2"/>
      <c r="AH143" s="2"/>
      <c r="AI143" s="2"/>
      <c r="AJ143" s="2"/>
      <c r="AK143" s="2"/>
      <c r="AL143" s="2"/>
      <c r="AM143" s="2"/>
    </row>
    <row r="144" spans="1:39" ht="16.5" customHeight="1">
      <c r="A144" s="7"/>
      <c r="B144" s="7"/>
      <c r="C144" s="7"/>
      <c r="D144" s="7"/>
      <c r="E144" s="7"/>
      <c r="F144" s="7"/>
      <c r="G144" s="7"/>
      <c r="H144" s="7"/>
      <c r="I144" s="7"/>
      <c r="J144" s="7"/>
      <c r="K144" s="7"/>
      <c r="L144" s="7"/>
      <c r="M144" s="7"/>
      <c r="N144" s="7"/>
      <c r="O144" s="7"/>
      <c r="P144" s="7"/>
      <c r="Q144" s="7"/>
      <c r="R144" s="7"/>
      <c r="S144" s="7"/>
      <c r="T144" s="7"/>
      <c r="U144" s="7"/>
      <c r="V144" s="7"/>
      <c r="W144" s="7"/>
      <c r="X144" s="2"/>
      <c r="Y144" s="2"/>
      <c r="Z144" s="2"/>
      <c r="AA144" s="2"/>
      <c r="AB144" s="2"/>
      <c r="AC144" s="2"/>
      <c r="AD144" s="2"/>
      <c r="AE144" s="2"/>
      <c r="AF144" s="2"/>
      <c r="AG144" s="2"/>
      <c r="AH144" s="2"/>
      <c r="AI144" s="2"/>
      <c r="AJ144" s="2"/>
      <c r="AK144" s="2"/>
      <c r="AL144" s="2"/>
      <c r="AM144" s="2"/>
    </row>
    <row r="145" spans="1:39" ht="16.5" customHeight="1">
      <c r="A145" s="7"/>
      <c r="B145" s="7"/>
      <c r="C145" s="7"/>
      <c r="D145" s="7"/>
      <c r="E145" s="7"/>
      <c r="F145" s="7"/>
      <c r="G145" s="7"/>
      <c r="H145" s="7"/>
      <c r="I145" s="7"/>
      <c r="J145" s="7"/>
      <c r="K145" s="7"/>
      <c r="L145" s="7"/>
      <c r="M145" s="7"/>
      <c r="N145" s="7"/>
      <c r="O145" s="7"/>
      <c r="P145" s="7"/>
      <c r="Q145" s="7"/>
      <c r="R145" s="7"/>
      <c r="S145" s="7"/>
      <c r="T145" s="7"/>
      <c r="U145" s="7"/>
      <c r="V145" s="7"/>
      <c r="W145" s="7"/>
      <c r="X145" s="2"/>
      <c r="Y145" s="2"/>
      <c r="Z145" s="2"/>
      <c r="AA145" s="2"/>
      <c r="AB145" s="2"/>
      <c r="AC145" s="2"/>
      <c r="AD145" s="2"/>
      <c r="AE145" s="2"/>
      <c r="AF145" s="2"/>
      <c r="AG145" s="2"/>
      <c r="AH145" s="2"/>
      <c r="AI145" s="2"/>
      <c r="AJ145" s="2"/>
      <c r="AK145" s="2"/>
      <c r="AL145" s="2"/>
      <c r="AM145" s="2"/>
    </row>
    <row r="146" spans="1:39" ht="16.5" customHeight="1">
      <c r="A146" s="7"/>
      <c r="B146" s="7"/>
      <c r="C146" s="7"/>
      <c r="D146" s="7"/>
      <c r="E146" s="7"/>
      <c r="F146" s="7"/>
      <c r="G146" s="7"/>
      <c r="H146" s="7"/>
      <c r="I146" s="7"/>
      <c r="J146" s="7"/>
      <c r="K146" s="7"/>
      <c r="L146" s="7"/>
      <c r="M146" s="7"/>
      <c r="N146" s="7"/>
      <c r="O146" s="7"/>
      <c r="P146" s="7"/>
      <c r="Q146" s="7"/>
      <c r="R146" s="7"/>
      <c r="S146" s="7"/>
      <c r="T146" s="7"/>
      <c r="U146" s="7"/>
      <c r="V146" s="7"/>
      <c r="W146" s="7"/>
      <c r="X146" s="2"/>
      <c r="Y146" s="2"/>
      <c r="Z146" s="2"/>
      <c r="AA146" s="2"/>
      <c r="AB146" s="2"/>
      <c r="AC146" s="2"/>
      <c r="AD146" s="2"/>
      <c r="AE146" s="2"/>
      <c r="AF146" s="2"/>
      <c r="AG146" s="2"/>
      <c r="AH146" s="2"/>
      <c r="AI146" s="2"/>
      <c r="AJ146" s="2"/>
      <c r="AK146" s="2"/>
      <c r="AL146" s="2"/>
      <c r="AM146" s="2"/>
    </row>
    <row r="147" spans="1:39" ht="16.5" customHeight="1">
      <c r="A147" s="7"/>
      <c r="B147" s="7"/>
      <c r="C147" s="7"/>
      <c r="D147" s="7"/>
      <c r="E147" s="7"/>
      <c r="F147" s="7"/>
      <c r="G147" s="7"/>
      <c r="H147" s="7"/>
      <c r="I147" s="7"/>
      <c r="J147" s="7"/>
      <c r="K147" s="7"/>
      <c r="L147" s="7"/>
      <c r="M147" s="7"/>
      <c r="N147" s="7"/>
      <c r="O147" s="7"/>
      <c r="P147" s="7"/>
      <c r="Q147" s="7"/>
      <c r="R147" s="7"/>
      <c r="S147" s="7"/>
      <c r="T147" s="7"/>
      <c r="U147" s="7"/>
      <c r="V147" s="7"/>
      <c r="W147" s="7"/>
      <c r="X147" s="2"/>
      <c r="Y147" s="2"/>
      <c r="Z147" s="2"/>
      <c r="AA147" s="2"/>
      <c r="AB147" s="2"/>
      <c r="AC147" s="2"/>
      <c r="AD147" s="2"/>
      <c r="AE147" s="2"/>
      <c r="AF147" s="2"/>
      <c r="AG147" s="2"/>
      <c r="AH147" s="2"/>
      <c r="AI147" s="2"/>
      <c r="AJ147" s="2"/>
      <c r="AK147" s="2"/>
      <c r="AL147" s="2"/>
      <c r="AM147" s="2"/>
    </row>
    <row r="148" spans="1:39" ht="16.5" customHeight="1">
      <c r="A148" s="7"/>
      <c r="B148" s="7"/>
      <c r="C148" s="7"/>
      <c r="D148" s="7"/>
      <c r="E148" s="7"/>
      <c r="F148" s="7"/>
      <c r="G148" s="7"/>
      <c r="H148" s="7"/>
      <c r="I148" s="7"/>
      <c r="J148" s="7"/>
      <c r="K148" s="7"/>
      <c r="L148" s="7"/>
      <c r="M148" s="7"/>
      <c r="N148" s="7"/>
      <c r="O148" s="7"/>
      <c r="P148" s="7"/>
      <c r="Q148" s="7"/>
      <c r="R148" s="7"/>
      <c r="S148" s="7"/>
      <c r="T148" s="7"/>
      <c r="U148" s="7"/>
      <c r="V148" s="7"/>
      <c r="W148" s="7"/>
      <c r="X148" s="2"/>
      <c r="Y148" s="2"/>
      <c r="Z148" s="2"/>
      <c r="AA148" s="2"/>
      <c r="AB148" s="2"/>
      <c r="AC148" s="2"/>
      <c r="AD148" s="2"/>
      <c r="AE148" s="2"/>
      <c r="AF148" s="2"/>
      <c r="AG148" s="2"/>
      <c r="AH148" s="2"/>
      <c r="AI148" s="2"/>
      <c r="AJ148" s="2"/>
      <c r="AK148" s="2"/>
      <c r="AL148" s="2"/>
      <c r="AM148" s="2"/>
    </row>
    <row r="149" spans="1:39" ht="16.5" customHeight="1">
      <c r="A149" s="7"/>
      <c r="B149" s="7"/>
      <c r="C149" s="7"/>
      <c r="D149" s="7"/>
      <c r="E149" s="7"/>
      <c r="F149" s="7"/>
      <c r="G149" s="7"/>
      <c r="H149" s="7"/>
      <c r="I149" s="7"/>
      <c r="J149" s="7"/>
      <c r="K149" s="7"/>
      <c r="L149" s="7"/>
      <c r="M149" s="7"/>
      <c r="N149" s="7"/>
      <c r="O149" s="7"/>
      <c r="P149" s="7"/>
      <c r="Q149" s="7"/>
      <c r="R149" s="7"/>
      <c r="S149" s="7"/>
      <c r="T149" s="7"/>
      <c r="U149" s="7"/>
      <c r="V149" s="7"/>
      <c r="W149" s="7"/>
      <c r="X149" s="2"/>
      <c r="Y149" s="2"/>
      <c r="Z149" s="2"/>
      <c r="AA149" s="2"/>
      <c r="AB149" s="2"/>
      <c r="AC149" s="2"/>
      <c r="AD149" s="2"/>
      <c r="AE149" s="2"/>
      <c r="AF149" s="2"/>
      <c r="AG149" s="2"/>
      <c r="AH149" s="2"/>
      <c r="AI149" s="2"/>
      <c r="AJ149" s="2"/>
      <c r="AK149" s="2"/>
      <c r="AL149" s="2"/>
      <c r="AM149" s="2"/>
    </row>
    <row r="150" spans="1:39" ht="16.5" customHeight="1">
      <c r="A150" s="7"/>
      <c r="B150" s="7"/>
      <c r="C150" s="7"/>
      <c r="D150" s="7"/>
      <c r="E150" s="7"/>
      <c r="F150" s="7"/>
      <c r="G150" s="7"/>
      <c r="H150" s="7"/>
      <c r="I150" s="7"/>
      <c r="J150" s="7"/>
      <c r="K150" s="7"/>
      <c r="L150" s="7"/>
      <c r="M150" s="7"/>
      <c r="N150" s="7"/>
      <c r="O150" s="7"/>
      <c r="P150" s="7"/>
      <c r="Q150" s="7"/>
      <c r="R150" s="7"/>
      <c r="S150" s="7"/>
      <c r="T150" s="7"/>
      <c r="U150" s="7"/>
      <c r="V150" s="7"/>
      <c r="W150" s="7"/>
      <c r="X150" s="2"/>
      <c r="Y150" s="2"/>
      <c r="Z150" s="2"/>
      <c r="AA150" s="2"/>
      <c r="AB150" s="2"/>
      <c r="AC150" s="2"/>
      <c r="AD150" s="2"/>
      <c r="AE150" s="2"/>
      <c r="AF150" s="2"/>
      <c r="AG150" s="2"/>
      <c r="AH150" s="2"/>
      <c r="AI150" s="2"/>
      <c r="AJ150" s="2"/>
      <c r="AK150" s="2"/>
      <c r="AL150" s="2"/>
      <c r="AM150" s="2"/>
    </row>
    <row r="151" spans="1:39" ht="16.5" customHeight="1">
      <c r="A151" s="7"/>
      <c r="B151" s="7"/>
      <c r="C151" s="7"/>
      <c r="D151" s="7"/>
      <c r="E151" s="7"/>
      <c r="F151" s="7"/>
      <c r="G151" s="7"/>
      <c r="H151" s="7"/>
      <c r="I151" s="7"/>
      <c r="J151" s="7"/>
      <c r="K151" s="7"/>
      <c r="L151" s="7"/>
      <c r="M151" s="7"/>
      <c r="N151" s="7"/>
      <c r="O151" s="7"/>
      <c r="P151" s="7"/>
      <c r="Q151" s="7"/>
      <c r="R151" s="7"/>
      <c r="S151" s="7"/>
      <c r="T151" s="7"/>
      <c r="U151" s="7"/>
      <c r="V151" s="7"/>
      <c r="W151" s="7"/>
      <c r="X151" s="2"/>
      <c r="Y151" s="2"/>
      <c r="Z151" s="2"/>
      <c r="AA151" s="2"/>
      <c r="AB151" s="2"/>
      <c r="AC151" s="2"/>
      <c r="AD151" s="2"/>
      <c r="AE151" s="2"/>
      <c r="AF151" s="2"/>
      <c r="AG151" s="2"/>
      <c r="AH151" s="2"/>
      <c r="AI151" s="2"/>
      <c r="AJ151" s="2"/>
      <c r="AK151" s="2"/>
      <c r="AL151" s="2"/>
      <c r="AM151" s="2"/>
    </row>
    <row r="152" spans="1:39" ht="16.5" customHeight="1">
      <c r="A152" s="7"/>
      <c r="B152" s="7"/>
      <c r="C152" s="7"/>
      <c r="D152" s="7"/>
      <c r="E152" s="7"/>
      <c r="F152" s="7"/>
      <c r="G152" s="7"/>
      <c r="H152" s="7"/>
      <c r="I152" s="7"/>
      <c r="J152" s="7"/>
      <c r="K152" s="7"/>
      <c r="L152" s="7"/>
      <c r="M152" s="7"/>
      <c r="N152" s="7"/>
      <c r="O152" s="7"/>
      <c r="P152" s="7"/>
      <c r="Q152" s="7"/>
      <c r="R152" s="7"/>
      <c r="S152" s="7"/>
      <c r="T152" s="7"/>
      <c r="U152" s="7"/>
      <c r="V152" s="7"/>
      <c r="W152" s="7"/>
      <c r="X152" s="2"/>
      <c r="Y152" s="2"/>
      <c r="Z152" s="2"/>
      <c r="AA152" s="2"/>
      <c r="AB152" s="2"/>
      <c r="AC152" s="2"/>
      <c r="AD152" s="2"/>
      <c r="AE152" s="2"/>
      <c r="AF152" s="2"/>
      <c r="AG152" s="2"/>
      <c r="AH152" s="2"/>
      <c r="AI152" s="2"/>
      <c r="AJ152" s="2"/>
      <c r="AK152" s="2"/>
      <c r="AL152" s="2"/>
      <c r="AM152" s="2"/>
    </row>
    <row r="153" spans="1:39" ht="16.5" customHeight="1">
      <c r="A153" s="7"/>
      <c r="B153" s="7"/>
      <c r="C153" s="7"/>
      <c r="D153" s="7"/>
      <c r="E153" s="7"/>
      <c r="F153" s="7"/>
      <c r="G153" s="7"/>
      <c r="H153" s="7"/>
      <c r="I153" s="7"/>
      <c r="J153" s="7"/>
      <c r="K153" s="7"/>
      <c r="L153" s="7"/>
      <c r="M153" s="7"/>
      <c r="N153" s="7"/>
      <c r="O153" s="7"/>
      <c r="P153" s="7"/>
      <c r="Q153" s="7"/>
      <c r="R153" s="7"/>
      <c r="S153" s="7"/>
      <c r="T153" s="7"/>
      <c r="U153" s="7"/>
      <c r="V153" s="7"/>
      <c r="W153" s="7"/>
      <c r="X153" s="2"/>
      <c r="Y153" s="2"/>
      <c r="Z153" s="2"/>
      <c r="AA153" s="2"/>
      <c r="AB153" s="2"/>
      <c r="AC153" s="2"/>
      <c r="AD153" s="2"/>
      <c r="AE153" s="2"/>
      <c r="AF153" s="2"/>
      <c r="AG153" s="2"/>
      <c r="AH153" s="2"/>
      <c r="AI153" s="2"/>
      <c r="AJ153" s="2"/>
      <c r="AK153" s="2"/>
      <c r="AL153" s="2"/>
      <c r="AM153" s="2"/>
    </row>
    <row r="154" spans="1:39" ht="16.5" customHeight="1">
      <c r="A154" s="7"/>
      <c r="B154" s="7"/>
      <c r="C154" s="7"/>
      <c r="D154" s="7"/>
      <c r="E154" s="7"/>
      <c r="F154" s="7"/>
      <c r="G154" s="7"/>
      <c r="H154" s="7"/>
      <c r="I154" s="7"/>
      <c r="J154" s="7"/>
      <c r="K154" s="7"/>
      <c r="L154" s="7"/>
      <c r="M154" s="7"/>
      <c r="N154" s="7"/>
      <c r="O154" s="7"/>
      <c r="P154" s="7"/>
      <c r="Q154" s="7"/>
      <c r="R154" s="7"/>
      <c r="S154" s="7"/>
      <c r="T154" s="7"/>
      <c r="U154" s="7"/>
      <c r="V154" s="7"/>
      <c r="W154" s="7"/>
      <c r="X154" s="2"/>
      <c r="Y154" s="2"/>
      <c r="Z154" s="2"/>
      <c r="AA154" s="2"/>
      <c r="AB154" s="2"/>
      <c r="AC154" s="2"/>
      <c r="AD154" s="2"/>
      <c r="AE154" s="2"/>
      <c r="AF154" s="2"/>
      <c r="AG154" s="2"/>
      <c r="AH154" s="2"/>
      <c r="AI154" s="2"/>
      <c r="AJ154" s="2"/>
      <c r="AK154" s="2"/>
      <c r="AL154" s="2"/>
      <c r="AM154" s="2"/>
    </row>
    <row r="155" spans="1:39" ht="16.5" customHeight="1">
      <c r="A155" s="7"/>
      <c r="B155" s="7"/>
      <c r="C155" s="7"/>
      <c r="D155" s="7"/>
      <c r="E155" s="7"/>
      <c r="F155" s="7"/>
      <c r="G155" s="7"/>
      <c r="H155" s="7"/>
      <c r="I155" s="7"/>
      <c r="J155" s="7"/>
      <c r="K155" s="7"/>
      <c r="L155" s="7"/>
      <c r="M155" s="7"/>
      <c r="N155" s="7"/>
      <c r="O155" s="7"/>
      <c r="P155" s="7"/>
      <c r="Q155" s="7"/>
      <c r="R155" s="7"/>
      <c r="S155" s="7"/>
      <c r="T155" s="7"/>
      <c r="U155" s="7"/>
      <c r="V155" s="7"/>
      <c r="W155" s="7"/>
      <c r="X155" s="2"/>
      <c r="Y155" s="2"/>
      <c r="Z155" s="2"/>
      <c r="AA155" s="2"/>
      <c r="AB155" s="2"/>
      <c r="AC155" s="2"/>
      <c r="AD155" s="2"/>
      <c r="AE155" s="2"/>
      <c r="AF155" s="2"/>
      <c r="AG155" s="2"/>
      <c r="AH155" s="2"/>
      <c r="AI155" s="2"/>
      <c r="AJ155" s="2"/>
      <c r="AK155" s="2"/>
      <c r="AL155" s="2"/>
      <c r="AM155" s="2"/>
    </row>
    <row r="156" spans="1:39" ht="16.5" customHeight="1">
      <c r="A156" s="7"/>
      <c r="B156" s="7"/>
      <c r="C156" s="7"/>
      <c r="D156" s="7"/>
      <c r="E156" s="7"/>
      <c r="F156" s="7"/>
      <c r="G156" s="7"/>
      <c r="H156" s="7"/>
      <c r="I156" s="7"/>
      <c r="J156" s="7"/>
      <c r="K156" s="7"/>
      <c r="L156" s="7"/>
      <c r="M156" s="7"/>
      <c r="N156" s="7"/>
      <c r="O156" s="7"/>
      <c r="P156" s="7"/>
      <c r="Q156" s="7"/>
      <c r="R156" s="7"/>
      <c r="S156" s="7"/>
      <c r="T156" s="7"/>
      <c r="U156" s="7"/>
      <c r="V156" s="7"/>
      <c r="W156" s="7"/>
      <c r="X156" s="2"/>
      <c r="Y156" s="2"/>
      <c r="Z156" s="2"/>
      <c r="AA156" s="2"/>
      <c r="AB156" s="2"/>
      <c r="AC156" s="2"/>
      <c r="AD156" s="2"/>
      <c r="AE156" s="2"/>
      <c r="AF156" s="2"/>
      <c r="AG156" s="2"/>
      <c r="AH156" s="2"/>
      <c r="AI156" s="2"/>
      <c r="AJ156" s="2"/>
      <c r="AK156" s="2"/>
      <c r="AL156" s="2"/>
      <c r="AM156" s="2"/>
    </row>
    <row r="157" spans="1:39" ht="16.5" customHeight="1">
      <c r="A157" s="7"/>
      <c r="B157" s="7"/>
      <c r="C157" s="7"/>
      <c r="D157" s="7"/>
      <c r="E157" s="7"/>
      <c r="F157" s="7"/>
      <c r="G157" s="7"/>
      <c r="H157" s="7"/>
      <c r="I157" s="7"/>
      <c r="J157" s="7"/>
      <c r="K157" s="7"/>
      <c r="L157" s="7"/>
      <c r="M157" s="7"/>
      <c r="N157" s="7"/>
      <c r="O157" s="7"/>
      <c r="P157" s="7"/>
      <c r="Q157" s="7"/>
      <c r="R157" s="7"/>
      <c r="S157" s="7"/>
      <c r="T157" s="7"/>
      <c r="U157" s="7"/>
      <c r="V157" s="7"/>
      <c r="W157" s="7"/>
      <c r="X157" s="2"/>
      <c r="Y157" s="2"/>
      <c r="Z157" s="2"/>
      <c r="AA157" s="2"/>
      <c r="AB157" s="2"/>
      <c r="AC157" s="2"/>
      <c r="AD157" s="2"/>
      <c r="AE157" s="2"/>
      <c r="AF157" s="2"/>
      <c r="AG157" s="2"/>
      <c r="AH157" s="2"/>
      <c r="AI157" s="2"/>
      <c r="AJ157" s="2"/>
      <c r="AK157" s="2"/>
      <c r="AL157" s="2"/>
      <c r="AM157" s="2"/>
    </row>
    <row r="158" spans="1:39" ht="16.5" customHeight="1">
      <c r="A158" s="7"/>
      <c r="B158" s="7"/>
      <c r="C158" s="7"/>
      <c r="D158" s="7"/>
      <c r="E158" s="7"/>
      <c r="F158" s="7"/>
      <c r="G158" s="7"/>
      <c r="H158" s="7"/>
      <c r="I158" s="7"/>
      <c r="J158" s="7"/>
      <c r="K158" s="7"/>
      <c r="L158" s="7"/>
      <c r="M158" s="7"/>
      <c r="N158" s="7"/>
      <c r="O158" s="7"/>
      <c r="P158" s="7"/>
      <c r="Q158" s="7"/>
      <c r="R158" s="7"/>
      <c r="S158" s="7"/>
      <c r="T158" s="7"/>
      <c r="U158" s="7"/>
      <c r="V158" s="7"/>
      <c r="W158" s="7"/>
      <c r="X158" s="2"/>
      <c r="Y158" s="2"/>
      <c r="Z158" s="2"/>
      <c r="AA158" s="2"/>
      <c r="AB158" s="2"/>
      <c r="AC158" s="2"/>
      <c r="AD158" s="2"/>
      <c r="AE158" s="2"/>
      <c r="AF158" s="2"/>
      <c r="AG158" s="2"/>
      <c r="AH158" s="2"/>
      <c r="AI158" s="2"/>
      <c r="AJ158" s="2"/>
      <c r="AK158" s="2"/>
      <c r="AL158" s="2"/>
      <c r="AM158" s="2"/>
    </row>
    <row r="159" spans="1:39" ht="16.5" customHeight="1">
      <c r="A159" s="7"/>
      <c r="B159" s="7"/>
      <c r="C159" s="7"/>
      <c r="D159" s="7"/>
      <c r="E159" s="7"/>
      <c r="F159" s="7"/>
      <c r="G159" s="7"/>
      <c r="H159" s="7"/>
      <c r="I159" s="7"/>
      <c r="J159" s="7"/>
      <c r="K159" s="7"/>
      <c r="L159" s="7"/>
      <c r="M159" s="7"/>
      <c r="N159" s="7"/>
      <c r="O159" s="7"/>
      <c r="P159" s="7"/>
      <c r="Q159" s="7"/>
      <c r="R159" s="7"/>
      <c r="S159" s="7"/>
      <c r="T159" s="7"/>
      <c r="U159" s="7"/>
      <c r="V159" s="7"/>
      <c r="W159" s="7"/>
      <c r="X159" s="2"/>
      <c r="Y159" s="2"/>
      <c r="Z159" s="2"/>
      <c r="AA159" s="2"/>
      <c r="AB159" s="2"/>
      <c r="AC159" s="2"/>
      <c r="AD159" s="2"/>
      <c r="AE159" s="2"/>
      <c r="AF159" s="2"/>
      <c r="AG159" s="2"/>
      <c r="AH159" s="2"/>
      <c r="AI159" s="2"/>
      <c r="AJ159" s="2"/>
      <c r="AK159" s="2"/>
      <c r="AL159" s="2"/>
      <c r="AM159" s="2"/>
    </row>
    <row r="160" spans="1:39" ht="16.5" customHeight="1">
      <c r="A160" s="7"/>
      <c r="B160" s="7"/>
      <c r="C160" s="7"/>
      <c r="D160" s="7"/>
      <c r="E160" s="7"/>
      <c r="F160" s="7"/>
      <c r="G160" s="7"/>
      <c r="H160" s="7"/>
      <c r="I160" s="7"/>
      <c r="J160" s="7"/>
      <c r="K160" s="7"/>
      <c r="L160" s="7"/>
      <c r="M160" s="7"/>
      <c r="N160" s="7"/>
      <c r="O160" s="7"/>
      <c r="P160" s="7"/>
      <c r="Q160" s="7"/>
      <c r="R160" s="7"/>
      <c r="S160" s="7"/>
      <c r="T160" s="7"/>
      <c r="U160" s="7"/>
      <c r="V160" s="7"/>
      <c r="W160" s="7"/>
      <c r="X160" s="2"/>
      <c r="Y160" s="2"/>
      <c r="Z160" s="2"/>
      <c r="AA160" s="2"/>
      <c r="AB160" s="2"/>
      <c r="AC160" s="2"/>
      <c r="AD160" s="2"/>
      <c r="AE160" s="2"/>
      <c r="AF160" s="2"/>
      <c r="AG160" s="2"/>
      <c r="AH160" s="2"/>
      <c r="AI160" s="2"/>
      <c r="AJ160" s="2"/>
      <c r="AK160" s="2"/>
      <c r="AL160" s="2"/>
      <c r="AM160" s="2"/>
    </row>
    <row r="161" spans="1:39" ht="16.5" customHeight="1">
      <c r="A161" s="7"/>
      <c r="B161" s="7"/>
      <c r="C161" s="7"/>
      <c r="D161" s="7"/>
      <c r="E161" s="7"/>
      <c r="F161" s="7"/>
      <c r="G161" s="7"/>
      <c r="H161" s="7"/>
      <c r="I161" s="7"/>
      <c r="J161" s="7"/>
      <c r="K161" s="7"/>
      <c r="L161" s="7"/>
      <c r="M161" s="7"/>
      <c r="N161" s="7"/>
      <c r="O161" s="7"/>
      <c r="P161" s="7"/>
      <c r="Q161" s="7"/>
      <c r="R161" s="7"/>
      <c r="S161" s="7"/>
      <c r="T161" s="7"/>
      <c r="U161" s="7"/>
      <c r="V161" s="7"/>
      <c r="W161" s="7"/>
      <c r="X161" s="2"/>
      <c r="Y161" s="2"/>
      <c r="Z161" s="2"/>
      <c r="AA161" s="2"/>
      <c r="AB161" s="2"/>
      <c r="AC161" s="2"/>
      <c r="AD161" s="2"/>
      <c r="AE161" s="2"/>
      <c r="AF161" s="2"/>
      <c r="AG161" s="2"/>
      <c r="AH161" s="2"/>
      <c r="AI161" s="2"/>
      <c r="AJ161" s="2"/>
      <c r="AK161" s="2"/>
      <c r="AL161" s="2"/>
      <c r="AM161" s="2"/>
    </row>
    <row r="162" spans="1:39" ht="16.5" customHeight="1">
      <c r="A162" s="7"/>
      <c r="B162" s="7"/>
      <c r="C162" s="7"/>
      <c r="D162" s="7"/>
      <c r="E162" s="7"/>
      <c r="F162" s="7"/>
      <c r="G162" s="7"/>
      <c r="H162" s="7"/>
      <c r="I162" s="7"/>
      <c r="J162" s="7"/>
      <c r="K162" s="7"/>
      <c r="L162" s="7"/>
      <c r="M162" s="7"/>
      <c r="N162" s="7"/>
      <c r="O162" s="7"/>
      <c r="P162" s="7"/>
      <c r="Q162" s="7"/>
      <c r="R162" s="7"/>
      <c r="S162" s="7"/>
      <c r="T162" s="7"/>
      <c r="U162" s="7"/>
      <c r="V162" s="7"/>
      <c r="W162" s="7"/>
      <c r="X162" s="2"/>
      <c r="Y162" s="2"/>
      <c r="Z162" s="2"/>
      <c r="AA162" s="2"/>
      <c r="AB162" s="2"/>
      <c r="AC162" s="2"/>
      <c r="AD162" s="2"/>
      <c r="AE162" s="2"/>
      <c r="AF162" s="2"/>
      <c r="AG162" s="2"/>
      <c r="AH162" s="2"/>
      <c r="AI162" s="2"/>
      <c r="AJ162" s="2"/>
      <c r="AK162" s="2"/>
      <c r="AL162" s="2"/>
      <c r="AM162" s="2"/>
    </row>
    <row r="163" spans="1:39" ht="16.5" customHeight="1">
      <c r="A163" s="7"/>
      <c r="B163" s="7"/>
      <c r="C163" s="7"/>
      <c r="D163" s="7"/>
      <c r="E163" s="7"/>
      <c r="F163" s="7"/>
      <c r="G163" s="7"/>
      <c r="H163" s="7"/>
      <c r="I163" s="7"/>
      <c r="J163" s="7"/>
      <c r="K163" s="7"/>
      <c r="L163" s="7"/>
      <c r="M163" s="7"/>
      <c r="N163" s="7"/>
      <c r="O163" s="7"/>
      <c r="P163" s="7"/>
      <c r="Q163" s="7"/>
      <c r="R163" s="7"/>
      <c r="S163" s="7"/>
      <c r="T163" s="7"/>
      <c r="U163" s="7"/>
      <c r="V163" s="7"/>
      <c r="W163" s="7"/>
      <c r="X163" s="2"/>
      <c r="Y163" s="2"/>
      <c r="Z163" s="2"/>
      <c r="AA163" s="2"/>
      <c r="AB163" s="2"/>
      <c r="AC163" s="2"/>
      <c r="AD163" s="2"/>
      <c r="AE163" s="2"/>
      <c r="AF163" s="2"/>
      <c r="AG163" s="2"/>
      <c r="AH163" s="2"/>
      <c r="AI163" s="2"/>
      <c r="AJ163" s="2"/>
      <c r="AK163" s="2"/>
      <c r="AL163" s="2"/>
      <c r="AM163" s="2"/>
    </row>
    <row r="164" spans="1:39" ht="16.5" customHeight="1">
      <c r="A164" s="7"/>
      <c r="B164" s="7"/>
      <c r="C164" s="7"/>
      <c r="D164" s="7"/>
      <c r="E164" s="7"/>
      <c r="F164" s="7"/>
      <c r="G164" s="7"/>
      <c r="H164" s="7"/>
      <c r="I164" s="7"/>
      <c r="J164" s="7"/>
      <c r="K164" s="7"/>
      <c r="L164" s="7"/>
      <c r="M164" s="7"/>
      <c r="N164" s="7"/>
      <c r="O164" s="7"/>
      <c r="P164" s="7"/>
      <c r="Q164" s="7"/>
      <c r="R164" s="7"/>
      <c r="S164" s="7"/>
      <c r="T164" s="7"/>
      <c r="U164" s="7"/>
      <c r="V164" s="7"/>
      <c r="W164" s="7"/>
      <c r="X164" s="2"/>
      <c r="Y164" s="2"/>
      <c r="Z164" s="2"/>
      <c r="AA164" s="2"/>
      <c r="AB164" s="2"/>
      <c r="AC164" s="2"/>
      <c r="AD164" s="2"/>
      <c r="AE164" s="2"/>
      <c r="AF164" s="2"/>
      <c r="AG164" s="2"/>
      <c r="AH164" s="2"/>
      <c r="AI164" s="2"/>
      <c r="AJ164" s="2"/>
      <c r="AK164" s="2"/>
      <c r="AL164" s="2"/>
      <c r="AM164" s="2"/>
    </row>
    <row r="165" spans="1:39" ht="16.5" customHeight="1">
      <c r="A165" s="7"/>
      <c r="B165" s="7"/>
      <c r="C165" s="7"/>
      <c r="D165" s="7"/>
      <c r="E165" s="7"/>
      <c r="F165" s="7"/>
      <c r="G165" s="7"/>
      <c r="H165" s="7"/>
      <c r="I165" s="7"/>
      <c r="J165" s="7"/>
      <c r="K165" s="7"/>
      <c r="L165" s="7"/>
      <c r="M165" s="7"/>
      <c r="N165" s="7"/>
      <c r="O165" s="7"/>
      <c r="P165" s="7"/>
      <c r="Q165" s="7"/>
      <c r="R165" s="7"/>
      <c r="S165" s="7"/>
      <c r="T165" s="7"/>
      <c r="U165" s="7"/>
      <c r="V165" s="7"/>
      <c r="W165" s="7"/>
      <c r="X165" s="2"/>
      <c r="Y165" s="2"/>
      <c r="Z165" s="2"/>
      <c r="AA165" s="2"/>
      <c r="AB165" s="2"/>
      <c r="AC165" s="2"/>
      <c r="AD165" s="2"/>
      <c r="AE165" s="2"/>
      <c r="AF165" s="2"/>
      <c r="AG165" s="2"/>
      <c r="AH165" s="2"/>
      <c r="AI165" s="2"/>
      <c r="AJ165" s="2"/>
      <c r="AK165" s="2"/>
      <c r="AL165" s="2"/>
      <c r="AM165" s="2"/>
    </row>
    <row r="166" spans="1:39" ht="16.5" customHeight="1">
      <c r="A166" s="7"/>
      <c r="B166" s="7"/>
      <c r="C166" s="7"/>
      <c r="D166" s="7"/>
      <c r="E166" s="7"/>
      <c r="F166" s="7"/>
      <c r="G166" s="7"/>
      <c r="H166" s="7"/>
      <c r="I166" s="7"/>
      <c r="J166" s="7"/>
      <c r="K166" s="7"/>
      <c r="L166" s="7"/>
      <c r="M166" s="7"/>
      <c r="N166" s="7"/>
      <c r="O166" s="7"/>
      <c r="P166" s="7"/>
      <c r="Q166" s="7"/>
      <c r="R166" s="7"/>
      <c r="S166" s="7"/>
      <c r="T166" s="7"/>
      <c r="U166" s="7"/>
      <c r="V166" s="7"/>
      <c r="W166" s="7"/>
      <c r="X166" s="2"/>
      <c r="Y166" s="2"/>
      <c r="Z166" s="2"/>
      <c r="AA166" s="2"/>
      <c r="AB166" s="2"/>
      <c r="AC166" s="2"/>
      <c r="AD166" s="2"/>
      <c r="AE166" s="2"/>
      <c r="AF166" s="2"/>
      <c r="AG166" s="2"/>
      <c r="AH166" s="2"/>
      <c r="AI166" s="2"/>
      <c r="AJ166" s="2"/>
      <c r="AK166" s="2"/>
      <c r="AL166" s="2"/>
      <c r="AM166" s="2"/>
    </row>
    <row r="167" spans="1:39" ht="16.5" customHeight="1">
      <c r="A167" s="7"/>
      <c r="B167" s="7"/>
      <c r="C167" s="7"/>
      <c r="D167" s="7"/>
      <c r="E167" s="7"/>
      <c r="F167" s="7"/>
      <c r="G167" s="7"/>
      <c r="H167" s="7"/>
      <c r="I167" s="7"/>
      <c r="J167" s="7"/>
      <c r="K167" s="7"/>
      <c r="L167" s="7"/>
      <c r="M167" s="7"/>
      <c r="N167" s="7"/>
      <c r="O167" s="7"/>
      <c r="P167" s="7"/>
      <c r="Q167" s="7"/>
      <c r="R167" s="7"/>
      <c r="S167" s="7"/>
      <c r="T167" s="7"/>
      <c r="U167" s="7"/>
      <c r="V167" s="7"/>
      <c r="W167" s="7"/>
      <c r="X167" s="2"/>
      <c r="Y167" s="2"/>
      <c r="Z167" s="2"/>
      <c r="AA167" s="2"/>
      <c r="AB167" s="2"/>
      <c r="AC167" s="2"/>
      <c r="AD167" s="2"/>
      <c r="AE167" s="2"/>
      <c r="AF167" s="2"/>
      <c r="AG167" s="2"/>
      <c r="AH167" s="2"/>
      <c r="AI167" s="2"/>
      <c r="AJ167" s="2"/>
      <c r="AK167" s="2"/>
      <c r="AL167" s="2"/>
      <c r="AM167" s="2"/>
    </row>
    <row r="168" spans="1:39" ht="16.5" customHeight="1">
      <c r="A168" s="7"/>
      <c r="B168" s="7"/>
      <c r="C168" s="7"/>
      <c r="D168" s="7"/>
      <c r="E168" s="7"/>
      <c r="F168" s="7"/>
      <c r="G168" s="7"/>
      <c r="H168" s="7"/>
      <c r="I168" s="7"/>
      <c r="J168" s="7"/>
      <c r="K168" s="7"/>
      <c r="L168" s="7"/>
      <c r="M168" s="7"/>
      <c r="N168" s="7"/>
      <c r="O168" s="7"/>
      <c r="P168" s="7"/>
      <c r="Q168" s="7"/>
      <c r="R168" s="7"/>
      <c r="S168" s="7"/>
      <c r="T168" s="7"/>
      <c r="U168" s="7"/>
      <c r="V168" s="7"/>
      <c r="W168" s="7"/>
      <c r="X168" s="2"/>
      <c r="Y168" s="2"/>
      <c r="Z168" s="2"/>
      <c r="AA168" s="2"/>
      <c r="AB168" s="2"/>
      <c r="AC168" s="2"/>
      <c r="AD168" s="2"/>
      <c r="AE168" s="2"/>
      <c r="AF168" s="2"/>
      <c r="AG168" s="2"/>
      <c r="AH168" s="2"/>
      <c r="AI168" s="2"/>
      <c r="AJ168" s="2"/>
      <c r="AK168" s="2"/>
      <c r="AL168" s="2"/>
      <c r="AM168" s="2"/>
    </row>
    <row r="169" spans="1:39" ht="16.5" customHeight="1">
      <c r="A169" s="7"/>
      <c r="B169" s="7"/>
      <c r="C169" s="7"/>
      <c r="D169" s="7"/>
      <c r="E169" s="7"/>
      <c r="F169" s="7"/>
      <c r="G169" s="7"/>
      <c r="H169" s="7"/>
      <c r="I169" s="7"/>
      <c r="J169" s="7"/>
      <c r="K169" s="7"/>
      <c r="L169" s="7"/>
      <c r="M169" s="7"/>
      <c r="N169" s="7"/>
      <c r="O169" s="7"/>
      <c r="P169" s="7"/>
      <c r="Q169" s="7"/>
      <c r="R169" s="7"/>
      <c r="S169" s="7"/>
      <c r="T169" s="7"/>
      <c r="U169" s="7"/>
      <c r="V169" s="7"/>
      <c r="W169" s="7"/>
      <c r="X169" s="2"/>
      <c r="Y169" s="2"/>
      <c r="Z169" s="2"/>
      <c r="AA169" s="2"/>
      <c r="AB169" s="2"/>
      <c r="AC169" s="2"/>
      <c r="AD169" s="2"/>
      <c r="AE169" s="2"/>
      <c r="AF169" s="2"/>
      <c r="AG169" s="2"/>
      <c r="AH169" s="2"/>
      <c r="AI169" s="2"/>
      <c r="AJ169" s="2"/>
      <c r="AK169" s="2"/>
      <c r="AL169" s="2"/>
      <c r="AM169" s="2"/>
    </row>
    <row r="170" spans="1:39" ht="16.5" customHeight="1">
      <c r="A170" s="7"/>
      <c r="B170" s="7"/>
      <c r="C170" s="7"/>
      <c r="D170" s="7"/>
      <c r="E170" s="7"/>
      <c r="F170" s="7"/>
      <c r="G170" s="7"/>
      <c r="H170" s="7"/>
      <c r="I170" s="7"/>
      <c r="J170" s="7"/>
      <c r="K170" s="7"/>
      <c r="L170" s="7"/>
      <c r="M170" s="7"/>
      <c r="N170" s="7"/>
      <c r="O170" s="7"/>
      <c r="P170" s="7"/>
      <c r="Q170" s="7"/>
      <c r="R170" s="7"/>
      <c r="S170" s="7"/>
      <c r="T170" s="7"/>
      <c r="U170" s="7"/>
      <c r="V170" s="7"/>
      <c r="W170" s="7"/>
      <c r="X170" s="2"/>
      <c r="Y170" s="2"/>
      <c r="Z170" s="2"/>
      <c r="AA170" s="2"/>
      <c r="AB170" s="2"/>
      <c r="AC170" s="2"/>
      <c r="AD170" s="2"/>
      <c r="AE170" s="2"/>
      <c r="AF170" s="2"/>
      <c r="AG170" s="2"/>
      <c r="AH170" s="2"/>
      <c r="AI170" s="2"/>
      <c r="AJ170" s="2"/>
      <c r="AK170" s="2"/>
      <c r="AL170" s="2"/>
      <c r="AM170" s="2"/>
    </row>
    <row r="171" spans="1:39" ht="16.5" customHeight="1">
      <c r="A171" s="7"/>
      <c r="B171" s="7"/>
      <c r="C171" s="7"/>
      <c r="D171" s="7"/>
      <c r="E171" s="7"/>
      <c r="F171" s="7"/>
      <c r="G171" s="7"/>
      <c r="H171" s="7"/>
      <c r="I171" s="7"/>
      <c r="J171" s="7"/>
      <c r="K171" s="7"/>
      <c r="L171" s="7"/>
      <c r="M171" s="7"/>
      <c r="N171" s="7"/>
      <c r="O171" s="7"/>
      <c r="P171" s="7"/>
      <c r="Q171" s="7"/>
      <c r="R171" s="7"/>
      <c r="S171" s="7"/>
      <c r="T171" s="7"/>
      <c r="U171" s="7"/>
      <c r="V171" s="7"/>
      <c r="W171" s="7"/>
      <c r="X171" s="2"/>
      <c r="Y171" s="2"/>
      <c r="Z171" s="2"/>
      <c r="AA171" s="2"/>
      <c r="AB171" s="2"/>
      <c r="AC171" s="2"/>
      <c r="AD171" s="2"/>
      <c r="AE171" s="2"/>
      <c r="AF171" s="2"/>
      <c r="AG171" s="2"/>
      <c r="AH171" s="2"/>
      <c r="AI171" s="2"/>
      <c r="AJ171" s="2"/>
      <c r="AK171" s="2"/>
      <c r="AL171" s="2"/>
      <c r="AM171" s="2"/>
    </row>
    <row r="172" spans="1:39" ht="16.5" customHeight="1">
      <c r="A172" s="7"/>
      <c r="B172" s="7"/>
      <c r="C172" s="7"/>
      <c r="D172" s="7"/>
      <c r="E172" s="7"/>
      <c r="F172" s="7"/>
      <c r="G172" s="7"/>
      <c r="H172" s="7"/>
      <c r="I172" s="7"/>
      <c r="J172" s="7"/>
      <c r="K172" s="7"/>
      <c r="L172" s="7"/>
      <c r="M172" s="7"/>
      <c r="N172" s="7"/>
      <c r="O172" s="7"/>
      <c r="P172" s="7"/>
      <c r="Q172" s="7"/>
      <c r="R172" s="7"/>
      <c r="S172" s="7"/>
      <c r="T172" s="7"/>
      <c r="U172" s="7"/>
      <c r="V172" s="7"/>
      <c r="W172" s="7"/>
      <c r="X172" s="2"/>
      <c r="Y172" s="2"/>
      <c r="Z172" s="2"/>
      <c r="AA172" s="2"/>
      <c r="AB172" s="2"/>
      <c r="AC172" s="2"/>
      <c r="AD172" s="2"/>
      <c r="AE172" s="2"/>
      <c r="AF172" s="2"/>
      <c r="AG172" s="2"/>
      <c r="AH172" s="2"/>
      <c r="AI172" s="2"/>
      <c r="AJ172" s="2"/>
      <c r="AK172" s="2"/>
      <c r="AL172" s="2"/>
      <c r="AM172" s="2"/>
    </row>
    <row r="173" spans="1:39" ht="16.5" customHeight="1">
      <c r="A173" s="7"/>
      <c r="B173" s="7"/>
      <c r="C173" s="7"/>
      <c r="D173" s="7"/>
      <c r="E173" s="7"/>
      <c r="F173" s="7"/>
      <c r="G173" s="7"/>
      <c r="H173" s="7"/>
      <c r="I173" s="7"/>
      <c r="J173" s="7"/>
      <c r="K173" s="7"/>
      <c r="L173" s="7"/>
      <c r="M173" s="7"/>
      <c r="N173" s="7"/>
      <c r="O173" s="7"/>
      <c r="P173" s="7"/>
      <c r="Q173" s="7"/>
      <c r="R173" s="7"/>
      <c r="S173" s="7"/>
      <c r="T173" s="7"/>
      <c r="U173" s="7"/>
      <c r="V173" s="7"/>
      <c r="W173" s="7"/>
      <c r="X173" s="2"/>
      <c r="Y173" s="2"/>
      <c r="Z173" s="2"/>
      <c r="AA173" s="2"/>
      <c r="AB173" s="2"/>
      <c r="AC173" s="2"/>
      <c r="AD173" s="2"/>
      <c r="AE173" s="2"/>
      <c r="AF173" s="2"/>
      <c r="AG173" s="2"/>
      <c r="AH173" s="2"/>
      <c r="AI173" s="2"/>
      <c r="AJ173" s="2"/>
      <c r="AK173" s="2"/>
      <c r="AL173" s="2"/>
      <c r="AM173" s="2"/>
    </row>
    <row r="174" spans="1:39" ht="16.5" customHeight="1">
      <c r="A174" s="7"/>
      <c r="B174" s="7"/>
      <c r="C174" s="7"/>
      <c r="D174" s="7"/>
      <c r="E174" s="7"/>
      <c r="F174" s="7"/>
      <c r="G174" s="7"/>
      <c r="H174" s="7"/>
      <c r="I174" s="7"/>
      <c r="J174" s="7"/>
      <c r="K174" s="7"/>
      <c r="L174" s="7"/>
      <c r="M174" s="7"/>
      <c r="N174" s="7"/>
      <c r="O174" s="7"/>
      <c r="P174" s="7"/>
      <c r="Q174" s="7"/>
      <c r="R174" s="7"/>
      <c r="S174" s="7"/>
      <c r="T174" s="7"/>
      <c r="U174" s="7"/>
      <c r="V174" s="7"/>
      <c r="W174" s="7"/>
      <c r="X174" s="2"/>
      <c r="Y174" s="2"/>
      <c r="Z174" s="2"/>
      <c r="AA174" s="2"/>
      <c r="AB174" s="2"/>
      <c r="AC174" s="2"/>
      <c r="AD174" s="2"/>
      <c r="AE174" s="2"/>
      <c r="AF174" s="2"/>
      <c r="AG174" s="2"/>
      <c r="AH174" s="2"/>
      <c r="AI174" s="2"/>
      <c r="AJ174" s="2"/>
      <c r="AK174" s="2"/>
      <c r="AL174" s="2"/>
      <c r="AM174" s="2"/>
    </row>
    <row r="175" spans="1:39" ht="16.5" customHeight="1">
      <c r="A175" s="7"/>
      <c r="B175" s="7"/>
      <c r="C175" s="7"/>
      <c r="D175" s="7"/>
      <c r="E175" s="7"/>
      <c r="F175" s="7"/>
      <c r="G175" s="7"/>
      <c r="H175" s="7"/>
      <c r="I175" s="7"/>
      <c r="J175" s="7"/>
      <c r="K175" s="7"/>
      <c r="L175" s="7"/>
      <c r="M175" s="7"/>
      <c r="N175" s="7"/>
      <c r="O175" s="7"/>
      <c r="P175" s="7"/>
      <c r="Q175" s="7"/>
      <c r="R175" s="7"/>
      <c r="S175" s="7"/>
      <c r="T175" s="7"/>
      <c r="U175" s="7"/>
      <c r="V175" s="7"/>
      <c r="W175" s="7"/>
      <c r="X175" s="2"/>
      <c r="Y175" s="2"/>
      <c r="Z175" s="2"/>
      <c r="AA175" s="2"/>
      <c r="AB175" s="2"/>
      <c r="AC175" s="2"/>
      <c r="AD175" s="2"/>
      <c r="AE175" s="2"/>
      <c r="AF175" s="2"/>
      <c r="AG175" s="2"/>
      <c r="AH175" s="2"/>
      <c r="AI175" s="2"/>
      <c r="AJ175" s="2"/>
      <c r="AK175" s="2"/>
      <c r="AL175" s="2"/>
      <c r="AM175" s="2"/>
    </row>
    <row r="176" spans="1:39" ht="16.5" customHeight="1">
      <c r="A176" s="7"/>
      <c r="B176" s="7"/>
      <c r="C176" s="7"/>
      <c r="D176" s="7"/>
      <c r="E176" s="7"/>
      <c r="F176" s="7"/>
      <c r="G176" s="7"/>
      <c r="H176" s="7"/>
      <c r="I176" s="7"/>
      <c r="J176" s="7"/>
      <c r="K176" s="7"/>
      <c r="L176" s="7"/>
      <c r="M176" s="7"/>
      <c r="N176" s="7"/>
      <c r="O176" s="7"/>
      <c r="P176" s="7"/>
      <c r="Q176" s="7"/>
      <c r="R176" s="7"/>
      <c r="S176" s="7"/>
      <c r="T176" s="7"/>
      <c r="U176" s="7"/>
      <c r="V176" s="7"/>
      <c r="W176" s="7"/>
      <c r="X176" s="2"/>
      <c r="Y176" s="2"/>
      <c r="Z176" s="2"/>
      <c r="AA176" s="2"/>
      <c r="AB176" s="2"/>
      <c r="AC176" s="2"/>
      <c r="AD176" s="2"/>
      <c r="AE176" s="2"/>
      <c r="AF176" s="2"/>
      <c r="AG176" s="2"/>
      <c r="AH176" s="2"/>
      <c r="AI176" s="2"/>
      <c r="AJ176" s="2"/>
      <c r="AK176" s="2"/>
      <c r="AL176" s="2"/>
      <c r="AM176" s="2"/>
    </row>
    <row r="177" spans="1:39" ht="16.5" customHeight="1">
      <c r="A177" s="7"/>
      <c r="B177" s="7"/>
      <c r="C177" s="7"/>
      <c r="D177" s="7"/>
      <c r="E177" s="7"/>
      <c r="F177" s="7"/>
      <c r="G177" s="7"/>
      <c r="H177" s="7"/>
      <c r="I177" s="7"/>
      <c r="J177" s="7"/>
      <c r="K177" s="7"/>
      <c r="L177" s="7"/>
      <c r="M177" s="7"/>
      <c r="N177" s="7"/>
      <c r="O177" s="7"/>
      <c r="P177" s="7"/>
      <c r="Q177" s="7"/>
      <c r="R177" s="7"/>
      <c r="S177" s="7"/>
      <c r="T177" s="7"/>
      <c r="U177" s="7"/>
      <c r="V177" s="7"/>
      <c r="W177" s="7"/>
      <c r="X177" s="2"/>
      <c r="Y177" s="2"/>
      <c r="Z177" s="2"/>
      <c r="AA177" s="2"/>
      <c r="AB177" s="2"/>
      <c r="AC177" s="2"/>
      <c r="AD177" s="2"/>
      <c r="AE177" s="2"/>
      <c r="AF177" s="2"/>
      <c r="AG177" s="2"/>
      <c r="AH177" s="2"/>
      <c r="AI177" s="2"/>
      <c r="AJ177" s="2"/>
      <c r="AK177" s="2"/>
      <c r="AL177" s="2"/>
      <c r="AM177" s="2"/>
    </row>
    <row r="178" spans="1:39" ht="16.5" customHeight="1">
      <c r="A178" s="7"/>
      <c r="B178" s="7"/>
      <c r="C178" s="7"/>
      <c r="D178" s="7"/>
      <c r="E178" s="7"/>
      <c r="F178" s="7"/>
      <c r="G178" s="7"/>
      <c r="H178" s="7"/>
      <c r="I178" s="7"/>
      <c r="J178" s="7"/>
      <c r="K178" s="7"/>
      <c r="L178" s="7"/>
      <c r="M178" s="7"/>
      <c r="N178" s="7"/>
      <c r="O178" s="7"/>
      <c r="P178" s="7"/>
      <c r="Q178" s="7"/>
      <c r="R178" s="7"/>
      <c r="S178" s="7"/>
      <c r="T178" s="7"/>
      <c r="U178" s="7"/>
      <c r="V178" s="7"/>
      <c r="W178" s="7"/>
      <c r="X178" s="2"/>
      <c r="Y178" s="2"/>
      <c r="Z178" s="2"/>
      <c r="AA178" s="2"/>
      <c r="AB178" s="2"/>
      <c r="AC178" s="2"/>
      <c r="AD178" s="2"/>
      <c r="AE178" s="2"/>
      <c r="AF178" s="2"/>
      <c r="AG178" s="2"/>
      <c r="AH178" s="2"/>
      <c r="AI178" s="2"/>
      <c r="AJ178" s="2"/>
      <c r="AK178" s="2"/>
      <c r="AL178" s="2"/>
      <c r="AM178" s="2"/>
    </row>
    <row r="179" spans="1:39" ht="16.5" customHeight="1">
      <c r="A179" s="7"/>
      <c r="B179" s="7"/>
      <c r="C179" s="7"/>
      <c r="D179" s="7"/>
      <c r="E179" s="7"/>
      <c r="F179" s="7"/>
      <c r="G179" s="7"/>
      <c r="H179" s="7"/>
      <c r="I179" s="7"/>
      <c r="J179" s="7"/>
      <c r="K179" s="7"/>
      <c r="L179" s="7"/>
      <c r="M179" s="7"/>
      <c r="N179" s="7"/>
      <c r="O179" s="7"/>
      <c r="P179" s="7"/>
      <c r="Q179" s="7"/>
      <c r="R179" s="7"/>
      <c r="S179" s="7"/>
      <c r="T179" s="7"/>
      <c r="U179" s="7"/>
      <c r="V179" s="7"/>
      <c r="W179" s="7"/>
      <c r="X179" s="2"/>
      <c r="Y179" s="2"/>
      <c r="Z179" s="2"/>
      <c r="AA179" s="2"/>
      <c r="AB179" s="2"/>
      <c r="AC179" s="2"/>
      <c r="AD179" s="2"/>
      <c r="AE179" s="2"/>
      <c r="AF179" s="2"/>
      <c r="AG179" s="2"/>
      <c r="AH179" s="2"/>
      <c r="AI179" s="2"/>
      <c r="AJ179" s="2"/>
      <c r="AK179" s="2"/>
      <c r="AL179" s="2"/>
      <c r="AM179" s="2"/>
    </row>
    <row r="180" spans="1:39" ht="16.5" customHeight="1">
      <c r="A180" s="7"/>
      <c r="B180" s="7"/>
      <c r="C180" s="7"/>
      <c r="D180" s="7"/>
      <c r="E180" s="7"/>
      <c r="F180" s="7"/>
      <c r="G180" s="7"/>
      <c r="H180" s="7"/>
      <c r="I180" s="7"/>
      <c r="J180" s="7"/>
      <c r="K180" s="7"/>
      <c r="L180" s="7"/>
      <c r="M180" s="7"/>
      <c r="N180" s="7"/>
      <c r="O180" s="7"/>
      <c r="P180" s="7"/>
      <c r="Q180" s="7"/>
      <c r="R180" s="7"/>
      <c r="S180" s="7"/>
      <c r="T180" s="7"/>
      <c r="U180" s="7"/>
      <c r="V180" s="7"/>
      <c r="W180" s="7"/>
      <c r="X180" s="2"/>
      <c r="Y180" s="2"/>
      <c r="Z180" s="2"/>
      <c r="AA180" s="2"/>
      <c r="AB180" s="2"/>
      <c r="AC180" s="2"/>
      <c r="AD180" s="2"/>
      <c r="AE180" s="2"/>
      <c r="AF180" s="2"/>
      <c r="AG180" s="2"/>
      <c r="AH180" s="2"/>
      <c r="AI180" s="2"/>
      <c r="AJ180" s="2"/>
      <c r="AK180" s="2"/>
      <c r="AL180" s="2"/>
      <c r="AM180" s="2"/>
    </row>
    <row r="181" spans="1:39" ht="16.5" customHeight="1">
      <c r="A181" s="7"/>
      <c r="B181" s="7"/>
      <c r="C181" s="7"/>
      <c r="D181" s="7"/>
      <c r="E181" s="7"/>
      <c r="F181" s="7"/>
      <c r="G181" s="7"/>
      <c r="H181" s="7"/>
      <c r="I181" s="7"/>
      <c r="J181" s="7"/>
      <c r="K181" s="7"/>
      <c r="L181" s="7"/>
      <c r="M181" s="7"/>
      <c r="N181" s="7"/>
      <c r="O181" s="7"/>
      <c r="P181" s="7"/>
      <c r="Q181" s="7"/>
      <c r="R181" s="7"/>
      <c r="S181" s="7"/>
      <c r="T181" s="7"/>
      <c r="U181" s="7"/>
      <c r="V181" s="7"/>
      <c r="W181" s="7"/>
      <c r="X181" s="2"/>
      <c r="Y181" s="2"/>
      <c r="Z181" s="2"/>
      <c r="AA181" s="2"/>
      <c r="AB181" s="2"/>
      <c r="AC181" s="2"/>
      <c r="AD181" s="2"/>
      <c r="AE181" s="2"/>
      <c r="AF181" s="2"/>
      <c r="AG181" s="2"/>
      <c r="AH181" s="2"/>
      <c r="AI181" s="2"/>
      <c r="AJ181" s="2"/>
      <c r="AK181" s="2"/>
      <c r="AL181" s="2"/>
      <c r="AM181" s="2"/>
    </row>
    <row r="182" spans="1:39" ht="16.5" customHeight="1">
      <c r="A182" s="7"/>
      <c r="B182" s="7"/>
      <c r="C182" s="7"/>
      <c r="D182" s="7"/>
      <c r="E182" s="7"/>
      <c r="F182" s="7"/>
      <c r="G182" s="7"/>
      <c r="H182" s="7"/>
      <c r="I182" s="7"/>
      <c r="J182" s="7"/>
      <c r="K182" s="7"/>
      <c r="L182" s="7"/>
      <c r="M182" s="7"/>
      <c r="N182" s="7"/>
      <c r="O182" s="7"/>
      <c r="P182" s="7"/>
      <c r="Q182" s="7"/>
      <c r="R182" s="7"/>
      <c r="S182" s="7"/>
      <c r="T182" s="7"/>
      <c r="U182" s="7"/>
      <c r="V182" s="7"/>
      <c r="W182" s="7"/>
      <c r="X182" s="2"/>
      <c r="Y182" s="2"/>
      <c r="Z182" s="2"/>
      <c r="AA182" s="2"/>
      <c r="AB182" s="2"/>
      <c r="AC182" s="2"/>
      <c r="AD182" s="2"/>
      <c r="AE182" s="2"/>
      <c r="AF182" s="2"/>
      <c r="AG182" s="2"/>
      <c r="AH182" s="2"/>
      <c r="AI182" s="2"/>
      <c r="AJ182" s="2"/>
      <c r="AK182" s="2"/>
      <c r="AL182" s="2"/>
      <c r="AM182" s="2"/>
    </row>
    <row r="183" spans="1:39" ht="16.5" customHeight="1">
      <c r="A183" s="7"/>
      <c r="B183" s="7"/>
      <c r="C183" s="7"/>
      <c r="D183" s="7"/>
      <c r="E183" s="7"/>
      <c r="F183" s="7"/>
      <c r="G183" s="7"/>
      <c r="H183" s="7"/>
      <c r="I183" s="7"/>
      <c r="J183" s="7"/>
      <c r="K183" s="7"/>
      <c r="L183" s="7"/>
      <c r="M183" s="7"/>
      <c r="N183" s="7"/>
      <c r="O183" s="7"/>
      <c r="P183" s="7"/>
      <c r="Q183" s="7"/>
      <c r="R183" s="7"/>
      <c r="S183" s="7"/>
      <c r="T183" s="7"/>
      <c r="U183" s="7"/>
      <c r="V183" s="7"/>
      <c r="W183" s="7"/>
      <c r="X183" s="2"/>
      <c r="Y183" s="2"/>
      <c r="Z183" s="2"/>
      <c r="AA183" s="2"/>
      <c r="AB183" s="2"/>
      <c r="AC183" s="2"/>
      <c r="AD183" s="2"/>
      <c r="AE183" s="2"/>
      <c r="AF183" s="2"/>
      <c r="AG183" s="2"/>
      <c r="AH183" s="2"/>
      <c r="AI183" s="2"/>
      <c r="AJ183" s="2"/>
      <c r="AK183" s="2"/>
      <c r="AL183" s="2"/>
      <c r="AM183" s="2"/>
    </row>
    <row r="184" spans="1:39" ht="16.5" customHeight="1">
      <c r="A184" s="7"/>
      <c r="B184" s="7"/>
      <c r="C184" s="7"/>
      <c r="D184" s="7"/>
      <c r="E184" s="7"/>
      <c r="F184" s="7"/>
      <c r="G184" s="7"/>
      <c r="H184" s="7"/>
      <c r="I184" s="7"/>
      <c r="J184" s="7"/>
      <c r="K184" s="7"/>
      <c r="L184" s="7"/>
      <c r="M184" s="7"/>
      <c r="N184" s="7"/>
      <c r="O184" s="7"/>
      <c r="P184" s="7"/>
      <c r="Q184" s="7"/>
      <c r="R184" s="7"/>
      <c r="S184" s="7"/>
      <c r="T184" s="7"/>
      <c r="U184" s="7"/>
      <c r="V184" s="7"/>
      <c r="W184" s="7"/>
      <c r="X184" s="2"/>
      <c r="Y184" s="2"/>
      <c r="Z184" s="2"/>
      <c r="AA184" s="2"/>
      <c r="AB184" s="2"/>
      <c r="AC184" s="2"/>
      <c r="AD184" s="2"/>
      <c r="AE184" s="2"/>
      <c r="AF184" s="2"/>
      <c r="AG184" s="2"/>
      <c r="AH184" s="2"/>
      <c r="AI184" s="2"/>
      <c r="AJ184" s="2"/>
      <c r="AK184" s="2"/>
      <c r="AL184" s="2"/>
      <c r="AM184" s="2"/>
    </row>
    <row r="185" spans="1:39" ht="16.5" customHeight="1">
      <c r="A185" s="7"/>
      <c r="B185" s="7"/>
      <c r="C185" s="7"/>
      <c r="D185" s="7"/>
      <c r="E185" s="7"/>
      <c r="F185" s="7"/>
      <c r="G185" s="7"/>
      <c r="H185" s="7"/>
      <c r="I185" s="7"/>
      <c r="J185" s="7"/>
      <c r="K185" s="7"/>
      <c r="L185" s="7"/>
      <c r="M185" s="7"/>
      <c r="N185" s="7"/>
      <c r="O185" s="7"/>
      <c r="P185" s="7"/>
      <c r="Q185" s="7"/>
      <c r="R185" s="7"/>
      <c r="S185" s="7"/>
      <c r="T185" s="7"/>
      <c r="U185" s="7"/>
      <c r="V185" s="7"/>
      <c r="W185" s="7"/>
      <c r="X185" s="2"/>
      <c r="Y185" s="2"/>
      <c r="Z185" s="2"/>
      <c r="AA185" s="2"/>
      <c r="AB185" s="2"/>
      <c r="AC185" s="2"/>
      <c r="AD185" s="2"/>
      <c r="AE185" s="2"/>
      <c r="AF185" s="2"/>
      <c r="AG185" s="2"/>
      <c r="AH185" s="2"/>
      <c r="AI185" s="2"/>
      <c r="AJ185" s="2"/>
      <c r="AK185" s="2"/>
      <c r="AL185" s="2"/>
      <c r="AM185" s="2"/>
    </row>
    <row r="186" spans="1:39" ht="16.5" customHeight="1">
      <c r="A186" s="7"/>
      <c r="B186" s="7"/>
      <c r="C186" s="7"/>
      <c r="D186" s="7"/>
      <c r="E186" s="7"/>
      <c r="F186" s="7"/>
      <c r="G186" s="7"/>
      <c r="H186" s="7"/>
      <c r="I186" s="7"/>
      <c r="J186" s="7"/>
      <c r="K186" s="7"/>
      <c r="L186" s="7"/>
      <c r="M186" s="7"/>
      <c r="N186" s="7"/>
      <c r="O186" s="7"/>
      <c r="P186" s="7"/>
      <c r="Q186" s="7"/>
      <c r="R186" s="7"/>
      <c r="S186" s="7"/>
      <c r="T186" s="7"/>
      <c r="U186" s="7"/>
      <c r="V186" s="7"/>
      <c r="W186" s="7"/>
      <c r="X186" s="2"/>
      <c r="Y186" s="2"/>
      <c r="Z186" s="2"/>
      <c r="AA186" s="2"/>
      <c r="AB186" s="2"/>
      <c r="AC186" s="2"/>
      <c r="AD186" s="2"/>
      <c r="AE186" s="2"/>
      <c r="AF186" s="2"/>
      <c r="AG186" s="2"/>
      <c r="AH186" s="2"/>
      <c r="AI186" s="2"/>
      <c r="AJ186" s="2"/>
      <c r="AK186" s="2"/>
      <c r="AL186" s="2"/>
      <c r="AM186" s="2"/>
    </row>
    <row r="187" spans="1:39" ht="16.5" customHeight="1">
      <c r="A187" s="7"/>
      <c r="B187" s="7"/>
      <c r="C187" s="7"/>
      <c r="D187" s="7"/>
      <c r="E187" s="7"/>
      <c r="F187" s="7"/>
      <c r="G187" s="7"/>
      <c r="H187" s="7"/>
      <c r="I187" s="7"/>
      <c r="J187" s="7"/>
      <c r="K187" s="7"/>
      <c r="L187" s="7"/>
      <c r="M187" s="7"/>
      <c r="N187" s="7"/>
      <c r="O187" s="7"/>
      <c r="P187" s="7"/>
      <c r="Q187" s="7"/>
      <c r="R187" s="7"/>
      <c r="S187" s="7"/>
      <c r="T187" s="7"/>
      <c r="U187" s="7"/>
      <c r="V187" s="7"/>
      <c r="W187" s="7"/>
      <c r="X187" s="2"/>
      <c r="Y187" s="2"/>
      <c r="Z187" s="2"/>
      <c r="AA187" s="2"/>
      <c r="AB187" s="2"/>
      <c r="AC187" s="2"/>
      <c r="AD187" s="2"/>
      <c r="AE187" s="2"/>
      <c r="AF187" s="2"/>
      <c r="AG187" s="2"/>
      <c r="AH187" s="2"/>
      <c r="AI187" s="2"/>
      <c r="AJ187" s="2"/>
      <c r="AK187" s="2"/>
      <c r="AL187" s="2"/>
      <c r="AM187" s="2"/>
    </row>
    <row r="188" spans="1:39" ht="16.5" customHeight="1">
      <c r="A188" s="7"/>
      <c r="B188" s="7"/>
      <c r="C188" s="7"/>
      <c r="D188" s="7"/>
      <c r="E188" s="7"/>
      <c r="F188" s="7"/>
      <c r="G188" s="7"/>
      <c r="H188" s="7"/>
      <c r="I188" s="7"/>
      <c r="J188" s="7"/>
      <c r="K188" s="7"/>
      <c r="L188" s="7"/>
      <c r="M188" s="7"/>
      <c r="N188" s="7"/>
      <c r="O188" s="7"/>
      <c r="P188" s="7"/>
      <c r="Q188" s="7"/>
      <c r="R188" s="7"/>
      <c r="S188" s="7"/>
      <c r="T188" s="7"/>
      <c r="U188" s="7"/>
      <c r="V188" s="7"/>
      <c r="W188" s="7"/>
      <c r="X188" s="2"/>
      <c r="Y188" s="2"/>
      <c r="Z188" s="2"/>
      <c r="AA188" s="2"/>
      <c r="AB188" s="2"/>
      <c r="AC188" s="2"/>
      <c r="AD188" s="2"/>
      <c r="AE188" s="2"/>
      <c r="AF188" s="2"/>
      <c r="AG188" s="2"/>
      <c r="AH188" s="2"/>
      <c r="AI188" s="2"/>
      <c r="AJ188" s="2"/>
      <c r="AK188" s="2"/>
      <c r="AL188" s="2"/>
      <c r="AM188" s="2"/>
    </row>
    <row r="189" spans="1:39" ht="16.5" customHeight="1">
      <c r="A189" s="7"/>
      <c r="B189" s="7"/>
      <c r="C189" s="7"/>
      <c r="D189" s="7"/>
      <c r="E189" s="7"/>
      <c r="F189" s="7"/>
      <c r="G189" s="7"/>
      <c r="H189" s="7"/>
      <c r="I189" s="7"/>
      <c r="J189" s="7"/>
      <c r="K189" s="7"/>
      <c r="L189" s="7"/>
      <c r="M189" s="7"/>
      <c r="N189" s="7"/>
      <c r="O189" s="7"/>
      <c r="P189" s="7"/>
      <c r="Q189" s="7"/>
      <c r="R189" s="7"/>
      <c r="S189" s="7"/>
      <c r="T189" s="7"/>
      <c r="U189" s="7"/>
      <c r="V189" s="7"/>
      <c r="W189" s="7"/>
      <c r="X189" s="2"/>
      <c r="Y189" s="2"/>
      <c r="Z189" s="2"/>
      <c r="AA189" s="2"/>
      <c r="AB189" s="2"/>
      <c r="AC189" s="2"/>
      <c r="AD189" s="2"/>
      <c r="AE189" s="2"/>
      <c r="AF189" s="2"/>
      <c r="AG189" s="2"/>
      <c r="AH189" s="2"/>
      <c r="AI189" s="2"/>
      <c r="AJ189" s="2"/>
      <c r="AK189" s="2"/>
      <c r="AL189" s="2"/>
      <c r="AM189" s="2"/>
    </row>
    <row r="190" spans="1:39" ht="16.5" customHeight="1">
      <c r="A190" s="7"/>
      <c r="B190" s="7"/>
      <c r="C190" s="7"/>
      <c r="D190" s="7"/>
      <c r="E190" s="7"/>
      <c r="F190" s="7"/>
      <c r="G190" s="7"/>
      <c r="H190" s="7"/>
      <c r="I190" s="7"/>
      <c r="J190" s="7"/>
      <c r="K190" s="7"/>
      <c r="L190" s="7"/>
      <c r="M190" s="7"/>
      <c r="N190" s="7"/>
      <c r="O190" s="7"/>
      <c r="P190" s="7"/>
      <c r="Q190" s="7"/>
      <c r="R190" s="7"/>
      <c r="S190" s="7"/>
      <c r="T190" s="7"/>
      <c r="U190" s="7"/>
      <c r="V190" s="7"/>
      <c r="W190" s="7"/>
      <c r="X190" s="2"/>
      <c r="Y190" s="2"/>
      <c r="Z190" s="2"/>
      <c r="AA190" s="2"/>
      <c r="AB190" s="2"/>
      <c r="AC190" s="2"/>
      <c r="AD190" s="2"/>
      <c r="AE190" s="2"/>
      <c r="AF190" s="2"/>
      <c r="AG190" s="2"/>
      <c r="AH190" s="2"/>
      <c r="AI190" s="2"/>
      <c r="AJ190" s="2"/>
      <c r="AK190" s="2"/>
      <c r="AL190" s="2"/>
      <c r="AM190" s="2"/>
    </row>
    <row r="191" spans="1:39" ht="16.5" customHeight="1">
      <c r="A191" s="7"/>
      <c r="B191" s="7"/>
      <c r="C191" s="7"/>
      <c r="D191" s="7"/>
      <c r="E191" s="7"/>
      <c r="F191" s="7"/>
      <c r="G191" s="7"/>
      <c r="H191" s="7"/>
      <c r="I191" s="7"/>
      <c r="J191" s="7"/>
      <c r="K191" s="7"/>
      <c r="L191" s="7"/>
      <c r="M191" s="7"/>
      <c r="N191" s="7"/>
      <c r="O191" s="7"/>
      <c r="P191" s="7"/>
      <c r="Q191" s="7"/>
      <c r="R191" s="7"/>
      <c r="S191" s="7"/>
      <c r="T191" s="7"/>
      <c r="U191" s="7"/>
      <c r="V191" s="7"/>
      <c r="W191" s="7"/>
      <c r="X191" s="2"/>
      <c r="Y191" s="2"/>
      <c r="Z191" s="2"/>
      <c r="AA191" s="2"/>
      <c r="AB191" s="2"/>
      <c r="AC191" s="2"/>
      <c r="AD191" s="2"/>
      <c r="AE191" s="2"/>
      <c r="AF191" s="2"/>
      <c r="AG191" s="2"/>
      <c r="AH191" s="2"/>
      <c r="AI191" s="2"/>
      <c r="AJ191" s="2"/>
      <c r="AK191" s="2"/>
      <c r="AL191" s="2"/>
      <c r="AM191" s="2"/>
    </row>
    <row r="192" spans="1:39" ht="16.5" customHeight="1">
      <c r="A192" s="7"/>
      <c r="B192" s="7"/>
      <c r="C192" s="7"/>
      <c r="D192" s="7"/>
      <c r="E192" s="7"/>
      <c r="F192" s="7"/>
      <c r="G192" s="7"/>
      <c r="H192" s="7"/>
      <c r="I192" s="7"/>
      <c r="J192" s="7"/>
      <c r="K192" s="7"/>
      <c r="L192" s="7"/>
      <c r="M192" s="7"/>
      <c r="N192" s="7"/>
      <c r="O192" s="7"/>
      <c r="P192" s="7"/>
      <c r="Q192" s="7"/>
      <c r="R192" s="7"/>
      <c r="S192" s="7"/>
      <c r="T192" s="7"/>
      <c r="U192" s="7"/>
      <c r="V192" s="7"/>
      <c r="W192" s="7"/>
      <c r="X192" s="2"/>
      <c r="Y192" s="2"/>
      <c r="Z192" s="2"/>
      <c r="AA192" s="2"/>
      <c r="AB192" s="2"/>
      <c r="AC192" s="2"/>
      <c r="AD192" s="2"/>
      <c r="AE192" s="2"/>
      <c r="AF192" s="2"/>
      <c r="AG192" s="2"/>
      <c r="AH192" s="2"/>
      <c r="AI192" s="2"/>
      <c r="AJ192" s="2"/>
      <c r="AK192" s="2"/>
      <c r="AL192" s="2"/>
      <c r="AM192" s="2"/>
    </row>
    <row r="193" spans="1:39" ht="16.5" customHeight="1">
      <c r="A193" s="7"/>
      <c r="B193" s="7"/>
      <c r="C193" s="7"/>
      <c r="D193" s="7"/>
      <c r="E193" s="7"/>
      <c r="F193" s="7"/>
      <c r="G193" s="7"/>
      <c r="H193" s="7"/>
      <c r="I193" s="7"/>
      <c r="J193" s="7"/>
      <c r="K193" s="7"/>
      <c r="L193" s="7"/>
      <c r="M193" s="7"/>
      <c r="N193" s="7"/>
      <c r="O193" s="7"/>
      <c r="P193" s="7"/>
      <c r="Q193" s="7"/>
      <c r="R193" s="7"/>
      <c r="S193" s="7"/>
      <c r="T193" s="7"/>
      <c r="U193" s="7"/>
      <c r="V193" s="7"/>
      <c r="W193" s="7"/>
      <c r="X193" s="2"/>
      <c r="Y193" s="2"/>
      <c r="Z193" s="2"/>
      <c r="AA193" s="2"/>
      <c r="AB193" s="2"/>
      <c r="AC193" s="2"/>
      <c r="AD193" s="2"/>
      <c r="AE193" s="2"/>
      <c r="AF193" s="2"/>
      <c r="AG193" s="2"/>
      <c r="AH193" s="2"/>
      <c r="AI193" s="2"/>
      <c r="AJ193" s="2"/>
      <c r="AK193" s="2"/>
      <c r="AL193" s="2"/>
      <c r="AM193" s="2"/>
    </row>
    <row r="194" spans="1:39" ht="16.5" customHeight="1">
      <c r="A194" s="7"/>
      <c r="B194" s="7"/>
      <c r="C194" s="7"/>
      <c r="D194" s="7"/>
      <c r="E194" s="7"/>
      <c r="F194" s="7"/>
      <c r="G194" s="7"/>
      <c r="H194" s="7"/>
      <c r="I194" s="7"/>
      <c r="J194" s="7"/>
      <c r="K194" s="7"/>
      <c r="L194" s="7"/>
      <c r="M194" s="7"/>
      <c r="N194" s="7"/>
      <c r="O194" s="7"/>
      <c r="P194" s="7"/>
      <c r="Q194" s="7"/>
      <c r="R194" s="7"/>
      <c r="S194" s="7"/>
      <c r="T194" s="7"/>
      <c r="U194" s="7"/>
      <c r="V194" s="7"/>
      <c r="W194" s="7"/>
      <c r="X194" s="2"/>
      <c r="Y194" s="2"/>
      <c r="Z194" s="2"/>
      <c r="AA194" s="2"/>
      <c r="AB194" s="2"/>
      <c r="AC194" s="2"/>
      <c r="AD194" s="2"/>
      <c r="AE194" s="2"/>
      <c r="AF194" s="2"/>
      <c r="AG194" s="2"/>
      <c r="AH194" s="2"/>
      <c r="AI194" s="2"/>
      <c r="AJ194" s="2"/>
      <c r="AK194" s="2"/>
      <c r="AL194" s="2"/>
      <c r="AM194" s="2"/>
    </row>
    <row r="195" spans="1:39" ht="16.5" customHeight="1">
      <c r="A195" s="7"/>
      <c r="B195" s="7"/>
      <c r="C195" s="7"/>
      <c r="D195" s="7"/>
      <c r="E195" s="7"/>
      <c r="F195" s="7"/>
      <c r="G195" s="7"/>
      <c r="H195" s="7"/>
      <c r="I195" s="7"/>
      <c r="J195" s="7"/>
      <c r="K195" s="7"/>
      <c r="L195" s="7"/>
      <c r="M195" s="7"/>
      <c r="N195" s="7"/>
      <c r="O195" s="7"/>
      <c r="P195" s="7"/>
      <c r="Q195" s="7"/>
      <c r="R195" s="7"/>
      <c r="S195" s="7"/>
      <c r="T195" s="7"/>
      <c r="U195" s="7"/>
      <c r="V195" s="7"/>
      <c r="W195" s="7"/>
      <c r="X195" s="2"/>
      <c r="Y195" s="2"/>
      <c r="Z195" s="2"/>
      <c r="AA195" s="2"/>
      <c r="AB195" s="2"/>
      <c r="AC195" s="2"/>
      <c r="AD195" s="2"/>
      <c r="AE195" s="2"/>
      <c r="AF195" s="2"/>
      <c r="AG195" s="2"/>
      <c r="AH195" s="2"/>
      <c r="AI195" s="2"/>
      <c r="AJ195" s="2"/>
      <c r="AK195" s="2"/>
      <c r="AL195" s="2"/>
      <c r="AM195" s="2"/>
    </row>
    <row r="196" spans="1:39" ht="16.5" customHeight="1">
      <c r="A196" s="7"/>
      <c r="B196" s="7"/>
      <c r="C196" s="7"/>
      <c r="D196" s="7"/>
      <c r="E196" s="7"/>
      <c r="F196" s="7"/>
      <c r="G196" s="7"/>
      <c r="H196" s="7"/>
      <c r="I196" s="7"/>
      <c r="J196" s="7"/>
      <c r="K196" s="7"/>
      <c r="L196" s="7"/>
      <c r="M196" s="7"/>
      <c r="N196" s="7"/>
      <c r="O196" s="7"/>
      <c r="P196" s="7"/>
      <c r="Q196" s="7"/>
      <c r="R196" s="7"/>
      <c r="S196" s="7"/>
      <c r="T196" s="7"/>
      <c r="U196" s="7"/>
      <c r="V196" s="7"/>
      <c r="W196" s="7"/>
      <c r="X196" s="2"/>
      <c r="Y196" s="2"/>
      <c r="Z196" s="2"/>
      <c r="AA196" s="2"/>
      <c r="AB196" s="2"/>
      <c r="AC196" s="2"/>
      <c r="AD196" s="2"/>
      <c r="AE196" s="2"/>
      <c r="AF196" s="2"/>
      <c r="AG196" s="2"/>
      <c r="AH196" s="2"/>
      <c r="AI196" s="2"/>
      <c r="AJ196" s="2"/>
      <c r="AK196" s="2"/>
      <c r="AL196" s="2"/>
      <c r="AM196" s="2"/>
    </row>
    <row r="197" spans="1:39" ht="16.5" customHeight="1">
      <c r="A197" s="7"/>
      <c r="B197" s="7"/>
      <c r="C197" s="7"/>
      <c r="D197" s="7"/>
      <c r="E197" s="7"/>
      <c r="F197" s="7"/>
      <c r="G197" s="7"/>
      <c r="H197" s="7"/>
      <c r="I197" s="7"/>
      <c r="J197" s="7"/>
      <c r="K197" s="7"/>
      <c r="L197" s="7"/>
      <c r="M197" s="7"/>
      <c r="N197" s="7"/>
      <c r="O197" s="7"/>
      <c r="P197" s="7"/>
      <c r="Q197" s="7"/>
      <c r="R197" s="7"/>
      <c r="S197" s="7"/>
      <c r="T197" s="7"/>
      <c r="U197" s="7"/>
      <c r="V197" s="7"/>
      <c r="W197" s="7"/>
      <c r="X197" s="2"/>
      <c r="Y197" s="2"/>
      <c r="Z197" s="2"/>
      <c r="AA197" s="2"/>
      <c r="AB197" s="2"/>
      <c r="AC197" s="2"/>
      <c r="AD197" s="2"/>
      <c r="AE197" s="2"/>
      <c r="AF197" s="2"/>
      <c r="AG197" s="2"/>
      <c r="AH197" s="2"/>
      <c r="AI197" s="2"/>
      <c r="AJ197" s="2"/>
      <c r="AK197" s="2"/>
      <c r="AL197" s="2"/>
      <c r="AM197" s="2"/>
    </row>
    <row r="198" spans="1:39" ht="16.5" customHeight="1">
      <c r="A198" s="7"/>
      <c r="B198" s="7"/>
      <c r="C198" s="7"/>
      <c r="D198" s="7"/>
      <c r="E198" s="7"/>
      <c r="F198" s="7"/>
      <c r="G198" s="7"/>
      <c r="H198" s="7"/>
      <c r="I198" s="7"/>
      <c r="J198" s="7"/>
      <c r="K198" s="7"/>
      <c r="L198" s="7"/>
      <c r="M198" s="7"/>
      <c r="N198" s="7"/>
      <c r="O198" s="7"/>
      <c r="P198" s="7"/>
      <c r="Q198" s="7"/>
      <c r="R198" s="7"/>
      <c r="S198" s="7"/>
      <c r="T198" s="7"/>
      <c r="U198" s="7"/>
      <c r="V198" s="7"/>
      <c r="W198" s="7"/>
      <c r="X198" s="2"/>
      <c r="Y198" s="2"/>
      <c r="Z198" s="2"/>
      <c r="AA198" s="2"/>
      <c r="AB198" s="2"/>
      <c r="AC198" s="2"/>
      <c r="AD198" s="2"/>
      <c r="AE198" s="2"/>
      <c r="AF198" s="2"/>
      <c r="AG198" s="2"/>
      <c r="AH198" s="2"/>
      <c r="AI198" s="2"/>
      <c r="AJ198" s="2"/>
      <c r="AK198" s="2"/>
      <c r="AL198" s="2"/>
      <c r="AM198" s="2"/>
    </row>
    <row r="199" spans="1:39" ht="16.5" customHeight="1">
      <c r="A199" s="7"/>
      <c r="B199" s="7"/>
      <c r="C199" s="7"/>
      <c r="D199" s="7"/>
      <c r="E199" s="7"/>
      <c r="F199" s="7"/>
      <c r="G199" s="7"/>
      <c r="H199" s="7"/>
      <c r="I199" s="7"/>
      <c r="J199" s="7"/>
      <c r="K199" s="7"/>
      <c r="L199" s="7"/>
      <c r="M199" s="7"/>
      <c r="N199" s="7"/>
      <c r="O199" s="7"/>
      <c r="P199" s="7"/>
      <c r="Q199" s="7"/>
      <c r="R199" s="7"/>
      <c r="S199" s="7"/>
      <c r="T199" s="7"/>
      <c r="U199" s="7"/>
      <c r="V199" s="7"/>
      <c r="W199" s="7"/>
      <c r="X199" s="2"/>
      <c r="Y199" s="2"/>
      <c r="Z199" s="2"/>
      <c r="AA199" s="2"/>
      <c r="AB199" s="2"/>
      <c r="AC199" s="2"/>
      <c r="AD199" s="2"/>
      <c r="AE199" s="2"/>
      <c r="AF199" s="2"/>
      <c r="AG199" s="2"/>
      <c r="AH199" s="2"/>
      <c r="AI199" s="2"/>
      <c r="AJ199" s="2"/>
      <c r="AK199" s="2"/>
      <c r="AL199" s="2"/>
      <c r="AM199" s="2"/>
    </row>
    <row r="200" spans="1:39" ht="16.5" customHeight="1">
      <c r="A200" s="7"/>
      <c r="B200" s="7"/>
      <c r="C200" s="7"/>
      <c r="D200" s="7"/>
      <c r="E200" s="7"/>
      <c r="F200" s="7"/>
      <c r="G200" s="7"/>
      <c r="H200" s="7"/>
      <c r="I200" s="7"/>
      <c r="J200" s="7"/>
      <c r="K200" s="7"/>
      <c r="L200" s="7"/>
      <c r="M200" s="7"/>
      <c r="N200" s="7"/>
      <c r="O200" s="7"/>
      <c r="P200" s="7"/>
      <c r="Q200" s="7"/>
      <c r="R200" s="7"/>
      <c r="S200" s="7"/>
      <c r="T200" s="7"/>
      <c r="U200" s="7"/>
      <c r="V200" s="7"/>
      <c r="W200" s="7"/>
      <c r="X200" s="2"/>
      <c r="Y200" s="2"/>
      <c r="Z200" s="2"/>
      <c r="AA200" s="2"/>
      <c r="AB200" s="2"/>
      <c r="AC200" s="2"/>
      <c r="AD200" s="2"/>
      <c r="AE200" s="2"/>
      <c r="AF200" s="2"/>
      <c r="AG200" s="2"/>
      <c r="AH200" s="2"/>
      <c r="AI200" s="2"/>
      <c r="AJ200" s="2"/>
      <c r="AK200" s="2"/>
      <c r="AL200" s="2"/>
      <c r="AM200" s="2"/>
    </row>
    <row r="201" spans="1:39" ht="16.5" customHeight="1">
      <c r="A201" s="7"/>
      <c r="B201" s="7"/>
      <c r="C201" s="7"/>
      <c r="D201" s="7"/>
      <c r="E201" s="7"/>
      <c r="F201" s="7"/>
      <c r="G201" s="7"/>
      <c r="H201" s="7"/>
      <c r="I201" s="7"/>
      <c r="J201" s="7"/>
      <c r="K201" s="7"/>
      <c r="L201" s="7"/>
      <c r="M201" s="7"/>
      <c r="N201" s="7"/>
      <c r="O201" s="7"/>
      <c r="P201" s="7"/>
      <c r="Q201" s="7"/>
      <c r="R201" s="7"/>
      <c r="S201" s="7"/>
      <c r="T201" s="7"/>
      <c r="U201" s="7"/>
      <c r="V201" s="7"/>
      <c r="W201" s="7"/>
      <c r="X201" s="2"/>
      <c r="Y201" s="2"/>
      <c r="Z201" s="2"/>
      <c r="AA201" s="2"/>
      <c r="AB201" s="2"/>
      <c r="AC201" s="2"/>
      <c r="AD201" s="2"/>
      <c r="AE201" s="2"/>
      <c r="AF201" s="2"/>
      <c r="AG201" s="2"/>
      <c r="AH201" s="2"/>
      <c r="AI201" s="2"/>
      <c r="AJ201" s="2"/>
      <c r="AK201" s="2"/>
      <c r="AL201" s="2"/>
      <c r="AM201" s="2"/>
    </row>
    <row r="202" spans="1:39" ht="16.5" customHeight="1">
      <c r="A202" s="7"/>
      <c r="B202" s="7"/>
      <c r="C202" s="7"/>
      <c r="D202" s="7"/>
      <c r="E202" s="7"/>
      <c r="F202" s="7"/>
      <c r="G202" s="7"/>
      <c r="H202" s="7"/>
      <c r="I202" s="7"/>
      <c r="J202" s="7"/>
      <c r="K202" s="7"/>
      <c r="L202" s="7"/>
      <c r="M202" s="7"/>
      <c r="N202" s="7"/>
      <c r="O202" s="7"/>
      <c r="P202" s="7"/>
      <c r="Q202" s="7"/>
      <c r="R202" s="7"/>
      <c r="S202" s="7"/>
      <c r="T202" s="7"/>
      <c r="U202" s="7"/>
      <c r="V202" s="7"/>
      <c r="W202" s="7"/>
      <c r="X202" s="2"/>
      <c r="Y202" s="2"/>
      <c r="Z202" s="2"/>
      <c r="AA202" s="2"/>
      <c r="AB202" s="2"/>
      <c r="AC202" s="2"/>
      <c r="AD202" s="2"/>
      <c r="AE202" s="2"/>
      <c r="AF202" s="2"/>
      <c r="AG202" s="2"/>
      <c r="AH202" s="2"/>
      <c r="AI202" s="2"/>
      <c r="AJ202" s="2"/>
      <c r="AK202" s="2"/>
      <c r="AL202" s="2"/>
      <c r="AM202" s="2"/>
    </row>
    <row r="203" spans="1:39" ht="16.5" customHeight="1">
      <c r="A203" s="7"/>
      <c r="B203" s="7"/>
      <c r="C203" s="7"/>
      <c r="D203" s="7"/>
      <c r="E203" s="7"/>
      <c r="F203" s="7"/>
      <c r="G203" s="7"/>
      <c r="H203" s="7"/>
      <c r="I203" s="7"/>
      <c r="J203" s="7"/>
      <c r="K203" s="7"/>
      <c r="L203" s="7"/>
      <c r="M203" s="7"/>
      <c r="N203" s="7"/>
      <c r="O203" s="7"/>
      <c r="P203" s="7"/>
      <c r="Q203" s="7"/>
      <c r="R203" s="7"/>
      <c r="S203" s="7"/>
      <c r="T203" s="7"/>
      <c r="U203" s="7"/>
      <c r="V203" s="7"/>
      <c r="W203" s="7"/>
      <c r="X203" s="2"/>
      <c r="Y203" s="2"/>
      <c r="Z203" s="2"/>
      <c r="AA203" s="2"/>
      <c r="AB203" s="2"/>
      <c r="AC203" s="2"/>
      <c r="AD203" s="2"/>
      <c r="AE203" s="2"/>
      <c r="AF203" s="2"/>
      <c r="AG203" s="2"/>
      <c r="AH203" s="2"/>
      <c r="AI203" s="2"/>
      <c r="AJ203" s="2"/>
      <c r="AK203" s="2"/>
      <c r="AL203" s="2"/>
      <c r="AM203" s="2"/>
    </row>
    <row r="204" spans="1:39" ht="16.5" customHeight="1">
      <c r="A204" s="7"/>
      <c r="B204" s="7"/>
      <c r="C204" s="7"/>
      <c r="D204" s="7"/>
      <c r="E204" s="7"/>
      <c r="F204" s="7"/>
      <c r="G204" s="7"/>
      <c r="H204" s="7"/>
      <c r="I204" s="7"/>
      <c r="J204" s="7"/>
      <c r="K204" s="7"/>
      <c r="L204" s="7"/>
      <c r="M204" s="7"/>
      <c r="N204" s="7"/>
      <c r="O204" s="7"/>
      <c r="P204" s="7"/>
      <c r="Q204" s="7"/>
      <c r="R204" s="7"/>
      <c r="S204" s="7"/>
      <c r="T204" s="7"/>
      <c r="U204" s="7"/>
      <c r="V204" s="7"/>
      <c r="W204" s="7"/>
      <c r="X204" s="2"/>
      <c r="Y204" s="2"/>
      <c r="Z204" s="2"/>
      <c r="AA204" s="2"/>
      <c r="AB204" s="2"/>
      <c r="AC204" s="2"/>
      <c r="AD204" s="2"/>
      <c r="AE204" s="2"/>
      <c r="AF204" s="2"/>
      <c r="AG204" s="2"/>
      <c r="AH204" s="2"/>
      <c r="AI204" s="2"/>
      <c r="AJ204" s="2"/>
      <c r="AK204" s="2"/>
      <c r="AL204" s="2"/>
      <c r="AM204" s="2"/>
    </row>
    <row r="205" spans="1:39" ht="16.5" customHeight="1">
      <c r="A205" s="7"/>
      <c r="B205" s="7"/>
      <c r="C205" s="7"/>
      <c r="D205" s="7"/>
      <c r="E205" s="7"/>
      <c r="F205" s="7"/>
      <c r="G205" s="7"/>
      <c r="H205" s="7"/>
      <c r="I205" s="7"/>
      <c r="J205" s="7"/>
      <c r="K205" s="7"/>
      <c r="L205" s="7"/>
      <c r="M205" s="7"/>
      <c r="N205" s="7"/>
      <c r="O205" s="7"/>
      <c r="P205" s="7"/>
      <c r="Q205" s="7"/>
      <c r="R205" s="7"/>
      <c r="S205" s="7"/>
      <c r="T205" s="7"/>
      <c r="U205" s="7"/>
      <c r="V205" s="7"/>
      <c r="W205" s="7"/>
      <c r="X205" s="2"/>
      <c r="Y205" s="2"/>
      <c r="Z205" s="2"/>
      <c r="AA205" s="2"/>
      <c r="AB205" s="2"/>
      <c r="AC205" s="2"/>
      <c r="AD205" s="2"/>
      <c r="AE205" s="2"/>
      <c r="AF205" s="2"/>
      <c r="AG205" s="2"/>
      <c r="AH205" s="2"/>
      <c r="AI205" s="2"/>
      <c r="AJ205" s="2"/>
      <c r="AK205" s="2"/>
      <c r="AL205" s="2"/>
      <c r="AM205" s="2"/>
    </row>
    <row r="206" spans="1:39" ht="16.5" customHeight="1">
      <c r="A206" s="7"/>
      <c r="B206" s="7"/>
      <c r="C206" s="7"/>
      <c r="D206" s="7"/>
      <c r="E206" s="7"/>
      <c r="F206" s="7"/>
      <c r="G206" s="7"/>
      <c r="H206" s="7"/>
      <c r="I206" s="7"/>
      <c r="J206" s="7"/>
      <c r="K206" s="7"/>
      <c r="L206" s="7"/>
      <c r="M206" s="7"/>
      <c r="N206" s="7"/>
      <c r="O206" s="7"/>
      <c r="P206" s="7"/>
      <c r="Q206" s="7"/>
      <c r="R206" s="7"/>
      <c r="S206" s="7"/>
      <c r="T206" s="7"/>
      <c r="U206" s="7"/>
      <c r="V206" s="7"/>
      <c r="W206" s="7"/>
      <c r="X206" s="2"/>
      <c r="Y206" s="2"/>
      <c r="Z206" s="2"/>
      <c r="AA206" s="2"/>
      <c r="AB206" s="2"/>
      <c r="AC206" s="2"/>
      <c r="AD206" s="2"/>
      <c r="AE206" s="2"/>
      <c r="AF206" s="2"/>
      <c r="AG206" s="2"/>
      <c r="AH206" s="2"/>
      <c r="AI206" s="2"/>
      <c r="AJ206" s="2"/>
      <c r="AK206" s="2"/>
      <c r="AL206" s="2"/>
      <c r="AM206" s="2"/>
    </row>
    <row r="207" spans="1:39" ht="16.5" customHeight="1">
      <c r="A207" s="7"/>
      <c r="B207" s="7"/>
      <c r="C207" s="7"/>
      <c r="D207" s="7"/>
      <c r="E207" s="7"/>
      <c r="F207" s="7"/>
      <c r="G207" s="7"/>
      <c r="H207" s="7"/>
      <c r="I207" s="7"/>
      <c r="J207" s="7"/>
      <c r="K207" s="7"/>
      <c r="L207" s="7"/>
      <c r="M207" s="7"/>
      <c r="N207" s="7"/>
      <c r="O207" s="7"/>
      <c r="P207" s="7"/>
      <c r="Q207" s="7"/>
      <c r="R207" s="7"/>
      <c r="S207" s="7"/>
      <c r="T207" s="7"/>
      <c r="U207" s="7"/>
      <c r="V207" s="7"/>
      <c r="W207" s="7"/>
      <c r="X207" s="2"/>
      <c r="Y207" s="2"/>
      <c r="Z207" s="2"/>
      <c r="AA207" s="2"/>
      <c r="AB207" s="2"/>
      <c r="AC207" s="2"/>
      <c r="AD207" s="2"/>
      <c r="AE207" s="2"/>
      <c r="AF207" s="2"/>
      <c r="AG207" s="2"/>
      <c r="AH207" s="2"/>
      <c r="AI207" s="2"/>
      <c r="AJ207" s="2"/>
      <c r="AK207" s="2"/>
      <c r="AL207" s="2"/>
      <c r="AM207" s="2"/>
    </row>
    <row r="208" spans="1:39" ht="16.5" customHeight="1">
      <c r="A208" s="7"/>
      <c r="B208" s="7"/>
      <c r="C208" s="7"/>
      <c r="D208" s="7"/>
      <c r="E208" s="7"/>
      <c r="F208" s="7"/>
      <c r="G208" s="7"/>
      <c r="H208" s="7"/>
      <c r="I208" s="7"/>
      <c r="J208" s="7"/>
      <c r="K208" s="7"/>
      <c r="L208" s="7"/>
      <c r="M208" s="7"/>
      <c r="N208" s="7"/>
      <c r="O208" s="7"/>
      <c r="P208" s="7"/>
      <c r="Q208" s="7"/>
      <c r="R208" s="7"/>
      <c r="S208" s="7"/>
      <c r="T208" s="7"/>
      <c r="U208" s="7"/>
      <c r="V208" s="7"/>
      <c r="W208" s="7"/>
      <c r="X208" s="2"/>
      <c r="Y208" s="2"/>
      <c r="Z208" s="2"/>
      <c r="AA208" s="2"/>
      <c r="AB208" s="2"/>
      <c r="AC208" s="2"/>
      <c r="AD208" s="2"/>
      <c r="AE208" s="2"/>
      <c r="AF208" s="2"/>
      <c r="AG208" s="2"/>
      <c r="AH208" s="2"/>
      <c r="AI208" s="2"/>
      <c r="AJ208" s="2"/>
      <c r="AK208" s="2"/>
      <c r="AL208" s="2"/>
      <c r="AM208" s="2"/>
    </row>
    <row r="209" spans="1:39" ht="16.5" customHeight="1">
      <c r="A209" s="7"/>
      <c r="B209" s="7"/>
      <c r="C209" s="7"/>
      <c r="D209" s="7"/>
      <c r="E209" s="7"/>
      <c r="F209" s="7"/>
      <c r="G209" s="7"/>
      <c r="H209" s="7"/>
      <c r="I209" s="7"/>
      <c r="J209" s="7"/>
      <c r="K209" s="7"/>
      <c r="L209" s="7"/>
      <c r="M209" s="7"/>
      <c r="N209" s="7"/>
      <c r="O209" s="7"/>
      <c r="P209" s="7"/>
      <c r="Q209" s="7"/>
      <c r="R209" s="7"/>
      <c r="S209" s="7"/>
      <c r="T209" s="7"/>
      <c r="U209" s="7"/>
      <c r="V209" s="7"/>
      <c r="W209" s="7"/>
      <c r="X209" s="2"/>
      <c r="Y209" s="2"/>
      <c r="Z209" s="2"/>
      <c r="AA209" s="2"/>
      <c r="AB209" s="2"/>
      <c r="AC209" s="2"/>
      <c r="AD209" s="2"/>
      <c r="AE209" s="2"/>
      <c r="AF209" s="2"/>
      <c r="AG209" s="2"/>
      <c r="AH209" s="2"/>
      <c r="AI209" s="2"/>
      <c r="AJ209" s="2"/>
      <c r="AK209" s="2"/>
      <c r="AL209" s="2"/>
      <c r="AM209" s="2"/>
    </row>
    <row r="210" spans="1:39" ht="16.5" customHeight="1">
      <c r="A210" s="7"/>
      <c r="B210" s="7"/>
      <c r="C210" s="7"/>
      <c r="D210" s="7"/>
      <c r="E210" s="7"/>
      <c r="F210" s="7"/>
      <c r="G210" s="7"/>
      <c r="H210" s="7"/>
      <c r="I210" s="7"/>
      <c r="J210" s="7"/>
      <c r="K210" s="7"/>
      <c r="L210" s="7"/>
      <c r="M210" s="7"/>
      <c r="N210" s="7"/>
      <c r="O210" s="7"/>
      <c r="P210" s="7"/>
      <c r="Q210" s="7"/>
      <c r="R210" s="7"/>
      <c r="S210" s="7"/>
      <c r="T210" s="7"/>
      <c r="U210" s="7"/>
      <c r="V210" s="7"/>
      <c r="W210" s="7"/>
      <c r="X210" s="2"/>
      <c r="Y210" s="2"/>
      <c r="Z210" s="2"/>
      <c r="AA210" s="2"/>
      <c r="AB210" s="2"/>
      <c r="AC210" s="2"/>
      <c r="AD210" s="2"/>
      <c r="AE210" s="2"/>
      <c r="AF210" s="2"/>
      <c r="AG210" s="2"/>
      <c r="AH210" s="2"/>
      <c r="AI210" s="2"/>
      <c r="AJ210" s="2"/>
      <c r="AK210" s="2"/>
      <c r="AL210" s="2"/>
      <c r="AM210" s="2"/>
    </row>
    <row r="211" spans="1:39" ht="16.5" customHeight="1">
      <c r="A211" s="7"/>
      <c r="B211" s="7"/>
      <c r="C211" s="7"/>
      <c r="D211" s="7"/>
      <c r="E211" s="7"/>
      <c r="F211" s="7"/>
      <c r="G211" s="7"/>
      <c r="H211" s="7"/>
      <c r="I211" s="7"/>
      <c r="J211" s="7"/>
      <c r="K211" s="7"/>
      <c r="L211" s="7"/>
      <c r="M211" s="7"/>
      <c r="N211" s="7"/>
      <c r="O211" s="7"/>
      <c r="P211" s="7"/>
      <c r="Q211" s="7"/>
      <c r="R211" s="7"/>
      <c r="S211" s="7"/>
      <c r="T211" s="7"/>
      <c r="U211" s="7"/>
      <c r="V211" s="7"/>
      <c r="W211" s="7"/>
      <c r="X211" s="2"/>
      <c r="Y211" s="2"/>
      <c r="Z211" s="2"/>
      <c r="AA211" s="2"/>
      <c r="AB211" s="2"/>
      <c r="AC211" s="2"/>
      <c r="AD211" s="2"/>
      <c r="AE211" s="2"/>
      <c r="AF211" s="2"/>
      <c r="AG211" s="2"/>
      <c r="AH211" s="2"/>
      <c r="AI211" s="2"/>
      <c r="AJ211" s="2"/>
      <c r="AK211" s="2"/>
      <c r="AL211" s="2"/>
      <c r="AM211" s="2"/>
    </row>
    <row r="212" spans="1:39" ht="16.5" customHeight="1">
      <c r="A212" s="7"/>
      <c r="B212" s="7"/>
      <c r="C212" s="7"/>
      <c r="D212" s="7"/>
      <c r="E212" s="7"/>
      <c r="F212" s="7"/>
      <c r="G212" s="7"/>
      <c r="H212" s="7"/>
      <c r="I212" s="7"/>
      <c r="J212" s="7"/>
      <c r="K212" s="7"/>
      <c r="L212" s="7"/>
      <c r="M212" s="7"/>
      <c r="N212" s="7"/>
      <c r="O212" s="7"/>
      <c r="P212" s="7"/>
      <c r="Q212" s="7"/>
      <c r="R212" s="7"/>
      <c r="S212" s="7"/>
      <c r="T212" s="7"/>
      <c r="U212" s="7"/>
      <c r="V212" s="7"/>
      <c r="W212" s="7"/>
      <c r="X212" s="2"/>
      <c r="Y212" s="2"/>
      <c r="Z212" s="2"/>
      <c r="AA212" s="2"/>
      <c r="AB212" s="2"/>
      <c r="AC212" s="2"/>
      <c r="AD212" s="2"/>
      <c r="AE212" s="2"/>
      <c r="AF212" s="2"/>
      <c r="AG212" s="2"/>
      <c r="AH212" s="2"/>
      <c r="AI212" s="2"/>
      <c r="AJ212" s="2"/>
      <c r="AK212" s="2"/>
      <c r="AL212" s="2"/>
      <c r="AM212" s="2"/>
    </row>
    <row r="213" spans="1:39" ht="16.5" customHeight="1">
      <c r="A213" s="7"/>
      <c r="B213" s="7"/>
      <c r="C213" s="7"/>
      <c r="D213" s="7"/>
      <c r="E213" s="7"/>
      <c r="F213" s="7"/>
      <c r="G213" s="7"/>
      <c r="H213" s="7"/>
      <c r="I213" s="7"/>
      <c r="J213" s="7"/>
      <c r="K213" s="7"/>
      <c r="L213" s="7"/>
      <c r="M213" s="7"/>
      <c r="N213" s="7"/>
      <c r="O213" s="7"/>
      <c r="P213" s="7"/>
      <c r="Q213" s="7"/>
      <c r="R213" s="7"/>
      <c r="S213" s="7"/>
      <c r="T213" s="7"/>
      <c r="U213" s="7"/>
      <c r="V213" s="7"/>
      <c r="W213" s="7"/>
      <c r="X213" s="2"/>
      <c r="Y213" s="2"/>
      <c r="Z213" s="2"/>
      <c r="AA213" s="2"/>
      <c r="AB213" s="2"/>
      <c r="AC213" s="2"/>
      <c r="AD213" s="2"/>
      <c r="AE213" s="2"/>
      <c r="AF213" s="2"/>
      <c r="AG213" s="2"/>
      <c r="AH213" s="2"/>
      <c r="AI213" s="2"/>
      <c r="AJ213" s="2"/>
      <c r="AK213" s="2"/>
      <c r="AL213" s="2"/>
      <c r="AM213" s="2"/>
    </row>
    <row r="214" spans="1:39" ht="16.5" customHeight="1">
      <c r="A214" s="7"/>
      <c r="B214" s="7"/>
      <c r="C214" s="7"/>
      <c r="D214" s="7"/>
      <c r="E214" s="7"/>
      <c r="F214" s="7"/>
      <c r="G214" s="7"/>
      <c r="H214" s="7"/>
      <c r="I214" s="7"/>
      <c r="J214" s="7"/>
      <c r="K214" s="7"/>
      <c r="L214" s="7"/>
      <c r="M214" s="7"/>
      <c r="N214" s="7"/>
      <c r="O214" s="7"/>
      <c r="P214" s="7"/>
      <c r="Q214" s="7"/>
      <c r="R214" s="7"/>
      <c r="S214" s="7"/>
      <c r="T214" s="7"/>
      <c r="U214" s="7"/>
      <c r="V214" s="7"/>
      <c r="W214" s="7"/>
      <c r="X214" s="2"/>
      <c r="Y214" s="2"/>
      <c r="Z214" s="2"/>
      <c r="AA214" s="2"/>
      <c r="AB214" s="2"/>
      <c r="AC214" s="2"/>
      <c r="AD214" s="2"/>
      <c r="AE214" s="2"/>
      <c r="AF214" s="2"/>
      <c r="AG214" s="2"/>
      <c r="AH214" s="2"/>
      <c r="AI214" s="2"/>
      <c r="AJ214" s="2"/>
      <c r="AK214" s="2"/>
      <c r="AL214" s="2"/>
      <c r="AM214" s="2"/>
    </row>
    <row r="215" spans="1:39" ht="16.5" customHeight="1">
      <c r="A215" s="7"/>
      <c r="B215" s="7"/>
      <c r="C215" s="7"/>
      <c r="D215" s="7"/>
      <c r="E215" s="7"/>
      <c r="F215" s="7"/>
      <c r="G215" s="7"/>
      <c r="H215" s="7"/>
      <c r="I215" s="7"/>
      <c r="J215" s="7"/>
      <c r="K215" s="7"/>
      <c r="L215" s="7"/>
      <c r="M215" s="7"/>
      <c r="N215" s="7"/>
      <c r="O215" s="7"/>
      <c r="P215" s="7"/>
      <c r="Q215" s="7"/>
      <c r="R215" s="7"/>
      <c r="S215" s="7"/>
      <c r="T215" s="7"/>
      <c r="U215" s="7"/>
      <c r="V215" s="7"/>
      <c r="W215" s="7"/>
      <c r="X215" s="2"/>
      <c r="Y215" s="2"/>
      <c r="Z215" s="2"/>
      <c r="AA215" s="2"/>
      <c r="AB215" s="2"/>
      <c r="AC215" s="2"/>
      <c r="AD215" s="2"/>
      <c r="AE215" s="2"/>
      <c r="AF215" s="2"/>
      <c r="AG215" s="2"/>
      <c r="AH215" s="2"/>
      <c r="AI215" s="2"/>
      <c r="AJ215" s="2"/>
      <c r="AK215" s="2"/>
      <c r="AL215" s="2"/>
      <c r="AM215" s="2"/>
    </row>
    <row r="216" spans="1:39" ht="16.5" customHeight="1">
      <c r="A216" s="7"/>
      <c r="B216" s="7"/>
      <c r="C216" s="7"/>
      <c r="D216" s="7"/>
      <c r="E216" s="7"/>
      <c r="F216" s="7"/>
      <c r="G216" s="7"/>
      <c r="H216" s="7"/>
      <c r="I216" s="7"/>
      <c r="J216" s="7"/>
      <c r="K216" s="7"/>
      <c r="L216" s="7"/>
      <c r="M216" s="7"/>
      <c r="N216" s="7"/>
      <c r="O216" s="7"/>
      <c r="P216" s="7"/>
      <c r="Q216" s="7"/>
      <c r="R216" s="7"/>
      <c r="S216" s="7"/>
      <c r="T216" s="7"/>
      <c r="U216" s="7"/>
      <c r="V216" s="7"/>
      <c r="W216" s="7"/>
      <c r="X216" s="2"/>
      <c r="Y216" s="2"/>
      <c r="Z216" s="2"/>
      <c r="AA216" s="2"/>
      <c r="AB216" s="2"/>
      <c r="AC216" s="2"/>
      <c r="AD216" s="2"/>
      <c r="AE216" s="2"/>
      <c r="AF216" s="2"/>
      <c r="AG216" s="2"/>
      <c r="AH216" s="2"/>
      <c r="AI216" s="2"/>
      <c r="AJ216" s="2"/>
      <c r="AK216" s="2"/>
      <c r="AL216" s="2"/>
      <c r="AM216" s="2"/>
    </row>
    <row r="217" spans="1:39" ht="16.5" customHeight="1">
      <c r="A217" s="7"/>
      <c r="B217" s="7"/>
      <c r="C217" s="7"/>
      <c r="D217" s="7"/>
      <c r="E217" s="7"/>
      <c r="F217" s="7"/>
      <c r="G217" s="7"/>
      <c r="H217" s="7"/>
      <c r="I217" s="7"/>
      <c r="J217" s="7"/>
      <c r="K217" s="7"/>
      <c r="L217" s="7"/>
      <c r="M217" s="7"/>
      <c r="N217" s="7"/>
      <c r="O217" s="7"/>
      <c r="P217" s="7"/>
      <c r="Q217" s="7"/>
      <c r="R217" s="7"/>
      <c r="S217" s="7"/>
      <c r="T217" s="7"/>
      <c r="U217" s="7"/>
      <c r="V217" s="7"/>
      <c r="W217" s="7"/>
      <c r="X217" s="2"/>
      <c r="Y217" s="2"/>
      <c r="Z217" s="2"/>
      <c r="AA217" s="2"/>
      <c r="AB217" s="2"/>
      <c r="AC217" s="2"/>
      <c r="AD217" s="2"/>
      <c r="AE217" s="2"/>
      <c r="AF217" s="2"/>
      <c r="AG217" s="2"/>
      <c r="AH217" s="2"/>
      <c r="AI217" s="2"/>
      <c r="AJ217" s="2"/>
      <c r="AK217" s="2"/>
      <c r="AL217" s="2"/>
      <c r="AM217" s="2"/>
    </row>
    <row r="218" spans="1:39" ht="16.5" customHeight="1">
      <c r="A218" s="7"/>
      <c r="B218" s="7"/>
      <c r="C218" s="7"/>
      <c r="D218" s="7"/>
      <c r="E218" s="7"/>
      <c r="F218" s="7"/>
      <c r="G218" s="7"/>
      <c r="H218" s="7"/>
      <c r="I218" s="7"/>
      <c r="J218" s="7"/>
      <c r="K218" s="7"/>
      <c r="L218" s="7"/>
      <c r="M218" s="7"/>
      <c r="N218" s="7"/>
      <c r="O218" s="7"/>
      <c r="P218" s="7"/>
      <c r="Q218" s="7"/>
      <c r="R218" s="7"/>
      <c r="S218" s="7"/>
      <c r="T218" s="7"/>
      <c r="U218" s="7"/>
      <c r="V218" s="7"/>
      <c r="W218" s="7"/>
      <c r="X218" s="2"/>
      <c r="Y218" s="2"/>
      <c r="Z218" s="2"/>
      <c r="AA218" s="2"/>
      <c r="AB218" s="2"/>
      <c r="AC218" s="2"/>
      <c r="AD218" s="2"/>
      <c r="AE218" s="2"/>
      <c r="AF218" s="2"/>
      <c r="AG218" s="2"/>
      <c r="AH218" s="2"/>
      <c r="AI218" s="2"/>
      <c r="AJ218" s="2"/>
      <c r="AK218" s="2"/>
      <c r="AL218" s="2"/>
      <c r="AM218" s="2"/>
    </row>
    <row r="219" spans="1:39" ht="16.5" customHeight="1">
      <c r="A219" s="7"/>
      <c r="B219" s="7"/>
      <c r="C219" s="7"/>
      <c r="D219" s="7"/>
      <c r="E219" s="7"/>
      <c r="F219" s="7"/>
      <c r="G219" s="7"/>
      <c r="H219" s="7"/>
      <c r="I219" s="7"/>
      <c r="J219" s="7"/>
      <c r="K219" s="7"/>
      <c r="L219" s="7"/>
      <c r="M219" s="7"/>
      <c r="N219" s="7"/>
      <c r="O219" s="7"/>
      <c r="P219" s="7"/>
      <c r="Q219" s="7"/>
      <c r="R219" s="7"/>
      <c r="S219" s="7"/>
      <c r="T219" s="7"/>
      <c r="U219" s="7"/>
      <c r="V219" s="7"/>
      <c r="W219" s="7"/>
      <c r="X219" s="2"/>
      <c r="Y219" s="2"/>
      <c r="Z219" s="2"/>
      <c r="AA219" s="2"/>
      <c r="AB219" s="2"/>
      <c r="AC219" s="2"/>
      <c r="AD219" s="2"/>
      <c r="AE219" s="2"/>
      <c r="AF219" s="2"/>
      <c r="AG219" s="2"/>
      <c r="AH219" s="2"/>
      <c r="AI219" s="2"/>
      <c r="AJ219" s="2"/>
      <c r="AK219" s="2"/>
      <c r="AL219" s="2"/>
      <c r="AM219" s="2"/>
    </row>
    <row r="220" spans="1:39" ht="16.5" customHeight="1">
      <c r="A220" s="7"/>
      <c r="B220" s="7"/>
      <c r="C220" s="7"/>
      <c r="D220" s="7"/>
      <c r="E220" s="7"/>
      <c r="F220" s="7"/>
      <c r="G220" s="7"/>
      <c r="H220" s="7"/>
      <c r="I220" s="7"/>
      <c r="J220" s="7"/>
      <c r="K220" s="7"/>
      <c r="L220" s="7"/>
      <c r="M220" s="7"/>
      <c r="N220" s="7"/>
      <c r="O220" s="7"/>
      <c r="P220" s="7"/>
      <c r="Q220" s="7"/>
      <c r="R220" s="7"/>
      <c r="S220" s="7"/>
      <c r="T220" s="7"/>
      <c r="U220" s="7"/>
      <c r="V220" s="7"/>
      <c r="W220" s="7"/>
      <c r="X220" s="2"/>
      <c r="Y220" s="2"/>
      <c r="Z220" s="2"/>
      <c r="AA220" s="2"/>
      <c r="AB220" s="2"/>
      <c r="AC220" s="2"/>
      <c r="AD220" s="2"/>
      <c r="AE220" s="2"/>
      <c r="AF220" s="2"/>
      <c r="AG220" s="2"/>
      <c r="AH220" s="2"/>
      <c r="AI220" s="2"/>
      <c r="AJ220" s="2"/>
      <c r="AK220" s="2"/>
      <c r="AL220" s="2"/>
      <c r="AM220" s="2"/>
    </row>
    <row r="221" spans="1:39" ht="16.5" customHeight="1">
      <c r="A221" s="7"/>
      <c r="B221" s="7"/>
      <c r="C221" s="7"/>
      <c r="D221" s="7"/>
      <c r="E221" s="7"/>
      <c r="F221" s="7"/>
      <c r="G221" s="7"/>
      <c r="H221" s="7"/>
      <c r="I221" s="7"/>
      <c r="J221" s="7"/>
      <c r="K221" s="7"/>
      <c r="L221" s="7"/>
      <c r="M221" s="7"/>
      <c r="N221" s="7"/>
      <c r="O221" s="7"/>
      <c r="P221" s="7"/>
      <c r="Q221" s="7"/>
      <c r="R221" s="7"/>
      <c r="S221" s="7"/>
      <c r="T221" s="7"/>
      <c r="U221" s="7"/>
      <c r="V221" s="7"/>
      <c r="W221" s="7"/>
      <c r="X221" s="2"/>
      <c r="Y221" s="2"/>
      <c r="Z221" s="2"/>
      <c r="AA221" s="2"/>
      <c r="AB221" s="2"/>
      <c r="AC221" s="2"/>
      <c r="AD221" s="2"/>
      <c r="AE221" s="2"/>
      <c r="AF221" s="2"/>
      <c r="AG221" s="2"/>
      <c r="AH221" s="2"/>
      <c r="AI221" s="2"/>
      <c r="AJ221" s="2"/>
      <c r="AK221" s="2"/>
      <c r="AL221" s="2"/>
      <c r="AM221" s="2"/>
    </row>
    <row r="222" spans="1:39" ht="16.5" customHeight="1">
      <c r="A222" s="7"/>
      <c r="B222" s="7"/>
      <c r="C222" s="7"/>
      <c r="D222" s="7"/>
      <c r="E222" s="7"/>
      <c r="F222" s="7"/>
      <c r="G222" s="7"/>
      <c r="H222" s="7"/>
      <c r="I222" s="7"/>
      <c r="J222" s="7"/>
      <c r="K222" s="7"/>
      <c r="L222" s="7"/>
      <c r="M222" s="7"/>
      <c r="N222" s="7"/>
      <c r="O222" s="7"/>
      <c r="P222" s="7"/>
      <c r="Q222" s="7"/>
      <c r="R222" s="7"/>
      <c r="S222" s="7"/>
      <c r="T222" s="7"/>
      <c r="U222" s="7"/>
      <c r="V222" s="7"/>
      <c r="W222" s="7"/>
      <c r="X222" s="2"/>
      <c r="Y222" s="2"/>
      <c r="Z222" s="2"/>
      <c r="AA222" s="2"/>
      <c r="AB222" s="2"/>
      <c r="AC222" s="2"/>
      <c r="AD222" s="2"/>
      <c r="AE222" s="2"/>
      <c r="AF222" s="2"/>
      <c r="AG222" s="2"/>
      <c r="AH222" s="2"/>
      <c r="AI222" s="2"/>
      <c r="AJ222" s="2"/>
      <c r="AK222" s="2"/>
      <c r="AL222" s="2"/>
      <c r="AM222" s="2"/>
    </row>
    <row r="223" spans="1:39" ht="16.5" customHeight="1">
      <c r="A223" s="7"/>
      <c r="B223" s="7"/>
      <c r="C223" s="7"/>
      <c r="D223" s="7"/>
      <c r="E223" s="7"/>
      <c r="F223" s="7"/>
      <c r="G223" s="7"/>
      <c r="H223" s="7"/>
      <c r="I223" s="7"/>
      <c r="J223" s="7"/>
      <c r="K223" s="7"/>
      <c r="L223" s="7"/>
      <c r="M223" s="7"/>
      <c r="N223" s="7"/>
      <c r="O223" s="7"/>
      <c r="P223" s="7"/>
      <c r="Q223" s="7"/>
      <c r="R223" s="7"/>
      <c r="S223" s="7"/>
      <c r="T223" s="7"/>
      <c r="U223" s="7"/>
      <c r="V223" s="7"/>
      <c r="W223" s="7"/>
      <c r="X223" s="2"/>
      <c r="Y223" s="2"/>
      <c r="Z223" s="2"/>
      <c r="AA223" s="2"/>
      <c r="AB223" s="2"/>
      <c r="AC223" s="2"/>
      <c r="AD223" s="2"/>
      <c r="AE223" s="2"/>
      <c r="AF223" s="2"/>
      <c r="AG223" s="2"/>
      <c r="AH223" s="2"/>
      <c r="AI223" s="2"/>
      <c r="AJ223" s="2"/>
      <c r="AK223" s="2"/>
      <c r="AL223" s="2"/>
      <c r="AM223" s="2"/>
    </row>
    <row r="224" spans="1:39" ht="16.5" customHeight="1">
      <c r="A224" s="7"/>
      <c r="B224" s="7"/>
      <c r="C224" s="7"/>
      <c r="D224" s="7"/>
      <c r="E224" s="7"/>
      <c r="F224" s="7"/>
      <c r="G224" s="7"/>
      <c r="H224" s="7"/>
      <c r="I224" s="7"/>
      <c r="J224" s="7"/>
      <c r="K224" s="7"/>
      <c r="L224" s="7"/>
      <c r="M224" s="7"/>
      <c r="N224" s="7"/>
      <c r="O224" s="7"/>
      <c r="P224" s="7"/>
      <c r="Q224" s="7"/>
      <c r="R224" s="7"/>
      <c r="S224" s="7"/>
      <c r="T224" s="7"/>
      <c r="U224" s="7"/>
      <c r="V224" s="7"/>
      <c r="W224" s="7"/>
      <c r="X224" s="2"/>
      <c r="Y224" s="2"/>
      <c r="Z224" s="2"/>
      <c r="AA224" s="2"/>
      <c r="AB224" s="2"/>
      <c r="AC224" s="2"/>
      <c r="AD224" s="2"/>
      <c r="AE224" s="2"/>
      <c r="AF224" s="2"/>
      <c r="AG224" s="2"/>
      <c r="AH224" s="2"/>
      <c r="AI224" s="2"/>
      <c r="AJ224" s="2"/>
      <c r="AK224" s="2"/>
      <c r="AL224" s="2"/>
      <c r="AM224" s="2"/>
    </row>
    <row r="225" spans="1:39" ht="16.5" customHeight="1">
      <c r="A225" s="7"/>
      <c r="B225" s="7"/>
      <c r="C225" s="7"/>
      <c r="D225" s="7"/>
      <c r="E225" s="7"/>
      <c r="F225" s="7"/>
      <c r="G225" s="7"/>
      <c r="H225" s="7"/>
      <c r="I225" s="7"/>
      <c r="J225" s="7"/>
      <c r="K225" s="7"/>
      <c r="L225" s="7"/>
      <c r="M225" s="7"/>
      <c r="N225" s="7"/>
      <c r="O225" s="7"/>
      <c r="P225" s="7"/>
      <c r="Q225" s="7"/>
      <c r="R225" s="7"/>
      <c r="S225" s="7"/>
      <c r="T225" s="7"/>
      <c r="U225" s="7"/>
      <c r="V225" s="7"/>
      <c r="W225" s="7"/>
      <c r="X225" s="2"/>
      <c r="Y225" s="2"/>
      <c r="Z225" s="2"/>
      <c r="AA225" s="2"/>
      <c r="AB225" s="2"/>
      <c r="AC225" s="2"/>
      <c r="AD225" s="2"/>
      <c r="AE225" s="2"/>
      <c r="AF225" s="2"/>
      <c r="AG225" s="2"/>
      <c r="AH225" s="2"/>
      <c r="AI225" s="2"/>
      <c r="AJ225" s="2"/>
      <c r="AK225" s="2"/>
      <c r="AL225" s="2"/>
      <c r="AM225" s="2"/>
    </row>
    <row r="226" spans="1:39" ht="16.5" customHeight="1">
      <c r="A226" s="7"/>
      <c r="B226" s="7"/>
      <c r="C226" s="7"/>
      <c r="D226" s="7"/>
      <c r="E226" s="7"/>
      <c r="F226" s="7"/>
      <c r="G226" s="7"/>
      <c r="H226" s="7"/>
      <c r="I226" s="7"/>
      <c r="J226" s="7"/>
      <c r="K226" s="7"/>
      <c r="L226" s="7"/>
      <c r="M226" s="7"/>
      <c r="N226" s="7"/>
      <c r="O226" s="7"/>
      <c r="P226" s="7"/>
      <c r="Q226" s="7"/>
      <c r="R226" s="7"/>
      <c r="S226" s="7"/>
      <c r="T226" s="7"/>
      <c r="U226" s="7"/>
      <c r="V226" s="7"/>
      <c r="W226" s="7"/>
      <c r="X226" s="2"/>
      <c r="Y226" s="2"/>
      <c r="Z226" s="2"/>
      <c r="AA226" s="2"/>
      <c r="AB226" s="2"/>
      <c r="AC226" s="2"/>
      <c r="AD226" s="2"/>
      <c r="AE226" s="2"/>
      <c r="AF226" s="2"/>
      <c r="AG226" s="2"/>
      <c r="AH226" s="2"/>
      <c r="AI226" s="2"/>
      <c r="AJ226" s="2"/>
      <c r="AK226" s="2"/>
      <c r="AL226" s="2"/>
      <c r="AM226" s="2"/>
    </row>
    <row r="227" spans="1:39" ht="16.5" customHeight="1">
      <c r="A227" s="7"/>
      <c r="B227" s="7"/>
      <c r="C227" s="7"/>
      <c r="D227" s="7"/>
      <c r="E227" s="7"/>
      <c r="F227" s="7"/>
      <c r="G227" s="7"/>
      <c r="H227" s="7"/>
      <c r="I227" s="7"/>
      <c r="J227" s="7"/>
      <c r="K227" s="7"/>
      <c r="L227" s="7"/>
      <c r="M227" s="7"/>
      <c r="N227" s="7"/>
      <c r="O227" s="7"/>
      <c r="P227" s="7"/>
      <c r="Q227" s="7"/>
      <c r="R227" s="7"/>
      <c r="S227" s="7"/>
      <c r="T227" s="7"/>
      <c r="U227" s="7"/>
      <c r="V227" s="7"/>
      <c r="W227" s="7"/>
      <c r="X227" s="2"/>
      <c r="Y227" s="2"/>
      <c r="Z227" s="2"/>
      <c r="AA227" s="2"/>
      <c r="AB227" s="2"/>
      <c r="AC227" s="2"/>
      <c r="AD227" s="2"/>
      <c r="AE227" s="2"/>
      <c r="AF227" s="2"/>
      <c r="AG227" s="2"/>
      <c r="AH227" s="2"/>
      <c r="AI227" s="2"/>
      <c r="AJ227" s="2"/>
      <c r="AK227" s="2"/>
      <c r="AL227" s="2"/>
      <c r="AM227" s="2"/>
    </row>
    <row r="228" spans="1:39" ht="16.5" customHeight="1">
      <c r="A228" s="7"/>
      <c r="B228" s="7"/>
      <c r="C228" s="7"/>
      <c r="D228" s="7"/>
      <c r="E228" s="7"/>
      <c r="F228" s="7"/>
      <c r="G228" s="7"/>
      <c r="H228" s="7"/>
      <c r="I228" s="7"/>
      <c r="J228" s="7"/>
      <c r="K228" s="7"/>
      <c r="L228" s="7"/>
      <c r="M228" s="7"/>
      <c r="N228" s="7"/>
      <c r="O228" s="7"/>
      <c r="P228" s="7"/>
      <c r="Q228" s="7"/>
      <c r="R228" s="7"/>
      <c r="S228" s="7"/>
      <c r="T228" s="7"/>
      <c r="U228" s="7"/>
      <c r="V228" s="7"/>
      <c r="W228" s="7"/>
      <c r="X228" s="2"/>
      <c r="Y228" s="2"/>
      <c r="Z228" s="2"/>
      <c r="AA228" s="2"/>
      <c r="AB228" s="2"/>
      <c r="AC228" s="2"/>
      <c r="AD228" s="2"/>
      <c r="AE228" s="2"/>
      <c r="AF228" s="2"/>
      <c r="AG228" s="2"/>
      <c r="AH228" s="2"/>
      <c r="AI228" s="2"/>
      <c r="AJ228" s="2"/>
      <c r="AK228" s="2"/>
      <c r="AL228" s="2"/>
      <c r="AM228" s="2"/>
    </row>
    <row r="229" spans="1:39" ht="16.5" customHeight="1">
      <c r="A229" s="7"/>
      <c r="B229" s="7"/>
      <c r="C229" s="7"/>
      <c r="D229" s="7"/>
      <c r="E229" s="7"/>
      <c r="F229" s="7"/>
      <c r="G229" s="7"/>
      <c r="H229" s="7"/>
      <c r="I229" s="7"/>
      <c r="J229" s="7"/>
      <c r="K229" s="7"/>
      <c r="L229" s="7"/>
      <c r="M229" s="7"/>
      <c r="N229" s="7"/>
      <c r="O229" s="7"/>
      <c r="P229" s="7"/>
      <c r="Q229" s="7"/>
      <c r="R229" s="7"/>
      <c r="S229" s="7"/>
      <c r="T229" s="7"/>
      <c r="U229" s="7"/>
      <c r="V229" s="7"/>
      <c r="W229" s="7"/>
      <c r="X229" s="2"/>
      <c r="Y229" s="2"/>
      <c r="Z229" s="2"/>
      <c r="AA229" s="2"/>
      <c r="AB229" s="2"/>
      <c r="AC229" s="2"/>
      <c r="AD229" s="2"/>
      <c r="AE229" s="2"/>
      <c r="AF229" s="2"/>
      <c r="AG229" s="2"/>
      <c r="AH229" s="2"/>
      <c r="AI229" s="2"/>
      <c r="AJ229" s="2"/>
      <c r="AK229" s="2"/>
      <c r="AL229" s="2"/>
      <c r="AM229" s="2"/>
    </row>
    <row r="230" spans="1:39" ht="16.5" customHeight="1">
      <c r="A230" s="7"/>
      <c r="B230" s="7"/>
      <c r="C230" s="7"/>
      <c r="D230" s="7"/>
      <c r="E230" s="7"/>
      <c r="F230" s="7"/>
      <c r="G230" s="7"/>
      <c r="H230" s="7"/>
      <c r="I230" s="7"/>
      <c r="J230" s="7"/>
      <c r="K230" s="7"/>
      <c r="L230" s="7"/>
      <c r="M230" s="7"/>
      <c r="N230" s="7"/>
      <c r="O230" s="7"/>
      <c r="P230" s="7"/>
      <c r="Q230" s="7"/>
      <c r="R230" s="7"/>
      <c r="S230" s="7"/>
      <c r="T230" s="7"/>
      <c r="U230" s="7"/>
      <c r="V230" s="7"/>
      <c r="W230" s="7"/>
      <c r="X230" s="2"/>
      <c r="Y230" s="2"/>
      <c r="Z230" s="2"/>
      <c r="AA230" s="2"/>
      <c r="AB230" s="2"/>
      <c r="AC230" s="2"/>
      <c r="AD230" s="2"/>
      <c r="AE230" s="2"/>
      <c r="AF230" s="2"/>
      <c r="AG230" s="2"/>
      <c r="AH230" s="2"/>
      <c r="AI230" s="2"/>
      <c r="AJ230" s="2"/>
      <c r="AK230" s="2"/>
      <c r="AL230" s="2"/>
      <c r="AM230" s="2"/>
    </row>
    <row r="231" spans="1:39" ht="16.5" customHeight="1">
      <c r="A231" s="7"/>
      <c r="B231" s="7"/>
      <c r="C231" s="7"/>
      <c r="D231" s="7"/>
      <c r="E231" s="7"/>
      <c r="F231" s="7"/>
      <c r="G231" s="7"/>
      <c r="H231" s="7"/>
      <c r="I231" s="7"/>
      <c r="J231" s="7"/>
      <c r="K231" s="7"/>
      <c r="L231" s="7"/>
      <c r="M231" s="7"/>
      <c r="N231" s="7"/>
      <c r="O231" s="7"/>
      <c r="P231" s="7"/>
      <c r="Q231" s="7"/>
      <c r="R231" s="7"/>
      <c r="S231" s="7"/>
      <c r="T231" s="7"/>
      <c r="U231" s="7"/>
      <c r="V231" s="7"/>
      <c r="W231" s="7"/>
      <c r="X231" s="2"/>
      <c r="Y231" s="2"/>
      <c r="Z231" s="2"/>
      <c r="AA231" s="2"/>
      <c r="AB231" s="2"/>
      <c r="AC231" s="2"/>
      <c r="AD231" s="2"/>
      <c r="AE231" s="2"/>
      <c r="AF231" s="2"/>
      <c r="AG231" s="2"/>
      <c r="AH231" s="2"/>
      <c r="AI231" s="2"/>
      <c r="AJ231" s="2"/>
      <c r="AK231" s="2"/>
      <c r="AL231" s="2"/>
      <c r="AM231" s="2"/>
    </row>
    <row r="232" spans="1:39" ht="16.5" customHeight="1">
      <c r="A232" s="7"/>
      <c r="B232" s="7"/>
      <c r="C232" s="7"/>
      <c r="D232" s="7"/>
      <c r="E232" s="7"/>
      <c r="F232" s="7"/>
      <c r="G232" s="7"/>
      <c r="H232" s="7"/>
      <c r="I232" s="7"/>
      <c r="J232" s="7"/>
      <c r="K232" s="7"/>
      <c r="L232" s="7"/>
      <c r="M232" s="7"/>
      <c r="N232" s="7"/>
      <c r="O232" s="7"/>
      <c r="P232" s="7"/>
      <c r="Q232" s="7"/>
      <c r="R232" s="7"/>
      <c r="S232" s="7"/>
      <c r="T232" s="7"/>
      <c r="U232" s="7"/>
      <c r="V232" s="7"/>
      <c r="W232" s="7"/>
      <c r="X232" s="2"/>
      <c r="Y232" s="2"/>
      <c r="Z232" s="2"/>
      <c r="AA232" s="2"/>
      <c r="AB232" s="2"/>
      <c r="AC232" s="2"/>
      <c r="AD232" s="2"/>
      <c r="AE232" s="2"/>
      <c r="AF232" s="2"/>
      <c r="AG232" s="2"/>
      <c r="AH232" s="2"/>
      <c r="AI232" s="2"/>
      <c r="AJ232" s="2"/>
      <c r="AK232" s="2"/>
      <c r="AL232" s="2"/>
      <c r="AM232" s="2"/>
    </row>
    <row r="233" spans="1:39" ht="16.5" customHeight="1">
      <c r="A233" s="7"/>
      <c r="B233" s="7"/>
      <c r="C233" s="7"/>
      <c r="D233" s="7"/>
      <c r="E233" s="7"/>
      <c r="F233" s="7"/>
      <c r="G233" s="7"/>
      <c r="H233" s="7"/>
      <c r="I233" s="7"/>
      <c r="J233" s="7"/>
      <c r="K233" s="7"/>
      <c r="L233" s="7"/>
      <c r="M233" s="7"/>
      <c r="N233" s="7"/>
      <c r="O233" s="7"/>
      <c r="P233" s="7"/>
      <c r="Q233" s="7"/>
      <c r="R233" s="7"/>
      <c r="S233" s="7"/>
      <c r="T233" s="7"/>
      <c r="U233" s="7"/>
      <c r="V233" s="7"/>
      <c r="W233" s="7"/>
      <c r="X233" s="2"/>
      <c r="Y233" s="2"/>
      <c r="Z233" s="2"/>
      <c r="AA233" s="2"/>
      <c r="AB233" s="2"/>
      <c r="AC233" s="2"/>
      <c r="AD233" s="2"/>
      <c r="AE233" s="2"/>
      <c r="AF233" s="2"/>
      <c r="AG233" s="2"/>
      <c r="AH233" s="2"/>
      <c r="AI233" s="2"/>
      <c r="AJ233" s="2"/>
      <c r="AK233" s="2"/>
      <c r="AL233" s="2"/>
      <c r="AM233" s="2"/>
    </row>
    <row r="234" spans="1:39" ht="16.5" customHeight="1">
      <c r="A234" s="7"/>
      <c r="B234" s="7"/>
      <c r="C234" s="7"/>
      <c r="D234" s="7"/>
      <c r="E234" s="7"/>
      <c r="F234" s="7"/>
      <c r="G234" s="7"/>
      <c r="H234" s="7"/>
      <c r="I234" s="7"/>
      <c r="J234" s="7"/>
      <c r="K234" s="7"/>
      <c r="L234" s="7"/>
      <c r="M234" s="7"/>
      <c r="N234" s="7"/>
      <c r="O234" s="7"/>
      <c r="P234" s="7"/>
      <c r="Q234" s="7"/>
      <c r="R234" s="7"/>
      <c r="S234" s="7"/>
      <c r="T234" s="7"/>
      <c r="U234" s="7"/>
      <c r="V234" s="7"/>
      <c r="W234" s="7"/>
      <c r="X234" s="2"/>
      <c r="Y234" s="2"/>
      <c r="Z234" s="2"/>
      <c r="AA234" s="2"/>
      <c r="AB234" s="2"/>
      <c r="AC234" s="2"/>
      <c r="AD234" s="2"/>
      <c r="AE234" s="2"/>
      <c r="AF234" s="2"/>
      <c r="AG234" s="2"/>
      <c r="AH234" s="2"/>
      <c r="AI234" s="2"/>
      <c r="AJ234" s="2"/>
      <c r="AK234" s="2"/>
      <c r="AL234" s="2"/>
      <c r="AM234" s="2"/>
    </row>
    <row r="235" spans="1:39" ht="16.5" customHeight="1">
      <c r="A235" s="7"/>
      <c r="B235" s="7"/>
      <c r="C235" s="7"/>
      <c r="D235" s="7"/>
      <c r="E235" s="7"/>
      <c r="F235" s="7"/>
      <c r="G235" s="7"/>
      <c r="H235" s="7"/>
      <c r="I235" s="7"/>
      <c r="J235" s="7"/>
      <c r="K235" s="7"/>
      <c r="L235" s="7"/>
      <c r="M235" s="7"/>
      <c r="N235" s="7"/>
      <c r="O235" s="7"/>
      <c r="P235" s="7"/>
      <c r="Q235" s="7"/>
      <c r="R235" s="7"/>
      <c r="S235" s="7"/>
      <c r="T235" s="7"/>
      <c r="U235" s="7"/>
      <c r="V235" s="7"/>
      <c r="W235" s="7"/>
      <c r="X235" s="2"/>
      <c r="Y235" s="2"/>
      <c r="Z235" s="2"/>
      <c r="AA235" s="2"/>
      <c r="AB235" s="2"/>
      <c r="AC235" s="2"/>
      <c r="AD235" s="2"/>
      <c r="AE235" s="2"/>
      <c r="AF235" s="2"/>
      <c r="AG235" s="2"/>
      <c r="AH235" s="2"/>
      <c r="AI235" s="2"/>
      <c r="AJ235" s="2"/>
      <c r="AK235" s="2"/>
      <c r="AL235" s="2"/>
      <c r="AM235" s="2"/>
    </row>
    <row r="236" spans="1:39" ht="16.5" customHeight="1">
      <c r="A236" s="7"/>
      <c r="B236" s="7"/>
      <c r="C236" s="7"/>
      <c r="D236" s="7"/>
      <c r="E236" s="7"/>
      <c r="F236" s="7"/>
      <c r="G236" s="7"/>
      <c r="H236" s="7"/>
      <c r="I236" s="7"/>
      <c r="J236" s="7"/>
      <c r="K236" s="7"/>
      <c r="L236" s="7"/>
      <c r="M236" s="7"/>
      <c r="N236" s="7"/>
      <c r="O236" s="7"/>
      <c r="P236" s="7"/>
      <c r="Q236" s="7"/>
      <c r="R236" s="7"/>
      <c r="S236" s="7"/>
      <c r="T236" s="7"/>
      <c r="U236" s="7"/>
      <c r="V236" s="7"/>
      <c r="W236" s="7"/>
      <c r="X236" s="2"/>
      <c r="Y236" s="2"/>
      <c r="Z236" s="2"/>
      <c r="AA236" s="2"/>
      <c r="AB236" s="2"/>
      <c r="AC236" s="2"/>
      <c r="AD236" s="2"/>
      <c r="AE236" s="2"/>
      <c r="AF236" s="2"/>
      <c r="AG236" s="2"/>
      <c r="AH236" s="2"/>
      <c r="AI236" s="2"/>
      <c r="AJ236" s="2"/>
      <c r="AK236" s="2"/>
      <c r="AL236" s="2"/>
      <c r="AM236" s="2"/>
    </row>
    <row r="237" spans="1:39" ht="16.5" customHeight="1">
      <c r="A237" s="7"/>
      <c r="B237" s="7"/>
      <c r="C237" s="7"/>
      <c r="D237" s="7"/>
      <c r="E237" s="7"/>
      <c r="F237" s="7"/>
      <c r="G237" s="7"/>
      <c r="H237" s="7"/>
      <c r="I237" s="7"/>
      <c r="J237" s="7"/>
      <c r="K237" s="7"/>
      <c r="L237" s="7"/>
      <c r="M237" s="7"/>
      <c r="N237" s="7"/>
      <c r="O237" s="7"/>
      <c r="P237" s="7"/>
      <c r="Q237" s="7"/>
      <c r="R237" s="7"/>
      <c r="S237" s="7"/>
      <c r="T237" s="7"/>
      <c r="U237" s="7"/>
      <c r="V237" s="7"/>
      <c r="W237" s="7"/>
      <c r="X237" s="2"/>
      <c r="Y237" s="2"/>
      <c r="Z237" s="2"/>
      <c r="AA237" s="2"/>
      <c r="AB237" s="2"/>
      <c r="AC237" s="2"/>
      <c r="AD237" s="2"/>
      <c r="AE237" s="2"/>
      <c r="AF237" s="2"/>
      <c r="AG237" s="2"/>
      <c r="AH237" s="2"/>
      <c r="AI237" s="2"/>
      <c r="AJ237" s="2"/>
      <c r="AK237" s="2"/>
      <c r="AL237" s="2"/>
      <c r="AM237" s="2"/>
    </row>
    <row r="238" spans="1:39" ht="16.5" customHeight="1">
      <c r="A238" s="7"/>
      <c r="B238" s="7"/>
      <c r="C238" s="7"/>
      <c r="D238" s="7"/>
      <c r="E238" s="7"/>
      <c r="F238" s="7"/>
      <c r="G238" s="7"/>
      <c r="H238" s="7"/>
      <c r="I238" s="7"/>
      <c r="J238" s="7"/>
      <c r="K238" s="7"/>
      <c r="L238" s="7"/>
      <c r="M238" s="7"/>
      <c r="N238" s="7"/>
      <c r="O238" s="7"/>
      <c r="P238" s="7"/>
      <c r="Q238" s="7"/>
      <c r="R238" s="7"/>
      <c r="S238" s="7"/>
      <c r="T238" s="7"/>
      <c r="U238" s="7"/>
      <c r="V238" s="7"/>
      <c r="W238" s="7"/>
      <c r="X238" s="2"/>
      <c r="Y238" s="2"/>
      <c r="Z238" s="2"/>
      <c r="AA238" s="2"/>
      <c r="AB238" s="2"/>
      <c r="AC238" s="2"/>
      <c r="AD238" s="2"/>
      <c r="AE238" s="2"/>
      <c r="AF238" s="2"/>
      <c r="AG238" s="2"/>
      <c r="AH238" s="2"/>
      <c r="AI238" s="2"/>
      <c r="AJ238" s="2"/>
      <c r="AK238" s="2"/>
      <c r="AL238" s="2"/>
      <c r="AM238" s="2"/>
    </row>
    <row r="239" spans="1:39" ht="16.5" customHeight="1">
      <c r="A239" s="7"/>
      <c r="B239" s="7"/>
      <c r="C239" s="7"/>
      <c r="D239" s="7"/>
      <c r="E239" s="7"/>
      <c r="F239" s="7"/>
      <c r="G239" s="7"/>
      <c r="H239" s="7"/>
      <c r="I239" s="7"/>
      <c r="J239" s="7"/>
      <c r="K239" s="7"/>
      <c r="L239" s="7"/>
      <c r="M239" s="7"/>
      <c r="N239" s="7"/>
      <c r="O239" s="7"/>
      <c r="P239" s="7"/>
      <c r="Q239" s="7"/>
      <c r="R239" s="7"/>
      <c r="S239" s="7"/>
      <c r="T239" s="7"/>
      <c r="U239" s="7"/>
      <c r="V239" s="7"/>
      <c r="W239" s="7"/>
      <c r="X239" s="2"/>
      <c r="Y239" s="2"/>
      <c r="Z239" s="2"/>
      <c r="AA239" s="2"/>
      <c r="AB239" s="2"/>
      <c r="AC239" s="2"/>
      <c r="AD239" s="2"/>
      <c r="AE239" s="2"/>
      <c r="AF239" s="2"/>
      <c r="AG239" s="2"/>
      <c r="AH239" s="2"/>
      <c r="AI239" s="2"/>
      <c r="AJ239" s="2"/>
      <c r="AK239" s="2"/>
      <c r="AL239" s="2"/>
      <c r="AM239" s="2"/>
    </row>
    <row r="240" spans="1:39" ht="16.5" customHeight="1">
      <c r="A240" s="7"/>
      <c r="B240" s="7"/>
      <c r="C240" s="7"/>
      <c r="D240" s="7"/>
      <c r="E240" s="7"/>
      <c r="F240" s="7"/>
      <c r="G240" s="7"/>
      <c r="H240" s="7"/>
      <c r="I240" s="7"/>
      <c r="J240" s="7"/>
      <c r="K240" s="7"/>
      <c r="L240" s="7"/>
      <c r="M240" s="7"/>
      <c r="N240" s="7"/>
      <c r="O240" s="7"/>
      <c r="P240" s="7"/>
      <c r="Q240" s="7"/>
      <c r="R240" s="7"/>
      <c r="S240" s="7"/>
      <c r="T240" s="7"/>
      <c r="U240" s="7"/>
      <c r="V240" s="7"/>
      <c r="W240" s="7"/>
      <c r="X240" s="2"/>
      <c r="Y240" s="2"/>
      <c r="Z240" s="2"/>
      <c r="AA240" s="2"/>
      <c r="AB240" s="2"/>
      <c r="AC240" s="2"/>
      <c r="AD240" s="2"/>
      <c r="AE240" s="2"/>
      <c r="AF240" s="2"/>
      <c r="AG240" s="2"/>
      <c r="AH240" s="2"/>
      <c r="AI240" s="2"/>
      <c r="AJ240" s="2"/>
      <c r="AK240" s="2"/>
      <c r="AL240" s="2"/>
      <c r="AM240" s="2"/>
    </row>
    <row r="241" spans="1:39" ht="16.5" customHeight="1">
      <c r="A241" s="7"/>
      <c r="B241" s="7"/>
      <c r="C241" s="7"/>
      <c r="D241" s="7"/>
      <c r="E241" s="7"/>
      <c r="F241" s="7"/>
      <c r="G241" s="7"/>
      <c r="H241" s="7"/>
      <c r="I241" s="7"/>
      <c r="J241" s="7"/>
      <c r="K241" s="7"/>
      <c r="L241" s="7"/>
      <c r="M241" s="7"/>
      <c r="N241" s="7"/>
      <c r="O241" s="7"/>
      <c r="P241" s="7"/>
      <c r="Q241" s="7"/>
      <c r="R241" s="7"/>
      <c r="S241" s="7"/>
      <c r="T241" s="7"/>
      <c r="U241" s="7"/>
      <c r="V241" s="7"/>
      <c r="W241" s="7"/>
      <c r="X241" s="2"/>
      <c r="Y241" s="2"/>
      <c r="Z241" s="2"/>
      <c r="AA241" s="2"/>
      <c r="AB241" s="2"/>
      <c r="AC241" s="2"/>
      <c r="AD241" s="2"/>
      <c r="AE241" s="2"/>
      <c r="AF241" s="2"/>
      <c r="AG241" s="2"/>
      <c r="AH241" s="2"/>
      <c r="AI241" s="2"/>
      <c r="AJ241" s="2"/>
      <c r="AK241" s="2"/>
      <c r="AL241" s="2"/>
      <c r="AM241" s="2"/>
    </row>
    <row r="242" spans="1:39" ht="16.5" customHeight="1">
      <c r="A242" s="7"/>
      <c r="B242" s="7"/>
      <c r="C242" s="7"/>
      <c r="D242" s="7"/>
      <c r="E242" s="7"/>
      <c r="F242" s="7"/>
      <c r="G242" s="7"/>
      <c r="H242" s="7"/>
      <c r="I242" s="7"/>
      <c r="J242" s="7"/>
      <c r="K242" s="7"/>
      <c r="L242" s="7"/>
      <c r="M242" s="7"/>
      <c r="N242" s="7"/>
      <c r="O242" s="7"/>
      <c r="P242" s="7"/>
      <c r="Q242" s="7"/>
      <c r="R242" s="7"/>
      <c r="S242" s="7"/>
      <c r="T242" s="7"/>
      <c r="U242" s="7"/>
      <c r="V242" s="7"/>
      <c r="W242" s="7"/>
      <c r="X242" s="2"/>
      <c r="Y242" s="2"/>
      <c r="Z242" s="2"/>
      <c r="AA242" s="2"/>
      <c r="AB242" s="2"/>
      <c r="AC242" s="2"/>
      <c r="AD242" s="2"/>
      <c r="AE242" s="2"/>
      <c r="AF242" s="2"/>
      <c r="AG242" s="2"/>
      <c r="AH242" s="2"/>
      <c r="AI242" s="2"/>
      <c r="AJ242" s="2"/>
      <c r="AK242" s="2"/>
      <c r="AL242" s="2"/>
      <c r="AM242" s="2"/>
    </row>
    <row r="243" spans="1:39" ht="16.5" customHeight="1">
      <c r="A243" s="7"/>
      <c r="B243" s="7"/>
      <c r="C243" s="7"/>
      <c r="D243" s="7"/>
      <c r="E243" s="7"/>
      <c r="F243" s="7"/>
      <c r="G243" s="7"/>
      <c r="H243" s="7"/>
      <c r="I243" s="7"/>
      <c r="J243" s="7"/>
      <c r="K243" s="7"/>
      <c r="L243" s="7"/>
      <c r="M243" s="7"/>
      <c r="N243" s="7"/>
      <c r="O243" s="7"/>
      <c r="P243" s="7"/>
      <c r="Q243" s="7"/>
      <c r="R243" s="7"/>
      <c r="S243" s="7"/>
      <c r="T243" s="7"/>
      <c r="U243" s="7"/>
      <c r="V243" s="7"/>
      <c r="W243" s="7"/>
      <c r="X243" s="2"/>
      <c r="Y243" s="2"/>
      <c r="Z243" s="2"/>
      <c r="AA243" s="2"/>
      <c r="AB243" s="2"/>
      <c r="AC243" s="2"/>
      <c r="AD243" s="2"/>
      <c r="AE243" s="2"/>
      <c r="AF243" s="2"/>
      <c r="AG243" s="2"/>
      <c r="AH243" s="2"/>
      <c r="AI243" s="2"/>
      <c r="AJ243" s="2"/>
      <c r="AK243" s="2"/>
      <c r="AL243" s="2"/>
      <c r="AM243" s="2"/>
    </row>
    <row r="244" spans="1:39" ht="16.5" customHeight="1">
      <c r="A244" s="7"/>
      <c r="B244" s="7"/>
      <c r="C244" s="7"/>
      <c r="D244" s="7"/>
      <c r="E244" s="7"/>
      <c r="F244" s="7"/>
      <c r="G244" s="7"/>
      <c r="H244" s="7"/>
      <c r="I244" s="7"/>
      <c r="J244" s="7"/>
      <c r="K244" s="7"/>
      <c r="L244" s="7"/>
      <c r="M244" s="7"/>
      <c r="N244" s="7"/>
      <c r="O244" s="7"/>
      <c r="P244" s="7"/>
      <c r="Q244" s="7"/>
      <c r="R244" s="7"/>
      <c r="S244" s="7"/>
      <c r="T244" s="7"/>
      <c r="U244" s="7"/>
      <c r="V244" s="7"/>
      <c r="W244" s="7"/>
      <c r="X244" s="2"/>
      <c r="Y244" s="2"/>
      <c r="Z244" s="2"/>
      <c r="AA244" s="2"/>
      <c r="AB244" s="2"/>
      <c r="AC244" s="2"/>
      <c r="AD244" s="2"/>
      <c r="AE244" s="2"/>
      <c r="AF244" s="2"/>
      <c r="AG244" s="2"/>
      <c r="AH244" s="2"/>
      <c r="AI244" s="2"/>
      <c r="AJ244" s="2"/>
      <c r="AK244" s="2"/>
      <c r="AL244" s="2"/>
      <c r="AM244" s="2"/>
    </row>
    <row r="245" spans="1:39" ht="16.5" customHeight="1">
      <c r="A245" s="7"/>
      <c r="B245" s="7"/>
      <c r="C245" s="7"/>
      <c r="D245" s="7"/>
      <c r="E245" s="7"/>
      <c r="F245" s="7"/>
      <c r="G245" s="7"/>
      <c r="H245" s="7"/>
      <c r="I245" s="7"/>
      <c r="J245" s="7"/>
      <c r="K245" s="7"/>
      <c r="L245" s="7"/>
      <c r="M245" s="7"/>
      <c r="N245" s="7"/>
      <c r="O245" s="7"/>
      <c r="P245" s="7"/>
      <c r="Q245" s="7"/>
      <c r="R245" s="7"/>
      <c r="S245" s="7"/>
      <c r="T245" s="7"/>
      <c r="U245" s="7"/>
      <c r="V245" s="7"/>
      <c r="W245" s="7"/>
      <c r="X245" s="2"/>
      <c r="Y245" s="2"/>
      <c r="Z245" s="2"/>
      <c r="AA245" s="2"/>
      <c r="AB245" s="2"/>
      <c r="AC245" s="2"/>
      <c r="AD245" s="2"/>
      <c r="AE245" s="2"/>
      <c r="AF245" s="2"/>
      <c r="AG245" s="2"/>
      <c r="AH245" s="2"/>
      <c r="AI245" s="2"/>
      <c r="AJ245" s="2"/>
      <c r="AK245" s="2"/>
      <c r="AL245" s="2"/>
      <c r="AM245" s="2"/>
    </row>
    <row r="246" spans="1:39" ht="16.5" customHeight="1">
      <c r="A246" s="7"/>
      <c r="B246" s="7"/>
      <c r="C246" s="7"/>
      <c r="D246" s="7"/>
      <c r="E246" s="7"/>
      <c r="F246" s="7"/>
      <c r="G246" s="7"/>
      <c r="H246" s="7"/>
      <c r="I246" s="7"/>
      <c r="J246" s="7"/>
      <c r="K246" s="7"/>
      <c r="L246" s="7"/>
      <c r="M246" s="7"/>
      <c r="N246" s="7"/>
      <c r="O246" s="7"/>
      <c r="P246" s="7"/>
      <c r="Q246" s="7"/>
      <c r="R246" s="7"/>
      <c r="S246" s="7"/>
      <c r="T246" s="7"/>
      <c r="U246" s="7"/>
      <c r="V246" s="7"/>
      <c r="W246" s="7"/>
      <c r="X246" s="2"/>
      <c r="Y246" s="2"/>
      <c r="Z246" s="2"/>
      <c r="AA246" s="2"/>
      <c r="AB246" s="2"/>
      <c r="AC246" s="2"/>
      <c r="AD246" s="2"/>
      <c r="AE246" s="2"/>
      <c r="AF246" s="2"/>
      <c r="AG246" s="2"/>
      <c r="AH246" s="2"/>
      <c r="AI246" s="2"/>
      <c r="AJ246" s="2"/>
      <c r="AK246" s="2"/>
      <c r="AL246" s="2"/>
      <c r="AM246" s="2"/>
    </row>
    <row r="247" spans="1:39" ht="16.5" customHeight="1">
      <c r="A247" s="7"/>
      <c r="B247" s="7"/>
      <c r="C247" s="7"/>
      <c r="D247" s="7"/>
      <c r="E247" s="7"/>
      <c r="F247" s="7"/>
      <c r="G247" s="7"/>
      <c r="H247" s="7"/>
      <c r="I247" s="7"/>
      <c r="J247" s="7"/>
      <c r="K247" s="7"/>
      <c r="L247" s="7"/>
      <c r="M247" s="7"/>
      <c r="N247" s="7"/>
      <c r="O247" s="7"/>
      <c r="P247" s="7"/>
      <c r="Q247" s="7"/>
      <c r="R247" s="7"/>
      <c r="S247" s="7"/>
      <c r="T247" s="7"/>
      <c r="U247" s="7"/>
      <c r="V247" s="7"/>
      <c r="W247" s="7"/>
      <c r="X247" s="2"/>
      <c r="Y247" s="2"/>
      <c r="Z247" s="2"/>
      <c r="AA247" s="2"/>
      <c r="AB247" s="2"/>
      <c r="AC247" s="2"/>
      <c r="AD247" s="2"/>
      <c r="AE247" s="2"/>
      <c r="AF247" s="2"/>
      <c r="AG247" s="2"/>
      <c r="AH247" s="2"/>
      <c r="AI247" s="2"/>
      <c r="AJ247" s="2"/>
      <c r="AK247" s="2"/>
      <c r="AL247" s="2"/>
      <c r="AM247" s="2"/>
    </row>
    <row r="248" spans="1:39" ht="16.5" customHeight="1">
      <c r="A248" s="7"/>
      <c r="B248" s="7"/>
      <c r="C248" s="7"/>
      <c r="D248" s="7"/>
      <c r="E248" s="7"/>
      <c r="F248" s="7"/>
      <c r="G248" s="7"/>
      <c r="H248" s="7"/>
      <c r="I248" s="7"/>
      <c r="J248" s="7"/>
      <c r="K248" s="7"/>
      <c r="L248" s="7"/>
      <c r="M248" s="7"/>
      <c r="N248" s="7"/>
      <c r="O248" s="7"/>
      <c r="P248" s="7"/>
      <c r="Q248" s="7"/>
      <c r="R248" s="7"/>
      <c r="S248" s="7"/>
      <c r="T248" s="7"/>
      <c r="U248" s="7"/>
      <c r="V248" s="7"/>
      <c r="W248" s="7"/>
      <c r="X248" s="2"/>
      <c r="Y248" s="2"/>
      <c r="Z248" s="2"/>
      <c r="AA248" s="2"/>
      <c r="AB248" s="2"/>
      <c r="AC248" s="2"/>
      <c r="AD248" s="2"/>
      <c r="AE248" s="2"/>
      <c r="AF248" s="2"/>
      <c r="AG248" s="2"/>
      <c r="AH248" s="2"/>
      <c r="AI248" s="2"/>
      <c r="AJ248" s="2"/>
      <c r="AK248" s="2"/>
      <c r="AL248" s="2"/>
      <c r="AM248" s="2"/>
    </row>
    <row r="249" spans="1:39" ht="16.5" customHeight="1">
      <c r="A249" s="7"/>
      <c r="B249" s="7"/>
      <c r="C249" s="7"/>
      <c r="D249" s="7"/>
      <c r="E249" s="7"/>
      <c r="F249" s="7"/>
      <c r="G249" s="7"/>
      <c r="H249" s="7"/>
      <c r="I249" s="7"/>
      <c r="J249" s="7"/>
      <c r="K249" s="7"/>
      <c r="L249" s="7"/>
      <c r="M249" s="7"/>
      <c r="N249" s="7"/>
      <c r="O249" s="7"/>
      <c r="P249" s="7"/>
      <c r="Q249" s="7"/>
      <c r="R249" s="7"/>
      <c r="S249" s="7"/>
      <c r="T249" s="7"/>
      <c r="U249" s="7"/>
      <c r="V249" s="7"/>
      <c r="W249" s="7"/>
      <c r="X249" s="2"/>
      <c r="Y249" s="2"/>
      <c r="Z249" s="2"/>
      <c r="AA249" s="2"/>
      <c r="AB249" s="2"/>
      <c r="AC249" s="2"/>
      <c r="AD249" s="2"/>
      <c r="AE249" s="2"/>
      <c r="AF249" s="2"/>
      <c r="AG249" s="2"/>
      <c r="AH249" s="2"/>
      <c r="AI249" s="2"/>
      <c r="AJ249" s="2"/>
      <c r="AK249" s="2"/>
      <c r="AL249" s="2"/>
      <c r="AM249" s="2"/>
    </row>
    <row r="250" spans="1:39" ht="16.5" customHeight="1">
      <c r="A250" s="7"/>
      <c r="B250" s="7"/>
      <c r="C250" s="7"/>
      <c r="D250" s="7"/>
      <c r="E250" s="7"/>
      <c r="F250" s="7"/>
      <c r="G250" s="7"/>
      <c r="H250" s="7"/>
      <c r="I250" s="7"/>
      <c r="J250" s="7"/>
      <c r="K250" s="7"/>
      <c r="L250" s="7"/>
      <c r="M250" s="7"/>
      <c r="N250" s="7"/>
      <c r="O250" s="7"/>
      <c r="P250" s="7"/>
      <c r="Q250" s="7"/>
      <c r="R250" s="7"/>
      <c r="S250" s="7"/>
      <c r="T250" s="7"/>
      <c r="U250" s="7"/>
      <c r="V250" s="7"/>
      <c r="W250" s="7"/>
      <c r="X250" s="2"/>
      <c r="Y250" s="2"/>
      <c r="Z250" s="2"/>
      <c r="AA250" s="2"/>
      <c r="AB250" s="2"/>
      <c r="AC250" s="2"/>
      <c r="AD250" s="2"/>
      <c r="AE250" s="2"/>
      <c r="AF250" s="2"/>
      <c r="AG250" s="2"/>
      <c r="AH250" s="2"/>
      <c r="AI250" s="2"/>
      <c r="AJ250" s="2"/>
      <c r="AK250" s="2"/>
      <c r="AL250" s="2"/>
      <c r="AM250" s="2"/>
    </row>
    <row r="251" spans="1:39" ht="16.5" customHeight="1">
      <c r="A251" s="7"/>
      <c r="B251" s="7"/>
      <c r="C251" s="7"/>
      <c r="D251" s="7"/>
      <c r="E251" s="7"/>
      <c r="F251" s="7"/>
      <c r="G251" s="7"/>
      <c r="H251" s="7"/>
      <c r="I251" s="7"/>
      <c r="J251" s="7"/>
      <c r="K251" s="7"/>
      <c r="L251" s="7"/>
      <c r="M251" s="7"/>
      <c r="N251" s="7"/>
      <c r="O251" s="7"/>
      <c r="P251" s="7"/>
      <c r="Q251" s="7"/>
      <c r="R251" s="7"/>
      <c r="S251" s="7"/>
      <c r="T251" s="7"/>
      <c r="U251" s="7"/>
      <c r="V251" s="7"/>
      <c r="W251" s="7"/>
      <c r="X251" s="2"/>
      <c r="Y251" s="2"/>
      <c r="Z251" s="2"/>
      <c r="AA251" s="2"/>
      <c r="AB251" s="2"/>
      <c r="AC251" s="2"/>
      <c r="AD251" s="2"/>
      <c r="AE251" s="2"/>
      <c r="AF251" s="2"/>
      <c r="AG251" s="2"/>
      <c r="AH251" s="2"/>
      <c r="AI251" s="2"/>
      <c r="AJ251" s="2"/>
      <c r="AK251" s="2"/>
      <c r="AL251" s="2"/>
      <c r="AM251" s="2"/>
    </row>
    <row r="252" spans="1:39" ht="16.5" customHeight="1">
      <c r="A252" s="7"/>
      <c r="B252" s="7"/>
      <c r="C252" s="7"/>
      <c r="D252" s="7"/>
      <c r="E252" s="7"/>
      <c r="F252" s="7"/>
      <c r="G252" s="7"/>
      <c r="H252" s="7"/>
      <c r="I252" s="7"/>
      <c r="J252" s="7"/>
      <c r="K252" s="7"/>
      <c r="L252" s="7"/>
      <c r="M252" s="7"/>
      <c r="N252" s="7"/>
      <c r="O252" s="7"/>
      <c r="P252" s="7"/>
      <c r="Q252" s="7"/>
      <c r="R252" s="7"/>
      <c r="S252" s="7"/>
      <c r="T252" s="7"/>
      <c r="U252" s="7"/>
      <c r="V252" s="7"/>
      <c r="W252" s="7"/>
      <c r="X252" s="2"/>
      <c r="Y252" s="2"/>
      <c r="Z252" s="2"/>
      <c r="AA252" s="2"/>
      <c r="AB252" s="2"/>
      <c r="AC252" s="2"/>
      <c r="AD252" s="2"/>
      <c r="AE252" s="2"/>
      <c r="AF252" s="2"/>
      <c r="AG252" s="2"/>
      <c r="AH252" s="2"/>
      <c r="AI252" s="2"/>
      <c r="AJ252" s="2"/>
      <c r="AK252" s="2"/>
      <c r="AL252" s="2"/>
      <c r="AM252" s="2"/>
    </row>
    <row r="253" spans="1:39" ht="16.5" customHeight="1">
      <c r="A253" s="7"/>
      <c r="B253" s="7"/>
      <c r="C253" s="7"/>
      <c r="D253" s="7"/>
      <c r="E253" s="7"/>
      <c r="F253" s="7"/>
      <c r="G253" s="7"/>
      <c r="H253" s="7"/>
      <c r="I253" s="7"/>
      <c r="J253" s="7"/>
      <c r="K253" s="7"/>
      <c r="L253" s="7"/>
      <c r="M253" s="7"/>
      <c r="N253" s="7"/>
      <c r="O253" s="7"/>
      <c r="P253" s="7"/>
      <c r="Q253" s="7"/>
      <c r="R253" s="7"/>
      <c r="S253" s="7"/>
      <c r="T253" s="7"/>
      <c r="U253" s="7"/>
      <c r="V253" s="7"/>
      <c r="W253" s="7"/>
      <c r="X253" s="2"/>
      <c r="Y253" s="2"/>
      <c r="Z253" s="2"/>
      <c r="AA253" s="2"/>
      <c r="AB253" s="2"/>
      <c r="AC253" s="2"/>
      <c r="AD253" s="2"/>
      <c r="AE253" s="2"/>
      <c r="AF253" s="2"/>
      <c r="AG253" s="2"/>
      <c r="AH253" s="2"/>
      <c r="AI253" s="2"/>
      <c r="AJ253" s="2"/>
      <c r="AK253" s="2"/>
      <c r="AL253" s="2"/>
      <c r="AM253" s="2"/>
    </row>
    <row r="254" spans="1:39" ht="16.5" customHeight="1">
      <c r="A254" s="7"/>
      <c r="B254" s="7"/>
      <c r="C254" s="7"/>
      <c r="D254" s="7"/>
      <c r="E254" s="7"/>
      <c r="F254" s="7"/>
      <c r="G254" s="7"/>
      <c r="H254" s="7"/>
      <c r="I254" s="7"/>
      <c r="J254" s="7"/>
      <c r="K254" s="7"/>
      <c r="L254" s="7"/>
      <c r="M254" s="7"/>
      <c r="N254" s="7"/>
      <c r="O254" s="7"/>
      <c r="P254" s="7"/>
      <c r="Q254" s="7"/>
      <c r="R254" s="7"/>
      <c r="S254" s="7"/>
      <c r="T254" s="7"/>
      <c r="U254" s="7"/>
      <c r="V254" s="7"/>
      <c r="W254" s="7"/>
      <c r="X254" s="2"/>
      <c r="Y254" s="2"/>
      <c r="Z254" s="2"/>
      <c r="AA254" s="2"/>
      <c r="AB254" s="2"/>
      <c r="AC254" s="2"/>
      <c r="AD254" s="2"/>
      <c r="AE254" s="2"/>
      <c r="AF254" s="2"/>
      <c r="AG254" s="2"/>
      <c r="AH254" s="2"/>
      <c r="AI254" s="2"/>
      <c r="AJ254" s="2"/>
      <c r="AK254" s="2"/>
      <c r="AL254" s="2"/>
      <c r="AM254" s="2"/>
    </row>
    <row r="255" spans="1:39" ht="16.5" customHeight="1">
      <c r="A255" s="7"/>
      <c r="B255" s="7"/>
      <c r="C255" s="7"/>
      <c r="D255" s="7"/>
      <c r="E255" s="7"/>
      <c r="F255" s="7"/>
      <c r="G255" s="7"/>
      <c r="H255" s="7"/>
      <c r="I255" s="7"/>
      <c r="J255" s="7"/>
      <c r="K255" s="7"/>
      <c r="L255" s="7"/>
      <c r="M255" s="7"/>
      <c r="N255" s="7"/>
      <c r="O255" s="7"/>
      <c r="P255" s="7"/>
      <c r="Q255" s="7"/>
      <c r="R255" s="7"/>
      <c r="S255" s="7"/>
      <c r="T255" s="7"/>
      <c r="U255" s="7"/>
      <c r="V255" s="7"/>
      <c r="W255" s="7"/>
      <c r="X255" s="2"/>
      <c r="Y255" s="2"/>
      <c r="Z255" s="2"/>
      <c r="AA255" s="2"/>
      <c r="AB255" s="2"/>
      <c r="AC255" s="2"/>
      <c r="AD255" s="2"/>
      <c r="AE255" s="2"/>
      <c r="AF255" s="2"/>
      <c r="AG255" s="2"/>
      <c r="AH255" s="2"/>
      <c r="AI255" s="2"/>
      <c r="AJ255" s="2"/>
      <c r="AK255" s="2"/>
      <c r="AL255" s="2"/>
      <c r="AM255" s="2"/>
    </row>
    <row r="256" spans="1:39" ht="16.5" customHeight="1">
      <c r="A256" s="7"/>
      <c r="B256" s="7"/>
      <c r="C256" s="7"/>
      <c r="D256" s="7"/>
      <c r="E256" s="7"/>
      <c r="F256" s="7"/>
      <c r="G256" s="7"/>
      <c r="H256" s="7"/>
      <c r="I256" s="7"/>
      <c r="J256" s="7"/>
      <c r="K256" s="7"/>
      <c r="L256" s="7"/>
      <c r="M256" s="7"/>
      <c r="N256" s="7"/>
      <c r="O256" s="7"/>
      <c r="P256" s="7"/>
      <c r="Q256" s="7"/>
      <c r="R256" s="7"/>
      <c r="S256" s="7"/>
      <c r="T256" s="7"/>
      <c r="U256" s="7"/>
      <c r="V256" s="7"/>
      <c r="W256" s="7"/>
      <c r="X256" s="2"/>
      <c r="Y256" s="2"/>
      <c r="Z256" s="2"/>
      <c r="AA256" s="2"/>
      <c r="AB256" s="2"/>
      <c r="AC256" s="2"/>
      <c r="AD256" s="2"/>
      <c r="AE256" s="2"/>
      <c r="AF256" s="2"/>
      <c r="AG256" s="2"/>
      <c r="AH256" s="2"/>
      <c r="AI256" s="2"/>
      <c r="AJ256" s="2"/>
      <c r="AK256" s="2"/>
      <c r="AL256" s="2"/>
      <c r="AM256" s="2"/>
    </row>
    <row r="257" spans="1:39" ht="16.5" customHeight="1">
      <c r="A257" s="7"/>
      <c r="B257" s="7"/>
      <c r="C257" s="7"/>
      <c r="D257" s="7"/>
      <c r="E257" s="7"/>
      <c r="F257" s="7"/>
      <c r="G257" s="7"/>
      <c r="H257" s="7"/>
      <c r="I257" s="7"/>
      <c r="J257" s="7"/>
      <c r="K257" s="7"/>
      <c r="L257" s="7"/>
      <c r="M257" s="7"/>
      <c r="N257" s="7"/>
      <c r="O257" s="7"/>
      <c r="P257" s="7"/>
      <c r="Q257" s="7"/>
      <c r="R257" s="7"/>
      <c r="S257" s="7"/>
      <c r="T257" s="7"/>
      <c r="U257" s="7"/>
      <c r="V257" s="7"/>
      <c r="W257" s="7"/>
      <c r="X257" s="2"/>
      <c r="Y257" s="2"/>
      <c r="Z257" s="2"/>
      <c r="AA257" s="2"/>
      <c r="AB257" s="2"/>
      <c r="AC257" s="2"/>
      <c r="AD257" s="2"/>
      <c r="AE257" s="2"/>
      <c r="AF257" s="2"/>
      <c r="AG257" s="2"/>
      <c r="AH257" s="2"/>
      <c r="AI257" s="2"/>
      <c r="AJ257" s="2"/>
      <c r="AK257" s="2"/>
      <c r="AL257" s="2"/>
      <c r="AM257" s="2"/>
    </row>
    <row r="258" spans="1:39" ht="16.5" customHeight="1">
      <c r="A258" s="7"/>
      <c r="B258" s="7"/>
      <c r="C258" s="7"/>
      <c r="D258" s="7"/>
      <c r="E258" s="7"/>
      <c r="F258" s="7"/>
      <c r="G258" s="7"/>
      <c r="H258" s="7"/>
      <c r="I258" s="7"/>
      <c r="J258" s="7"/>
      <c r="K258" s="7"/>
      <c r="L258" s="7"/>
      <c r="M258" s="7"/>
      <c r="N258" s="7"/>
      <c r="O258" s="7"/>
      <c r="P258" s="7"/>
      <c r="Q258" s="7"/>
      <c r="R258" s="7"/>
      <c r="S258" s="7"/>
      <c r="T258" s="7"/>
      <c r="U258" s="7"/>
      <c r="V258" s="7"/>
      <c r="W258" s="7"/>
      <c r="X258" s="2"/>
      <c r="Y258" s="2"/>
      <c r="Z258" s="2"/>
      <c r="AA258" s="2"/>
      <c r="AB258" s="2"/>
      <c r="AC258" s="2"/>
      <c r="AD258" s="2"/>
      <c r="AE258" s="2"/>
      <c r="AF258" s="2"/>
      <c r="AG258" s="2"/>
      <c r="AH258" s="2"/>
      <c r="AI258" s="2"/>
      <c r="AJ258" s="2"/>
      <c r="AK258" s="2"/>
      <c r="AL258" s="2"/>
      <c r="AM258" s="2"/>
    </row>
    <row r="259" spans="1:39" ht="16.5" customHeight="1">
      <c r="A259" s="7"/>
      <c r="B259" s="7"/>
      <c r="C259" s="7"/>
      <c r="D259" s="7"/>
      <c r="E259" s="7"/>
      <c r="F259" s="7"/>
      <c r="G259" s="7"/>
      <c r="H259" s="7"/>
      <c r="I259" s="7"/>
      <c r="J259" s="7"/>
      <c r="K259" s="7"/>
      <c r="L259" s="7"/>
      <c r="M259" s="7"/>
      <c r="N259" s="7"/>
      <c r="O259" s="7"/>
      <c r="P259" s="7"/>
      <c r="Q259" s="7"/>
      <c r="R259" s="7"/>
      <c r="S259" s="7"/>
      <c r="T259" s="7"/>
      <c r="U259" s="7"/>
      <c r="V259" s="7"/>
      <c r="W259" s="7"/>
      <c r="X259" s="2"/>
      <c r="Y259" s="2"/>
      <c r="Z259" s="2"/>
      <c r="AA259" s="2"/>
      <c r="AB259" s="2"/>
      <c r="AC259" s="2"/>
      <c r="AD259" s="2"/>
      <c r="AE259" s="2"/>
      <c r="AF259" s="2"/>
      <c r="AG259" s="2"/>
      <c r="AH259" s="2"/>
      <c r="AI259" s="2"/>
      <c r="AJ259" s="2"/>
      <c r="AK259" s="2"/>
      <c r="AL259" s="2"/>
      <c r="AM259" s="2"/>
    </row>
    <row r="260" spans="1:39" ht="16.5" customHeight="1">
      <c r="A260" s="7"/>
      <c r="B260" s="7"/>
      <c r="C260" s="7"/>
      <c r="D260" s="7"/>
      <c r="E260" s="7"/>
      <c r="F260" s="7"/>
      <c r="G260" s="7"/>
      <c r="H260" s="7"/>
      <c r="I260" s="7"/>
      <c r="J260" s="7"/>
      <c r="K260" s="7"/>
      <c r="L260" s="7"/>
      <c r="M260" s="7"/>
      <c r="N260" s="7"/>
      <c r="O260" s="7"/>
      <c r="P260" s="7"/>
      <c r="Q260" s="7"/>
      <c r="R260" s="7"/>
      <c r="S260" s="7"/>
      <c r="T260" s="7"/>
      <c r="U260" s="7"/>
      <c r="V260" s="7"/>
      <c r="W260" s="7"/>
      <c r="X260" s="2"/>
      <c r="Y260" s="2"/>
      <c r="Z260" s="2"/>
      <c r="AA260" s="2"/>
      <c r="AB260" s="2"/>
      <c r="AC260" s="2"/>
      <c r="AD260" s="2"/>
      <c r="AE260" s="2"/>
      <c r="AF260" s="2"/>
      <c r="AG260" s="2"/>
      <c r="AH260" s="2"/>
      <c r="AI260" s="2"/>
      <c r="AJ260" s="2"/>
      <c r="AK260" s="2"/>
      <c r="AL260" s="2"/>
      <c r="AM260" s="2"/>
    </row>
    <row r="261" spans="1:39" ht="16.5" customHeight="1">
      <c r="A261" s="7"/>
      <c r="B261" s="7"/>
      <c r="C261" s="7"/>
      <c r="D261" s="7"/>
      <c r="E261" s="7"/>
      <c r="F261" s="7"/>
      <c r="G261" s="7"/>
      <c r="H261" s="7"/>
      <c r="I261" s="7"/>
      <c r="J261" s="7"/>
      <c r="K261" s="7"/>
      <c r="L261" s="7"/>
      <c r="M261" s="7"/>
      <c r="N261" s="7"/>
      <c r="O261" s="7"/>
      <c r="P261" s="7"/>
      <c r="Q261" s="7"/>
      <c r="R261" s="7"/>
      <c r="S261" s="7"/>
      <c r="T261" s="7"/>
      <c r="U261" s="7"/>
      <c r="V261" s="7"/>
      <c r="W261" s="7"/>
      <c r="X261" s="2"/>
      <c r="Y261" s="2"/>
      <c r="Z261" s="2"/>
      <c r="AA261" s="2"/>
      <c r="AB261" s="2"/>
      <c r="AC261" s="2"/>
      <c r="AD261" s="2"/>
      <c r="AE261" s="2"/>
      <c r="AF261" s="2"/>
      <c r="AG261" s="2"/>
      <c r="AH261" s="2"/>
      <c r="AI261" s="2"/>
      <c r="AJ261" s="2"/>
      <c r="AK261" s="2"/>
      <c r="AL261" s="2"/>
      <c r="AM261" s="2"/>
    </row>
    <row r="262" spans="1:39" ht="16.5" customHeight="1">
      <c r="A262" s="7"/>
      <c r="B262" s="7"/>
      <c r="C262" s="7"/>
      <c r="D262" s="7"/>
      <c r="E262" s="7"/>
      <c r="F262" s="7"/>
      <c r="G262" s="7"/>
      <c r="H262" s="7"/>
      <c r="I262" s="7"/>
      <c r="J262" s="7"/>
      <c r="K262" s="7"/>
      <c r="L262" s="7"/>
      <c r="M262" s="7"/>
      <c r="N262" s="7"/>
      <c r="O262" s="7"/>
      <c r="P262" s="7"/>
      <c r="Q262" s="7"/>
      <c r="R262" s="7"/>
      <c r="S262" s="7"/>
      <c r="T262" s="7"/>
      <c r="U262" s="7"/>
      <c r="V262" s="7"/>
      <c r="W262" s="7"/>
      <c r="X262" s="2"/>
      <c r="Y262" s="2"/>
      <c r="Z262" s="2"/>
      <c r="AA262" s="2"/>
      <c r="AB262" s="2"/>
      <c r="AC262" s="2"/>
      <c r="AD262" s="2"/>
      <c r="AE262" s="2"/>
      <c r="AF262" s="2"/>
      <c r="AG262" s="2"/>
      <c r="AH262" s="2"/>
      <c r="AI262" s="2"/>
      <c r="AJ262" s="2"/>
      <c r="AK262" s="2"/>
      <c r="AL262" s="2"/>
      <c r="AM262" s="2"/>
    </row>
    <row r="263" spans="1:39" ht="16.5" customHeight="1">
      <c r="A263" s="7"/>
      <c r="B263" s="7"/>
      <c r="C263" s="7"/>
      <c r="D263" s="7"/>
      <c r="E263" s="7"/>
      <c r="F263" s="7"/>
      <c r="G263" s="7"/>
      <c r="H263" s="7"/>
      <c r="I263" s="7"/>
      <c r="J263" s="7"/>
      <c r="K263" s="7"/>
      <c r="L263" s="7"/>
      <c r="M263" s="7"/>
      <c r="N263" s="7"/>
      <c r="O263" s="7"/>
      <c r="P263" s="7"/>
      <c r="Q263" s="7"/>
      <c r="R263" s="7"/>
      <c r="S263" s="7"/>
      <c r="T263" s="7"/>
      <c r="U263" s="7"/>
      <c r="V263" s="7"/>
      <c r="W263" s="7"/>
      <c r="X263" s="2"/>
      <c r="Y263" s="2"/>
      <c r="Z263" s="2"/>
      <c r="AA263" s="2"/>
      <c r="AB263" s="2"/>
      <c r="AC263" s="2"/>
      <c r="AD263" s="2"/>
      <c r="AE263" s="2"/>
      <c r="AF263" s="2"/>
      <c r="AG263" s="2"/>
      <c r="AH263" s="2"/>
      <c r="AI263" s="2"/>
      <c r="AJ263" s="2"/>
      <c r="AK263" s="2"/>
      <c r="AL263" s="2"/>
      <c r="AM263" s="2"/>
    </row>
    <row r="264" spans="1:39" ht="16.5" customHeight="1">
      <c r="A264" s="7"/>
      <c r="B264" s="7"/>
      <c r="C264" s="7"/>
      <c r="D264" s="7"/>
      <c r="E264" s="7"/>
      <c r="F264" s="7"/>
      <c r="G264" s="7"/>
      <c r="H264" s="7"/>
      <c r="I264" s="7"/>
      <c r="J264" s="7"/>
      <c r="K264" s="7"/>
      <c r="L264" s="7"/>
      <c r="M264" s="7"/>
      <c r="N264" s="7"/>
      <c r="O264" s="7"/>
      <c r="P264" s="7"/>
      <c r="Q264" s="7"/>
      <c r="R264" s="7"/>
      <c r="S264" s="7"/>
      <c r="T264" s="7"/>
      <c r="U264" s="7"/>
      <c r="V264" s="7"/>
      <c r="W264" s="7"/>
      <c r="X264" s="2"/>
      <c r="Y264" s="2"/>
      <c r="Z264" s="2"/>
      <c r="AA264" s="2"/>
      <c r="AB264" s="2"/>
      <c r="AC264" s="2"/>
      <c r="AD264" s="2"/>
      <c r="AE264" s="2"/>
      <c r="AF264" s="2"/>
      <c r="AG264" s="2"/>
      <c r="AH264" s="2"/>
      <c r="AI264" s="2"/>
      <c r="AJ264" s="2"/>
      <c r="AK264" s="2"/>
      <c r="AL264" s="2"/>
      <c r="AM264" s="2"/>
    </row>
    <row r="265" spans="1:39" ht="16.5" customHeight="1">
      <c r="A265" s="7"/>
      <c r="B265" s="7"/>
      <c r="C265" s="7"/>
      <c r="D265" s="7"/>
      <c r="E265" s="7"/>
      <c r="F265" s="7"/>
      <c r="G265" s="7"/>
      <c r="H265" s="7"/>
      <c r="I265" s="7"/>
      <c r="J265" s="7"/>
      <c r="K265" s="7"/>
      <c r="L265" s="7"/>
      <c r="M265" s="7"/>
      <c r="N265" s="7"/>
      <c r="O265" s="7"/>
      <c r="P265" s="7"/>
      <c r="Q265" s="7"/>
      <c r="R265" s="7"/>
      <c r="S265" s="7"/>
      <c r="T265" s="7"/>
      <c r="U265" s="7"/>
      <c r="V265" s="7"/>
      <c r="W265" s="7"/>
      <c r="X265" s="2"/>
      <c r="Y265" s="2"/>
      <c r="Z265" s="2"/>
      <c r="AA265" s="2"/>
      <c r="AB265" s="2"/>
      <c r="AC265" s="2"/>
      <c r="AD265" s="2"/>
      <c r="AE265" s="2"/>
      <c r="AF265" s="2"/>
      <c r="AG265" s="2"/>
      <c r="AH265" s="2"/>
      <c r="AI265" s="2"/>
      <c r="AJ265" s="2"/>
      <c r="AK265" s="2"/>
      <c r="AL265" s="2"/>
      <c r="AM265" s="2"/>
    </row>
    <row r="266" spans="1:39" ht="16.5" customHeight="1">
      <c r="A266" s="7"/>
      <c r="B266" s="7"/>
      <c r="C266" s="7"/>
      <c r="D266" s="7"/>
      <c r="E266" s="7"/>
      <c r="F266" s="7"/>
      <c r="G266" s="7"/>
      <c r="H266" s="7"/>
      <c r="I266" s="7"/>
      <c r="J266" s="7"/>
      <c r="K266" s="7"/>
      <c r="L266" s="7"/>
      <c r="M266" s="7"/>
      <c r="N266" s="7"/>
      <c r="O266" s="7"/>
      <c r="P266" s="7"/>
      <c r="Q266" s="7"/>
      <c r="R266" s="7"/>
      <c r="S266" s="7"/>
      <c r="T266" s="7"/>
      <c r="U266" s="7"/>
      <c r="V266" s="7"/>
      <c r="W266" s="7"/>
      <c r="X266" s="2"/>
      <c r="Y266" s="2"/>
      <c r="Z266" s="2"/>
      <c r="AA266" s="2"/>
      <c r="AB266" s="2"/>
      <c r="AC266" s="2"/>
      <c r="AD266" s="2"/>
      <c r="AE266" s="2"/>
      <c r="AF266" s="2"/>
      <c r="AG266" s="2"/>
      <c r="AH266" s="2"/>
      <c r="AI266" s="2"/>
      <c r="AJ266" s="2"/>
      <c r="AK266" s="2"/>
      <c r="AL266" s="2"/>
      <c r="AM266" s="2"/>
    </row>
    <row r="267" spans="1:39" ht="16.5" customHeight="1">
      <c r="A267" s="7"/>
      <c r="B267" s="7"/>
      <c r="C267" s="7"/>
      <c r="D267" s="7"/>
      <c r="E267" s="7"/>
      <c r="F267" s="7"/>
      <c r="G267" s="7"/>
      <c r="H267" s="7"/>
      <c r="I267" s="7"/>
      <c r="J267" s="7"/>
      <c r="K267" s="7"/>
      <c r="L267" s="7"/>
      <c r="M267" s="7"/>
      <c r="N267" s="7"/>
      <c r="O267" s="7"/>
      <c r="P267" s="7"/>
      <c r="Q267" s="7"/>
      <c r="R267" s="7"/>
      <c r="S267" s="7"/>
      <c r="T267" s="7"/>
      <c r="U267" s="7"/>
      <c r="V267" s="7"/>
      <c r="W267" s="7"/>
      <c r="X267" s="2"/>
      <c r="Y267" s="2"/>
      <c r="Z267" s="2"/>
      <c r="AA267" s="2"/>
      <c r="AB267" s="2"/>
      <c r="AC267" s="2"/>
      <c r="AD267" s="2"/>
      <c r="AE267" s="2"/>
      <c r="AF267" s="2"/>
      <c r="AG267" s="2"/>
      <c r="AH267" s="2"/>
      <c r="AI267" s="2"/>
      <c r="AJ267" s="2"/>
      <c r="AK267" s="2"/>
      <c r="AL267" s="2"/>
      <c r="AM267" s="2"/>
    </row>
    <row r="268" spans="1:39" ht="16.5" customHeight="1">
      <c r="A268" s="7"/>
      <c r="B268" s="7"/>
      <c r="C268" s="7"/>
      <c r="D268" s="7"/>
      <c r="E268" s="7"/>
      <c r="F268" s="7"/>
      <c r="G268" s="7"/>
      <c r="H268" s="7"/>
      <c r="I268" s="7"/>
      <c r="J268" s="7"/>
      <c r="K268" s="7"/>
      <c r="L268" s="7"/>
      <c r="M268" s="7"/>
      <c r="N268" s="7"/>
      <c r="O268" s="7"/>
      <c r="P268" s="7"/>
      <c r="Q268" s="7"/>
      <c r="R268" s="7"/>
      <c r="S268" s="7"/>
      <c r="T268" s="7"/>
      <c r="U268" s="7"/>
      <c r="V268" s="7"/>
      <c r="W268" s="7"/>
      <c r="X268" s="2"/>
      <c r="Y268" s="2"/>
      <c r="Z268" s="2"/>
      <c r="AA268" s="2"/>
      <c r="AB268" s="2"/>
      <c r="AC268" s="2"/>
      <c r="AD268" s="2"/>
      <c r="AE268" s="2"/>
      <c r="AF268" s="2"/>
      <c r="AG268" s="2"/>
      <c r="AH268" s="2"/>
      <c r="AI268" s="2"/>
      <c r="AJ268" s="2"/>
      <c r="AK268" s="2"/>
      <c r="AL268" s="2"/>
      <c r="AM268" s="2"/>
    </row>
    <row r="269" spans="1:39" ht="15.75" customHeight="1"/>
    <row r="270" spans="1:39" ht="15.75" customHeight="1"/>
    <row r="271" spans="1:39" ht="15.75" customHeight="1"/>
    <row r="272" spans="1:39"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31">
    <mergeCell ref="C66:C68"/>
    <mergeCell ref="D66:D68"/>
    <mergeCell ref="A60:A62"/>
    <mergeCell ref="A63:A65"/>
    <mergeCell ref="B63:B65"/>
    <mergeCell ref="C63:C65"/>
    <mergeCell ref="D63:D65"/>
    <mergeCell ref="A66:A68"/>
    <mergeCell ref="B66:B68"/>
    <mergeCell ref="C30:C32"/>
    <mergeCell ref="D30:D32"/>
    <mergeCell ref="A24:A26"/>
    <mergeCell ref="A27:A29"/>
    <mergeCell ref="B27:B29"/>
    <mergeCell ref="C27:C29"/>
    <mergeCell ref="D27:D29"/>
    <mergeCell ref="A30:A32"/>
    <mergeCell ref="B30:B32"/>
    <mergeCell ref="A18:A20"/>
    <mergeCell ref="B18:B20"/>
    <mergeCell ref="A21:A23"/>
    <mergeCell ref="B21:B23"/>
    <mergeCell ref="C21:C23"/>
    <mergeCell ref="D21:D23"/>
    <mergeCell ref="B24:B26"/>
    <mergeCell ref="C24:C26"/>
    <mergeCell ref="D24:D26"/>
    <mergeCell ref="A9:A11"/>
    <mergeCell ref="B9:B11"/>
    <mergeCell ref="C9:C11"/>
    <mergeCell ref="D9:D11"/>
    <mergeCell ref="B12:B14"/>
    <mergeCell ref="C12:C14"/>
    <mergeCell ref="D12:D14"/>
    <mergeCell ref="A12:A14"/>
    <mergeCell ref="A15:A17"/>
    <mergeCell ref="B15:B17"/>
    <mergeCell ref="C15:C17"/>
    <mergeCell ref="D15:D17"/>
    <mergeCell ref="A51:A53"/>
    <mergeCell ref="B51:B53"/>
    <mergeCell ref="C51:C53"/>
    <mergeCell ref="D51:D53"/>
    <mergeCell ref="A54:A56"/>
    <mergeCell ref="B54:B56"/>
    <mergeCell ref="B60:B62"/>
    <mergeCell ref="C60:C62"/>
    <mergeCell ref="C54:C56"/>
    <mergeCell ref="D54:D56"/>
    <mergeCell ref="A57:A59"/>
    <mergeCell ref="B57:B59"/>
    <mergeCell ref="C57:C59"/>
    <mergeCell ref="D57:D59"/>
    <mergeCell ref="D60:D62"/>
    <mergeCell ref="A42:A44"/>
    <mergeCell ref="B42:B44"/>
    <mergeCell ref="A45:A47"/>
    <mergeCell ref="B45:B47"/>
    <mergeCell ref="C45:C47"/>
    <mergeCell ref="D45:D47"/>
    <mergeCell ref="B48:B50"/>
    <mergeCell ref="C48:C50"/>
    <mergeCell ref="D48:D50"/>
    <mergeCell ref="A48:A50"/>
    <mergeCell ref="C42:C44"/>
    <mergeCell ref="D42:D44"/>
    <mergeCell ref="A33:A35"/>
    <mergeCell ref="B33:B35"/>
    <mergeCell ref="C33:C35"/>
    <mergeCell ref="D33:D35"/>
    <mergeCell ref="B36:B38"/>
    <mergeCell ref="C36:C38"/>
    <mergeCell ref="D36:D38"/>
    <mergeCell ref="A36:A38"/>
    <mergeCell ref="A39:A41"/>
    <mergeCell ref="B39:B41"/>
    <mergeCell ref="C39:C41"/>
    <mergeCell ref="D39:D41"/>
    <mergeCell ref="R36:R38"/>
    <mergeCell ref="S36:S38"/>
    <mergeCell ref="T36:T38"/>
    <mergeCell ref="U36:U38"/>
    <mergeCell ref="V36:V38"/>
    <mergeCell ref="W36:W38"/>
    <mergeCell ref="S27:S29"/>
    <mergeCell ref="T27:T29"/>
    <mergeCell ref="R30:R32"/>
    <mergeCell ref="S30:S32"/>
    <mergeCell ref="T30:T32"/>
    <mergeCell ref="S33:S35"/>
    <mergeCell ref="T33:T35"/>
    <mergeCell ref="U27:U29"/>
    <mergeCell ref="V27:V29"/>
    <mergeCell ref="U30:U32"/>
    <mergeCell ref="V30:V32"/>
    <mergeCell ref="W30:W32"/>
    <mergeCell ref="U33:U35"/>
    <mergeCell ref="V33:V35"/>
    <mergeCell ref="W33:W35"/>
    <mergeCell ref="R24:R26"/>
    <mergeCell ref="S24:S26"/>
    <mergeCell ref="T24:T26"/>
    <mergeCell ref="U24:U26"/>
    <mergeCell ref="V24:V26"/>
    <mergeCell ref="W24:W26"/>
    <mergeCell ref="R27:R29"/>
    <mergeCell ref="W27:W29"/>
    <mergeCell ref="R33:R35"/>
    <mergeCell ref="U9:U11"/>
    <mergeCell ref="V9:V11"/>
    <mergeCell ref="W9:W11"/>
    <mergeCell ref="W12:W14"/>
    <mergeCell ref="R12:R14"/>
    <mergeCell ref="R21:R23"/>
    <mergeCell ref="S21:S23"/>
    <mergeCell ref="T21:T23"/>
    <mergeCell ref="U21:U23"/>
    <mergeCell ref="V21:V23"/>
    <mergeCell ref="W21:W23"/>
    <mergeCell ref="R66:R68"/>
    <mergeCell ref="S66:S68"/>
    <mergeCell ref="T66:T68"/>
    <mergeCell ref="U66:U68"/>
    <mergeCell ref="V66:V68"/>
    <mergeCell ref="W66:W68"/>
    <mergeCell ref="S57:S59"/>
    <mergeCell ref="T57:T59"/>
    <mergeCell ref="R60:R62"/>
    <mergeCell ref="S60:S62"/>
    <mergeCell ref="T60:T62"/>
    <mergeCell ref="S63:S65"/>
    <mergeCell ref="T63:T65"/>
    <mergeCell ref="U57:U59"/>
    <mergeCell ref="V57:V59"/>
    <mergeCell ref="U60:U62"/>
    <mergeCell ref="V60:V62"/>
    <mergeCell ref="W60:W62"/>
    <mergeCell ref="U63:U65"/>
    <mergeCell ref="V63:V65"/>
    <mergeCell ref="W63:W65"/>
    <mergeCell ref="R54:R56"/>
    <mergeCell ref="S54:S56"/>
    <mergeCell ref="T54:T56"/>
    <mergeCell ref="U54:U56"/>
    <mergeCell ref="V54:V56"/>
    <mergeCell ref="W54:W56"/>
    <mergeCell ref="R57:R59"/>
    <mergeCell ref="W57:W59"/>
    <mergeCell ref="R63:R65"/>
    <mergeCell ref="R51:R53"/>
    <mergeCell ref="S51:S53"/>
    <mergeCell ref="T51:T53"/>
    <mergeCell ref="U51:U53"/>
    <mergeCell ref="V51:V53"/>
    <mergeCell ref="W51:W53"/>
    <mergeCell ref="S42:S44"/>
    <mergeCell ref="T42:T44"/>
    <mergeCell ref="R45:R47"/>
    <mergeCell ref="S45:S47"/>
    <mergeCell ref="T45:T47"/>
    <mergeCell ref="S48:S50"/>
    <mergeCell ref="T48:T50"/>
    <mergeCell ref="U42:U44"/>
    <mergeCell ref="V42:V44"/>
    <mergeCell ref="U45:U47"/>
    <mergeCell ref="V45:V47"/>
    <mergeCell ref="W45:W47"/>
    <mergeCell ref="U48:U50"/>
    <mergeCell ref="V48:V50"/>
    <mergeCell ref="W48:W50"/>
    <mergeCell ref="R39:R41"/>
    <mergeCell ref="S39:S41"/>
    <mergeCell ref="T39:T41"/>
    <mergeCell ref="U39:U41"/>
    <mergeCell ref="V39:V41"/>
    <mergeCell ref="W39:W41"/>
    <mergeCell ref="R42:R44"/>
    <mergeCell ref="W42:W44"/>
    <mergeCell ref="R48:R50"/>
    <mergeCell ref="U18:U20"/>
    <mergeCell ref="V18:V20"/>
    <mergeCell ref="W18:W20"/>
    <mergeCell ref="S12:S14"/>
    <mergeCell ref="T12:T14"/>
    <mergeCell ref="S15:S17"/>
    <mergeCell ref="T15:T17"/>
    <mergeCell ref="U15:U17"/>
    <mergeCell ref="V15:V17"/>
    <mergeCell ref="W15:W17"/>
    <mergeCell ref="U12:U14"/>
    <mergeCell ref="V12:V14"/>
    <mergeCell ref="N7:N8"/>
    <mergeCell ref="O7:O8"/>
    <mergeCell ref="P7:P8"/>
    <mergeCell ref="Q7:Q8"/>
    <mergeCell ref="R7:R8"/>
    <mergeCell ref="S7:S8"/>
    <mergeCell ref="T7:T8"/>
    <mergeCell ref="C18:C20"/>
    <mergeCell ref="D18:D20"/>
    <mergeCell ref="R15:R17"/>
    <mergeCell ref="R18:R20"/>
    <mergeCell ref="S18:S20"/>
    <mergeCell ref="T18:T20"/>
    <mergeCell ref="R9:R11"/>
    <mergeCell ref="S9:S11"/>
    <mergeCell ref="T9:T11"/>
    <mergeCell ref="A1:B4"/>
    <mergeCell ref="C1:U4"/>
    <mergeCell ref="V1:W1"/>
    <mergeCell ref="V2:W2"/>
    <mergeCell ref="V3:W3"/>
    <mergeCell ref="V4:W4"/>
    <mergeCell ref="E6:W6"/>
    <mergeCell ref="G7:G8"/>
    <mergeCell ref="H7:H8"/>
    <mergeCell ref="I7:I8"/>
    <mergeCell ref="J7:J8"/>
    <mergeCell ref="K7:K8"/>
    <mergeCell ref="L7:L8"/>
    <mergeCell ref="M7:M8"/>
    <mergeCell ref="U7:U8"/>
    <mergeCell ref="V7:V8"/>
    <mergeCell ref="W7:W8"/>
    <mergeCell ref="A6:D6"/>
    <mergeCell ref="A7:A8"/>
    <mergeCell ref="B7:B8"/>
    <mergeCell ref="C7:C8"/>
    <mergeCell ref="D7:D8"/>
    <mergeCell ref="E7:E8"/>
    <mergeCell ref="F7:F8"/>
  </mergeCells>
  <conditionalFormatting sqref="W9">
    <cfRule type="expression" dxfId="216" priority="1">
      <formula>IF($W9="Casi seguro",1,0)</formula>
    </cfRule>
  </conditionalFormatting>
  <conditionalFormatting sqref="W9">
    <cfRule type="expression" dxfId="215" priority="2">
      <formula>IF($W9="Probable",1,0)</formula>
    </cfRule>
  </conditionalFormatting>
  <conditionalFormatting sqref="W9">
    <cfRule type="expression" dxfId="214" priority="3">
      <formula>IF($W9="Posible",1,0)</formula>
    </cfRule>
  </conditionalFormatting>
  <conditionalFormatting sqref="W9">
    <cfRule type="expression" dxfId="213" priority="4">
      <formula>IF($W9="Improbable",1,0)</formula>
    </cfRule>
  </conditionalFormatting>
  <conditionalFormatting sqref="W9">
    <cfRule type="expression" dxfId="212" priority="5">
      <formula>IF($W9="Rara vez",1,0)</formula>
    </cfRule>
  </conditionalFormatting>
  <conditionalFormatting sqref="B9:D68">
    <cfRule type="expression" dxfId="211" priority="6">
      <formula>IF($D9="No aplica",1,0)</formula>
    </cfRule>
  </conditionalFormatting>
  <conditionalFormatting sqref="W12">
    <cfRule type="expression" dxfId="210" priority="7">
      <formula>IF($W12="Casi seguro",1,0)</formula>
    </cfRule>
  </conditionalFormatting>
  <conditionalFormatting sqref="W12">
    <cfRule type="expression" dxfId="209" priority="8">
      <formula>IF($W12="Probable",1,0)</formula>
    </cfRule>
  </conditionalFormatting>
  <conditionalFormatting sqref="W12">
    <cfRule type="expression" dxfId="208" priority="9">
      <formula>IF($W12="Posible",1,0)</formula>
    </cfRule>
  </conditionalFormatting>
  <conditionalFormatting sqref="W12">
    <cfRule type="expression" dxfId="207" priority="10">
      <formula>IF($W12="Improbable",1,0)</formula>
    </cfRule>
  </conditionalFormatting>
  <conditionalFormatting sqref="W12">
    <cfRule type="expression" dxfId="206" priority="11">
      <formula>IF($W12="Rara vez",1,0)</formula>
    </cfRule>
  </conditionalFormatting>
  <conditionalFormatting sqref="E13:W14 M12:W12">
    <cfRule type="expression" dxfId="205" priority="12">
      <formula>IF($D$12="No aplica",1,0)</formula>
    </cfRule>
  </conditionalFormatting>
  <conditionalFormatting sqref="M9:W11">
    <cfRule type="expression" dxfId="204" priority="13">
      <formula>IF($D$9="No aplica",1,0)</formula>
    </cfRule>
  </conditionalFormatting>
  <conditionalFormatting sqref="W15">
    <cfRule type="expression" dxfId="203" priority="14">
      <formula>IF($W15="Casi seguro",1,0)</formula>
    </cfRule>
  </conditionalFormatting>
  <conditionalFormatting sqref="W15">
    <cfRule type="expression" dxfId="202" priority="15">
      <formula>IF($W15="Probable",1,0)</formula>
    </cfRule>
  </conditionalFormatting>
  <conditionalFormatting sqref="W15">
    <cfRule type="expression" dxfId="201" priority="16">
      <formula>IF($W15="Posible",1,0)</formula>
    </cfRule>
  </conditionalFormatting>
  <conditionalFormatting sqref="W15">
    <cfRule type="expression" dxfId="200" priority="17">
      <formula>IF($W15="Improbable",1,0)</formula>
    </cfRule>
  </conditionalFormatting>
  <conditionalFormatting sqref="W15">
    <cfRule type="expression" dxfId="199" priority="18">
      <formula>IF($W15="Rara vez",1,0)</formula>
    </cfRule>
  </conditionalFormatting>
  <conditionalFormatting sqref="E15:W17">
    <cfRule type="expression" dxfId="198" priority="19">
      <formula>IF($D$15="No aplica",1,0)</formula>
    </cfRule>
  </conditionalFormatting>
  <conditionalFormatting sqref="W18">
    <cfRule type="expression" dxfId="197" priority="20">
      <formula>IF($W18="Casi seguro",1,0)</formula>
    </cfRule>
  </conditionalFormatting>
  <conditionalFormatting sqref="W18">
    <cfRule type="expression" dxfId="196" priority="21">
      <formula>IF($W18="Probable",1,0)</formula>
    </cfRule>
  </conditionalFormatting>
  <conditionalFormatting sqref="W18">
    <cfRule type="expression" dxfId="195" priority="22">
      <formula>IF($W18="Posible",1,0)</formula>
    </cfRule>
  </conditionalFormatting>
  <conditionalFormatting sqref="W18">
    <cfRule type="expression" dxfId="194" priority="23">
      <formula>IF($W18="Improbable",1,0)</formula>
    </cfRule>
  </conditionalFormatting>
  <conditionalFormatting sqref="W18">
    <cfRule type="expression" dxfId="193" priority="24">
      <formula>IF($W18="Rara vez",1,0)</formula>
    </cfRule>
  </conditionalFormatting>
  <conditionalFormatting sqref="E18:W20">
    <cfRule type="expression" dxfId="192" priority="25">
      <formula>IF($D$18="No aplica",1,0)</formula>
    </cfRule>
  </conditionalFormatting>
  <conditionalFormatting sqref="W21">
    <cfRule type="expression" dxfId="191" priority="26">
      <formula>IF($W21="Casi seguro",1,0)</formula>
    </cfRule>
  </conditionalFormatting>
  <conditionalFormatting sqref="W21">
    <cfRule type="expression" dxfId="190" priority="27">
      <formula>IF($W21="Probable",1,0)</formula>
    </cfRule>
  </conditionalFormatting>
  <conditionalFormatting sqref="W21">
    <cfRule type="expression" dxfId="189" priority="28">
      <formula>IF($W21="Posible",1,0)</formula>
    </cfRule>
  </conditionalFormatting>
  <conditionalFormatting sqref="W21">
    <cfRule type="expression" dxfId="188" priority="29">
      <formula>IF($W21="Improbable",1,0)</formula>
    </cfRule>
  </conditionalFormatting>
  <conditionalFormatting sqref="W21">
    <cfRule type="expression" dxfId="187" priority="30">
      <formula>IF($W21="Rara vez",1,0)</formula>
    </cfRule>
  </conditionalFormatting>
  <conditionalFormatting sqref="E21:W23">
    <cfRule type="expression" dxfId="186" priority="31">
      <formula>IF($D$21="No aplica",1,0)</formula>
    </cfRule>
  </conditionalFormatting>
  <conditionalFormatting sqref="W24">
    <cfRule type="expression" dxfId="185" priority="32">
      <formula>IF($W24="Casi seguro",1,0)</formula>
    </cfRule>
  </conditionalFormatting>
  <conditionalFormatting sqref="W24">
    <cfRule type="expression" dxfId="184" priority="33">
      <formula>IF($W24="Probable",1,0)</formula>
    </cfRule>
  </conditionalFormatting>
  <conditionalFormatting sqref="W24">
    <cfRule type="expression" dxfId="183" priority="34">
      <formula>IF($W24="Posible",1,0)</formula>
    </cfRule>
  </conditionalFormatting>
  <conditionalFormatting sqref="W24">
    <cfRule type="expression" dxfId="182" priority="35">
      <formula>IF($W24="Improbable",1,0)</formula>
    </cfRule>
  </conditionalFormatting>
  <conditionalFormatting sqref="W24">
    <cfRule type="expression" dxfId="181" priority="36">
      <formula>IF($W24="Rara vez",1,0)</formula>
    </cfRule>
  </conditionalFormatting>
  <conditionalFormatting sqref="E24:W26">
    <cfRule type="expression" dxfId="180" priority="37">
      <formula>IF($D$24="No aplica",1,0)</formula>
    </cfRule>
  </conditionalFormatting>
  <conditionalFormatting sqref="W27">
    <cfRule type="expression" dxfId="179" priority="38">
      <formula>IF($W27="Casi seguro",1,0)</formula>
    </cfRule>
  </conditionalFormatting>
  <conditionalFormatting sqref="W27">
    <cfRule type="expression" dxfId="178" priority="39">
      <formula>IF($W27="Probable",1,0)</formula>
    </cfRule>
  </conditionalFormatting>
  <conditionalFormatting sqref="W27">
    <cfRule type="expression" dxfId="177" priority="40">
      <formula>IF($W27="Posible",1,0)</formula>
    </cfRule>
  </conditionalFormatting>
  <conditionalFormatting sqref="W27">
    <cfRule type="expression" dxfId="176" priority="41">
      <formula>IF($W27="Improbable",1,0)</formula>
    </cfRule>
  </conditionalFormatting>
  <conditionalFormatting sqref="W27">
    <cfRule type="expression" dxfId="175" priority="42">
      <formula>IF($W27="Rara vez",1,0)</formula>
    </cfRule>
  </conditionalFormatting>
  <conditionalFormatting sqref="E27:W29">
    <cfRule type="expression" dxfId="174" priority="43">
      <formula>IF($D$27="No aplica",1,0)</formula>
    </cfRule>
  </conditionalFormatting>
  <conditionalFormatting sqref="W30">
    <cfRule type="expression" dxfId="173" priority="44">
      <formula>IF($W30="Casi seguro",1,0)</formula>
    </cfRule>
  </conditionalFormatting>
  <conditionalFormatting sqref="W30">
    <cfRule type="expression" dxfId="172" priority="45">
      <formula>IF($W30="Probable",1,0)</formula>
    </cfRule>
  </conditionalFormatting>
  <conditionalFormatting sqref="W30">
    <cfRule type="expression" dxfId="171" priority="46">
      <formula>IF($W30="Posible",1,0)</formula>
    </cfRule>
  </conditionalFormatting>
  <conditionalFormatting sqref="W30">
    <cfRule type="expression" dxfId="170" priority="47">
      <formula>IF($W30="Improbable",1,0)</formula>
    </cfRule>
  </conditionalFormatting>
  <conditionalFormatting sqref="W30">
    <cfRule type="expression" dxfId="169" priority="48">
      <formula>IF($W30="Rara vez",1,0)</formula>
    </cfRule>
  </conditionalFormatting>
  <conditionalFormatting sqref="E30:W32">
    <cfRule type="expression" dxfId="168" priority="49">
      <formula>IF($D$30="No aplica",1,0)</formula>
    </cfRule>
  </conditionalFormatting>
  <conditionalFormatting sqref="W33">
    <cfRule type="expression" dxfId="167" priority="50">
      <formula>IF($W33="Casi seguro",1,0)</formula>
    </cfRule>
  </conditionalFormatting>
  <conditionalFormatting sqref="W33">
    <cfRule type="expression" dxfId="166" priority="51">
      <formula>IF($W33="Probable",1,0)</formula>
    </cfRule>
  </conditionalFormatting>
  <conditionalFormatting sqref="W33">
    <cfRule type="expression" dxfId="165" priority="52">
      <formula>IF($W33="Posible",1,0)</formula>
    </cfRule>
  </conditionalFormatting>
  <conditionalFormatting sqref="W33">
    <cfRule type="expression" dxfId="164" priority="53">
      <formula>IF($W33="Improbable",1,0)</formula>
    </cfRule>
  </conditionalFormatting>
  <conditionalFormatting sqref="W33">
    <cfRule type="expression" dxfId="163" priority="54">
      <formula>IF($W33="Rara vez",1,0)</formula>
    </cfRule>
  </conditionalFormatting>
  <conditionalFormatting sqref="E33:W35">
    <cfRule type="expression" dxfId="162" priority="55">
      <formula>IF($D$33="No aplica",1,0)</formula>
    </cfRule>
  </conditionalFormatting>
  <conditionalFormatting sqref="W36">
    <cfRule type="expression" dxfId="161" priority="56">
      <formula>IF($W36="Casi seguro",1,0)</formula>
    </cfRule>
  </conditionalFormatting>
  <conditionalFormatting sqref="W36">
    <cfRule type="expression" dxfId="160" priority="57">
      <formula>IF($W36="Probable",1,0)</formula>
    </cfRule>
  </conditionalFormatting>
  <conditionalFormatting sqref="W36">
    <cfRule type="expression" dxfId="159" priority="58">
      <formula>IF($W36="Posible",1,0)</formula>
    </cfRule>
  </conditionalFormatting>
  <conditionalFormatting sqref="W36">
    <cfRule type="expression" dxfId="158" priority="59">
      <formula>IF($W36="Improbable",1,0)</formula>
    </cfRule>
  </conditionalFormatting>
  <conditionalFormatting sqref="W36">
    <cfRule type="expression" dxfId="157" priority="60">
      <formula>IF($W36="Rara vez",1,0)</formula>
    </cfRule>
  </conditionalFormatting>
  <conditionalFormatting sqref="E36:W38">
    <cfRule type="expression" dxfId="156" priority="61">
      <formula>IF($D$36="No aplica",1,0)</formula>
    </cfRule>
  </conditionalFormatting>
  <conditionalFormatting sqref="W39">
    <cfRule type="expression" dxfId="155" priority="62">
      <formula>IF($W39="Casi seguro",1,0)</formula>
    </cfRule>
  </conditionalFormatting>
  <conditionalFormatting sqref="W39">
    <cfRule type="expression" dxfId="154" priority="63">
      <formula>IF($W39="Probable",1,0)</formula>
    </cfRule>
  </conditionalFormatting>
  <conditionalFormatting sqref="W39">
    <cfRule type="expression" dxfId="153" priority="64">
      <formula>IF($W39="Posible",1,0)</formula>
    </cfRule>
  </conditionalFormatting>
  <conditionalFormatting sqref="W39">
    <cfRule type="expression" dxfId="152" priority="65">
      <formula>IF($W39="Improbable",1,0)</formula>
    </cfRule>
  </conditionalFormatting>
  <conditionalFormatting sqref="W39">
    <cfRule type="expression" dxfId="151" priority="66">
      <formula>IF($W39="Rara vez",1,0)</formula>
    </cfRule>
  </conditionalFormatting>
  <conditionalFormatting sqref="E39:W41">
    <cfRule type="expression" dxfId="150" priority="67">
      <formula>IF($D$39="No aplica",1,0)</formula>
    </cfRule>
  </conditionalFormatting>
  <conditionalFormatting sqref="W42">
    <cfRule type="expression" dxfId="149" priority="68">
      <formula>IF($W42="Casi seguro",1,0)</formula>
    </cfRule>
  </conditionalFormatting>
  <conditionalFormatting sqref="W42">
    <cfRule type="expression" dxfId="148" priority="69">
      <formula>IF($W42="Probable",1,0)</formula>
    </cfRule>
  </conditionalFormatting>
  <conditionalFormatting sqref="W42">
    <cfRule type="expression" dxfId="147" priority="70">
      <formula>IF($W42="Posible",1,0)</formula>
    </cfRule>
  </conditionalFormatting>
  <conditionalFormatting sqref="W42">
    <cfRule type="expression" dxfId="146" priority="71">
      <formula>IF($W42="Improbable",1,0)</formula>
    </cfRule>
  </conditionalFormatting>
  <conditionalFormatting sqref="W42">
    <cfRule type="expression" dxfId="145" priority="72">
      <formula>IF($W42="Rara vez",1,0)</formula>
    </cfRule>
  </conditionalFormatting>
  <conditionalFormatting sqref="E42:W44">
    <cfRule type="expression" dxfId="144" priority="73">
      <formula>IF($D$42="No aplica",1,0)</formula>
    </cfRule>
  </conditionalFormatting>
  <conditionalFormatting sqref="W45">
    <cfRule type="expression" dxfId="143" priority="74">
      <formula>IF($W45="Casi seguro",1,0)</formula>
    </cfRule>
  </conditionalFormatting>
  <conditionalFormatting sqref="W45">
    <cfRule type="expression" dxfId="142" priority="75">
      <formula>IF($W45="Probable",1,0)</formula>
    </cfRule>
  </conditionalFormatting>
  <conditionalFormatting sqref="W45">
    <cfRule type="expression" dxfId="141" priority="76">
      <formula>IF($W45="Posible",1,0)</formula>
    </cfRule>
  </conditionalFormatting>
  <conditionalFormatting sqref="W45">
    <cfRule type="expression" dxfId="140" priority="77">
      <formula>IF($W45="Improbable",1,0)</formula>
    </cfRule>
  </conditionalFormatting>
  <conditionalFormatting sqref="W45">
    <cfRule type="expression" dxfId="139" priority="78">
      <formula>IF($W45="Rara vez",1,0)</formula>
    </cfRule>
  </conditionalFormatting>
  <conditionalFormatting sqref="E45:W47">
    <cfRule type="expression" dxfId="138" priority="79">
      <formula>IF($D$45="No aplica",1,0)</formula>
    </cfRule>
  </conditionalFormatting>
  <conditionalFormatting sqref="W48">
    <cfRule type="expression" dxfId="137" priority="80">
      <formula>IF($W48="Casi seguro",1,0)</formula>
    </cfRule>
  </conditionalFormatting>
  <conditionalFormatting sqref="W48">
    <cfRule type="expression" dxfId="136" priority="81">
      <formula>IF($W48="Probable",1,0)</formula>
    </cfRule>
  </conditionalFormatting>
  <conditionalFormatting sqref="W48">
    <cfRule type="expression" dxfId="135" priority="82">
      <formula>IF($W48="Posible",1,0)</formula>
    </cfRule>
  </conditionalFormatting>
  <conditionalFormatting sqref="W48">
    <cfRule type="expression" dxfId="134" priority="83">
      <formula>IF($W48="Improbable",1,0)</formula>
    </cfRule>
  </conditionalFormatting>
  <conditionalFormatting sqref="W48">
    <cfRule type="expression" dxfId="133" priority="84">
      <formula>IF($W48="Rara vez",1,0)</formula>
    </cfRule>
  </conditionalFormatting>
  <conditionalFormatting sqref="E48:W50">
    <cfRule type="expression" dxfId="132" priority="85">
      <formula>IF($D$48="No aplica",1,0)</formula>
    </cfRule>
  </conditionalFormatting>
  <conditionalFormatting sqref="W51">
    <cfRule type="expression" dxfId="131" priority="86">
      <formula>IF($W51="Casi seguro",1,0)</formula>
    </cfRule>
  </conditionalFormatting>
  <conditionalFormatting sqref="W51">
    <cfRule type="expression" dxfId="130" priority="87">
      <formula>IF($W51="Probable",1,0)</formula>
    </cfRule>
  </conditionalFormatting>
  <conditionalFormatting sqref="W51">
    <cfRule type="expression" dxfId="129" priority="88">
      <formula>IF($W51="Posible",1,0)</formula>
    </cfRule>
  </conditionalFormatting>
  <conditionalFormatting sqref="W51">
    <cfRule type="expression" dxfId="128" priority="89">
      <formula>IF($W51="Improbable",1,0)</formula>
    </cfRule>
  </conditionalFormatting>
  <conditionalFormatting sqref="W51">
    <cfRule type="expression" dxfId="127" priority="90">
      <formula>IF($W51="Rara vez",1,0)</formula>
    </cfRule>
  </conditionalFormatting>
  <conditionalFormatting sqref="E51:W53">
    <cfRule type="expression" dxfId="126" priority="91">
      <formula>IF($D$51="No aplica",1,0)</formula>
    </cfRule>
  </conditionalFormatting>
  <conditionalFormatting sqref="W54">
    <cfRule type="expression" dxfId="125" priority="92">
      <formula>IF($W54="Casi seguro",1,0)</formula>
    </cfRule>
  </conditionalFormatting>
  <conditionalFormatting sqref="W54">
    <cfRule type="expression" dxfId="124" priority="93">
      <formula>IF($W54="Probable",1,0)</formula>
    </cfRule>
  </conditionalFormatting>
  <conditionalFormatting sqref="W54">
    <cfRule type="expression" dxfId="123" priority="94">
      <formula>IF($W54="Posible",1,0)</formula>
    </cfRule>
  </conditionalFormatting>
  <conditionalFormatting sqref="W54">
    <cfRule type="expression" dxfId="122" priority="95">
      <formula>IF($W54="Improbable",1,0)</formula>
    </cfRule>
  </conditionalFormatting>
  <conditionalFormatting sqref="W54">
    <cfRule type="expression" dxfId="121" priority="96">
      <formula>IF($W54="Rara vez",1,0)</formula>
    </cfRule>
  </conditionalFormatting>
  <conditionalFormatting sqref="E54:W56">
    <cfRule type="expression" dxfId="120" priority="97">
      <formula>IF($D$54="No aplica",1,0)</formula>
    </cfRule>
  </conditionalFormatting>
  <conditionalFormatting sqref="W57">
    <cfRule type="expression" dxfId="119" priority="98">
      <formula>IF($W57="Casi seguro",1,0)</formula>
    </cfRule>
  </conditionalFormatting>
  <conditionalFormatting sqref="W57">
    <cfRule type="expression" dxfId="118" priority="99">
      <formula>IF($W57="Probable",1,0)</formula>
    </cfRule>
  </conditionalFormatting>
  <conditionalFormatting sqref="W57">
    <cfRule type="expression" dxfId="117" priority="100">
      <formula>IF($W57="Posible",1,0)</formula>
    </cfRule>
  </conditionalFormatting>
  <conditionalFormatting sqref="W57">
    <cfRule type="expression" dxfId="116" priority="101">
      <formula>IF($W57="Improbable",1,0)</formula>
    </cfRule>
  </conditionalFormatting>
  <conditionalFormatting sqref="W57">
    <cfRule type="expression" dxfId="115" priority="102">
      <formula>IF($W57="Rara vez",1,0)</formula>
    </cfRule>
  </conditionalFormatting>
  <conditionalFormatting sqref="E57:W59">
    <cfRule type="expression" dxfId="114" priority="103">
      <formula>IF($D$57="No aplica",1,0)</formula>
    </cfRule>
  </conditionalFormatting>
  <conditionalFormatting sqref="W60">
    <cfRule type="expression" dxfId="113" priority="104">
      <formula>IF($W60="Casi seguro",1,0)</formula>
    </cfRule>
  </conditionalFormatting>
  <conditionalFormatting sqref="W60">
    <cfRule type="expression" dxfId="112" priority="105">
      <formula>IF($W60="Probable",1,0)</formula>
    </cfRule>
  </conditionalFormatting>
  <conditionalFormatting sqref="W60">
    <cfRule type="expression" dxfId="111" priority="106">
      <formula>IF($W60="Posible",1,0)</formula>
    </cfRule>
  </conditionalFormatting>
  <conditionalFormatting sqref="W60">
    <cfRule type="expression" dxfId="110" priority="107">
      <formula>IF($W60="Improbable",1,0)</formula>
    </cfRule>
  </conditionalFormatting>
  <conditionalFormatting sqref="W60">
    <cfRule type="expression" dxfId="109" priority="108">
      <formula>IF($W60="Rara vez",1,0)</formula>
    </cfRule>
  </conditionalFormatting>
  <conditionalFormatting sqref="E60:W62">
    <cfRule type="expression" dxfId="108" priority="109">
      <formula>IF($D$60="No aplica",1,0)</formula>
    </cfRule>
  </conditionalFormatting>
  <conditionalFormatting sqref="W63">
    <cfRule type="expression" dxfId="107" priority="110">
      <formula>IF($W63="Casi seguro",1,0)</formula>
    </cfRule>
  </conditionalFormatting>
  <conditionalFormatting sqref="W63">
    <cfRule type="expression" dxfId="106" priority="111">
      <formula>IF($W63="Probable",1,0)</formula>
    </cfRule>
  </conditionalFormatting>
  <conditionalFormatting sqref="W63">
    <cfRule type="expression" dxfId="105" priority="112">
      <formula>IF($W63="Posible",1,0)</formula>
    </cfRule>
  </conditionalFormatting>
  <conditionalFormatting sqref="W63">
    <cfRule type="expression" dxfId="104" priority="113">
      <formula>IF($W63="Improbable",1,0)</formula>
    </cfRule>
  </conditionalFormatting>
  <conditionalFormatting sqref="W63">
    <cfRule type="expression" dxfId="103" priority="114">
      <formula>IF($W63="Rara vez",1,0)</formula>
    </cfRule>
  </conditionalFormatting>
  <conditionalFormatting sqref="E63:W65">
    <cfRule type="expression" dxfId="102" priority="115">
      <formula>IF($D$63="No aplica",1,0)</formula>
    </cfRule>
  </conditionalFormatting>
  <conditionalFormatting sqref="W66">
    <cfRule type="expression" dxfId="101" priority="116">
      <formula>IF($W66="Casi seguro",1,0)</formula>
    </cfRule>
  </conditionalFormatting>
  <conditionalFormatting sqref="W66">
    <cfRule type="expression" dxfId="100" priority="117">
      <formula>IF($W66="Probable",1,0)</formula>
    </cfRule>
  </conditionalFormatting>
  <conditionalFormatting sqref="W66">
    <cfRule type="expression" dxfId="99" priority="118">
      <formula>IF($W66="Posible",1,0)</formula>
    </cfRule>
  </conditionalFormatting>
  <conditionalFormatting sqref="W66">
    <cfRule type="expression" dxfId="98" priority="119">
      <formula>IF($W66="Improbable",1,0)</formula>
    </cfRule>
  </conditionalFormatting>
  <conditionalFormatting sqref="W66">
    <cfRule type="expression" dxfId="97" priority="120">
      <formula>IF($W66="Rara vez",1,0)</formula>
    </cfRule>
  </conditionalFormatting>
  <conditionalFormatting sqref="E66:W68">
    <cfRule type="expression" dxfId="96" priority="121">
      <formula>IF($D$66="No aplica",1,0)</formula>
    </cfRule>
  </conditionalFormatting>
  <conditionalFormatting sqref="E12:L12">
    <cfRule type="expression" dxfId="95" priority="122">
      <formula>IF($D$12="No aplica",1,0)</formula>
    </cfRule>
  </conditionalFormatting>
  <conditionalFormatting sqref="E9:L11">
    <cfRule type="expression" dxfId="94" priority="123">
      <formula>IF($D$9="No aplica",1,0)</formula>
    </cfRule>
  </conditionalFormatting>
  <pageMargins left="0.7" right="0.7" top="0.75" bottom="0.75" header="0" footer="0"/>
  <pageSetup orientation="portrait"/>
  <drawing r:id="rId1"/>
  <legacyDrawing r:id="rId2"/>
  <extLst>
    <ext xmlns:x14="http://schemas.microsoft.com/office/spreadsheetml/2009/9/main" uri="{CCE6A557-97BC-4b89-ADB6-D9C93CAAB3DF}">
      <x14:dataValidations xmlns:xm="http://schemas.microsoft.com/office/excel/2006/main" count="9">
        <x14:dataValidation type="list" allowBlank="1" showErrorMessage="1">
          <x14:formula1>
            <xm:f>IF($E9="",Listas!$R$3,Listas!$U$2:$U$3)</xm:f>
          </x14:formula1>
          <xm:sqref>H9:H68</xm:sqref>
        </x14:dataValidation>
        <x14:dataValidation type="list" allowBlank="1" showErrorMessage="1">
          <x14:formula1>
            <xm:f>IF($E9="",Listas!$R$3,Listas!$V$2:$V$4)</xm:f>
          </x14:formula1>
          <xm:sqref>I9:I68</xm:sqref>
        </x14:dataValidation>
        <x14:dataValidation type="list" allowBlank="1" showErrorMessage="1">
          <x14:formula1>
            <xm:f>IF($E9="",Listas!$R$3,Listas!$W$2:$W$3)</xm:f>
          </x14:formula1>
          <xm:sqref>J9:J68</xm:sqref>
        </x14:dataValidation>
        <x14:dataValidation type="list" allowBlank="1" showErrorMessage="1">
          <x14:formula1>
            <xm:f>IF($E9="",Listas!$R$3,Listas!$Y$2:$Y$4)</xm:f>
          </x14:formula1>
          <xm:sqref>L9:L68</xm:sqref>
        </x14:dataValidation>
        <x14:dataValidation type="list" allowBlank="1" showErrorMessage="1">
          <x14:formula1>
            <xm:f>Listas!$AB$2:$AB$4</xm:f>
          </x14:formula1>
          <xm:sqref>P9:P68</xm:sqref>
        </x14:dataValidation>
        <x14:dataValidation type="list" allowBlank="1" showErrorMessage="1">
          <x14:formula1>
            <xm:f>IF($E9="",Listas!$R$3,Listas!$S$2:$S$3)</xm:f>
          </x14:formula1>
          <xm:sqref>F9:F68</xm:sqref>
        </x14:dataValidation>
        <x14:dataValidation type="list" allowBlank="1" showErrorMessage="1">
          <x14:formula1>
            <xm:f>IF($E9="",Listas!$R$3,Listas!$T$2:$T$3)</xm:f>
          </x14:formula1>
          <xm:sqref>G9:G68</xm:sqref>
        </x14:dataValidation>
        <x14:dataValidation type="list" allowBlank="1" showErrorMessage="1">
          <x14:formula1>
            <xm:f>IF($E9="",Listas!$R$3,Listas!$X$2:$X$3)</xm:f>
          </x14:formula1>
          <xm:sqref>K9:K68</xm:sqref>
        </x14:dataValidation>
        <x14:dataValidation type="list" allowBlank="1" showErrorMessage="1">
          <x14:formula1>
            <xm:f>Listas!$AC$2:$AC$5</xm:f>
          </x14:formula1>
          <xm:sqref>U9 U12 U15 U18 U21 U24 U27 U30 U33 U36 U39 U42 U45 U48 U51 U54 U57 U60 U63 U66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1000"/>
  <sheetViews>
    <sheetView topLeftCell="D1" zoomScaleNormal="100" workbookViewId="0">
      <pane ySplit="8" topLeftCell="A9" activePane="bottomLeft" state="frozen"/>
      <selection pane="bottomLeft" activeCell="A6" sqref="A6:J6"/>
    </sheetView>
  </sheetViews>
  <sheetFormatPr baseColWidth="10" defaultColWidth="14.42578125" defaultRowHeight="15" customHeight="1"/>
  <cols>
    <col min="1" max="1" width="4" customWidth="1"/>
    <col min="2" max="3" width="16.5703125" customWidth="1"/>
    <col min="4" max="4" width="17.85546875" customWidth="1"/>
    <col min="5" max="5" width="28.5703125" customWidth="1"/>
    <col min="6" max="6" width="16.140625" customWidth="1"/>
    <col min="7" max="7" width="41.42578125" customWidth="1"/>
    <col min="8" max="8" width="20.28515625" customWidth="1"/>
    <col min="9" max="9" width="22.28515625" customWidth="1"/>
    <col min="10" max="10" width="30.140625" customWidth="1"/>
    <col min="11" max="11" width="13" customWidth="1"/>
    <col min="12" max="12" width="7.140625" customWidth="1"/>
    <col min="13" max="13" width="40.85546875" customWidth="1"/>
    <col min="14" max="14" width="13.5703125" customWidth="1"/>
    <col min="15" max="15" width="6.28515625" customWidth="1"/>
    <col min="16" max="16" width="16" customWidth="1"/>
    <col min="17" max="17" width="31.85546875" customWidth="1"/>
    <col min="18" max="18" width="12.85546875" customWidth="1"/>
    <col min="19" max="19" width="16" customWidth="1"/>
    <col min="20" max="20" width="21.140625" customWidth="1"/>
    <col min="21" max="21" width="16.28515625" customWidth="1"/>
    <col min="22" max="22" width="21" customWidth="1"/>
    <col min="23" max="23" width="17.28515625" customWidth="1"/>
    <col min="24" max="25" width="29.42578125" customWidth="1"/>
    <col min="26" max="26" width="35.5703125" customWidth="1"/>
    <col min="27" max="27" width="12.85546875" customWidth="1"/>
    <col min="28" max="28" width="13" customWidth="1"/>
    <col min="29" max="29" width="10.42578125" customWidth="1"/>
    <col min="30" max="30" width="12.85546875" customWidth="1"/>
    <col min="31" max="31" width="9.140625" customWidth="1"/>
    <col min="32" max="32" width="15.28515625" customWidth="1"/>
    <col min="33" max="33" width="13.42578125" customWidth="1"/>
    <col min="34" max="34" width="31.85546875" customWidth="1"/>
    <col min="35" max="35" width="50" customWidth="1"/>
    <col min="36" max="36" width="27.85546875" customWidth="1"/>
    <col min="37" max="37" width="19.28515625" customWidth="1"/>
    <col min="38" max="38" width="24.42578125" customWidth="1"/>
    <col min="39" max="39" width="8.140625" customWidth="1"/>
    <col min="40" max="58" width="11.42578125" hidden="1" customWidth="1"/>
  </cols>
  <sheetData>
    <row r="1" spans="1:58" ht="16.5" customHeight="1">
      <c r="A1" s="114" t="s">
        <v>280</v>
      </c>
      <c r="B1" s="73"/>
      <c r="C1" s="67"/>
      <c r="D1" s="72" t="s">
        <v>0</v>
      </c>
      <c r="E1" s="73"/>
      <c r="F1" s="73"/>
      <c r="G1" s="73"/>
      <c r="H1" s="73"/>
      <c r="I1" s="73"/>
      <c r="J1" s="73"/>
      <c r="K1" s="73"/>
      <c r="L1" s="73"/>
      <c r="M1" s="73"/>
      <c r="N1" s="73"/>
      <c r="O1" s="73"/>
      <c r="P1" s="73"/>
      <c r="Q1" s="73"/>
      <c r="R1" s="73"/>
      <c r="S1" s="73"/>
      <c r="T1" s="73"/>
      <c r="U1" s="73"/>
      <c r="V1" s="73"/>
      <c r="W1" s="73"/>
      <c r="X1" s="73"/>
      <c r="Y1" s="73"/>
      <c r="Z1" s="73"/>
      <c r="AA1" s="73"/>
      <c r="AB1" s="73"/>
      <c r="AC1" s="73"/>
      <c r="AD1" s="73"/>
      <c r="AE1" s="73"/>
      <c r="AF1" s="73"/>
      <c r="AG1" s="73"/>
      <c r="AH1" s="73"/>
      <c r="AI1" s="73"/>
      <c r="AJ1" s="67"/>
      <c r="AK1" s="101" t="s">
        <v>281</v>
      </c>
      <c r="AL1" s="59"/>
      <c r="AM1" s="3"/>
      <c r="AN1" s="3"/>
      <c r="AO1" s="3"/>
      <c r="AP1" s="3"/>
      <c r="AQ1" s="3"/>
      <c r="AR1" s="3"/>
      <c r="AS1" s="3"/>
      <c r="AT1" s="3"/>
      <c r="AU1" s="3"/>
      <c r="AV1" s="3"/>
      <c r="AW1" s="3"/>
      <c r="AX1" s="3"/>
      <c r="AY1" s="3"/>
      <c r="AZ1" s="3"/>
      <c r="BA1" s="3"/>
      <c r="BB1" s="3"/>
      <c r="BC1" s="3"/>
      <c r="BD1" s="3"/>
      <c r="BE1" s="3"/>
      <c r="BF1" s="3"/>
    </row>
    <row r="2" spans="1:58" ht="16.5" customHeight="1">
      <c r="A2" s="68"/>
      <c r="B2" s="74"/>
      <c r="C2" s="69"/>
      <c r="D2" s="68"/>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69"/>
      <c r="AK2" s="101" t="s">
        <v>282</v>
      </c>
      <c r="AL2" s="59"/>
      <c r="AM2" s="3"/>
      <c r="AN2" s="3"/>
      <c r="AO2" s="3"/>
      <c r="AP2" s="3"/>
      <c r="AQ2" s="3"/>
      <c r="AR2" s="3"/>
      <c r="AS2" s="3"/>
      <c r="AT2" s="3"/>
      <c r="AU2" s="3"/>
      <c r="AV2" s="3"/>
      <c r="AW2" s="3"/>
      <c r="AX2" s="3"/>
      <c r="AY2" s="3"/>
      <c r="AZ2" s="3"/>
      <c r="BA2" s="3"/>
      <c r="BB2" s="3"/>
      <c r="BC2" s="3"/>
      <c r="BD2" s="3"/>
      <c r="BE2" s="3"/>
      <c r="BF2" s="3"/>
    </row>
    <row r="3" spans="1:58" ht="16.5" customHeight="1">
      <c r="A3" s="68"/>
      <c r="B3" s="74"/>
      <c r="C3" s="69"/>
      <c r="D3" s="68"/>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69"/>
      <c r="AK3" s="101" t="s">
        <v>283</v>
      </c>
      <c r="AL3" s="59"/>
      <c r="AM3" s="3"/>
      <c r="AN3" s="3"/>
      <c r="AO3" s="3"/>
      <c r="AP3" s="3"/>
      <c r="AQ3" s="3"/>
      <c r="AR3" s="3"/>
      <c r="AS3" s="3"/>
      <c r="AT3" s="3"/>
      <c r="AU3" s="3"/>
      <c r="AV3" s="3"/>
      <c r="AW3" s="3"/>
      <c r="AX3" s="3"/>
      <c r="AY3" s="3"/>
      <c r="AZ3" s="3"/>
      <c r="BA3" s="3"/>
      <c r="BB3" s="3"/>
      <c r="BC3" s="3"/>
      <c r="BD3" s="3"/>
      <c r="BE3" s="3"/>
      <c r="BF3" s="3"/>
    </row>
    <row r="4" spans="1:58" ht="16.5" customHeight="1">
      <c r="A4" s="70"/>
      <c r="B4" s="75"/>
      <c r="C4" s="71"/>
      <c r="D4" s="70"/>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1"/>
      <c r="AK4" s="101" t="s">
        <v>284</v>
      </c>
      <c r="AL4" s="59"/>
      <c r="AM4" s="3"/>
      <c r="AN4" s="3"/>
      <c r="AO4" s="3"/>
      <c r="AP4" s="3"/>
      <c r="AQ4" s="3"/>
      <c r="AR4" s="3"/>
      <c r="AS4" s="3"/>
      <c r="AT4" s="3"/>
      <c r="AU4" s="3"/>
      <c r="AV4" s="3"/>
      <c r="AW4" s="3"/>
      <c r="AX4" s="3"/>
      <c r="AY4" s="3"/>
      <c r="AZ4" s="3"/>
      <c r="BA4" s="3"/>
      <c r="BB4" s="3"/>
      <c r="BC4" s="3"/>
      <c r="BD4" s="3"/>
      <c r="BE4" s="3"/>
      <c r="BF4" s="3"/>
    </row>
    <row r="5" spans="1:58" ht="12" customHeight="1">
      <c r="A5" s="15"/>
      <c r="B5" s="15"/>
      <c r="C5" s="15"/>
      <c r="D5" s="19"/>
      <c r="E5" s="15"/>
      <c r="F5" s="15"/>
      <c r="G5" s="15"/>
      <c r="H5" s="15"/>
      <c r="I5" s="30"/>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row>
    <row r="6" spans="1:58" ht="17.25" customHeight="1">
      <c r="A6" s="90" t="s">
        <v>119</v>
      </c>
      <c r="B6" s="62"/>
      <c r="C6" s="62"/>
      <c r="D6" s="62"/>
      <c r="E6" s="62"/>
      <c r="F6" s="62"/>
      <c r="G6" s="62"/>
      <c r="H6" s="62"/>
      <c r="I6" s="62"/>
      <c r="J6" s="59"/>
      <c r="K6" s="90" t="s">
        <v>120</v>
      </c>
      <c r="L6" s="62"/>
      <c r="M6" s="62"/>
      <c r="N6" s="62"/>
      <c r="O6" s="62"/>
      <c r="P6" s="59"/>
      <c r="Q6" s="90" t="s">
        <v>215</v>
      </c>
      <c r="R6" s="62"/>
      <c r="S6" s="62"/>
      <c r="T6" s="62"/>
      <c r="U6" s="62"/>
      <c r="V6" s="62"/>
      <c r="W6" s="62"/>
      <c r="X6" s="62"/>
      <c r="Y6" s="62"/>
      <c r="Z6" s="62"/>
      <c r="AA6" s="59"/>
      <c r="AB6" s="90" t="s">
        <v>285</v>
      </c>
      <c r="AC6" s="62"/>
      <c r="AD6" s="62"/>
      <c r="AE6" s="62"/>
      <c r="AF6" s="62"/>
      <c r="AG6" s="62"/>
      <c r="AH6" s="59"/>
      <c r="AI6" s="113" t="s">
        <v>286</v>
      </c>
      <c r="AJ6" s="62"/>
      <c r="AK6" s="62"/>
      <c r="AL6" s="59"/>
      <c r="AM6" s="3"/>
      <c r="AN6" s="3"/>
      <c r="AO6" s="3"/>
      <c r="AP6" s="3"/>
      <c r="AQ6" s="3"/>
      <c r="AR6" s="3"/>
      <c r="AS6" s="3"/>
      <c r="AT6" s="3"/>
      <c r="AU6" s="3"/>
      <c r="AV6" s="3"/>
      <c r="AW6" s="3"/>
      <c r="AX6" s="3"/>
      <c r="AY6" s="3"/>
      <c r="AZ6" s="3"/>
      <c r="BA6" s="3"/>
      <c r="BB6" s="3"/>
      <c r="BC6" s="3"/>
      <c r="BD6" s="3"/>
      <c r="BE6" s="3"/>
      <c r="BF6" s="3"/>
    </row>
    <row r="7" spans="1:58" ht="18" customHeight="1">
      <c r="A7" s="87" t="s">
        <v>117</v>
      </c>
      <c r="B7" s="89" t="s">
        <v>118</v>
      </c>
      <c r="C7" s="84" t="s">
        <v>122</v>
      </c>
      <c r="D7" s="84" t="s">
        <v>123</v>
      </c>
      <c r="E7" s="84" t="s">
        <v>124</v>
      </c>
      <c r="F7" s="84" t="s">
        <v>125</v>
      </c>
      <c r="G7" s="89" t="s">
        <v>126</v>
      </c>
      <c r="H7" s="84" t="s">
        <v>127</v>
      </c>
      <c r="I7" s="84" t="s">
        <v>128</v>
      </c>
      <c r="J7" s="84" t="s">
        <v>129</v>
      </c>
      <c r="K7" s="84" t="s">
        <v>130</v>
      </c>
      <c r="L7" s="89" t="s">
        <v>131</v>
      </c>
      <c r="M7" s="84" t="s">
        <v>287</v>
      </c>
      <c r="N7" s="84" t="s">
        <v>133</v>
      </c>
      <c r="O7" s="89" t="s">
        <v>131</v>
      </c>
      <c r="P7" s="84" t="s">
        <v>134</v>
      </c>
      <c r="Q7" s="84" t="s">
        <v>219</v>
      </c>
      <c r="R7" s="108" t="s">
        <v>220</v>
      </c>
      <c r="S7" s="62"/>
      <c r="T7" s="59"/>
      <c r="U7" s="108" t="s">
        <v>221</v>
      </c>
      <c r="V7" s="62"/>
      <c r="W7" s="62"/>
      <c r="X7" s="62"/>
      <c r="Y7" s="62"/>
      <c r="Z7" s="59"/>
      <c r="AA7" s="84" t="s">
        <v>222</v>
      </c>
      <c r="AB7" s="84" t="s">
        <v>279</v>
      </c>
      <c r="AC7" s="84" t="s">
        <v>131</v>
      </c>
      <c r="AD7" s="84" t="s">
        <v>288</v>
      </c>
      <c r="AE7" s="84" t="s">
        <v>131</v>
      </c>
      <c r="AF7" s="84" t="s">
        <v>289</v>
      </c>
      <c r="AG7" s="92" t="s">
        <v>290</v>
      </c>
      <c r="AH7" s="84" t="s">
        <v>291</v>
      </c>
      <c r="AI7" s="92" t="s">
        <v>292</v>
      </c>
      <c r="AJ7" s="92" t="s">
        <v>293</v>
      </c>
      <c r="AK7" s="84" t="s">
        <v>294</v>
      </c>
      <c r="AL7" s="92" t="s">
        <v>295</v>
      </c>
      <c r="AM7" s="3"/>
      <c r="AN7" s="3"/>
      <c r="AO7" s="3"/>
      <c r="AP7" s="3"/>
      <c r="AQ7" s="3"/>
      <c r="AR7" s="3"/>
      <c r="AS7" s="3"/>
      <c r="AT7" s="3"/>
      <c r="AU7" s="3"/>
      <c r="AV7" s="3"/>
      <c r="AW7" s="3"/>
      <c r="AX7" s="3"/>
      <c r="AY7" s="3"/>
      <c r="AZ7" s="3"/>
      <c r="BA7" s="3"/>
      <c r="BB7" s="3"/>
      <c r="BC7" s="3"/>
      <c r="BD7" s="3"/>
      <c r="BE7" s="3"/>
      <c r="BF7" s="3"/>
    </row>
    <row r="8" spans="1:58" ht="47.25" customHeight="1">
      <c r="A8" s="83"/>
      <c r="B8" s="83"/>
      <c r="C8" s="83"/>
      <c r="D8" s="83"/>
      <c r="E8" s="83"/>
      <c r="F8" s="83"/>
      <c r="G8" s="83"/>
      <c r="H8" s="83"/>
      <c r="I8" s="83"/>
      <c r="J8" s="83"/>
      <c r="K8" s="83"/>
      <c r="L8" s="83"/>
      <c r="M8" s="83"/>
      <c r="N8" s="83"/>
      <c r="O8" s="83"/>
      <c r="P8" s="83"/>
      <c r="Q8" s="83"/>
      <c r="R8" s="21" t="s">
        <v>225</v>
      </c>
      <c r="S8" s="21" t="s">
        <v>226</v>
      </c>
      <c r="T8" s="21" t="s">
        <v>227</v>
      </c>
      <c r="U8" s="21" t="s">
        <v>228</v>
      </c>
      <c r="V8" s="21" t="s">
        <v>229</v>
      </c>
      <c r="W8" s="21" t="s">
        <v>230</v>
      </c>
      <c r="X8" s="21" t="s">
        <v>231</v>
      </c>
      <c r="Y8" s="21" t="s">
        <v>232</v>
      </c>
      <c r="Z8" s="21" t="s">
        <v>233</v>
      </c>
      <c r="AA8" s="83"/>
      <c r="AB8" s="83"/>
      <c r="AC8" s="83"/>
      <c r="AD8" s="83"/>
      <c r="AE8" s="83"/>
      <c r="AF8" s="83"/>
      <c r="AG8" s="83"/>
      <c r="AH8" s="83"/>
      <c r="AI8" s="83"/>
      <c r="AJ8" s="83"/>
      <c r="AK8" s="83"/>
      <c r="AL8" s="83"/>
      <c r="AM8" s="16"/>
      <c r="AN8" s="16"/>
      <c r="AO8" s="16"/>
      <c r="AP8" s="16"/>
      <c r="AQ8" s="16"/>
      <c r="AR8" s="16"/>
      <c r="AS8" s="16"/>
      <c r="AT8" s="16"/>
      <c r="AU8" s="16"/>
      <c r="AV8" s="16"/>
      <c r="AW8" s="16"/>
      <c r="AX8" s="16"/>
      <c r="AY8" s="16"/>
      <c r="AZ8" s="16"/>
      <c r="BA8" s="16"/>
      <c r="BB8" s="16"/>
      <c r="BC8" s="16"/>
      <c r="BD8" s="16"/>
      <c r="BE8" s="16"/>
      <c r="BF8" s="16"/>
    </row>
    <row r="9" spans="1:58" ht="30.75" customHeight="1">
      <c r="A9" s="93">
        <v>1</v>
      </c>
      <c r="B9" s="94" t="str">
        <f>'2. Identificación del Riesgo'!B9:B11</f>
        <v>Reducción del Riesgo y Adaptación al Cambio Climático</v>
      </c>
      <c r="C9" s="94" t="str">
        <f>IF('2. Identificación del Riesgo'!C9:C11="","",'2. Identificación del Riesgo'!C9:C11)</f>
        <v>Programa de reasentamiento</v>
      </c>
      <c r="D9" s="94" t="str">
        <f>IF('2. Identificación del Riesgo'!D9:D11="","",'2. Identificación del Riesgo'!D9:D11)</f>
        <v>Afectación Reputacional</v>
      </c>
      <c r="E9" s="94" t="str">
        <f>IF('2. Identificación del Riesgo'!E9:E11="","",'2. Identificación del Riesgo'!E9:E11)</f>
        <v xml:space="preserve">Brindar una información erronea o insuficiente a las familias ubicadas en zonas de alto riesgo no mitigable, sobre su inclusión o no dentro del programa de reasentamiento, por parte del equipo interdisciplinario de resasentamientos (profesional social, técnico catastral, Profesional jurídico y apoyo administrativo)
</v>
      </c>
      <c r="F9" s="94" t="str">
        <f>IF('2. Identificación del Riesgo'!F9:F11="","",'2. Identificación del Riesgo'!F9:F11)</f>
        <v>Error en la ubicación espacial y en la entrega de la información referente a la condición de riesgo a la ciudadanía.</v>
      </c>
      <c r="G9" s="94" t="str">
        <f>IF('2. Identificación del Riesgo'!G9:G11="","",'2.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H9" s="94" t="str">
        <f>IF('2. Identificación del Riesgo'!H9:H11="","",'2. Identificación del Riesgo'!H9:H11)</f>
        <v>Gestión</v>
      </c>
      <c r="I9" s="94" t="str">
        <f>IF('2. Identificación del Riesgo'!I9:I11="","",'2. Identificación del Riesgo'!I9:I11)</f>
        <v>Ejecución y Administración de procesos</v>
      </c>
      <c r="J9" s="94" t="str">
        <f>IF('2. Identificación del Riesgo'!J9:J11="","",'2. Identificación del Riesgo'!J9:J11)</f>
        <v>Baja: La actividad que conlleva el riesgo se ejecuta de 3 a 24 veces por año</v>
      </c>
      <c r="K9" s="98" t="str">
        <f>'2. Identificación del Riesgo'!K9:K11</f>
        <v>Baja</v>
      </c>
      <c r="L9" s="96">
        <f>'2. Identificación del Riesgo'!L9:L11</f>
        <v>0.4</v>
      </c>
      <c r="M9" s="94" t="str">
        <f>IF(OR('2. Identificación del Riesgo'!H9:H11="Corrupción",'2. Identificación del Riesgo'!H9:H11="Lavado de Activos",'2. Identificación del Riesgo'!H9:H11="Financiación del Terrorismo",'2. Identificación del Riesgo'!H9:H11="Trámites, OPAs y Consultas de Acceso a la Información Pública"),"No Aplica",
IF('2. Identificación del Riesgo'!M9:M11="","",'2. Identificación del Riesgo'!M9:M11))</f>
        <v>Reputacional: El riesgo afecta la imagen de alguna área de la organización</v>
      </c>
      <c r="N9" s="98" t="str">
        <f>'2. Identificación del Riesgo'!N9:N11</f>
        <v>Leve</v>
      </c>
      <c r="O9" s="96">
        <f>'2. Identificación del Riesgo'!O9:O11</f>
        <v>0.2</v>
      </c>
      <c r="P9" s="97" t="str">
        <f>'2. Identificación del Riesgo'!P9:P11</f>
        <v>Bajo</v>
      </c>
      <c r="Q9" s="31" t="str">
        <f>IF($H$9="","",
IF(OR($H$9="Corrupción",$H$9="Lavado de Activos",$H$9="Financiación del Terrorismo",$H$9="Trámites, OPAs y Consultas de Acceso a la Información Pública"),'6.Valoración Control Corrupción'!$E9,'5. Valoración de Controles'!$H9))</f>
        <v xml:space="preserve">Se asigna un profesional catastral para el cotejo de información y el profesional social que realiza la notificación a cada familia Cotejar, validar y/o rectificar la información consignada en el documento técnico, que identifica zonas de alto riesgo no mitigable y recomienda al programa de reasentamiento a las familias residentes, contra bases oficiales - catastrales y/o de Secretaría Distrital de Planeación previo a la notificación en terreno. Posteriormente el suministro de piezas comunicativas con información general del programa de reasentamiento, normatividad vigente, datos de contacto de las entidades operadoras, entre otras, con el fin de ampliar y reforzar la  información sobre el programa. 
Número de familias notificadas de la condición de riesgo / Número de conceptos con observaciones*100.  La periodicidad depende de la entrega de fichas técnicas emitidas por la Subdirección de Análisis del Riesgo y Efectos del Cambio Climático, que en el marco del procedimiento GR-PD-12 deben entregar através de comunicación interna, una vez se publiquen conceptos técnicos que incluyan predios en zona de alto riesgo no mitgable. La evidencia de la gestión de la acción es el acta de notificación de condicion de riesgo. </v>
      </c>
      <c r="R9" s="24" t="str">
        <f>IF($H$9="","",
IF(OR($H$9="Corrupción",$H$9="Lavado de Activos",$H$9="Financiación del Terrorismo",$H$9="Trámites, OPAs y Consultas de Acceso a la Información Pública"),"No Aplica",'5. Valoración de Controles'!$I9))</f>
        <v>Preventivo</v>
      </c>
      <c r="S9" s="24" t="str">
        <f>IF($H$9="","",
IF(OR($H$9="Corrupción",$H$9="Lavado de Activos",$H$9="Financiación del Terrorismo",$H$9="Trámites, OPAs y Consultas de Acceso a la Información Pública"),"No Aplica",'5. Valoración de Controles'!$J9))</f>
        <v>Afecta probabilidad</v>
      </c>
      <c r="T9" s="24" t="str">
        <f>IF($H$9="","",
IF(OR($H$9="Corrupción",$H$9="Lavado de Activos",$H$9="Financiación del Terrorismo",$H$9="Trámites, OPAs y Consultas de Acceso a la Información Pública"),"No Aplica",'5. Valoración de Controles'!$K9))</f>
        <v>Manual</v>
      </c>
      <c r="U9" s="24" t="str">
        <f>IF($H$9="","",
IF(OR($H$9="Corrupción",$H$9="Lavado de Activos",$H$9="Financiación del Terrorismo",$H$9="Trámites, OPAs y Consultas de Acceso a la Información Pública"),"No Aplica",'5. Valoración de Controles'!$L9))</f>
        <v>Documentado</v>
      </c>
      <c r="V9" s="24" t="str">
        <f>IF($H$9="","",
IF(OR($H$9="Corrupción",$H$9="Lavado de Activos",$H$9="Financiación del Terrorismo",$H$9="Trámites, OPAs y Consultas de Acceso a la Información Pública"),"No Aplica",'5. Valoración de Controles'!$M9))</f>
        <v>Continua</v>
      </c>
      <c r="W9" s="24" t="str">
        <f>IF($H$9="","",
IF(OR($H$9="Corrupción",$H$9="Lavado de Activos",$H$9="Financiación del Terrorismo",$H$9="Trámites, OPAs y Consultas de Acceso a la Información Pública"),"No Aplica",'5. Valoración de Controles'!$N9))</f>
        <v>Con registro</v>
      </c>
      <c r="X9" s="32" t="str">
        <f>IF($H$9="","",
IF(OR($H$9="Corrupción",$H$9="Lavado de Activos",$H$9="Financiación del Terrorismo",$H$9="Trámites, OPAs y Consultas de Acceso a la Información Pública"),"No Aplica",'5. Valoración de Controles'!$O9))</f>
        <v>Carpeta fisica con la documentación correspondiente al Concepto Técnico notificado (luego se hace copia digital)</v>
      </c>
      <c r="Y9" s="32" t="str">
        <f>IF($H$9="","",
IF(OR($H$9="Corrupción",$H$9="Lavado de Activos",$H$9="Financiación del Terrorismo",$H$9="Trámites, OPAs y Consultas de Acceso a la Información Pública"),"No Aplica",'5. Valoración de Controles'!$P9))</f>
        <v>Proviene  de bases oficiales - catastrales y/o de Secretaría Distrital de Planeación y de los datos de contacto de las entidades operadoras y la normatividad vigente.</v>
      </c>
      <c r="Z9" s="32" t="str">
        <f>IF($H$9="","",
IF(OR($H$9="Corrupción",$H$9="Lavado de Activos",$H$9="Financiación del Terrorismo",$H$9="Trámites, OPAs y Consultas de Acceso a la Información Pública"),"No Aplica",'5. Valoración de Controles'!$Q9))</f>
        <v xml:space="preserve">Al encontrar una desviación o diferencia se informa a la Subdirección de Análisis, que es quien emite el concepto, mediante comunicación interna. Si la familia manifiesta alguna duda o vacios de información se realiza el acompañamiento social respectivo al momento de la notificación y se deja registro del recibido de la información respecto a la condición de riesgo y generalidades del programa de reasentamiento. </v>
      </c>
      <c r="AA9" s="25">
        <f>IF($H$9="","",
IF(OR($H$9="Corrupción",$H$9="Lavado de Activos",$H$9="Financiación del Terrorismo",$H$9="Trámites, OPAs y Consultas de Acceso a la Información Pública"),"No aplica",'5. Valoración de Controles'!$R9))</f>
        <v>0.4</v>
      </c>
      <c r="AB9" s="98" t="str">
        <f>IF(H9="","",
IF(OR(H9="Corrupción",H9="Lavado de Activos",H9="Financiación del Terrorismo",H9="Trámites, OPAs y Consultas de Acceso a la Información Pública"),'6.Valoración Control Corrupción'!W9:W11,
IF(OR(H9&lt;&gt;"Corrupción",H9&lt;&gt;"Lavado de Activos",H9&lt;&gt;"Financiación del Terrorismo",H9&lt;&gt;"Trámites, OPAs y Consultas de Acceso a la Información Pública"),IF(AC9="","",
IF(AND(AC9&gt;0,AC9&lt;0.4),"Muy Baja",
IF(AND(AC9&gt;=0.4,AC9&lt;0.6),"Baja",
IF(AND(AC9&gt;=0.6,AC9&lt;0.8),"Media",
IF(AND(AC9&gt;=0.8,AC9&lt;1),"Alta",
IF(AC9&gt;=1,"Muy Alta","")))))))))</f>
        <v>Muy Baja</v>
      </c>
      <c r="AC9" s="116">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Controles'!U11&gt;0,'5. Valoración de Controles'!U11,
IF('5. Valoración de Controles'!U10&gt;0,'5. Valoración de Controles'!U10,
IF('5. Valoración de Controles'!U9&gt;0,'5. Valoración de Controles'!U9,L9))))))</f>
        <v>0.24</v>
      </c>
      <c r="AD9" s="98" t="str">
        <f>IF(H9="","",
IF(OR(H9="Corrupción",H9="Lavado de Activos",H9="Financiación del Terrorismo",H9="Trámites, OPAs y Consultas de Acceso a la Información Pública"),'3. Impacto Riesgo de Corrupción'!Z9:Z11,
IF(OR(H9&lt;&gt;"Corrupción",H9&lt;&gt;"Lavado de Activos",H9&lt;&gt;"Financiación del Terrorismo",H9&lt;&gt;"Trámites, OPAs y Consultas de Acceso a la Información Pública"),
IF(AE9="","",
IF(AND(AE9&gt;0,AE9&lt;0.4),"Leve",
IF(AND(AE9&gt;=0.4,AE9&lt;0.6),"Menor",
IF(AND(AE9&gt;=0.6,AE9&lt;0.8),"Moderado",
IF(AND(AE9&gt;=0.8,AE9&lt;1),"Mayor",
IF(AE9&gt;=1,"Catastrófico","")))))))))</f>
        <v>Leve</v>
      </c>
      <c r="AE9" s="116">
        <f>IF(H9="","",
IF(OR(H9="Corrupción",H9="Lavado de Activos",H9="Financiación del Terrorismo",H9="Trámites, OPAs y Consultas de Acceso a la Información Pública"),"No aplica",
IF(OR(H9&lt;&gt;"Corrupción",H9&lt;&gt;"Lavado de Activos",H9&lt;&gt;"Financiación del Terrorismo",H9&lt;&gt;"Trámites, OPAs y Consultas de Acceso a la Información Pública"),
IF('5. Valoración de Controles'!V11&gt;0,'5. Valoración de Controles'!V11,
IF('5. Valoración de Controles'!V10&gt;0,'5. Valoración de Controles'!V10,
IF('5. Valoración de Controles'!V9&gt;0,'5. Valoración de Controles'!V9,O9))))))</f>
        <v>0.2</v>
      </c>
      <c r="AF9" s="97" t="str">
        <f>IF(AND(AB9="Muy Alta",OR(AD9="Leve",AD9="Menor",AD9="Moderado",AD9="Mayor")),"Alto",
IF(AND(AB9="Alta",OR(AD9="Leve",AD9="Menor")),"Moderado",
IF(AND(AB9="Alta",OR(AD9="Moderado",AD9="Mayor")),"Alto",
IF(AND(AB9="Media",OR(AD9="Leve",AD9="Menor",AD9="Moderado")),"Moderado",
IF(AND(AB9="Media",OR(AD9="Mayor")),"Alto",
IF(AND(AB9="Baja",OR(AD9="Leve")),"Bajo",
IF(AND(OR(AB9="Baja",AB9="Improbable"),OR(AD9="Menor",AD9="Moderado")),"Moderado",
IF(AND(OR(AB9="Baja",AB9="Improbable"),AD9="Mayor"),"Alto",
IF(AND(AB9="Muy Baja",OR(AD9="Leve",AD9="Menor")),"Bajo",
IF(AND(OR(AB9="Muy Baja",AB9="Rara vez"),OR(AD9="Moderado")),"Moderado",
IF(AND(OR(AB9="Muy Baja",AB9="Rara vez"),AD9="Mayor"),"Alto",
IF(AND(OR(AB9="Casi seguro",AB9="Probable",AB9="Posible"),AD9="Mayor"),"Extremo",
IF(AND(AB9="Casi seguro",AD9="Moderado"),"Extremo",
IF(AND(OR(AB9="Probable",AB9="Posible"),OR(AD9="Moderado")),"Alto",
IF(AD9="Catastrófico","Extremo","")))))))))))))))</f>
        <v>Bajo</v>
      </c>
      <c r="AG9" s="99" t="s">
        <v>296</v>
      </c>
      <c r="AH9" s="110" t="str">
        <f>IF(AG9="Reducir (Mitigar)","Debe establecer el plan de acción a implementar para mitigar el nivel del riesgo",
IF(AG9="Reducir (Transferir)","No amerita plan de acción. Debe tercerizar la actividad que genera este riesgo o adquirir polizas para evitar responsabilidad economica, sin embargo mantiene la responsabilidad reputacional",
IF(AG9="Aceptar","No amerita plan de acción. Asuma las consecuencias de la materialización del riesgo",
IF(AG9="Evitar","No amerita plan de acción. No ejecute la actividad que genera el riesgo",
IF(AG9="Reducir","Debe establecer el plan de acción a implementar para mitigar el nivel del riesgo",
IF(AG9="Compartir","No amerita plan de acción. Comparta el riesgo con una parte interesada que pueda gestionarlo con mas eficacia",""))))))</f>
        <v>No amerita plan de acción. Asuma las consecuencias de la materialización del riesgo</v>
      </c>
      <c r="AI9" s="104"/>
      <c r="AJ9" s="115"/>
      <c r="AK9" s="115" t="str">
        <f>IF(AI9="","","∑ Peso porcentual de cada acción definida")</f>
        <v/>
      </c>
      <c r="AL9" s="94"/>
      <c r="AM9" s="17"/>
      <c r="AN9" s="17"/>
      <c r="AO9" s="17"/>
      <c r="AP9" s="17"/>
      <c r="AQ9" s="17"/>
      <c r="AR9" s="17"/>
      <c r="AS9" s="17"/>
      <c r="AT9" s="17"/>
      <c r="AU9" s="17"/>
      <c r="AV9" s="17"/>
      <c r="AW9" s="17"/>
      <c r="AX9" s="17"/>
      <c r="AY9" s="17"/>
      <c r="AZ9" s="17"/>
      <c r="BA9" s="17"/>
      <c r="BB9" s="17"/>
      <c r="BC9" s="17"/>
      <c r="BD9" s="17"/>
      <c r="BE9" s="17"/>
      <c r="BF9" s="17"/>
    </row>
    <row r="10" spans="1:58" ht="30.75" customHeight="1">
      <c r="A10" s="88"/>
      <c r="B10" s="88"/>
      <c r="C10" s="88"/>
      <c r="D10" s="88"/>
      <c r="E10" s="88"/>
      <c r="F10" s="88"/>
      <c r="G10" s="88"/>
      <c r="H10" s="88"/>
      <c r="I10" s="88"/>
      <c r="J10" s="88"/>
      <c r="K10" s="88"/>
      <c r="L10" s="88"/>
      <c r="M10" s="88"/>
      <c r="N10" s="88"/>
      <c r="O10" s="88"/>
      <c r="P10" s="88"/>
      <c r="Q10" s="31" t="str">
        <f>IF($H$9="","",
IF(OR($H$9="Corrupción",$H$9="Lavado de Activos",$H$9="Financiación del Terrorismo",$H$9="Trámites, OPAs y Consultas de Acceso a la Información Pública"),'6.Valoración Control Corrupción'!$E10,'5. Valoración de Controles'!$H10))</f>
        <v xml:space="preserve">  </v>
      </c>
      <c r="R10" s="24">
        <f>IF($H$9="","",
IF(OR($H$9="Corrupción",$H$9="Lavado de Activos",$H$9="Financiación del Terrorismo",$H$9="Trámites, OPAs y Consultas de Acceso a la Información Pública"),"No Aplica",'5. Valoración de Controles'!$I10))</f>
        <v>0</v>
      </c>
      <c r="S10" s="24" t="str">
        <f>IF($H$9="","",
IF(OR($H$9="Corrupción",$H$9="Lavado de Activos",$H$9="Financiación del Terrorismo",$H$9="Trámites, OPAs y Consultas de Acceso a la Información Pública"),"No Aplica",'5. Valoración de Controles'!$J10))</f>
        <v/>
      </c>
      <c r="T10" s="24">
        <f>IF($H$9="","",
IF(OR($H$9="Corrupción",$H$9="Lavado de Activos",$H$9="Financiación del Terrorismo",$H$9="Trámites, OPAs y Consultas de Acceso a la Información Pública"),"No Aplica",'5. Valoración de Controles'!$K10))</f>
        <v>0</v>
      </c>
      <c r="U10" s="24">
        <f>IF($H$9="","",
IF(OR($H$9="Corrupción",$H$9="Lavado de Activos",$H$9="Financiación del Terrorismo",$H$9="Trámites, OPAs y Consultas de Acceso a la Información Pública"),"No Aplica",'5. Valoración de Controles'!$L10))</f>
        <v>0</v>
      </c>
      <c r="V10" s="24">
        <f>IF($H$9="","",
IF(OR($H$9="Corrupción",$H$9="Lavado de Activos",$H$9="Financiación del Terrorismo",$H$9="Trámites, OPAs y Consultas de Acceso a la Información Pública"),"No Aplica",'5. Valoración de Controles'!$M10))</f>
        <v>0</v>
      </c>
      <c r="W10" s="24">
        <f>IF($H$9="","",
IF(OR($H$9="Corrupción",$H$9="Lavado de Activos",$H$9="Financiación del Terrorismo",$H$9="Trámites, OPAs y Consultas de Acceso a la Información Pública"),"No Aplica",'5. Valoración de Controles'!$N10))</f>
        <v>0</v>
      </c>
      <c r="X10" s="32">
        <f>IF($H$9="","",
IF(OR($H$9="Corrupción",$H$9="Lavado de Activos",$H$9="Financiación del Terrorismo",$H$9="Trámites, OPAs y Consultas de Acceso a la Información Pública"),"No Aplica",'5. Valoración de Controles'!$O10))</f>
        <v>0</v>
      </c>
      <c r="Y10" s="32">
        <f>IF($H$9="","",
IF(OR($H$9="Corrupción",$H$9="Lavado de Activos",$H$9="Financiación del Terrorismo",$H$9="Trámites, OPAs y Consultas de Acceso a la Información Pública"),"No Aplica",'5. Valoración de Controles'!$P10))</f>
        <v>0</v>
      </c>
      <c r="Z10" s="32">
        <f>IF($H$9="","",
IF(OR($H$9="Corrupción",$H$9="Lavado de Activos",$H$9="Financiación del Terrorismo",$H$9="Trámites, OPAs y Consultas de Acceso a la Información Pública"),"No Aplica",'5. Valoración de Controles'!$Q10))</f>
        <v>0</v>
      </c>
      <c r="AA10" s="25" t="str">
        <f>IF($H$9="","",
IF(OR($H$9="Corrupción",$H$9="Lavado de Activos",$H$9="Financiación del Terrorismo",$H$9="Trámites, OPAs y Consultas de Acceso a la Información Pública"),"No aplica",'5. Valoración de Controles'!$R10))</f>
        <v/>
      </c>
      <c r="AB10" s="88"/>
      <c r="AC10" s="88"/>
      <c r="AD10" s="88"/>
      <c r="AE10" s="88"/>
      <c r="AF10" s="88"/>
      <c r="AG10" s="88"/>
      <c r="AH10" s="88"/>
      <c r="AI10" s="88"/>
      <c r="AJ10" s="88"/>
      <c r="AK10" s="88"/>
      <c r="AL10" s="88"/>
      <c r="AM10" s="3"/>
      <c r="AN10" s="3"/>
      <c r="AO10" s="3"/>
      <c r="AP10" s="3"/>
      <c r="AQ10" s="3"/>
      <c r="AR10" s="3"/>
      <c r="AS10" s="3"/>
      <c r="AT10" s="3"/>
      <c r="AU10" s="3"/>
      <c r="AV10" s="3"/>
      <c r="AW10" s="3"/>
      <c r="AX10" s="3"/>
      <c r="AY10" s="3"/>
      <c r="AZ10" s="3"/>
      <c r="BA10" s="3"/>
      <c r="BB10" s="3"/>
      <c r="BC10" s="3"/>
      <c r="BD10" s="3"/>
      <c r="BE10" s="3"/>
      <c r="BF10" s="3"/>
    </row>
    <row r="11" spans="1:58" ht="30.75" customHeight="1">
      <c r="A11" s="83"/>
      <c r="B11" s="83"/>
      <c r="C11" s="83"/>
      <c r="D11" s="83"/>
      <c r="E11" s="83"/>
      <c r="F11" s="83"/>
      <c r="G11" s="83"/>
      <c r="H11" s="83"/>
      <c r="I11" s="83"/>
      <c r="J11" s="83"/>
      <c r="K11" s="83"/>
      <c r="L11" s="83"/>
      <c r="M11" s="83"/>
      <c r="N11" s="83"/>
      <c r="O11" s="83"/>
      <c r="P11" s="83"/>
      <c r="Q11" s="31" t="str">
        <f>IF($H$9="","",
IF(OR($H$9="Corrupción",$H$9="Lavado de Activos",$H$9="Financiación del Terrorismo",$H$9="Trámites, OPAs y Consultas de Acceso a la Información Pública"),'6.Valoración Control Corrupción'!$E11,'5. Valoración de Controles'!$H11))</f>
        <v xml:space="preserve">  </v>
      </c>
      <c r="R11" s="24">
        <f>IF($H$9="","",
IF(OR($H$9="Corrupción",$H$9="Lavado de Activos",$H$9="Financiación del Terrorismo",$H$9="Trámites, OPAs y Consultas de Acceso a la Información Pública"),"No Aplica",'5. Valoración de Controles'!$I11))</f>
        <v>0</v>
      </c>
      <c r="S11" s="24" t="str">
        <f>IF($H$9="","",
IF(OR($H$9="Corrupción",$H$9="Lavado de Activos",$H$9="Financiación del Terrorismo",$H$9="Trámites, OPAs y Consultas de Acceso a la Información Pública"),"No Aplica",'5. Valoración de Controles'!$J11))</f>
        <v/>
      </c>
      <c r="T11" s="24">
        <f>IF($H$9="","",
IF(OR($H$9="Corrupción",$H$9="Lavado de Activos",$H$9="Financiación del Terrorismo",$H$9="Trámites, OPAs y Consultas de Acceso a la Información Pública"),"No Aplica",'5. Valoración de Controles'!$K11))</f>
        <v>0</v>
      </c>
      <c r="U11" s="24">
        <f>IF($H$9="","",
IF(OR($H$9="Corrupción",$H$9="Lavado de Activos",$H$9="Financiación del Terrorismo",$H$9="Trámites, OPAs y Consultas de Acceso a la Información Pública"),"No Aplica",'5. Valoración de Controles'!$L11))</f>
        <v>0</v>
      </c>
      <c r="V11" s="24">
        <f>IF($H$9="","",
IF(OR($H$9="Corrupción",$H$9="Lavado de Activos",$H$9="Financiación del Terrorismo",$H$9="Trámites, OPAs y Consultas de Acceso a la Información Pública"),"No Aplica",'5. Valoración de Controles'!$M11))</f>
        <v>0</v>
      </c>
      <c r="W11" s="24">
        <f>IF($H$9="","",
IF(OR($H$9="Corrupción",$H$9="Lavado de Activos",$H$9="Financiación del Terrorismo",$H$9="Trámites, OPAs y Consultas de Acceso a la Información Pública"),"No Aplica",'5. Valoración de Controles'!$N11))</f>
        <v>0</v>
      </c>
      <c r="X11" s="32">
        <f>IF($H$9="","",
IF(OR($H$9="Corrupción",$H$9="Lavado de Activos",$H$9="Financiación del Terrorismo",$H$9="Trámites, OPAs y Consultas de Acceso a la Información Pública"),"No Aplica",'5. Valoración de Controles'!$O11))</f>
        <v>0</v>
      </c>
      <c r="Y11" s="32">
        <f>IF($H$9="","",
IF(OR($H$9="Corrupción",$H$9="Lavado de Activos",$H$9="Financiación del Terrorismo",$H$9="Trámites, OPAs y Consultas de Acceso a la Información Pública"),"No Aplica",'5. Valoración de Controles'!$P11))</f>
        <v>0</v>
      </c>
      <c r="Z11" s="32">
        <f>IF($H$9="","",
IF(OR($H$9="Corrupción",$H$9="Lavado de Activos",$H$9="Financiación del Terrorismo",$H$9="Trámites, OPAs y Consultas de Acceso a la Información Pública"),"No Aplica",'5. Valoración de Controles'!$Q11))</f>
        <v>0</v>
      </c>
      <c r="AA11" s="25" t="str">
        <f>IF($H$9="","",
IF(OR($H$9="Corrupción",$H$9="Lavado de Activos",$H$9="Financiación del Terrorismo",$H$9="Trámites, OPAs y Consultas de Acceso a la Información Pública"),"No aplica",'5. Valoración de Controles'!$R11))</f>
        <v/>
      </c>
      <c r="AB11" s="83"/>
      <c r="AC11" s="83"/>
      <c r="AD11" s="83"/>
      <c r="AE11" s="83"/>
      <c r="AF11" s="83"/>
      <c r="AG11" s="83"/>
      <c r="AH11" s="83"/>
      <c r="AI11" s="83"/>
      <c r="AJ11" s="83"/>
      <c r="AK11" s="83"/>
      <c r="AL11" s="83"/>
      <c r="AM11" s="3"/>
      <c r="AN11" s="3"/>
      <c r="AO11" s="3"/>
      <c r="AP11" s="3"/>
      <c r="AQ11" s="3"/>
      <c r="AR11" s="3"/>
      <c r="AS11" s="3"/>
      <c r="AT11" s="3"/>
      <c r="AU11" s="3"/>
      <c r="AV11" s="3"/>
      <c r="AW11" s="3"/>
      <c r="AX11" s="3"/>
      <c r="AY11" s="3"/>
      <c r="AZ11" s="3"/>
      <c r="BA11" s="3"/>
      <c r="BB11" s="3"/>
      <c r="BC11" s="3"/>
      <c r="BD11" s="3"/>
      <c r="BE11" s="3"/>
      <c r="BF11" s="3"/>
    </row>
    <row r="12" spans="1:58" ht="29.25" customHeight="1">
      <c r="A12" s="93">
        <v>2</v>
      </c>
      <c r="B12" s="94" t="str">
        <f>'2. Identificación del Riesgo'!B12:B14</f>
        <v>Reducción del Riesgo y Adaptación al Cambio Climático</v>
      </c>
      <c r="C12" s="94" t="str">
        <f>IF('2. Identificación del Riesgo'!C12:C14="","",'2. Identificación del Riesgo'!C12:C14)</f>
        <v>Adquisición predial</v>
      </c>
      <c r="D12" s="94" t="str">
        <f>IF('2. Identificación del Riesgo'!D12:D14="","",'2. Identificación del Riesgo'!D12:D14)</f>
        <v>Afectación Económica o Presupuestal</v>
      </c>
      <c r="E12" s="94" t="str">
        <f>IF('2. Identificación del Riesgo'!E12:E14="","",'2. Identificación del Riesgo'!E12:E14)</f>
        <v xml:space="preserve">Retrasos en las actividades del procedimiento GR-PD-09 Reasentamiento a través de adquisición predial por parte de los beneficiarios del programa.
</v>
      </c>
      <c r="F12" s="94" t="str">
        <f>IF('2. Identificación del Riesgo'!F12:F14="","",'2. Identificación del Riesgo'!F12:F14)</f>
        <v>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v>
      </c>
      <c r="G12" s="94" t="str">
        <f>IF('2. Identificación del Riesgo'!G12:G14="","",'2.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H12" s="94" t="str">
        <f>IF('2. Identificación del Riesgo'!H12:H14="","",'2. Identificación del Riesgo'!H12:H14)</f>
        <v>Gestión</v>
      </c>
      <c r="I12" s="94" t="str">
        <f>IF('2. Identificación del Riesgo'!I12:I14="","",'2. Identificación del Riesgo'!I12:I14)</f>
        <v>Ejecución y Administración de procesos</v>
      </c>
      <c r="J12" s="94" t="str">
        <f>IF('2. Identificación del Riesgo'!J12:J14="","",'2. Identificación del Riesgo'!J12:J14)</f>
        <v>Media: La actividad que conlleva el riesgo se ejecuta de 24 a 500 veces por año</v>
      </c>
      <c r="K12" s="98" t="str">
        <f>'2. Identificación del Riesgo'!K12:K14</f>
        <v>Media</v>
      </c>
      <c r="L12" s="96">
        <f>'2. Identificación del Riesgo'!L12:L14</f>
        <v>0.6</v>
      </c>
      <c r="M12" s="94" t="str">
        <f>IF(OR('2. Identificación del Riesgo'!H12:H14="Corrupción",'2. Identificación del Riesgo'!H12:H14="Lavado de Activos",'2. Identificación del Riesgo'!H12:H14="Financiación del Terrorismo",'2. Identificación del Riesgo'!H12:H14="Trámites, OPAs y Consultas de Acceso a la Información Pública"),"No Aplica",
IF('2. Identificación del Riesgo'!M12:M14="","",'2. Identificación del Riesgo'!M12:M14))</f>
        <v>Reputacional: El riesgo afecta la imagen de alguna área de la organización</v>
      </c>
      <c r="N12" s="98" t="str">
        <f>'2. Identificación del Riesgo'!N12:N14</f>
        <v>Leve</v>
      </c>
      <c r="O12" s="96">
        <f>'2. Identificación del Riesgo'!O12:O14</f>
        <v>0.2</v>
      </c>
      <c r="P12" s="97" t="str">
        <f>'2. Identificación del Riesgo'!P12:P14</f>
        <v>Moderado</v>
      </c>
      <c r="Q12" s="18" t="str">
        <f>IF($H$12="","",
IF(OR($H$12="Corrupción",$H$12="Lavado de Activos",$H$12="Financiación del Terrorismo",$H$12="Trámites, OPAs y Consultas de Acceso a la Información Pública"),'6.Valoración Control Corrupción'!$E12,'5. Valoración de Controles'!$H12))</f>
        <v>Los profesionales del equipo interdiciplinario de Reasentamientos (social, catastral, jurídico y apoyo) realizan seguimiento individual a la familia titular de derechos a cargo del IDIGER, a través del acompañamiento del equipo interdisciplinario por medio presencial, telefónico y/o virtual. Número de familias reportadas a meta/
Número de familias meta 2022*100
Mensualmente se reporta a meta PMR. La gestión del control se evidencia mediante el acta GR-FT-44 Formato acta de entrega del predio al IDIGER</v>
      </c>
      <c r="R12" s="24" t="str">
        <f>IF($H$12="","",
IF(OR($H$12="Corrupción",$H$12="Lavado de Activos",$H$12="Financiación del Terrorismo",$H$12="Trámites, OPAs y Consultas de Acceso a la Información Pública"),"No Aplica",'5. Valoración de Controles'!$I12))</f>
        <v>Preventivo</v>
      </c>
      <c r="S12" s="24" t="str">
        <f>IF($H$12="","",
IF(OR($H$12="Corrupción",$H$12="Lavado de Activos",$H$12="Financiación del Terrorismo",$H$12="Trámites, OPAs y Consultas de Acceso a la Información Pública"),"No Aplica",'5. Valoración de Controles'!$J12))</f>
        <v>Afecta probabilidad</v>
      </c>
      <c r="T12" s="24" t="str">
        <f>IF($H$12="","",
IF(OR($H$12="Corrupción",$H$12="Lavado de Activos",$H$12="Financiación del Terrorismo",$H$12="Trámites, OPAs y Consultas de Acceso a la Información Pública"),"No Aplica",'5. Valoración de Controles'!$K12))</f>
        <v>Manual</v>
      </c>
      <c r="U12" s="24" t="str">
        <f>IF($H$12="","",
IF(OR($H$12="Corrupción",$H$12="Lavado de Activos",$H$12="Financiación del Terrorismo",$H$12="Trámites, OPAs y Consultas de Acceso a la Información Pública"),"No Aplica",'5. Valoración de Controles'!$L12))</f>
        <v>Documentado</v>
      </c>
      <c r="V12" s="24" t="str">
        <f>IF($H$12="","",
IF(OR($H$12="Corrupción",$H$12="Lavado de Activos",$H$12="Financiación del Terrorismo",$H$12="Trámites, OPAs y Consultas de Acceso a la Información Pública"),"No Aplica",'5. Valoración de Controles'!$M$12))</f>
        <v>Continua</v>
      </c>
      <c r="W12" s="24" t="str">
        <f>IF($H$12="","",
IF(OR($H$12="Corrupción",$H$12="Lavado de Activos",$H$12="Financiación del Terrorismo",$H$12="Trámites, OPAs y Consultas de Acceso a la Información Pública"),"No Aplica",'5. Valoración de Controles'!$N12))</f>
        <v>Con registro</v>
      </c>
      <c r="X12" s="32" t="str">
        <f>IF($H$12="","",
IF(OR($H$12="Corrupción",$H$12="Lavado de Activos",$H$12="Financiación del Terrorismo",$H$12="Trámites, OPAs y Consultas de Acceso a la Información Pública"),"No Aplica",'5. Valoración de Controles'!$O12))</f>
        <v>En expediente fisico, formato de Seguimiento a las Actividades de Gestión Social GR-FT-57</v>
      </c>
      <c r="Y12" s="32" t="str">
        <f>IF($H$12="","",
IF(OR($H$12="Corrupción",$H$12="Lavado de Activos",$H$12="Financiación del Terrorismo",$H$12="Trámites, OPAs y Consultas de Acceso a la Información Pública"),"No Aplica",'5. Valoración de Controles'!$P12))</f>
        <v>Proviene de la experiencia en el desarrollo del proceso y la información suministrada por otras instituciones (servicios públicos, notarias, Superintendencia de Notariado y Registro)</v>
      </c>
      <c r="Z12" s="32" t="str">
        <f>IF($H$12="","",
IF(OR($H$12="Corrupción",$H$12="Lavado de Activos",$H$12="Financiación del Terrorismo",$H$12="Trámites, OPAs y Consultas de Acceso a la Información Pública"),"No Aplica",'5. Valoración de Controles'!$Q12))</f>
        <v>Se establecen relaciones de confianza con la familia, pudiendose identificar las desviaciones de manera oportuna y se deja evidencia del acompañamiento mediante el formato de Seguimiento a las Actividades de Gestión Social GR-FT-57</v>
      </c>
      <c r="AA12" s="25">
        <f>IF($H$12="","",
IF(OR($H$12="Corrupción",$H$12="Lavado de Activos",$H$12="Financiación del Terrorismo",$H$12="Trámites, OPAs y Consultas de Acceso a la Información Pública"),"No aplica",'5. Valoración de Controles'!$R12))</f>
        <v>0.4</v>
      </c>
      <c r="AB12" s="98" t="str">
        <f>IF(H12="","",
IF(OR(H12="Corrupción",H12="Lavado de Activos",H12="Financiación del Terrorismo",H12="Trámites, OPAs y Consultas de Acceso a la Información Pública"),'6.Valoración Control Corrupción'!W12:W14,
IF(OR(H12&lt;&gt;"Corrupción",H12&lt;&gt;"Lavado de Activos",H12&lt;&gt;"Financiación del Terrorismo",H12&lt;&gt;"Trámites, OPAs y Consultas de Acceso a la Información Pública"),IF(AC12="","",
IF(AND(AC12&gt;0,AC12&lt;0.4),"Muy Baja",
IF(AND(AC12&gt;=0.4,AC12&lt;0.6),"Baja",
IF(AND(AC12&gt;=0.6,AC12&lt;0.8),"Media",
IF(AND(AC12&gt;=0.8,AC12&lt;1),"Alta",
IF(AC12&gt;=1,"Muy Alta","")))))))))</f>
        <v>Muy Baja</v>
      </c>
      <c r="AC12" s="116">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Controles'!U14&gt;0,'5. Valoración de Controles'!U14,
IF('5. Valoración de Controles'!U13&gt;0,'5. Valoración de Controles'!U13,
IF('5. Valoración de Controles'!U12&gt;0,'5. Valoración de Controles'!U12,L12))))))</f>
        <v>0.36</v>
      </c>
      <c r="AD12" s="98" t="str">
        <f>IF(H12="","",
IF(OR(H12="Corrupción",H12="Lavado de Activos",H12="Financiación del Terrorismo",H12="Trámites, OPAs y Consultas de Acceso a la Información Pública"),'3. Impacto Riesgo de Corrupción'!Z12:Z14,
IF(OR(H12&lt;&gt;"Corrupción",H12&lt;&gt;"Lavado de Activos",H12&lt;&gt;"Financiación del Terrorismo",H12&lt;&gt;"Trámites, OPAs y Consultas de Acceso a la Información Pública"),
IF(AE12="","",
IF(AND(AE12&gt;0,AE12&lt;0.4),"Leve",
IF(AND(AE12&gt;=0.4,AE12&lt;0.6),"Menor",
IF(AND(AE12&gt;=0.6,AE12&lt;0.8),"Moderado",
IF(AND(AE12&gt;=0.8,AE12&lt;1),"Mayor",
IF(AE12&gt;=1,"Catastrófico","")))))))))</f>
        <v>Leve</v>
      </c>
      <c r="AE12" s="116">
        <f>IF(H12="","",
IF(OR(H12="Corrupción",H12="Lavado de Activos",H12="Financiación del Terrorismo",H12="Trámites, OPAs y Consultas de Acceso a la Información Pública"),"No aplica",
IF(OR(H12&lt;&gt;"Corrupción",H12&lt;&gt;"Lavado de Activos",H12&lt;&gt;"Financiación del Terrorismo",H12&lt;&gt;"Trámites, OPAs y Consultas de Acceso a la Información Pública"),
IF('5. Valoración de Controles'!V14&gt;0,'5. Valoración de Controles'!V14,
IF('5. Valoración de Controles'!V13&gt;0,'5. Valoración de Controles'!V13,
IF('5. Valoración de Controles'!V12&gt;0,'5. Valoración de Controles'!V12,O12))))))</f>
        <v>0.2</v>
      </c>
      <c r="AF12" s="97" t="str">
        <f>IF(AND(AB12="Muy Alta",OR(AD12="Leve",AD12="Menor",AD12="Moderado",AD12="Mayor")),"Alto",
IF(AND(AB12="Alta",OR(AD12="Leve",AD12="Menor")),"Moderado",
IF(AND(AB12="Alta",OR(AD12="Moderado",AD12="Mayor")),"Alto",
IF(AND(AB12="Media",OR(AD12="Leve",AD12="Menor",AD12="Moderado")),"Moderado",
IF(AND(AB12="Media",OR(AD12="Mayor")),"Alto",
IF(AND(AB12="Baja",OR(AD12="Leve")),"Bajo",
IF(AND(OR(AB12="Baja",AB12="Improbable"),OR(AD12="Menor",AD12="Moderado")),"Moderado",
IF(AND(OR(AB12="Baja",AB12="Improbable"),AD12="Mayor"),"Alto",
IF(AND(AB12="Muy Baja",OR(AD12="Leve",AD12="Menor")),"Bajo",
IF(AND(OR(AB12="Muy Baja",AB12="Rara vez"),OR(AD12="Moderado")),"Moderado",
IF(AND(OR(AB12="Muy Baja",AB12="Rara vez"),AD12="Mayor"),"Alto",
IF(AND(OR(AB12="Casi seguro",AB12="Probable",AB12="Posible"),AD12="Mayor"),"Extremo",
IF(AND(AB12="Casi seguro",AD12="Moderado"),"Extremo",
IF(AND(OR(AB12="Probable",AB12="Posible"),OR(AD12="Moderado")),"Alto",
IF(AD12="Catastrófico","Extremo","")))))))))))))))</f>
        <v>Bajo</v>
      </c>
      <c r="AG12" s="99" t="s">
        <v>296</v>
      </c>
      <c r="AH12" s="110" t="str">
        <f>IF(AG12="Reducir (Mitigar)","Debe establecer el plan de acción a implementar para mitigar el nivel del riesgo",
IF(AG12="Reducir (Transferir)","No amerita plan de acción. Debe tercerizar la actividad que genera este riesgo o adquirir polizas para evitar responsabilidad economica, sin embargo mantiene la responsabilidad reputacional",
IF(AG12="Aceptar","No amerita plan de acción. Asuma las consecuencias de la materialización del riesgo",
IF(AG12="Evitar","No amerita plan de acción. No ejecute la actividad que genera el riesgo",
IF(AG12="Reducir","Debe establecer el plan de acción a implementar para mitigar el nivel del riesgo",
IF(AG12="Compartir","No amerita plan de acción. Comparta el riesgo con una parte interesada que pueda gestionarlo con mas eficacia",""))))))</f>
        <v>No amerita plan de acción. Asuma las consecuencias de la materialización del riesgo</v>
      </c>
      <c r="AI12" s="104"/>
      <c r="AJ12" s="115"/>
      <c r="AK12" s="115" t="str">
        <f>IF(AI12="","","∑ Peso porcentual de cada acción definida")</f>
        <v/>
      </c>
      <c r="AL12" s="94"/>
      <c r="AM12" s="3"/>
      <c r="AN12" s="3"/>
      <c r="AO12" s="3"/>
      <c r="AP12" s="3"/>
      <c r="AQ12" s="3"/>
      <c r="AR12" s="3"/>
      <c r="AS12" s="3"/>
      <c r="AT12" s="3"/>
      <c r="AU12" s="3"/>
      <c r="AV12" s="3"/>
      <c r="AW12" s="3"/>
      <c r="AX12" s="3"/>
      <c r="AY12" s="3"/>
      <c r="AZ12" s="3"/>
      <c r="BA12" s="3"/>
      <c r="BB12" s="3"/>
      <c r="BC12" s="3"/>
      <c r="BD12" s="3"/>
      <c r="BE12" s="3"/>
      <c r="BF12" s="3"/>
    </row>
    <row r="13" spans="1:58" ht="29.25" customHeight="1">
      <c r="A13" s="88"/>
      <c r="B13" s="88"/>
      <c r="C13" s="88"/>
      <c r="D13" s="88"/>
      <c r="E13" s="88"/>
      <c r="F13" s="88"/>
      <c r="G13" s="88"/>
      <c r="H13" s="88"/>
      <c r="I13" s="88"/>
      <c r="J13" s="88"/>
      <c r="K13" s="88"/>
      <c r="L13" s="88"/>
      <c r="M13" s="88"/>
      <c r="N13" s="88"/>
      <c r="O13" s="88"/>
      <c r="P13" s="88"/>
      <c r="Q13" s="18" t="str">
        <f>IF($H$12="","",
IF(OR($H$12="Corrupción",$H$12="Lavado de Activos",$H$12="Financiación del Terrorismo",$H$12="Trámites, OPAs y Consultas de Acceso a la Información Pública"),'6.Valoración Control Corrupción'!$E13,'5. Valoración de Controles'!$H13))</f>
        <v xml:space="preserve">  </v>
      </c>
      <c r="R13" s="24">
        <f>IF($H$12="","",
IF(OR($H$12="Corrupción",$H$12="Lavado de Activos",$H$12="Financiación del Terrorismo",$H$12="Trámites, OPAs y Consultas de Acceso a la Información Pública"),"No Aplica",'5. Valoración de Controles'!$I13))</f>
        <v>0</v>
      </c>
      <c r="S13" s="24" t="str">
        <f>IF($H$12="","",
IF(OR($H$12="Corrupción",$H$12="Lavado de Activos",$H$12="Financiación del Terrorismo",$H$12="Trámites, OPAs y Consultas de Acceso a la Información Pública"),"No Aplica",'5. Valoración de Controles'!$J13))</f>
        <v/>
      </c>
      <c r="T13" s="24">
        <f>IF($H$12="","",
IF(OR($H$12="Corrupción",$H$12="Lavado de Activos",$H$12="Financiación del Terrorismo",$H$12="Trámites, OPAs y Consultas de Acceso a la Información Pública"),"No Aplica",'5. Valoración de Controles'!$K13))</f>
        <v>0</v>
      </c>
      <c r="U13" s="24">
        <f>IF($H$12="","",
IF(OR($H$12="Corrupción",$H$12="Lavado de Activos",$H$12="Financiación del Terrorismo",$H$12="Trámites, OPAs y Consultas de Acceso a la Información Pública"),"No Aplica",'5. Valoración de Controles'!$L13))</f>
        <v>0</v>
      </c>
      <c r="V13" s="24" t="str">
        <f>IF($H$12="","",
IF(OR($H$12="Corrupción",$H$12="Lavado de Activos",$H$12="Financiación del Terrorismo",$H$12="Trámites, OPAs y Consultas de Acceso a la Información Pública"),"No Aplica",'5. Valoración de Controles'!$M$12))</f>
        <v>Continua</v>
      </c>
      <c r="W13" s="24">
        <f>IF($H$12="","",
IF(OR($H$12="Corrupción",$H$12="Lavado de Activos",$H$12="Financiación del Terrorismo",$H$12="Trámites, OPAs y Consultas de Acceso a la Información Pública"),"No Aplica",'5. Valoración de Controles'!$N13))</f>
        <v>0</v>
      </c>
      <c r="X13" s="32">
        <f>IF($H$12="","",
IF(OR($H$12="Corrupción",$H$12="Lavado de Activos",$H$12="Financiación del Terrorismo",$H$12="Trámites, OPAs y Consultas de Acceso a la Información Pública"),"No Aplica",'5. Valoración de Controles'!$O13))</f>
        <v>0</v>
      </c>
      <c r="Y13" s="32">
        <f>IF($H$12="","",
IF(OR($H$12="Corrupción",$H$12="Lavado de Activos",$H$12="Financiación del Terrorismo",$H$12="Trámites, OPAs y Consultas de Acceso a la Información Pública"),"No Aplica",'5. Valoración de Controles'!$P13))</f>
        <v>0</v>
      </c>
      <c r="Z13" s="32">
        <f>IF($H$12="","",
IF(OR($H$12="Corrupción",$H$12="Lavado de Activos",$H$12="Financiación del Terrorismo",$H$12="Trámites, OPAs y Consultas de Acceso a la Información Pública"),"No Aplica",'5. Valoración de Controles'!$Q13))</f>
        <v>0</v>
      </c>
      <c r="AA13" s="25" t="str">
        <f>IF($H$12="","",
IF(OR($H$12="Corrupción",$H$12="Lavado de Activos",$H$12="Financiación del Terrorismo",$H$12="Trámites, OPAs y Consultas de Acceso a la Información Pública"),"No aplica",'5. Valoración de Controles'!$R13))</f>
        <v/>
      </c>
      <c r="AB13" s="88"/>
      <c r="AC13" s="88"/>
      <c r="AD13" s="88"/>
      <c r="AE13" s="88"/>
      <c r="AF13" s="88"/>
      <c r="AG13" s="88"/>
      <c r="AH13" s="88"/>
      <c r="AI13" s="88"/>
      <c r="AJ13" s="88"/>
      <c r="AK13" s="88"/>
      <c r="AL13" s="88"/>
      <c r="AM13" s="3"/>
      <c r="AN13" s="3"/>
      <c r="AO13" s="3"/>
      <c r="AP13" s="3"/>
      <c r="AQ13" s="3"/>
      <c r="AR13" s="3"/>
      <c r="AS13" s="3"/>
      <c r="AT13" s="3"/>
      <c r="AU13" s="3"/>
      <c r="AV13" s="3"/>
      <c r="AW13" s="3"/>
      <c r="AX13" s="3"/>
      <c r="AY13" s="3"/>
      <c r="AZ13" s="3"/>
      <c r="BA13" s="3"/>
      <c r="BB13" s="3"/>
      <c r="BC13" s="3"/>
      <c r="BD13" s="3"/>
      <c r="BE13" s="3"/>
      <c r="BF13" s="3"/>
    </row>
    <row r="14" spans="1:58" ht="29.25" customHeight="1">
      <c r="A14" s="83"/>
      <c r="B14" s="83"/>
      <c r="C14" s="83"/>
      <c r="D14" s="83"/>
      <c r="E14" s="83"/>
      <c r="F14" s="83"/>
      <c r="G14" s="83"/>
      <c r="H14" s="83"/>
      <c r="I14" s="83"/>
      <c r="J14" s="83"/>
      <c r="K14" s="83"/>
      <c r="L14" s="83"/>
      <c r="M14" s="83"/>
      <c r="N14" s="83"/>
      <c r="O14" s="83"/>
      <c r="P14" s="83"/>
      <c r="Q14" s="18" t="str">
        <f>IF($H$12="","",
IF(OR($H$12="Corrupción",$H$12="Lavado de Activos",$H$12="Financiación del Terrorismo",$H$12="Trámites, OPAs y Consultas de Acceso a la Información Pública"),'6.Valoración Control Corrupción'!$E14,'5. Valoración de Controles'!$H14))</f>
        <v xml:space="preserve">  </v>
      </c>
      <c r="R14" s="24">
        <f>IF($H$12="","",
IF(OR($H$12="Corrupción",$H$12="Lavado de Activos",$H$12="Financiación del Terrorismo",$H$12="Trámites, OPAs y Consultas de Acceso a la Información Pública"),"No Aplica",'5. Valoración de Controles'!$I14))</f>
        <v>0</v>
      </c>
      <c r="S14" s="24" t="str">
        <f>IF($H$12="","",
IF(OR($H$12="Corrupción",$H$12="Lavado de Activos",$H$12="Financiación del Terrorismo",$H$12="Trámites, OPAs y Consultas de Acceso a la Información Pública"),"No Aplica",'5. Valoración de Controles'!$J14))</f>
        <v/>
      </c>
      <c r="T14" s="24">
        <f>IF($H$12="","",
IF(OR($H$12="Corrupción",$H$12="Lavado de Activos",$H$12="Financiación del Terrorismo",$H$12="Trámites, OPAs y Consultas de Acceso a la Información Pública"),"No Aplica",'5. Valoración de Controles'!$K14))</f>
        <v>0</v>
      </c>
      <c r="U14" s="24">
        <f>IF($H$12="","",
IF(OR($H$12="Corrupción",$H$12="Lavado de Activos",$H$12="Financiación del Terrorismo",$H$12="Trámites, OPAs y Consultas de Acceso a la Información Pública"),"No Aplica",'5. Valoración de Controles'!$L14))</f>
        <v>0</v>
      </c>
      <c r="V14" s="24" t="str">
        <f>IF($H$12="","",
IF(OR($H$12="Corrupción",$H$12="Lavado de Activos",$H$12="Financiación del Terrorismo",$H$12="Trámites, OPAs y Consultas de Acceso a la Información Pública"),"No Aplica",'5. Valoración de Controles'!$M$12))</f>
        <v>Continua</v>
      </c>
      <c r="W14" s="24">
        <f>IF($H$12="","",
IF(OR($H$12="Corrupción",$H$12="Lavado de Activos",$H$12="Financiación del Terrorismo",$H$12="Trámites, OPAs y Consultas de Acceso a la Información Pública"),"No Aplica",'5. Valoración de Controles'!$N14))</f>
        <v>0</v>
      </c>
      <c r="X14" s="32">
        <f>IF($H$12="","",
IF(OR($H$12="Corrupción",$H$12="Lavado de Activos",$H$12="Financiación del Terrorismo",$H$12="Trámites, OPAs y Consultas de Acceso a la Información Pública"),"No Aplica",'5. Valoración de Controles'!$O14))</f>
        <v>0</v>
      </c>
      <c r="Y14" s="32">
        <f>IF($H$12="","",
IF(OR($H$12="Corrupción",$H$12="Lavado de Activos",$H$12="Financiación del Terrorismo",$H$12="Trámites, OPAs y Consultas de Acceso a la Información Pública"),"No Aplica",'5. Valoración de Controles'!$P14))</f>
        <v>0</v>
      </c>
      <c r="Z14" s="32">
        <f>IF($H$12="","",
IF(OR($H$12="Corrupción",$H$12="Lavado de Activos",$H$12="Financiación del Terrorismo",$H$12="Trámites, OPAs y Consultas de Acceso a la Información Pública"),"No Aplica",'5. Valoración de Controles'!$Q14))</f>
        <v>0</v>
      </c>
      <c r="AA14" s="25" t="str">
        <f>IF($H$12="","",
IF(OR($H$12="Corrupción",$H$12="Lavado de Activos",$H$12="Financiación del Terrorismo",$H$12="Trámites, OPAs y Consultas de Acceso a la Información Pública"),"No aplica",'5. Valoración de Controles'!$R14))</f>
        <v/>
      </c>
      <c r="AB14" s="83"/>
      <c r="AC14" s="83"/>
      <c r="AD14" s="83"/>
      <c r="AE14" s="83"/>
      <c r="AF14" s="83"/>
      <c r="AG14" s="83"/>
      <c r="AH14" s="83"/>
      <c r="AI14" s="83"/>
      <c r="AJ14" s="83"/>
      <c r="AK14" s="83"/>
      <c r="AL14" s="83"/>
      <c r="AM14" s="3"/>
      <c r="AN14" s="3"/>
      <c r="AO14" s="3"/>
      <c r="AP14" s="3"/>
      <c r="AQ14" s="3"/>
      <c r="AR14" s="3"/>
      <c r="AS14" s="3"/>
      <c r="AT14" s="3"/>
      <c r="AU14" s="3"/>
      <c r="AV14" s="3"/>
      <c r="AW14" s="3"/>
      <c r="AX14" s="3"/>
      <c r="AY14" s="3"/>
      <c r="AZ14" s="3"/>
      <c r="BA14" s="3"/>
      <c r="BB14" s="3"/>
      <c r="BC14" s="3"/>
      <c r="BD14" s="3"/>
      <c r="BE14" s="3"/>
      <c r="BF14" s="3"/>
    </row>
    <row r="15" spans="1:58" ht="29.25" customHeight="1">
      <c r="A15" s="93">
        <v>3</v>
      </c>
      <c r="B15" s="94" t="str">
        <f>'2. Identificación del Riesgo'!B15:B17</f>
        <v/>
      </c>
      <c r="C15" s="94" t="str">
        <f>IF('2. Identificación del Riesgo'!C15:C17="","",'2. Identificación del Riesgo'!C15:C17)</f>
        <v/>
      </c>
      <c r="D15" s="94" t="str">
        <f>IF('2. Identificación del Riesgo'!D15:D17="","",'2. Identificación del Riesgo'!D15:D17)</f>
        <v/>
      </c>
      <c r="E15" s="94" t="str">
        <f>IF('2. Identificación del Riesgo'!E15:E17="","",'2. Identificación del Riesgo'!E15:E17)</f>
        <v/>
      </c>
      <c r="F15" s="94" t="str">
        <f>IF('2. Identificación del Riesgo'!F15:F17="","",'2. Identificación del Riesgo'!F15:F17)</f>
        <v/>
      </c>
      <c r="G15" s="94" t="str">
        <f>IF('2. Identificación del Riesgo'!G15:G17="","",'2. Identificación del Riesgo'!G15:G17)</f>
        <v/>
      </c>
      <c r="H15" s="94" t="str">
        <f>IF('2. Identificación del Riesgo'!H15:H17="","",'2. Identificación del Riesgo'!H15:H17)</f>
        <v/>
      </c>
      <c r="I15" s="94" t="str">
        <f>IF('2. Identificación del Riesgo'!I15:I17="","",'2. Identificación del Riesgo'!I15:I17)</f>
        <v/>
      </c>
      <c r="J15" s="94" t="str">
        <f>IF('2. Identificación del Riesgo'!J15:J17="","",'2. Identificación del Riesgo'!J15:J17)</f>
        <v/>
      </c>
      <c r="K15" s="98" t="str">
        <f>'2. Identificación del Riesgo'!K15:K17</f>
        <v/>
      </c>
      <c r="L15" s="96" t="str">
        <f>'2. Identificación del Riesgo'!L15:L17</f>
        <v/>
      </c>
      <c r="M15" s="96" t="str">
        <f>IF(OR('2. Identificación del Riesgo'!H15:H17="Corrupción",'2. Identificación del Riesgo'!H15:H17="Lavado de Activos",'2. Identificación del Riesgo'!H15:H17="Financiación del Terrorismo",'2. Identificación del Riesgo'!H15:H17="Trámites, OPAs y Consultas de Acceso a la Información Pública"),"No Aplica",
IF('2. Identificación del Riesgo'!M15:M17="","",'2. Identificación del Riesgo'!M15:M17))</f>
        <v/>
      </c>
      <c r="N15" s="98" t="str">
        <f>'2. Identificación del Riesgo'!N15:N17</f>
        <v/>
      </c>
      <c r="O15" s="96" t="str">
        <f>'2. Identificación del Riesgo'!O15:O17</f>
        <v/>
      </c>
      <c r="P15" s="97" t="str">
        <f>'2. Identificación del Riesgo'!P15:P17</f>
        <v/>
      </c>
      <c r="Q15" s="31" t="str">
        <f>IF($H$15="","",
IF(OR($H$15="Corrupción",$H$15="Lavado de Activos",$H$15="Financiación del Terrorismo",$H$15="Trámites, OPAs y Consultas de Acceso a la Información Pública"),'6.Valoración Control Corrupción'!$E15,'5. Valoración de Controles'!$H15))</f>
        <v/>
      </c>
      <c r="R15" s="24" t="str">
        <f>IF($H$15="","",
IF(OR($H$15="Corrupción",$H$15="Lavado de Activos",$H$15="Financiación del Terrorismo",$H$15="Trámites, OPAs y Consultas de Acceso a la Información Pública"),"No Aplica",'5. Valoración de Controles'!$I15))</f>
        <v/>
      </c>
      <c r="S15" s="24" t="str">
        <f>IF($H$15="","",
IF(OR($H$15="Corrupción",$H$15="Lavado de Activos",$H$15="Financiación del Terrorismo",$H$15="Trámites, OPAs y Consultas de Acceso a la Información Pública"),"No Aplica",'5. Valoración de Controles'!$J15))</f>
        <v/>
      </c>
      <c r="T15" s="24" t="str">
        <f>IF($H$15="","",
IF(OR($H$15="Corrupción",$H$15="Lavado de Activos",$H$15="Financiación del Terrorismo",$H$15="Trámites, OPAs y Consultas de Acceso a la Información Pública"),"No Aplica",'5. Valoración de Controles'!$K15))</f>
        <v/>
      </c>
      <c r="U15" s="24" t="str">
        <f>IF($H$15="","",
IF(OR($H$15="Corrupción",$H$15="Lavado de Activos",$H$15="Financiación del Terrorismo",$H$15="Trámites, OPAs y Consultas de Acceso a la Información Pública"),"No Aplica",'5. Valoración de Controles'!$L15))</f>
        <v/>
      </c>
      <c r="V15" s="24" t="str">
        <f>IF($H$15="","",
IF(OR($H$15="Corrupción",$H$15="Lavado de Activos",$H$15="Financiación del Terrorismo",$H$15="Trámites, OPAs y Consultas de Acceso a la Información Pública"),"No Aplica",'5. Valoración de Controles'!$M15))</f>
        <v/>
      </c>
      <c r="W15" s="24" t="str">
        <f>IF($H$15="","",
IF(OR($H$15="Corrupción",$H$15="Lavado de Activos",$H$15="Financiación del Terrorismo",$H$15="Trámites, OPAs y Consultas de Acceso a la Información Pública"),"No Aplica",'5. Valoración de Controles'!$N15))</f>
        <v/>
      </c>
      <c r="X15" s="32" t="str">
        <f>IF($H$15="","",
IF(OR($H$15="Corrupción",$H$15="Lavado de Activos",$H$15="Financiación del Terrorismo",$H$15="Trámites, OPAs y Consultas de Acceso a la Información Pública"),"No Aplica",'5. Valoración de Controles'!$O15))</f>
        <v/>
      </c>
      <c r="Y15" s="32" t="str">
        <f>IF($H$15="","",
IF(OR($H$15="Corrupción",$H$15="Lavado de Activos",$H$15="Financiación del Terrorismo",$H$15="Trámites, OPAs y Consultas de Acceso a la Información Pública"),"No Aplica",'5. Valoración de Controles'!$P18))</f>
        <v/>
      </c>
      <c r="Z15" s="32" t="str">
        <f>IF($H$15="","",
IF(OR($H$15="Corrupción",$H$15="Lavado de Activos",$H$15="Financiación del Terrorismo",$H$15="Trámites, OPAs y Consultas de Acceso a la Información Pública"),"No Aplica",'5. Valoración de Controles'!$Q15))</f>
        <v/>
      </c>
      <c r="AA15" s="25" t="str">
        <f>IF($H$15="","",
IF(OR($H$15="Corrupción",$H$15="Lavado de Activos",$H$15="Financiación del Terrorismo",$H$15="Trámites, OPAs y Consultas de Acceso a la Información Pública"),"No aplica",'5. Valoración de Controles'!$R15))</f>
        <v/>
      </c>
      <c r="AB15" s="98" t="str">
        <f>IF(H15="","",
IF(OR(H15="Corrupción",H15="Lavado de Activos",H15="Financiación del Terrorismo",H15="Trámites, OPAs y Consultas de Acceso a la Información Pública"),'6.Valoración Control Corrupción'!W15:W17,
IF(OR(H15&lt;&gt;"Corrupción",H15&lt;&gt;"Lavado de Activos",H15&lt;&gt;"Financiación del Terrorismo",H15&lt;&gt;"Trámites, OPAs y Consultas de Acceso a la Información Pública"),IF(AC15="","",
IF(AND(AC15&gt;0,AC15&lt;0.4),"Muy Baja",
IF(AND(AC15&gt;=0.4,AC15&lt;0.6),"Baja",
IF(AND(AC15&gt;=0.6,AC15&lt;0.8),"Media",
IF(AND(AC15&gt;=0.8,AC15&lt;1),"Alta",
IF(AC15&gt;=1,"Muy Alta","")))))))))</f>
        <v/>
      </c>
      <c r="AC15" s="116" t="str">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Controles'!U17&gt;0,'5. Valoración de Controles'!U17,
IF('5. Valoración de Controles'!U16&gt;0,'5. Valoración de Controles'!U16,
IF('5. Valoración de Controles'!U15&gt;0,'5. Valoración de Controles'!U15,L15))))))</f>
        <v/>
      </c>
      <c r="AD15" s="98" t="str">
        <f>IF(H15="","",
IF(OR(H15="Corrupción",H15="Lavado de Activos",H15="Financiación del Terrorismo",H15="Trámites, OPAs y Consultas de Acceso a la Información Pública"),'3. Impacto Riesgo de Corrupción'!Z15:Z17,
IF(OR(H15&lt;&gt;"Corrupción",H15&lt;&gt;"Lavado de Activos",H15&lt;&gt;"Financiación del Terrorismo",H15&lt;&gt;"Trámites, OPAs y Consultas de Acceso a la Información Pública"),
IF(AE15="","",
IF(AND(AE15&gt;0,AE15&lt;0.4),"Leve",
IF(AND(AE15&gt;=0.4,AE15&lt;0.6),"Menor",
IF(AND(AE15&gt;=0.6,AE15&lt;0.8),"Moderado",
IF(AND(AE15&gt;=0.8,AE15&lt;1),"Mayor",
IF(AE15&gt;=1,"Catastrófico","")))))))))</f>
        <v/>
      </c>
      <c r="AE15" s="116" t="str">
        <f>IF(H15="","",
IF(OR(H15="Corrupción",H15="Lavado de Activos",H15="Financiación del Terrorismo",H15="Trámites, OPAs y Consultas de Acceso a la Información Pública"),"No aplica",
IF(OR(H15&lt;&gt;"Corrupción",H15&lt;&gt;"Lavado de Activos",H15&lt;&gt;"Financiación del Terrorismo",H15&lt;&gt;"Trámites, OPAs y Consultas de Acceso a la Información Pública"),
IF('5. Valoración de Controles'!V17&gt;0,'5. Valoración de Controles'!V17,
IF('5. Valoración de Controles'!V16&gt;0,'5. Valoración de Controles'!V16,
IF('5. Valoración de Controles'!V15&gt;0,'5. Valoración de Controles'!V15,O15))))))</f>
        <v/>
      </c>
      <c r="AF15" s="97" t="str">
        <f>IF(AND(AB15="Muy Alta",OR(AD15="Leve",AD15="Menor",AD15="Moderado",AD15="Mayor")),"Alto",
IF(AND(AB15="Alta",OR(AD15="Leve",AD15="Menor")),"Moderado",
IF(AND(AB15="Alta",OR(AD15="Moderado",AD15="Mayor")),"Alto",
IF(AND(AB15="Media",OR(AD15="Leve",AD15="Menor",AD15="Moderado")),"Moderado",
IF(AND(AB15="Media",OR(AD15="Mayor")),"Alto",
IF(AND(AB15="Baja",OR(AD15="Leve")),"Bajo",
IF(AND(OR(AB15="Baja",AB15="Improbable"),OR(AD15="Menor",AD15="Moderado")),"Moderado",
IF(AND(OR(AB15="Baja",AB15="Improbable"),AD15="Mayor"),"Alto",
IF(AND(AB15="Muy Baja",OR(AD15="Leve",AD15="Menor")),"Bajo",
IF(AND(OR(AB15="Muy Baja",AB15="Rara vez"),OR(AD15="Moderado")),"Moderado",
IF(AND(OR(AB15="Muy Baja",AB15="Rara vez"),AD15="Mayor"),"Alto",
IF(AND(OR(AB15="Casi seguro",AB15="Probable",AB15="Posible"),AD15="Mayor"),"Extremo",
IF(AND(AB15="Casi seguro",AD15="Moderado"),"Extremo",
IF(AND(OR(AB15="Probable",AB15="Posible"),OR(AD15="Moderado")),"Alto",
IF(AD15="Catastrófico","Extremo","")))))))))))))))</f>
        <v/>
      </c>
      <c r="AG15" s="99"/>
      <c r="AH15" s="110" t="str">
        <f>IF(AG15="Reducir (Mitigar)","Debe establecer el plan de acción a implementar para mitigar el nivel del riesgo",
IF(AG15="Reducir (Transferir)","No amerita plan de acción. Debe tercerizar la actividad que genera este riesgo o adquirir polizas para evitar responsabilidad economica, sin embargo mantiene la responsabilidad reputacional",
IF(AG15="Aceptar","No amerita plan de acción. Asuma las consecuencias de la materialización del riesgo",
IF(AG15="Evitar","No amerita plan de acción. No ejecute la actividad que genera el riesgo",
IF(AG15="Reducir","Debe establecer el plan de acción a implementar para mitigar el nivel del riesgo",
IF(AG15="Compartir","No amerita plan de acción. Comparta el riesgo con una parte interesada que pueda gestionarlo con mas eficacia",""))))))</f>
        <v/>
      </c>
      <c r="AI15" s="104"/>
      <c r="AJ15" s="115"/>
      <c r="AK15" s="115" t="str">
        <f>IF(AI15="","","∑ Peso porcentual de cada acción definida")</f>
        <v/>
      </c>
      <c r="AL15" s="94"/>
      <c r="AM15" s="3"/>
      <c r="AN15" s="3"/>
      <c r="AO15" s="3"/>
      <c r="AP15" s="3"/>
      <c r="AQ15" s="3"/>
      <c r="AR15" s="3"/>
      <c r="AS15" s="3"/>
      <c r="AT15" s="3"/>
      <c r="AU15" s="3"/>
      <c r="AV15" s="3"/>
      <c r="AW15" s="3"/>
      <c r="AX15" s="3"/>
      <c r="AY15" s="3"/>
      <c r="AZ15" s="3"/>
      <c r="BA15" s="3"/>
      <c r="BB15" s="3"/>
      <c r="BC15" s="3"/>
      <c r="BD15" s="3"/>
      <c r="BE15" s="3"/>
      <c r="BF15" s="3"/>
    </row>
    <row r="16" spans="1:58" ht="29.25" customHeight="1">
      <c r="A16" s="88"/>
      <c r="B16" s="88"/>
      <c r="C16" s="88"/>
      <c r="D16" s="88"/>
      <c r="E16" s="88"/>
      <c r="F16" s="88"/>
      <c r="G16" s="88"/>
      <c r="H16" s="88"/>
      <c r="I16" s="88"/>
      <c r="J16" s="88"/>
      <c r="K16" s="88"/>
      <c r="L16" s="88"/>
      <c r="M16" s="88"/>
      <c r="N16" s="88"/>
      <c r="O16" s="88"/>
      <c r="P16" s="88"/>
      <c r="Q16" s="31" t="str">
        <f>IF($H$15="","",
IF(OR($H$15="Corrupción",$H$15="Lavado de Activos",$H$15="Financiación del Terrorismo",$H$15="Trámites, OPAs y Consultas de Acceso a la Información Pública"),'6.Valoración Control Corrupción'!$E16,'5. Valoración de Controles'!$H16))</f>
        <v/>
      </c>
      <c r="R16" s="24" t="str">
        <f>IF($H$15="","",
IF(OR($H$15="Corrupción",$H$15="Lavado de Activos",$H$15="Financiación del Terrorismo",$H$15="Trámites, OPAs y Consultas de Acceso a la Información Pública"),"No Aplica",'5. Valoración de Controles'!$I16))</f>
        <v/>
      </c>
      <c r="S16" s="24" t="str">
        <f>IF($H$15="","",
IF(OR($H$15="Corrupción",$H$15="Lavado de Activos",$H$15="Financiación del Terrorismo",$H$15="Trámites, OPAs y Consultas de Acceso a la Información Pública"),"No Aplica",'5. Valoración de Controles'!$J16))</f>
        <v/>
      </c>
      <c r="T16" s="24" t="str">
        <f>IF($H$15="","",
IF(OR($H$15="Corrupción",$H$15="Lavado de Activos",$H$15="Financiación del Terrorismo",$H$15="Trámites, OPAs y Consultas de Acceso a la Información Pública"),"No Aplica",'5. Valoración de Controles'!$K16))</f>
        <v/>
      </c>
      <c r="U16" s="24" t="str">
        <f>IF($H$15="","",
IF(OR($H$15="Corrupción",$H$15="Lavado de Activos",$H$15="Financiación del Terrorismo",$H$15="Trámites, OPAs y Consultas de Acceso a la Información Pública"),"No Aplica",'5. Valoración de Controles'!$L16))</f>
        <v/>
      </c>
      <c r="V16" s="24" t="str">
        <f>IF($H$15="","",
IF(OR($H$15="Corrupción",$H$15="Lavado de Activos",$H$15="Financiación del Terrorismo",$H$15="Trámites, OPAs y Consultas de Acceso a la Información Pública"),"No Aplica",'5. Valoración de Controles'!$M16))</f>
        <v/>
      </c>
      <c r="W16" s="24" t="str">
        <f>IF($H$15="","",
IF(OR($H$15="Corrupción",$H$15="Lavado de Activos",$H$15="Financiación del Terrorismo",$H$15="Trámites, OPAs y Consultas de Acceso a la Información Pública"),"No Aplica",'5. Valoración de Controles'!$N16))</f>
        <v/>
      </c>
      <c r="X16" s="32" t="str">
        <f>IF($H$15="","",
IF(OR($H$15="Corrupción",$H$15="Lavado de Activos",$H$15="Financiación del Terrorismo",$H$15="Trámites, OPAs y Consultas de Acceso a la Información Pública"),"No Aplica",'5. Valoración de Controles'!$O16))</f>
        <v/>
      </c>
      <c r="Y16" s="32" t="str">
        <f>IF($H$15="","",
IF(OR($H$15="Corrupción",$H$15="Lavado de Activos",$H$15="Financiación del Terrorismo",$H$15="Trámites, OPAs y Consultas de Acceso a la Información Pública"),"No Aplica",'5. Valoración de Controles'!$P16))</f>
        <v/>
      </c>
      <c r="Z16" s="32" t="str">
        <f>IF($H$15="","",
IF(OR($H$15="Corrupción",$H$15="Lavado de Activos",$H$15="Financiación del Terrorismo",$H$15="Trámites, OPAs y Consultas de Acceso a la Información Pública"),"No Aplica",'5. Valoración de Controles'!$Q16))</f>
        <v/>
      </c>
      <c r="AA16" s="25" t="str">
        <f>IF($H$15="","",
IF(OR($H$15="Corrupción",$H$15="Lavado de Activos",$H$15="Financiación del Terrorismo",$H$15="Trámites, OPAs y Consultas de Acceso a la Información Pública"),"No aplica",'5. Valoración de Controles'!$R16))</f>
        <v/>
      </c>
      <c r="AB16" s="88"/>
      <c r="AC16" s="88"/>
      <c r="AD16" s="88"/>
      <c r="AE16" s="88"/>
      <c r="AF16" s="88"/>
      <c r="AG16" s="88"/>
      <c r="AH16" s="88"/>
      <c r="AI16" s="88"/>
      <c r="AJ16" s="88"/>
      <c r="AK16" s="88"/>
      <c r="AL16" s="88"/>
      <c r="AM16" s="3"/>
      <c r="AN16" s="3"/>
      <c r="AO16" s="3"/>
      <c r="AP16" s="3"/>
      <c r="AQ16" s="3"/>
      <c r="AR16" s="3"/>
      <c r="AS16" s="3"/>
      <c r="AT16" s="3"/>
      <c r="AU16" s="3"/>
      <c r="AV16" s="3"/>
      <c r="AW16" s="3"/>
      <c r="AX16" s="3"/>
      <c r="AY16" s="3"/>
      <c r="AZ16" s="3"/>
      <c r="BA16" s="3"/>
      <c r="BB16" s="3"/>
      <c r="BC16" s="3"/>
      <c r="BD16" s="3"/>
      <c r="BE16" s="3"/>
      <c r="BF16" s="3"/>
    </row>
    <row r="17" spans="1:58" ht="29.25" customHeight="1">
      <c r="A17" s="83"/>
      <c r="B17" s="83"/>
      <c r="C17" s="83"/>
      <c r="D17" s="83"/>
      <c r="E17" s="83"/>
      <c r="F17" s="83"/>
      <c r="G17" s="83"/>
      <c r="H17" s="83"/>
      <c r="I17" s="83"/>
      <c r="J17" s="83"/>
      <c r="K17" s="83"/>
      <c r="L17" s="83"/>
      <c r="M17" s="83"/>
      <c r="N17" s="83"/>
      <c r="O17" s="83"/>
      <c r="P17" s="83"/>
      <c r="Q17" s="31" t="str">
        <f>IF($H$15="","",
IF(OR($H$15="Corrupción",$H$15="Lavado de Activos",$H$15="Financiación del Terrorismo",$H$15="Trámites, OPAs y Consultas de Acceso a la Información Pública"),'6.Valoración Control Corrupción'!$E17,'5. Valoración de Controles'!$H17))</f>
        <v/>
      </c>
      <c r="R17" s="24" t="str">
        <f>IF($H$15="","",
IF(OR($H$15="Corrupción",$H$15="Lavado de Activos",$H$15="Financiación del Terrorismo",$H$15="Trámites, OPAs y Consultas de Acceso a la Información Pública"),"No Aplica",'5. Valoración de Controles'!$I17))</f>
        <v/>
      </c>
      <c r="S17" s="24" t="str">
        <f>IF($H$15="","",
IF(OR($H$15="Corrupción",$H$15="Lavado de Activos",$H$15="Financiación del Terrorismo",$H$15="Trámites, OPAs y Consultas de Acceso a la Información Pública"),"No Aplica",'5. Valoración de Controles'!$J17))</f>
        <v/>
      </c>
      <c r="T17" s="24" t="str">
        <f>IF($H$15="","",
IF(OR($H$15="Corrupción",$H$15="Lavado de Activos",$H$15="Financiación del Terrorismo",$H$15="Trámites, OPAs y Consultas de Acceso a la Información Pública"),"No Aplica",'5. Valoración de Controles'!$K17))</f>
        <v/>
      </c>
      <c r="U17" s="24" t="str">
        <f>IF($H$15="","",
IF(OR($H$15="Corrupción",$H$15="Lavado de Activos",$H$15="Financiación del Terrorismo",$H$15="Trámites, OPAs y Consultas de Acceso a la Información Pública"),"No Aplica",'5. Valoración de Controles'!$L17))</f>
        <v/>
      </c>
      <c r="V17" s="24" t="str">
        <f>IF($H$15="","",
IF(OR($H$15="Corrupción",$H$15="Lavado de Activos",$H$15="Financiación del Terrorismo",$H$15="Trámites, OPAs y Consultas de Acceso a la Información Pública"),"No Aplica",'5. Valoración de Controles'!$M17))</f>
        <v/>
      </c>
      <c r="W17" s="24" t="str">
        <f>IF($H$15="","",
IF(OR($H$15="Corrupción",$H$15="Lavado de Activos",$H$15="Financiación del Terrorismo",$H$15="Trámites, OPAs y Consultas de Acceso a la Información Pública"),"No Aplica",'5. Valoración de Controles'!$N17))</f>
        <v/>
      </c>
      <c r="X17" s="32" t="str">
        <f>IF($H$15="","",
IF(OR($H$15="Corrupción",$H$15="Lavado de Activos",$H$15="Financiación del Terrorismo",$H$15="Trámites, OPAs y Consultas de Acceso a la Información Pública"),"No Aplica",'5. Valoración de Controles'!$O17))</f>
        <v/>
      </c>
      <c r="Y17" s="32" t="str">
        <f>IF($H$15="","",
IF(OR($H$15="Corrupción",$H$15="Lavado de Activos",$H$15="Financiación del Terrorismo",$H$15="Trámites, OPAs y Consultas de Acceso a la Información Pública"),"No Aplica",'5. Valoración de Controles'!$P17))</f>
        <v/>
      </c>
      <c r="Z17" s="32" t="str">
        <f>IF($H$15="","",
IF(OR($H$15="Corrupción",$H$15="Lavado de Activos",$H$15="Financiación del Terrorismo",$H$15="Trámites, OPAs y Consultas de Acceso a la Información Pública"),"No Aplica",'5. Valoración de Controles'!$Q17))</f>
        <v/>
      </c>
      <c r="AA17" s="25" t="str">
        <f>IF($H$15="","",
IF(OR($H$15="Corrupción",$H$15="Lavado de Activos",$H$15="Financiación del Terrorismo",$H$15="Trámites, OPAs y Consultas de Acceso a la Información Pública"),"No aplica",'5. Valoración de Controles'!$R17))</f>
        <v/>
      </c>
      <c r="AB17" s="83"/>
      <c r="AC17" s="83"/>
      <c r="AD17" s="83"/>
      <c r="AE17" s="83"/>
      <c r="AF17" s="83"/>
      <c r="AG17" s="83"/>
      <c r="AH17" s="83"/>
      <c r="AI17" s="83"/>
      <c r="AJ17" s="83"/>
      <c r="AK17" s="83"/>
      <c r="AL17" s="83"/>
      <c r="AM17" s="3"/>
      <c r="AN17" s="3"/>
      <c r="AO17" s="3"/>
      <c r="AP17" s="3"/>
      <c r="AQ17" s="3"/>
      <c r="AR17" s="3"/>
      <c r="AS17" s="3"/>
      <c r="AT17" s="3"/>
      <c r="AU17" s="3"/>
      <c r="AV17" s="3"/>
      <c r="AW17" s="3"/>
      <c r="AX17" s="3"/>
      <c r="AY17" s="3"/>
      <c r="AZ17" s="3"/>
      <c r="BA17" s="3"/>
      <c r="BB17" s="3"/>
      <c r="BC17" s="3"/>
      <c r="BD17" s="3"/>
      <c r="BE17" s="3"/>
      <c r="BF17" s="3"/>
    </row>
    <row r="18" spans="1:58" ht="29.25" customHeight="1">
      <c r="A18" s="93">
        <v>4</v>
      </c>
      <c r="B18" s="94" t="str">
        <f>'2. Identificación del Riesgo'!B18:B20</f>
        <v/>
      </c>
      <c r="C18" s="94" t="str">
        <f>IF('2. Identificación del Riesgo'!C18:C20="","",'2. Identificación del Riesgo'!C18:C20)</f>
        <v/>
      </c>
      <c r="D18" s="94" t="str">
        <f>IF('2. Identificación del Riesgo'!D18:D20="","",'2. Identificación del Riesgo'!D18:D20)</f>
        <v/>
      </c>
      <c r="E18" s="94" t="str">
        <f>IF('2. Identificación del Riesgo'!E18:E20="","",'2. Identificación del Riesgo'!E18:E20)</f>
        <v/>
      </c>
      <c r="F18" s="94" t="str">
        <f>IF('2. Identificación del Riesgo'!F18:F20="","",'2. Identificación del Riesgo'!F18:F20)</f>
        <v/>
      </c>
      <c r="G18" s="94" t="str">
        <f>IF('2. Identificación del Riesgo'!G18:G20="","",'2. Identificación del Riesgo'!G18:G20)</f>
        <v/>
      </c>
      <c r="H18" s="94" t="str">
        <f>IF('2. Identificación del Riesgo'!H18:H20="","",'2. Identificación del Riesgo'!H18:H20)</f>
        <v/>
      </c>
      <c r="I18" s="94" t="str">
        <f>IF('2. Identificación del Riesgo'!I18:I20="","",'2. Identificación del Riesgo'!I18:I20)</f>
        <v/>
      </c>
      <c r="J18" s="94" t="str">
        <f>IF('2. Identificación del Riesgo'!J18:J20="","",'2. Identificación del Riesgo'!J18:J20)</f>
        <v/>
      </c>
      <c r="K18" s="98" t="str">
        <f>'2. Identificación del Riesgo'!K18:K20</f>
        <v/>
      </c>
      <c r="L18" s="96" t="str">
        <f>'2. Identificación del Riesgo'!L18:L20</f>
        <v/>
      </c>
      <c r="M18" s="96" t="str">
        <f>IF(OR('2. Identificación del Riesgo'!H18:H20="Corrupción",'2. Identificación del Riesgo'!H18:H20="Lavado de Activos",'2. Identificación del Riesgo'!H18:H20="Financiación del Terrorismo",'2. Identificación del Riesgo'!H18:H20="Trámites, OPAs y Consultas de Acceso a la Información Pública"),"No Aplica",
IF('2. Identificación del Riesgo'!M18:M20="","",'2. Identificación del Riesgo'!M18:M20))</f>
        <v/>
      </c>
      <c r="N18" s="98" t="str">
        <f>'2. Identificación del Riesgo'!N18:N20</f>
        <v/>
      </c>
      <c r="O18" s="96" t="str">
        <f>'2. Identificación del Riesgo'!O18:O20</f>
        <v/>
      </c>
      <c r="P18" s="97" t="str">
        <f>'2. Identificación del Riesgo'!P18:P20</f>
        <v/>
      </c>
      <c r="Q18" s="31" t="str">
        <f>IF($H$18="","",
IF(OR($H$18="Corrupción",$H$18="Lavado de Activos",$H$18="Financiación del Terrorismo",$H$18="Trámites, OPAs y Consultas de Acceso a la Información Pública"),'6.Valoración Control Corrupción'!$E18,'5. Valoración de Controles'!$H18))</f>
        <v/>
      </c>
      <c r="R18" s="24" t="str">
        <f>IF($H$18="","",
IF(OR($H$18="Corrupción",$H$18="Lavado de Activos",$H$18="Financiación del Terrorismo",$H$18="Trámites, OPAs y Consultas de Acceso a la Información Pública"),"No Aplica",'5. Valoración de Controles'!$I18))</f>
        <v/>
      </c>
      <c r="S18" s="24" t="str">
        <f>IF($H$18="","",
IF(OR($H$18="Corrupción",$H$18="Lavado de Activos",$H$18="Financiación del Terrorismo",$H$18="Trámites, OPAs y Consultas de Acceso a la Información Pública"),"No Aplica",'5. Valoración de Controles'!$J18))</f>
        <v/>
      </c>
      <c r="T18" s="24" t="str">
        <f>IF($H$18="","",
IF(OR($H$18="Corrupción",$H$18="Lavado de Activos",$H$18="Financiación del Terrorismo",$H$18="Trámites, OPAs y Consultas de Acceso a la Información Pública"),"No Aplica",'5. Valoración de Controles'!$K18))</f>
        <v/>
      </c>
      <c r="U18" s="24" t="str">
        <f>IF($H$18="","",
IF(OR($H$18="Corrupción",$H$18="Lavado de Activos",$H$18="Financiación del Terrorismo",$H$18="Trámites, OPAs y Consultas de Acceso a la Información Pública"),"No Aplica",'5. Valoración de Controles'!$L18))</f>
        <v/>
      </c>
      <c r="V18" s="24" t="str">
        <f>IF($H$18="","",
IF(OR($H$18="Corrupción",$H$18="Lavado de Activos",$H$18="Financiación del Terrorismo",$H$18="Trámites, OPAs y Consultas de Acceso a la Información Pública"),"No Aplica",'5. Valoración de Controles'!$M18))</f>
        <v/>
      </c>
      <c r="W18" s="24" t="str">
        <f>IF($H$18="","",
IF(OR($H$18="Corrupción",$H$18="Lavado de Activos",$H$18="Financiación del Terrorismo",$H$18="Trámites, OPAs y Consultas de Acceso a la Información Pública"),"No Aplica",'5. Valoración de Controles'!$N18))</f>
        <v/>
      </c>
      <c r="X18" s="32" t="str">
        <f>IF($H$18="","",
IF(OR($H$18="Corrupción",$H$18="Lavado de Activos",$H$18="Financiación del Terrorismo",$H$18="Trámites, OPAs y Consultas de Acceso a la Información Pública"),"No Aplica",'5. Valoración de Controles'!$O18))</f>
        <v/>
      </c>
      <c r="Y18" s="32" t="str">
        <f>IF($H$18="","",
IF(OR($H$18="Corrupción",$H$18="Lavado de Activos",$H$18="Financiación del Terrorismo",$H$18="Trámites, OPAs y Consultas de Acceso a la Información Pública"),"No Aplica",'5. Valoración de Controles'!#REF!))</f>
        <v/>
      </c>
      <c r="Z18" s="32" t="str">
        <f>IF($H$18="","",
IF(OR($H$18="Corrupción",$H$18="Lavado de Activos",$H$18="Financiación del Terrorismo",$H$18="Trámites, OPAs y Consultas de Acceso a la Información Pública"),"No Aplica",'5. Valoración de Controles'!$Q18))</f>
        <v/>
      </c>
      <c r="AA18" s="25" t="str">
        <f>IF($H$18="","",
IF(OR($H$18="Corrupción",$H$18="Lavado de Activos",$H$18="Financiación del Terrorismo",$H$18="Trámites, OPAs y Consultas de Acceso a la Información Pública"),"No aplica",'5. Valoración de Controles'!$R18))</f>
        <v/>
      </c>
      <c r="AB18" s="98" t="str">
        <f>IF(H18="","",
IF(OR(H18="Corrupción",H18="Lavado de Activos",H18="Financiación del Terrorismo",H18="Trámites, OPAs y Consultas de Acceso a la Información Pública"),'6.Valoración Control Corrupción'!W18:W20,
IF(OR(H18&lt;&gt;"Corrupción",H18&lt;&gt;"Lavado de Activos",H18&lt;&gt;"Financiación del Terrorismo",H18&lt;&gt;"Trámites, OPAs y Consultas de Acceso a la Información Pública"),IF(AC18="","",
IF(AND(AC18&gt;0,AC18&lt;0.4),"Muy Baja",
IF(AND(AC18&gt;=0.4,AC18&lt;0.6),"Baja",
IF(AND(AC18&gt;=0.6,AC18&lt;0.8),"Media",
IF(AND(AC18&gt;=0.8,AC18&lt;1),"Alta",
IF(AC18&gt;=1,"Muy Alta","")))))))))</f>
        <v/>
      </c>
      <c r="AC18" s="116" t="str">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Controles'!U20&gt;0,'5. Valoración de Controles'!U20,
IF('5. Valoración de Controles'!U19&gt;0,'5. Valoración de Controles'!U19,
IF('5. Valoración de Controles'!U18&gt;0,'5. Valoración de Controles'!U18,L18))))))</f>
        <v/>
      </c>
      <c r="AD18" s="98" t="str">
        <f>IF(H18="","",
IF(OR(H18="Corrupción",H18="Lavado de Activos",H18="Financiación del Terrorismo",H18="Trámites, OPAs y Consultas de Acceso a la Información Pública"),'3. Impacto Riesgo de Corrupción'!Z18:Z20,
IF(OR(H18&lt;&gt;"Corrupción",H18&lt;&gt;"Lavado de Activos",H18&lt;&gt;"Financiación del Terrorismo",H18&lt;&gt;"Trámites, OPAs y Consultas de Acceso a la Información Pública"),
IF(AE18="","",
IF(AND(AE18&gt;0,AE18&lt;0.4),"Leve",
IF(AND(AE18&gt;=0.4,AE18&lt;0.6),"Menor",
IF(AND(AE18&gt;=0.6,AE18&lt;0.8),"Moderado",
IF(AND(AE18&gt;=0.8,AE18&lt;1),"Mayor",
IF(AE18&gt;=1,"Catastrófico","")))))))))</f>
        <v/>
      </c>
      <c r="AE18" s="116" t="str">
        <f>IF(H18="","",
IF(OR(H18="Corrupción",H18="Lavado de Activos",H18="Financiación del Terrorismo",H18="Trámites, OPAs y Consultas de Acceso a la Información Pública"),"No aplica",
IF(OR(H18&lt;&gt;"Corrupción",H18&lt;&gt;"Lavado de Activos",H18&lt;&gt;"Financiación del Terrorismo",H18&lt;&gt;"Trámites, OPAs y Consultas de Acceso a la Información Pública"),
IF('5. Valoración de Controles'!V20&gt;0,'5. Valoración de Controles'!V20,
IF('5. Valoración de Controles'!V19&gt;0,'5. Valoración de Controles'!V19,
IF('5. Valoración de Controles'!V18&gt;0,'5. Valoración de Controles'!V18,O18))))))</f>
        <v/>
      </c>
      <c r="AF18" s="97" t="str">
        <f>IF(AND(AB18="Muy Alta",OR(AD18="Leve",AD18="Menor",AD18="Moderado",AD18="Mayor")),"Alto",
IF(AND(AB18="Alta",OR(AD18="Leve",AD18="Menor")),"Moderado",
IF(AND(AB18="Alta",OR(AD18="Moderado",AD18="Mayor")),"Alto",
IF(AND(AB18="Media",OR(AD18="Leve",AD18="Menor",AD18="Moderado")),"Moderado",
IF(AND(AB18="Media",OR(AD18="Mayor")),"Alto",
IF(AND(AB18="Baja",OR(AD18="Leve")),"Bajo",
IF(AND(OR(AB18="Baja",AB18="Improbable"),OR(AD18="Menor",AD18="Moderado")),"Moderado",
IF(AND(OR(AB18="Baja",AB18="Improbable"),AD18="Mayor"),"Alto",
IF(AND(AB18="Muy Baja",OR(AD18="Leve",AD18="Menor")),"Bajo",
IF(AND(OR(AB18="Muy Baja",AB18="Rara vez"),OR(AD18="Moderado")),"Moderado",
IF(AND(OR(AB18="Muy Baja",AB18="Rara vez"),AD18="Mayor"),"Alto",
IF(AND(OR(AB18="Casi seguro",AB18="Probable",AB18="Posible"),AD18="Mayor"),"Extremo",
IF(AND(AB18="Casi seguro",AD18="Moderado"),"Extremo",
IF(AND(OR(AB18="Probable",AB18="Posible"),OR(AD18="Moderado")),"Alto",
IF(AD18="Catastrófico","Extremo","")))))))))))))))</f>
        <v/>
      </c>
      <c r="AG18" s="99"/>
      <c r="AH18" s="110" t="str">
        <f>IF(AG18="Reducir (Mitigar)","Debe establecer el plan de acción a implementar para mitigar el nivel del riesgo",
IF(AG18="Reducir (Transferir)","No amerita plan de acción. Debe tercerizar la actividad que genera este riesgo o adquirir polizas para evitar responsabilidad economica, sin embargo mantiene la responsabilidad reputacional",
IF(AG18="Aceptar","No amerita plan de acción. Asuma las consecuencias de la materialización del riesgo",
IF(AG18="Evitar","No amerita plan de acción. No ejecute la actividad que genera el riesgo",
IF(AG18="Reducir","Debe establecer el plan de acción a implementar para mitigar el nivel del riesgo",
IF(AG18="Compartir","No amerita plan de acción. Comparta el riesgo con una parte interesada que pueda gestionarlo con mas eficacia",""))))))</f>
        <v/>
      </c>
      <c r="AI18" s="104"/>
      <c r="AJ18" s="115"/>
      <c r="AK18" s="115" t="str">
        <f>IF(AI18="","","∑ Peso porcentual de cada acción definida")</f>
        <v/>
      </c>
      <c r="AL18" s="94"/>
      <c r="AM18" s="3"/>
      <c r="AN18" s="3"/>
      <c r="AO18" s="3"/>
      <c r="AP18" s="3"/>
      <c r="AQ18" s="3"/>
      <c r="AR18" s="3"/>
      <c r="AS18" s="3"/>
      <c r="AT18" s="3"/>
      <c r="AU18" s="3"/>
      <c r="AV18" s="3"/>
      <c r="AW18" s="3"/>
      <c r="AX18" s="3"/>
      <c r="AY18" s="3"/>
      <c r="AZ18" s="3"/>
      <c r="BA18" s="3"/>
      <c r="BB18" s="3"/>
      <c r="BC18" s="3"/>
      <c r="BD18" s="3"/>
      <c r="BE18" s="3"/>
      <c r="BF18" s="3"/>
    </row>
    <row r="19" spans="1:58" ht="29.25" customHeight="1">
      <c r="A19" s="88"/>
      <c r="B19" s="88"/>
      <c r="C19" s="88"/>
      <c r="D19" s="88"/>
      <c r="E19" s="88"/>
      <c r="F19" s="88"/>
      <c r="G19" s="88"/>
      <c r="H19" s="88"/>
      <c r="I19" s="88"/>
      <c r="J19" s="88"/>
      <c r="K19" s="88"/>
      <c r="L19" s="88"/>
      <c r="M19" s="88"/>
      <c r="N19" s="88"/>
      <c r="O19" s="88"/>
      <c r="P19" s="88"/>
      <c r="Q19" s="31" t="str">
        <f>IF($H$18="","",
IF(OR($H$18="Corrupción",$H$18="Lavado de Activos",$H$18="Financiación del Terrorismo",$H$18="Trámites, OPAs y Consultas de Acceso a la Información Pública"),'6.Valoración Control Corrupción'!$E19,'5. Valoración de Controles'!$H19))</f>
        <v/>
      </c>
      <c r="R19" s="24" t="str">
        <f>IF($H$18="","",
IF(OR($H$18="Corrupción",$H$18="Lavado de Activos",$H$18="Financiación del Terrorismo",$H$18="Trámites, OPAs y Consultas de Acceso a la Información Pública"),"No Aplica",'5. Valoración de Controles'!$I19))</f>
        <v/>
      </c>
      <c r="S19" s="24" t="str">
        <f>IF($H$18="","",
IF(OR($H$18="Corrupción",$H$18="Lavado de Activos",$H$18="Financiación del Terrorismo",$H$18="Trámites, OPAs y Consultas de Acceso a la Información Pública"),"No Aplica",'5. Valoración de Controles'!$J19))</f>
        <v/>
      </c>
      <c r="T19" s="24" t="str">
        <f>IF($H$18="","",
IF(OR($H$18="Corrupción",$H$18="Lavado de Activos",$H$18="Financiación del Terrorismo",$H$18="Trámites, OPAs y Consultas de Acceso a la Información Pública"),"No Aplica",'5. Valoración de Controles'!$K19))</f>
        <v/>
      </c>
      <c r="U19" s="24" t="str">
        <f>IF($H$18="","",
IF(OR($H$18="Corrupción",$H$18="Lavado de Activos",$H$18="Financiación del Terrorismo",$H$18="Trámites, OPAs y Consultas de Acceso a la Información Pública"),"No Aplica",'5. Valoración de Controles'!$L19))</f>
        <v/>
      </c>
      <c r="V19" s="24" t="str">
        <f>IF($H$18="","",
IF(OR($H$18="Corrupción",$H$18="Lavado de Activos",$H$18="Financiación del Terrorismo",$H$18="Trámites, OPAs y Consultas de Acceso a la Información Pública"),"No Aplica",'5. Valoración de Controles'!$M19))</f>
        <v/>
      </c>
      <c r="W19" s="24" t="str">
        <f>IF($H$18="","",
IF(OR($H$18="Corrupción",$H$18="Lavado de Activos",$H$18="Financiación del Terrorismo",$H$18="Trámites, OPAs y Consultas de Acceso a la Información Pública"),"No Aplica",'5. Valoración de Controles'!$N19))</f>
        <v/>
      </c>
      <c r="X19" s="32" t="str">
        <f>IF($H$18="","",
IF(OR($H$18="Corrupción",$H$18="Lavado de Activos",$H$18="Financiación del Terrorismo",$H$18="Trámites, OPAs y Consultas de Acceso a la Información Pública"),"No Aplica",'5. Valoración de Controles'!$O19))</f>
        <v/>
      </c>
      <c r="Y19" s="32" t="str">
        <f>IF($H$18="","",
IF(OR($H$18="Corrupción",$H$18="Lavado de Activos",$H$18="Financiación del Terrorismo",$H$18="Trámites, OPAs y Consultas de Acceso a la Información Pública"),"No Aplica",'5. Valoración de Controles'!$P19))</f>
        <v/>
      </c>
      <c r="Z19" s="32" t="str">
        <f>IF($H$18="","",
IF(OR($H$18="Corrupción",$H$18="Lavado de Activos",$H$18="Financiación del Terrorismo",$H$18="Trámites, OPAs y Consultas de Acceso a la Información Pública"),"No Aplica",'5. Valoración de Controles'!$Q19))</f>
        <v/>
      </c>
      <c r="AA19" s="25" t="str">
        <f>IF($H$18="","",
IF(OR($H$18="Corrupción",$H$18="Lavado de Activos",$H$18="Financiación del Terrorismo",$H$18="Trámites, OPAs y Consultas de Acceso a la Información Pública"),"No aplica",'5. Valoración de Controles'!$R19))</f>
        <v/>
      </c>
      <c r="AB19" s="88"/>
      <c r="AC19" s="88"/>
      <c r="AD19" s="88"/>
      <c r="AE19" s="88"/>
      <c r="AF19" s="88"/>
      <c r="AG19" s="88"/>
      <c r="AH19" s="88"/>
      <c r="AI19" s="88"/>
      <c r="AJ19" s="88"/>
      <c r="AK19" s="88"/>
      <c r="AL19" s="88"/>
      <c r="AM19" s="3"/>
      <c r="AN19" s="3"/>
      <c r="AO19" s="3"/>
      <c r="AP19" s="3"/>
      <c r="AQ19" s="3"/>
      <c r="AR19" s="3"/>
      <c r="AS19" s="3"/>
      <c r="AT19" s="3"/>
      <c r="AU19" s="3"/>
      <c r="AV19" s="3"/>
      <c r="AW19" s="3"/>
      <c r="AX19" s="3"/>
      <c r="AY19" s="3"/>
      <c r="AZ19" s="3"/>
      <c r="BA19" s="3"/>
      <c r="BB19" s="3"/>
      <c r="BC19" s="3"/>
      <c r="BD19" s="3"/>
      <c r="BE19" s="3"/>
      <c r="BF19" s="3"/>
    </row>
    <row r="20" spans="1:58" ht="29.25" customHeight="1">
      <c r="A20" s="83"/>
      <c r="B20" s="83"/>
      <c r="C20" s="83"/>
      <c r="D20" s="83"/>
      <c r="E20" s="83"/>
      <c r="F20" s="83"/>
      <c r="G20" s="83"/>
      <c r="H20" s="83"/>
      <c r="I20" s="83"/>
      <c r="J20" s="83"/>
      <c r="K20" s="83"/>
      <c r="L20" s="83"/>
      <c r="M20" s="83"/>
      <c r="N20" s="83"/>
      <c r="O20" s="83"/>
      <c r="P20" s="83"/>
      <c r="Q20" s="31" t="str">
        <f>IF($H$18="","",
IF(OR($H$18="Corrupción",$H$18="Lavado de Activos",$H$18="Financiación del Terrorismo",$H$18="Trámites, OPAs y Consultas de Acceso a la Información Pública"),'6.Valoración Control Corrupción'!$E20,'5. Valoración de Controles'!$H20))</f>
        <v/>
      </c>
      <c r="R20" s="24" t="str">
        <f>IF($H$18="","",
IF(OR($H$18="Corrupción",$H$18="Lavado de Activos",$H$18="Financiación del Terrorismo",$H$18="Trámites, OPAs y Consultas de Acceso a la Información Pública"),"No Aplica",'5. Valoración de Controles'!$I20))</f>
        <v/>
      </c>
      <c r="S20" s="24" t="str">
        <f>IF($H$18="","",
IF(OR($H$18="Corrupción",$H$18="Lavado de Activos",$H$18="Financiación del Terrorismo",$H$18="Trámites, OPAs y Consultas de Acceso a la Información Pública"),"No Aplica",'5. Valoración de Controles'!$J20))</f>
        <v/>
      </c>
      <c r="T20" s="24" t="str">
        <f>IF($H$18="","",
IF(OR($H$18="Corrupción",$H$18="Lavado de Activos",$H$18="Financiación del Terrorismo",$H$18="Trámites, OPAs y Consultas de Acceso a la Información Pública"),"No Aplica",'5. Valoración de Controles'!$K20))</f>
        <v/>
      </c>
      <c r="U20" s="24" t="str">
        <f>IF($H$18="","",
IF(OR($H$18="Corrupción",$H$18="Lavado de Activos",$H$18="Financiación del Terrorismo",$H$18="Trámites, OPAs y Consultas de Acceso a la Información Pública"),"No Aplica",'5. Valoración de Controles'!$L20))</f>
        <v/>
      </c>
      <c r="V20" s="24" t="str">
        <f>IF($H$18="","",
IF(OR($H$18="Corrupción",$H$18="Lavado de Activos",$H$18="Financiación del Terrorismo",$H$18="Trámites, OPAs y Consultas de Acceso a la Información Pública"),"No Aplica",'5. Valoración de Controles'!$M20))</f>
        <v/>
      </c>
      <c r="W20" s="24" t="str">
        <f>IF($H$18="","",
IF(OR($H$18="Corrupción",$H$18="Lavado de Activos",$H$18="Financiación del Terrorismo",$H$18="Trámites, OPAs y Consultas de Acceso a la Información Pública"),"No Aplica",'5. Valoración de Controles'!$N20))</f>
        <v/>
      </c>
      <c r="X20" s="32" t="str">
        <f>IF($H$18="","",
IF(OR($H$18="Corrupción",$H$18="Lavado de Activos",$H$18="Financiación del Terrorismo",$H$18="Trámites, OPAs y Consultas de Acceso a la Información Pública"),"No Aplica",'5. Valoración de Controles'!$O20))</f>
        <v/>
      </c>
      <c r="Y20" s="32" t="str">
        <f>IF($H$18="","",
IF(OR($H$18="Corrupción",$H$18="Lavado de Activos",$H$18="Financiación del Terrorismo",$H$18="Trámites, OPAs y Consultas de Acceso a la Información Pública"),"No Aplica",'5. Valoración de Controles'!$P20))</f>
        <v/>
      </c>
      <c r="Z20" s="32" t="str">
        <f>IF($H$18="","",
IF(OR($H$18="Corrupción",$H$18="Lavado de Activos",$H$18="Financiación del Terrorismo",$H$18="Trámites, OPAs y Consultas de Acceso a la Información Pública"),"No Aplica",'5. Valoración de Controles'!$Q20))</f>
        <v/>
      </c>
      <c r="AA20" s="25" t="str">
        <f>IF($H$18="","",
IF(OR($H$18="Corrupción",$H$18="Lavado de Activos",$H$18="Financiación del Terrorismo",$H$18="Trámites, OPAs y Consultas de Acceso a la Información Pública"),"No aplica",'5. Valoración de Controles'!$R20))</f>
        <v/>
      </c>
      <c r="AB20" s="83"/>
      <c r="AC20" s="83"/>
      <c r="AD20" s="83"/>
      <c r="AE20" s="83"/>
      <c r="AF20" s="83"/>
      <c r="AG20" s="83"/>
      <c r="AH20" s="83"/>
      <c r="AI20" s="83"/>
      <c r="AJ20" s="83"/>
      <c r="AK20" s="83"/>
      <c r="AL20" s="83"/>
      <c r="AM20" s="3"/>
      <c r="AN20" s="3"/>
      <c r="AO20" s="3"/>
      <c r="AP20" s="3"/>
      <c r="AQ20" s="3"/>
      <c r="AR20" s="3"/>
      <c r="AS20" s="3"/>
      <c r="AT20" s="3"/>
      <c r="AU20" s="3"/>
      <c r="AV20" s="3"/>
      <c r="AW20" s="3"/>
      <c r="AX20" s="3"/>
      <c r="AY20" s="3"/>
      <c r="AZ20" s="3"/>
      <c r="BA20" s="3"/>
      <c r="BB20" s="3"/>
      <c r="BC20" s="3"/>
      <c r="BD20" s="3"/>
      <c r="BE20" s="3"/>
      <c r="BF20" s="3"/>
    </row>
    <row r="21" spans="1:58" ht="30.75" customHeight="1">
      <c r="A21" s="93">
        <v>5</v>
      </c>
      <c r="B21" s="94" t="str">
        <f>'2. Identificación del Riesgo'!B21:B23</f>
        <v/>
      </c>
      <c r="C21" s="94" t="str">
        <f>IF('2. Identificación del Riesgo'!C21:C23="","",'2. Identificación del Riesgo'!C21:C23)</f>
        <v/>
      </c>
      <c r="D21" s="94" t="str">
        <f>IF('2. Identificación del Riesgo'!D21:D23="","",'2. Identificación del Riesgo'!D21:D23)</f>
        <v/>
      </c>
      <c r="E21" s="94" t="str">
        <f>IF('2. Identificación del Riesgo'!E21:E23="","",'2. Identificación del Riesgo'!E21:E23)</f>
        <v/>
      </c>
      <c r="F21" s="94" t="str">
        <f>IF('2. Identificación del Riesgo'!F21:F23="","",'2. Identificación del Riesgo'!F21:F23)</f>
        <v/>
      </c>
      <c r="G21" s="94" t="str">
        <f>IF('2. Identificación del Riesgo'!G21:G23="","",'2. Identificación del Riesgo'!G21:G23)</f>
        <v/>
      </c>
      <c r="H21" s="94" t="str">
        <f>IF('2. Identificación del Riesgo'!H21:H23="","",'2. Identificación del Riesgo'!H21:H23)</f>
        <v/>
      </c>
      <c r="I21" s="94" t="str">
        <f>IF('2. Identificación del Riesgo'!I21:I23="","",'2. Identificación del Riesgo'!I21:I23)</f>
        <v/>
      </c>
      <c r="J21" s="94" t="str">
        <f>IF('2. Identificación del Riesgo'!J21:J23="","",'2. Identificación del Riesgo'!J21:J23)</f>
        <v/>
      </c>
      <c r="K21" s="98" t="str">
        <f>'2. Identificación del Riesgo'!K21:K23</f>
        <v/>
      </c>
      <c r="L21" s="96" t="str">
        <f>'2. Identificación del Riesgo'!L21:L23</f>
        <v/>
      </c>
      <c r="M21" s="96" t="str">
        <f>IF(OR('2. Identificación del Riesgo'!H21:H23="Corrupción",'2. Identificación del Riesgo'!H21:H23="Lavado de Activos",'2. Identificación del Riesgo'!H21:H23="Financiación del Terrorismo",'2. Identificación del Riesgo'!H21:H23="Trámites, OPAs y Consultas de Acceso a la Información Pública"),"No Aplica",
IF('2. Identificación del Riesgo'!M21:M23="","",'2. Identificación del Riesgo'!M21:M23))</f>
        <v/>
      </c>
      <c r="N21" s="98" t="str">
        <f>'2. Identificación del Riesgo'!N21:N23</f>
        <v/>
      </c>
      <c r="O21" s="96" t="str">
        <f>'2. Identificación del Riesgo'!O21:O23</f>
        <v/>
      </c>
      <c r="P21" s="97" t="str">
        <f>'2. Identificación del Riesgo'!P21:P23</f>
        <v/>
      </c>
      <c r="Q21" s="31" t="str">
        <f>IF($H$21="","",
IF(OR($H$21="Corrupción",$H$21="Lavado de Activos",$H$21="Financiación del Terrorismo",$H$21="Trámites, OPAs y Consultas de Acceso a la Información Pública"),'6.Valoración Control Corrupción'!$E21,'5. Valoración de Controles'!$H21))</f>
        <v/>
      </c>
      <c r="R21" s="24" t="str">
        <f>IF($H$21="","",
IF(OR($H$21="Corrupción",$H$21="Lavado de Activos",$H$21="Financiación del Terrorismo",$H$21="Trámites, OPAs y Consultas de Acceso a la Información Pública"),"No Aplica",'5. Valoración de Controles'!$I21))</f>
        <v/>
      </c>
      <c r="S21" s="24" t="str">
        <f>IF($H$21="","",
IF(OR($H$21="Corrupción",$H$21="Lavado de Activos",$H$21="Financiación del Terrorismo",$H$21="Trámites, OPAs y Consultas de Acceso a la Información Pública"),"No Aplica",'5. Valoración de Controles'!$J21))</f>
        <v/>
      </c>
      <c r="T21" s="24" t="str">
        <f>IF($H$21="","",
IF(OR($H$21="Corrupción",$H$21="Lavado de Activos",$H$21="Financiación del Terrorismo",$H$21="Trámites, OPAs y Consultas de Acceso a la Información Pública"),"No Aplica",'5. Valoración de Controles'!$K21))</f>
        <v/>
      </c>
      <c r="U21" s="24" t="str">
        <f>IF($H$21="","",
IF(OR($H$21="Corrupción",$H$21="Lavado de Activos",$H$21="Financiación del Terrorismo",$H$21="Trámites, OPAs y Consultas de Acceso a la Información Pública"),"No Aplica",'5. Valoración de Controles'!$L21))</f>
        <v/>
      </c>
      <c r="V21" s="24" t="str">
        <f>IF($H$21="","",
IF(OR($H$21="Corrupción",$H$21="Lavado de Activos",$H$21="Financiación del Terrorismo",$H$21="Trámites, OPAs y Consultas de Acceso a la Información Pública"),"No Aplica",'5. Valoración de Controles'!$M21))</f>
        <v/>
      </c>
      <c r="W21" s="24" t="str">
        <f>IF($H$21="","",
IF(OR($H$21="Corrupción",$H$21="Lavado de Activos",$H$21="Financiación del Terrorismo",$H$21="Trámites, OPAs y Consultas de Acceso a la Información Pública"),"No Aplica",'5. Valoración de Controles'!$N21))</f>
        <v/>
      </c>
      <c r="X21" s="32" t="str">
        <f>IF($H$21="","",
IF(OR($H$21="Corrupción",$H$21="Lavado de Activos",$H$21="Financiación del Terrorismo",$H$21="Trámites, OPAs y Consultas de Acceso a la Información Pública"),"No Aplica",'5. Valoración de Controles'!$O21))</f>
        <v/>
      </c>
      <c r="Y21" s="32" t="str">
        <f>IF($H$21="","",
IF(OR($H$21="Corrupción",$H$21="Lavado de Activos",$H$21="Financiación del Terrorismo",$H$21="Trámites, OPAs y Consultas de Acceso a la Información Pública"),"No Aplica",'5. Valoración de Controles'!$P21))</f>
        <v/>
      </c>
      <c r="Z21" s="32" t="str">
        <f>IF($H$21="","",
IF(OR($H$21="Corrupción",$H$21="Lavado de Activos",$H$21="Financiación del Terrorismo",$H$21="Trámites, OPAs y Consultas de Acceso a la Información Pública"),"No Aplica",'5. Valoración de Controles'!$Q21))</f>
        <v/>
      </c>
      <c r="AA21" s="25" t="str">
        <f>IF($H$21="","",
IF(OR($H$21="Corrupción",$H$21="Lavado de Activos",$H$21="Financiación del Terrorismo",$H$21="Trámites, OPAs y Consultas de Acceso a la Información Pública"),"No aplica",'5. Valoración de Controles'!$R21))</f>
        <v/>
      </c>
      <c r="AB21" s="98" t="str">
        <f>IF(H21="","",
IF(OR(H21="Corrupción",H21="Lavado de Activos",H21="Financiación del Terrorismo",H21="Trámites, OPAs y Consultas de Acceso a la Información Pública"),'6.Valoración Control Corrupción'!W21:W23,
IF(OR(H21&lt;&gt;"Corrupción",H21&lt;&gt;"Lavado de Activos",H21&lt;&gt;"Financiación del Terrorismo",H21&lt;&gt;"Trámites, OPAs y Consultas de Acceso a la Información Pública"),IF(AC21="","",
IF(AND(AC21&gt;0,AC21&lt;0.4),"Muy Baja",
IF(AND(AC21&gt;=0.4,AC21&lt;0.6),"Baja",
IF(AND(AC21&gt;=0.6,AC21&lt;0.8),"Media",
IF(AND(AC21&gt;=0.8,AC21&lt;1),"Alta",
IF(AC21&gt;=1,"Muy Alta","")))))))))</f>
        <v/>
      </c>
      <c r="AC21" s="116" t="str">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Controles'!U23&gt;0,'5. Valoración de Controles'!U23,
IF('5. Valoración de Controles'!U22&gt;0,'5. Valoración de Controles'!U22,
IF('5. Valoración de Controles'!U21&gt;0,'5. Valoración de Controles'!U21,L21))))))</f>
        <v/>
      </c>
      <c r="AD21" s="98" t="str">
        <f>IF(H21="","",
IF(OR(H21="Corrupción",H21="Lavado de Activos",H21="Financiación del Terrorismo",H21="Trámites, OPAs y Consultas de Acceso a la Información Pública"),'3. Impacto Riesgo de Corrupción'!Z21:Z23,
IF(OR(H21&lt;&gt;"Corrupción",H21&lt;&gt;"Lavado de Activos",H21&lt;&gt;"Financiación del Terrorismo",H21&lt;&gt;"Trámites, OPAs y Consultas de Acceso a la Información Pública"),
IF(AE21="","",
IF(AND(AE21&gt;0,AE21&lt;0.4),"Leve",
IF(AND(AE21&gt;=0.4,AE21&lt;0.6),"Menor",
IF(AND(AE21&gt;=0.6,AE21&lt;0.8),"Moderado",
IF(AND(AE21&gt;=0.8,AE21&lt;1),"Mayor",
IF(AE21&gt;=1,"Catastrófico","")))))))))</f>
        <v/>
      </c>
      <c r="AE21" s="116" t="str">
        <f>IF(H21="","",
IF(OR(H21="Corrupción",H21="Lavado de Activos",H21="Financiación del Terrorismo",H21="Trámites, OPAs y Consultas de Acceso a la Información Pública"),"No aplica",
IF(OR(H21&lt;&gt;"Corrupción",H21&lt;&gt;"Lavado de Activos",H21&lt;&gt;"Financiación del Terrorismo",H21&lt;&gt;"Trámites, OPAs y Consultas de Acceso a la Información Pública"),
IF('5. Valoración de Controles'!V23&gt;0,'5. Valoración de Controles'!V23,
IF('5. Valoración de Controles'!V22&gt;0,'5. Valoración de Controles'!V22,
IF('5. Valoración de Controles'!V21&gt;0,'5. Valoración de Controles'!V21,O21))))))</f>
        <v/>
      </c>
      <c r="AF21" s="97" t="str">
        <f>IF(AND(AB21="Muy Alta",OR(AD21="Leve",AD21="Menor",AD21="Moderado",AD21="Mayor")),"Alto",
IF(AND(AB21="Alta",OR(AD21="Leve",AD21="Menor")),"Moderado",
IF(AND(AB21="Alta",OR(AD21="Moderado",AD21="Mayor")),"Alto",
IF(AND(AB21="Media",OR(AD21="Leve",AD21="Menor",AD21="Moderado")),"Moderado",
IF(AND(AB21="Media",OR(AD21="Mayor")),"Alto",
IF(AND(AB21="Baja",OR(AD21="Leve")),"Bajo",
IF(AND(OR(AB21="Baja",AB21="Improbable"),OR(AD21="Menor",AD21="Moderado")),"Moderado",
IF(AND(OR(AB21="Baja",AB21="Improbable"),AD21="Mayor"),"Alto",
IF(AND(AB21="Muy Baja",OR(AD21="Leve",AD21="Menor")),"Bajo",
IF(AND(OR(AB21="Muy Baja",AB21="Rara vez"),OR(AD21="Moderado")),"Moderado",
IF(AND(OR(AB21="Muy Baja",AB21="Rara vez"),AD21="Mayor"),"Alto",
IF(AND(OR(AB21="Casi seguro",AB21="Probable",AB21="Posible"),AD21="Mayor"),"Extremo",
IF(AND(AB21="Casi seguro",AD21="Moderado"),"Extremo",
IF(AND(OR(AB21="Probable",AB21="Posible"),OR(AD21="Moderado")),"Alto",
IF(AD21="Catastrófico","Extremo","")))))))))))))))</f>
        <v/>
      </c>
      <c r="AG21" s="99"/>
      <c r="AH21" s="110" t="str">
        <f>IF(AG21="Reducir (Mitigar)","Debe establecer el plan de acción a implementar para mitigar el nivel del riesgo",
IF(AG21="Reducir (Transferir)","No amerita plan de acción. Debe tercerizar la actividad que genera este riesgo o adquirir polizas para evitar responsabilidad economica, sin embargo mantiene la responsabilidad reputacional",
IF(AG21="Aceptar","No amerita plan de acción. Asuma las consecuencias de la materialización del riesgo",
IF(AG21="Evitar","No amerita plan de acción. No ejecute la actividad que genera el riesgo",
IF(AG21="Reducir","Debe establecer el plan de acción a implementar para mitigar el nivel del riesgo",
IF(AG21="Compartir","No amerita plan de acción. Comparta el riesgo con una parte interesada que pueda gestionarlo con mas eficacia",""))))))</f>
        <v/>
      </c>
      <c r="AI21" s="104"/>
      <c r="AJ21" s="115"/>
      <c r="AK21" s="115" t="str">
        <f>IF(AI21="","","∑ Peso porcentual de cada acción definida")</f>
        <v/>
      </c>
      <c r="AL21" s="94"/>
      <c r="AM21" s="3"/>
      <c r="AN21" s="3"/>
      <c r="AO21" s="3"/>
      <c r="AP21" s="3"/>
      <c r="AQ21" s="3"/>
      <c r="AR21" s="3"/>
      <c r="AS21" s="3"/>
      <c r="AT21" s="3"/>
      <c r="AU21" s="3"/>
      <c r="AV21" s="3"/>
      <c r="AW21" s="3"/>
      <c r="AX21" s="3"/>
      <c r="AY21" s="3"/>
      <c r="AZ21" s="3"/>
      <c r="BA21" s="3"/>
      <c r="BB21" s="3"/>
      <c r="BC21" s="3"/>
      <c r="BD21" s="3"/>
      <c r="BE21" s="3"/>
      <c r="BF21" s="3"/>
    </row>
    <row r="22" spans="1:58" ht="30.75" customHeight="1">
      <c r="A22" s="88"/>
      <c r="B22" s="88"/>
      <c r="C22" s="88"/>
      <c r="D22" s="88"/>
      <c r="E22" s="88"/>
      <c r="F22" s="88"/>
      <c r="G22" s="88"/>
      <c r="H22" s="88"/>
      <c r="I22" s="88"/>
      <c r="J22" s="88"/>
      <c r="K22" s="88"/>
      <c r="L22" s="88"/>
      <c r="M22" s="88"/>
      <c r="N22" s="88"/>
      <c r="O22" s="88"/>
      <c r="P22" s="88"/>
      <c r="Q22" s="31" t="str">
        <f>IF($H$21="","",
IF(OR($H$21="Corrupción",$H$21="Lavado de Activos",$H$21="Financiación del Terrorismo",$H$21="Trámites, OPAs y Consultas de Acceso a la Información Pública"),'6.Valoración Control Corrupción'!$E22,'5. Valoración de Controles'!$H22))</f>
        <v/>
      </c>
      <c r="R22" s="24" t="str">
        <f>IF($H$21="","",
IF(OR($H$21="Corrupción",$H$21="Lavado de Activos",$H$21="Financiación del Terrorismo",$H$21="Trámites, OPAs y Consultas de Acceso a la Información Pública"),"No Aplica",'5. Valoración de Controles'!$I22))</f>
        <v/>
      </c>
      <c r="S22" s="24" t="str">
        <f>IF($H$21="","",
IF(OR($H$21="Corrupción",$H$21="Lavado de Activos",$H$21="Financiación del Terrorismo",$H$21="Trámites, OPAs y Consultas de Acceso a la Información Pública"),"No Aplica",'5. Valoración de Controles'!$J22))</f>
        <v/>
      </c>
      <c r="T22" s="24" t="str">
        <f>IF($H$21="","",
IF(OR($H$21="Corrupción",$H$21="Lavado de Activos",$H$21="Financiación del Terrorismo",$H$21="Trámites, OPAs y Consultas de Acceso a la Información Pública"),"No Aplica",'5. Valoración de Controles'!$K22))</f>
        <v/>
      </c>
      <c r="U22" s="24" t="str">
        <f>IF($H$21="","",
IF(OR($H$21="Corrupción",$H$21="Lavado de Activos",$H$21="Financiación del Terrorismo",$H$21="Trámites, OPAs y Consultas de Acceso a la Información Pública"),"No Aplica",'5. Valoración de Controles'!$L22))</f>
        <v/>
      </c>
      <c r="V22" s="24" t="str">
        <f>IF($H$21="","",
IF(OR($H$21="Corrupción",$H$21="Lavado de Activos",$H$21="Financiación del Terrorismo",$H$21="Trámites, OPAs y Consultas de Acceso a la Información Pública"),"No Aplica",'5. Valoración de Controles'!$M22))</f>
        <v/>
      </c>
      <c r="W22" s="24" t="str">
        <f>IF($H$21="","",
IF(OR($H$21="Corrupción",$H$21="Lavado de Activos",$H$21="Financiación del Terrorismo",$H$21="Trámites, OPAs y Consultas de Acceso a la Información Pública"),"No Aplica",'5. Valoración de Controles'!$N22))</f>
        <v/>
      </c>
      <c r="X22" s="32" t="str">
        <f>IF($H$21="","",
IF(OR($H$21="Corrupción",$H$21="Lavado de Activos",$H$21="Financiación del Terrorismo",$H$21="Trámites, OPAs y Consultas de Acceso a la Información Pública"),"No Aplica",'5. Valoración de Controles'!$O22))</f>
        <v/>
      </c>
      <c r="Y22" s="32" t="str">
        <f>IF($H$21="","",
IF(OR($H$21="Corrupción",$H$21="Lavado de Activos",$H$21="Financiación del Terrorismo",$H$21="Trámites, OPAs y Consultas de Acceso a la Información Pública"),"No Aplica",'5. Valoración de Controles'!$P22))</f>
        <v/>
      </c>
      <c r="Z22" s="32" t="str">
        <f>IF($H$21="","",
IF(OR($H$21="Corrupción",$H$21="Lavado de Activos",$H$21="Financiación del Terrorismo",$H$21="Trámites, OPAs y Consultas de Acceso a la Información Pública"),"No Aplica",'5. Valoración de Controles'!$Q22))</f>
        <v/>
      </c>
      <c r="AA22" s="25" t="str">
        <f>IF($H$21="","",
IF(OR($H$21="Corrupción",$H$21="Lavado de Activos",$H$21="Financiación del Terrorismo",$H$21="Trámites, OPAs y Consultas de Acceso a la Información Pública"),"No aplica",'5. Valoración de Controles'!$R22))</f>
        <v/>
      </c>
      <c r="AB22" s="88"/>
      <c r="AC22" s="88"/>
      <c r="AD22" s="88"/>
      <c r="AE22" s="88"/>
      <c r="AF22" s="88"/>
      <c r="AG22" s="88"/>
      <c r="AH22" s="88"/>
      <c r="AI22" s="88"/>
      <c r="AJ22" s="88"/>
      <c r="AK22" s="88"/>
      <c r="AL22" s="88"/>
      <c r="AM22" s="3"/>
      <c r="AN22" s="3"/>
      <c r="AO22" s="3"/>
      <c r="AP22" s="3"/>
      <c r="AQ22" s="3"/>
      <c r="AR22" s="3"/>
      <c r="AS22" s="3"/>
      <c r="AT22" s="3"/>
      <c r="AU22" s="3"/>
      <c r="AV22" s="3"/>
      <c r="AW22" s="3"/>
      <c r="AX22" s="3"/>
      <c r="AY22" s="3"/>
      <c r="AZ22" s="3"/>
      <c r="BA22" s="3"/>
      <c r="BB22" s="3"/>
      <c r="BC22" s="3"/>
      <c r="BD22" s="3"/>
      <c r="BE22" s="3"/>
      <c r="BF22" s="3"/>
    </row>
    <row r="23" spans="1:58" ht="30.75" customHeight="1">
      <c r="A23" s="83"/>
      <c r="B23" s="83"/>
      <c r="C23" s="83"/>
      <c r="D23" s="83"/>
      <c r="E23" s="83"/>
      <c r="F23" s="83"/>
      <c r="G23" s="83"/>
      <c r="H23" s="83"/>
      <c r="I23" s="83"/>
      <c r="J23" s="83"/>
      <c r="K23" s="83"/>
      <c r="L23" s="83"/>
      <c r="M23" s="83"/>
      <c r="N23" s="83"/>
      <c r="O23" s="83"/>
      <c r="P23" s="83"/>
      <c r="Q23" s="31" t="str">
        <f>IF($H$21="","",
IF(OR($H$21="Corrupción",$H$21="Lavado de Activos",$H$21="Financiación del Terrorismo",$H$21="Trámites, OPAs y Consultas de Acceso a la Información Pública"),'6.Valoración Control Corrupción'!$E23,'5. Valoración de Controles'!$H23))</f>
        <v/>
      </c>
      <c r="R23" s="24" t="str">
        <f>IF($H$21="","",
IF(OR($H$21="Corrupción",$H$21="Lavado de Activos",$H$21="Financiación del Terrorismo",$H$21="Trámites, OPAs y Consultas de Acceso a la Información Pública"),"No Aplica",'5. Valoración de Controles'!$I23))</f>
        <v/>
      </c>
      <c r="S23" s="24" t="str">
        <f>IF($H$21="","",
IF(OR($H$21="Corrupción",$H$21="Lavado de Activos",$H$21="Financiación del Terrorismo",$H$21="Trámites, OPAs y Consultas de Acceso a la Información Pública"),"No Aplica",'5. Valoración de Controles'!$J23))</f>
        <v/>
      </c>
      <c r="T23" s="24" t="str">
        <f>IF($H$21="","",
IF(OR($H$21="Corrupción",$H$21="Lavado de Activos",$H$21="Financiación del Terrorismo",$H$21="Trámites, OPAs y Consultas de Acceso a la Información Pública"),"No Aplica",'5. Valoración de Controles'!$K23))</f>
        <v/>
      </c>
      <c r="U23" s="24" t="str">
        <f>IF($H$21="","",
IF(OR($H$21="Corrupción",$H$21="Lavado de Activos",$H$21="Financiación del Terrorismo",$H$21="Trámites, OPAs y Consultas de Acceso a la Información Pública"),"No Aplica",'5. Valoración de Controles'!$L23))</f>
        <v/>
      </c>
      <c r="V23" s="24" t="str">
        <f>IF($H$21="","",
IF(OR($H$21="Corrupción",$H$21="Lavado de Activos",$H$21="Financiación del Terrorismo",$H$21="Trámites, OPAs y Consultas de Acceso a la Información Pública"),"No Aplica",'5. Valoración de Controles'!$M23))</f>
        <v/>
      </c>
      <c r="W23" s="24" t="str">
        <f>IF($H$21="","",
IF(OR($H$21="Corrupción",$H$21="Lavado de Activos",$H$21="Financiación del Terrorismo",$H$21="Trámites, OPAs y Consultas de Acceso a la Información Pública"),"No Aplica",'5. Valoración de Controles'!$N23))</f>
        <v/>
      </c>
      <c r="X23" s="32" t="str">
        <f>IF($H$21="","",
IF(OR($H$21="Corrupción",$H$21="Lavado de Activos",$H$21="Financiación del Terrorismo",$H$21="Trámites, OPAs y Consultas de Acceso a la Información Pública"),"No Aplica",'5. Valoración de Controles'!$O23))</f>
        <v/>
      </c>
      <c r="Y23" s="32" t="str">
        <f>IF($H$21="","",
IF(OR($H$21="Corrupción",$H$21="Lavado de Activos",$H$21="Financiación del Terrorismo",$H$21="Trámites, OPAs y Consultas de Acceso a la Información Pública"),"No Aplica",'5. Valoración de Controles'!$P23))</f>
        <v/>
      </c>
      <c r="Z23" s="32" t="str">
        <f>IF($H$21="","",
IF(OR($H$21="Corrupción",$H$21="Lavado de Activos",$H$21="Financiación del Terrorismo",$H$21="Trámites, OPAs y Consultas de Acceso a la Información Pública"),"No Aplica",'5. Valoración de Controles'!$Q23))</f>
        <v/>
      </c>
      <c r="AA23" s="25" t="str">
        <f>IF($H$21="","",
IF(OR($H$21="Corrupción",$H$21="Lavado de Activos",$H$21="Financiación del Terrorismo",$H$21="Trámites, OPAs y Consultas de Acceso a la Información Pública"),"No aplica",'5. Valoración de Controles'!$R23))</f>
        <v/>
      </c>
      <c r="AB23" s="83"/>
      <c r="AC23" s="83"/>
      <c r="AD23" s="83"/>
      <c r="AE23" s="83"/>
      <c r="AF23" s="83"/>
      <c r="AG23" s="83"/>
      <c r="AH23" s="83"/>
      <c r="AI23" s="83"/>
      <c r="AJ23" s="83"/>
      <c r="AK23" s="83"/>
      <c r="AL23" s="83"/>
      <c r="AM23" s="3"/>
      <c r="AN23" s="3"/>
      <c r="AO23" s="3"/>
      <c r="AP23" s="3"/>
      <c r="AQ23" s="3"/>
      <c r="AR23" s="3"/>
      <c r="AS23" s="3"/>
      <c r="AT23" s="3"/>
      <c r="AU23" s="3"/>
      <c r="AV23" s="3"/>
      <c r="AW23" s="3"/>
      <c r="AX23" s="3"/>
      <c r="AY23" s="3"/>
      <c r="AZ23" s="3"/>
      <c r="BA23" s="3"/>
      <c r="BB23" s="3"/>
      <c r="BC23" s="3"/>
      <c r="BD23" s="3"/>
      <c r="BE23" s="3"/>
      <c r="BF23" s="3"/>
    </row>
    <row r="24" spans="1:58" ht="30.75" customHeight="1">
      <c r="A24" s="93">
        <v>6</v>
      </c>
      <c r="B24" s="94" t="str">
        <f>'2. Identificación del Riesgo'!B24:B26</f>
        <v/>
      </c>
      <c r="C24" s="94" t="str">
        <f>IF('2. Identificación del Riesgo'!C24:C26="","",'2. Identificación del Riesgo'!C24:C26)</f>
        <v/>
      </c>
      <c r="D24" s="94" t="str">
        <f>IF('2. Identificación del Riesgo'!D24:D26="","",'2. Identificación del Riesgo'!D24:D26)</f>
        <v/>
      </c>
      <c r="E24" s="94" t="str">
        <f>IF('2. Identificación del Riesgo'!E24:E26="","",'2. Identificación del Riesgo'!E24:E26)</f>
        <v/>
      </c>
      <c r="F24" s="94" t="str">
        <f>IF('2. Identificación del Riesgo'!F24:F26="","",'2. Identificación del Riesgo'!F24:F26)</f>
        <v/>
      </c>
      <c r="G24" s="94" t="str">
        <f>IF('2. Identificación del Riesgo'!G24:G26="","",'2. Identificación del Riesgo'!G24:G26)</f>
        <v/>
      </c>
      <c r="H24" s="94" t="str">
        <f>IF('2. Identificación del Riesgo'!H24:H26="","",'2. Identificación del Riesgo'!H24:H26)</f>
        <v/>
      </c>
      <c r="I24" s="94" t="str">
        <f>IF('2. Identificación del Riesgo'!I24:I26="","",'2. Identificación del Riesgo'!I24:I26)</f>
        <v/>
      </c>
      <c r="J24" s="94" t="str">
        <f>IF('2. Identificación del Riesgo'!J24:J26="","",'2. Identificación del Riesgo'!J24:J26)</f>
        <v/>
      </c>
      <c r="K24" s="98" t="str">
        <f>'2. Identificación del Riesgo'!K24:K26</f>
        <v/>
      </c>
      <c r="L24" s="96" t="str">
        <f>'2. Identificación del Riesgo'!L24:L26</f>
        <v/>
      </c>
      <c r="M24" s="96" t="str">
        <f>IF(OR('2. Identificación del Riesgo'!H24:H26="Corrupción",'2. Identificación del Riesgo'!H24:H26="Lavado de Activos",'2. Identificación del Riesgo'!H24:H26="Financiación del Terrorismo",'2. Identificación del Riesgo'!H24:H26="Trámites, OPAs y Consultas de Acceso a la Información Pública"),"No Aplica",
IF('2. Identificación del Riesgo'!M24:M26="","",'2. Identificación del Riesgo'!M24:M26))</f>
        <v/>
      </c>
      <c r="N24" s="98" t="str">
        <f>'2. Identificación del Riesgo'!N24:N26</f>
        <v/>
      </c>
      <c r="O24" s="96" t="str">
        <f>'2. Identificación del Riesgo'!O24:O26</f>
        <v/>
      </c>
      <c r="P24" s="97" t="str">
        <f>'2. Identificación del Riesgo'!P24:P26</f>
        <v/>
      </c>
      <c r="Q24" s="31" t="str">
        <f>IF($H$24="","",
IF(OR($H$24="Corrupción",$H$24="Lavado de Activos",$H$24="Financiación del Terrorismo",$H$24="Trámites, OPAs y Consultas de Acceso a la Información Pública"),'6.Valoración Control Corrupción'!$E24,'5. Valoración de Controles'!$H24))</f>
        <v/>
      </c>
      <c r="R24" s="24" t="str">
        <f>IF($H$24="","",
IF(OR($H$24="Corrupción",$H$24="Lavado de Activos",$H$24="Financiación del Terrorismo",$H$24="Trámites, OPAs y Consultas de Acceso a la Información Pública"),"No Aplica",'5. Valoración de Controles'!$I24))</f>
        <v/>
      </c>
      <c r="S24" s="24" t="str">
        <f>IF($H$24="","",
IF(OR($H$24="Corrupción",$H$24="Lavado de Activos",$H$24="Financiación del Terrorismo",$H$24="Trámites, OPAs y Consultas de Acceso a la Información Pública"),"No Aplica",'5. Valoración de Controles'!$J24))</f>
        <v/>
      </c>
      <c r="T24" s="24" t="str">
        <f>IF($H$24="","",
IF(OR($H$24="Corrupción",$H$24="Lavado de Activos",$H$24="Financiación del Terrorismo",$H$24="Trámites, OPAs y Consultas de Acceso a la Información Pública"),"No Aplica",'5. Valoración de Controles'!$K24))</f>
        <v/>
      </c>
      <c r="U24" s="24" t="str">
        <f>IF($H$24="","",
IF(OR($H$24="Corrupción",$H$24="Lavado de Activos",$H$24="Financiación del Terrorismo",$H$24="Trámites, OPAs y Consultas de Acceso a la Información Pública"),"No Aplica",'5. Valoración de Controles'!$L24))</f>
        <v/>
      </c>
      <c r="V24" s="24" t="str">
        <f>IF($H$24="","",
IF(OR($H$24="Corrupción",$H$24="Lavado de Activos",$H$24="Financiación del Terrorismo",$H$24="Trámites, OPAs y Consultas de Acceso a la Información Pública"),"No Aplica",'5. Valoración de Controles'!$M24))</f>
        <v/>
      </c>
      <c r="W24" s="24" t="str">
        <f>IF($H$24="","",
IF(OR($H$24="Corrupción",$H$24="Lavado de Activos",$H$24="Financiación del Terrorismo",$H$24="Trámites, OPAs y Consultas de Acceso a la Información Pública"),"No Aplica",'5. Valoración de Controles'!$N24))</f>
        <v/>
      </c>
      <c r="X24" s="32" t="str">
        <f>IF($H$24="","",
IF(OR($H$24="Corrupción",$H$24="Lavado de Activos",$H$24="Financiación del Terrorismo",$H$24="Trámites, OPAs y Consultas de Acceso a la Información Pública"),"No Aplica",'5. Valoración de Controles'!$O24))</f>
        <v/>
      </c>
      <c r="Y24" s="32" t="str">
        <f>IF($H$24="","",
IF(OR($H$24="Corrupción",$H$24="Lavado de Activos",$H$24="Financiación del Terrorismo",$H$24="Trámites, OPAs y Consultas de Acceso a la Información Pública"),"No Aplica",'5. Valoración de Controles'!$P24))</f>
        <v/>
      </c>
      <c r="Z24" s="32" t="str">
        <f>IF($H$24="","",
IF(OR($H$24="Corrupción",$H$24="Lavado de Activos",$H$24="Financiación del Terrorismo",$H$24="Trámites, OPAs y Consultas de Acceso a la Información Pública"),"No Aplica",'5. Valoración de Controles'!$Q24))</f>
        <v/>
      </c>
      <c r="AA24" s="25" t="str">
        <f>IF($H$24="","",
IF(OR($H$24="Corrupción",$H$24="Lavado de Activos",$H$24="Financiación del Terrorismo",$H$24="Trámites, OPAs y Consultas de Acceso a la Información Pública"),"No aplica",'5. Valoración de Controles'!$R24))</f>
        <v/>
      </c>
      <c r="AB24" s="98" t="str">
        <f>IF(H24="","",
IF(OR(H24="Corrupción",H24="Lavado de Activos",H24="Financiación del Terrorismo",H24="Trámites, OPAs y Consultas de Acceso a la Información Pública"),'6.Valoración Control Corrupción'!W24:W26,
IF(OR(H24&lt;&gt;"Corrupción",H24&lt;&gt;"Lavado de Activos",H24&lt;&gt;"Financiación del Terrorismo",H24&lt;&gt;"Trámites, OPAs y Consultas de Acceso a la Información Pública"),IF(AC24="","",
IF(AND(AC24&gt;0,AC24&lt;0.4),"Muy Baja",
IF(AND(AC24&gt;=0.4,AC24&lt;0.6),"Baja",
IF(AND(AC24&gt;=0.6,AC24&lt;0.8),"Media",
IF(AND(AC24&gt;=0.8,AC24&lt;1),"Alta",
IF(AC24&gt;=1,"Muy Alta","")))))))))</f>
        <v/>
      </c>
      <c r="AC24" s="116" t="str">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Controles'!U26&gt;0,'5. Valoración de Controles'!U26,
IF('5. Valoración de Controles'!U25&gt;0,'5. Valoración de Controles'!U25,
IF('5. Valoración de Controles'!U24&gt;0,'5. Valoración de Controles'!U24,L24))))))</f>
        <v/>
      </c>
      <c r="AD24" s="98" t="str">
        <f>IF(H24="","",
IF(OR(H24="Corrupción",H24="Lavado de Activos",H24="Financiación del Terrorismo",H24="Trámites, OPAs y Consultas de Acceso a la Información Pública"),'3. Impacto Riesgo de Corrupción'!Z24:Z26,
IF(OR(H24&lt;&gt;"Corrupción",H24&lt;&gt;"Lavado de Activos",H24&lt;&gt;"Financiación del Terrorismo",H24&lt;&gt;"Trámites, OPAs y Consultas de Acceso a la Información Pública"),
IF(AE24="","",
IF(AND(AE24&gt;0,AE24&lt;0.4),"Leve",
IF(AND(AE24&gt;=0.4,AE24&lt;0.6),"Menor",
IF(AND(AE24&gt;=0.6,AE24&lt;0.8),"Moderado",
IF(AND(AE24&gt;=0.8,AE24&lt;1),"Mayor",
IF(AE24&gt;=1,"Catastrófico","")))))))))</f>
        <v/>
      </c>
      <c r="AE24" s="116" t="str">
        <f>IF(H24="","",
IF(OR(H24="Corrupción",H24="Lavado de Activos",H24="Financiación del Terrorismo",H24="Trámites, OPAs y Consultas de Acceso a la Información Pública"),"No aplica",
IF(OR(H24&lt;&gt;"Corrupción",H24&lt;&gt;"Lavado de Activos",H24&lt;&gt;"Financiación del Terrorismo",H24&lt;&gt;"Trámites, OPAs y Consultas de Acceso a la Información Pública"),
IF('5. Valoración de Controles'!V26&gt;0,'5. Valoración de Controles'!V26,
IF('5. Valoración de Controles'!V25&gt;0,'5. Valoración de Controles'!V25,
IF('5. Valoración de Controles'!V24&gt;0,'5. Valoración de Controles'!V24,O24))))))</f>
        <v/>
      </c>
      <c r="AF24" s="97" t="str">
        <f>IF(AND(AB24="Muy Alta",OR(AD24="Leve",AD24="Menor",AD24="Moderado",AD24="Mayor")),"Alto",
IF(AND(AB24="Alta",OR(AD24="Leve",AD24="Menor")),"Moderado",
IF(AND(AB24="Alta",OR(AD24="Moderado",AD24="Mayor")),"Alto",
IF(AND(AB24="Media",OR(AD24="Leve",AD24="Menor",AD24="Moderado")),"Moderado",
IF(AND(AB24="Media",OR(AD24="Mayor")),"Alto",
IF(AND(AB24="Baja",OR(AD24="Leve")),"Bajo",
IF(AND(OR(AB24="Baja",AB24="Improbable"),OR(AD24="Menor",AD24="Moderado")),"Moderado",
IF(AND(OR(AB24="Baja",AB24="Improbable"),AD24="Mayor"),"Alto",
IF(AND(AB24="Muy Baja",OR(AD24="Leve",AD24="Menor")),"Bajo",
IF(AND(OR(AB24="Muy Baja",AB24="Rara vez"),OR(AD24="Moderado")),"Moderado",
IF(AND(OR(AB24="Muy Baja",AB24="Rara vez"),AD24="Mayor"),"Alto",
IF(AND(OR(AB24="Casi seguro",AB24="Probable",AB24="Posible"),AD24="Mayor"),"Extremo",
IF(AND(AB24="Casi seguro",AD24="Moderado"),"Extremo",
IF(AND(OR(AB24="Probable",AB24="Posible"),OR(AD24="Moderado")),"Alto",
IF(AD24="Catastrófico","Extremo","")))))))))))))))</f>
        <v/>
      </c>
      <c r="AG24" s="99"/>
      <c r="AH24" s="110" t="str">
        <f>IF(AG24="Reducir (Mitigar)","Debe establecer el plan de acción a implementar para mitigar el nivel del riesgo",
IF(AG24="Reducir (Transferir)","No amerita plan de acción. Debe tercerizar la actividad que genera este riesgo o adquirir polizas para evitar responsabilidad economica, sin embargo mantiene la responsabilidad reputacional",
IF(AG24="Aceptar","No amerita plan de acción. Asuma las consecuencias de la materialización del riesgo",
IF(AG24="Evitar","No amerita plan de acción. No ejecute la actividad que genera el riesgo",
IF(AG24="Reducir","Debe establecer el plan de acción a implementar para mitigar el nivel del riesgo",
IF(AG24="Compartir","No amerita plan de acción. Comparta el riesgo con una parte interesada que pueda gestionarlo con mas eficacia",""))))))</f>
        <v/>
      </c>
      <c r="AI24" s="104"/>
      <c r="AJ24" s="115"/>
      <c r="AK24" s="115" t="str">
        <f>IF(AI24="","","∑ Peso porcentual de cada acción definida")</f>
        <v/>
      </c>
      <c r="AL24" s="94"/>
      <c r="AM24" s="3"/>
      <c r="AN24" s="3"/>
      <c r="AO24" s="3"/>
      <c r="AP24" s="3"/>
      <c r="AQ24" s="3"/>
      <c r="AR24" s="3"/>
      <c r="AS24" s="3"/>
      <c r="AT24" s="3"/>
      <c r="AU24" s="3"/>
      <c r="AV24" s="3"/>
      <c r="AW24" s="3"/>
      <c r="AX24" s="3"/>
      <c r="AY24" s="3"/>
      <c r="AZ24" s="3"/>
      <c r="BA24" s="3"/>
      <c r="BB24" s="3"/>
      <c r="BC24" s="3"/>
      <c r="BD24" s="3"/>
      <c r="BE24" s="3"/>
      <c r="BF24" s="3"/>
    </row>
    <row r="25" spans="1:58" ht="30.75" customHeight="1">
      <c r="A25" s="88"/>
      <c r="B25" s="88"/>
      <c r="C25" s="88"/>
      <c r="D25" s="88"/>
      <c r="E25" s="88"/>
      <c r="F25" s="88"/>
      <c r="G25" s="88"/>
      <c r="H25" s="88"/>
      <c r="I25" s="88"/>
      <c r="J25" s="88"/>
      <c r="K25" s="88"/>
      <c r="L25" s="88"/>
      <c r="M25" s="88"/>
      <c r="N25" s="88"/>
      <c r="O25" s="88"/>
      <c r="P25" s="88"/>
      <c r="Q25" s="31" t="str">
        <f>IF($H$24="","",
IF(OR($H$24="Corrupción",$H$24="Lavado de Activos",$H$24="Financiación del Terrorismo",$H$24="Trámites, OPAs y Consultas de Acceso a la Información Pública"),'6.Valoración Control Corrupción'!$E25,'5. Valoración de Controles'!$H25))</f>
        <v/>
      </c>
      <c r="R25" s="24" t="str">
        <f>IF($H$24="","",
IF(OR($H$24="Corrupción",$H$24="Lavado de Activos",$H$24="Financiación del Terrorismo",$H$24="Trámites, OPAs y Consultas de Acceso a la Información Pública"),"No Aplica",'5. Valoración de Controles'!$I25))</f>
        <v/>
      </c>
      <c r="S25" s="24" t="str">
        <f>IF($H$24="","",
IF(OR($H$24="Corrupción",$H$24="Lavado de Activos",$H$24="Financiación del Terrorismo",$H$24="Trámites, OPAs y Consultas de Acceso a la Información Pública"),"No Aplica",'5. Valoración de Controles'!$J25))</f>
        <v/>
      </c>
      <c r="T25" s="24" t="str">
        <f>IF($H$24="","",
IF(OR($H$24="Corrupción",$H$24="Lavado de Activos",$H$24="Financiación del Terrorismo",$H$24="Trámites, OPAs y Consultas de Acceso a la Información Pública"),"No Aplica",'5. Valoración de Controles'!$K25))</f>
        <v/>
      </c>
      <c r="U25" s="24" t="str">
        <f>IF($H$24="","",
IF(OR($H$24="Corrupción",$H$24="Lavado de Activos",$H$24="Financiación del Terrorismo",$H$24="Trámites, OPAs y Consultas de Acceso a la Información Pública"),"No Aplica",'5. Valoración de Controles'!$L25))</f>
        <v/>
      </c>
      <c r="V25" s="24" t="str">
        <f>IF($H$24="","",
IF(OR($H$24="Corrupción",$H$24="Lavado de Activos",$H$24="Financiación del Terrorismo",$H$24="Trámites, OPAs y Consultas de Acceso a la Información Pública"),"No Aplica",'5. Valoración de Controles'!$M25))</f>
        <v/>
      </c>
      <c r="W25" s="24" t="str">
        <f>IF($H$24="","",
IF(OR($H$24="Corrupción",$H$24="Lavado de Activos",$H$24="Financiación del Terrorismo",$H$24="Trámites, OPAs y Consultas de Acceso a la Información Pública"),"No Aplica",'5. Valoración de Controles'!$N25))</f>
        <v/>
      </c>
      <c r="X25" s="32" t="str">
        <f>IF($H$24="","",
IF(OR($H$24="Corrupción",$H$24="Lavado de Activos",$H$24="Financiación del Terrorismo",$H$24="Trámites, OPAs y Consultas de Acceso a la Información Pública"),"No Aplica",'5. Valoración de Controles'!$O25))</f>
        <v/>
      </c>
      <c r="Y25" s="32" t="str">
        <f>IF($H$24="","",
IF(OR($H$24="Corrupción",$H$24="Lavado de Activos",$H$24="Financiación del Terrorismo",$H$24="Trámites, OPAs y Consultas de Acceso a la Información Pública"),"No Aplica",'5. Valoración de Controles'!$P25))</f>
        <v/>
      </c>
      <c r="Z25" s="32" t="str">
        <f>IF($H$24="","",
IF(OR($H$24="Corrupción",$H$24="Lavado de Activos",$H$24="Financiación del Terrorismo",$H$24="Trámites, OPAs y Consultas de Acceso a la Información Pública"),"No Aplica",'5. Valoración de Controles'!$Q25))</f>
        <v/>
      </c>
      <c r="AA25" s="25" t="str">
        <f>IF($H$24="","",
IF(OR($H$24="Corrupción",$H$24="Lavado de Activos",$H$24="Financiación del Terrorismo",$H$24="Trámites, OPAs y Consultas de Acceso a la Información Pública"),"No aplica",'5. Valoración de Controles'!$R25))</f>
        <v/>
      </c>
      <c r="AB25" s="88"/>
      <c r="AC25" s="88"/>
      <c r="AD25" s="88"/>
      <c r="AE25" s="88"/>
      <c r="AF25" s="88"/>
      <c r="AG25" s="88"/>
      <c r="AH25" s="88"/>
      <c r="AI25" s="88"/>
      <c r="AJ25" s="88"/>
      <c r="AK25" s="88"/>
      <c r="AL25" s="88"/>
      <c r="AM25" s="3"/>
      <c r="AN25" s="3"/>
      <c r="AO25" s="3"/>
      <c r="AP25" s="3"/>
      <c r="AQ25" s="3"/>
      <c r="AR25" s="3"/>
      <c r="AS25" s="3"/>
      <c r="AT25" s="3"/>
      <c r="AU25" s="3"/>
      <c r="AV25" s="3"/>
      <c r="AW25" s="3"/>
      <c r="AX25" s="3"/>
      <c r="AY25" s="3"/>
      <c r="AZ25" s="3"/>
      <c r="BA25" s="3"/>
      <c r="BB25" s="3"/>
      <c r="BC25" s="3"/>
      <c r="BD25" s="3"/>
      <c r="BE25" s="3"/>
      <c r="BF25" s="3"/>
    </row>
    <row r="26" spans="1:58" ht="30.75" customHeight="1">
      <c r="A26" s="83"/>
      <c r="B26" s="83"/>
      <c r="C26" s="83"/>
      <c r="D26" s="83"/>
      <c r="E26" s="83"/>
      <c r="F26" s="83"/>
      <c r="G26" s="83"/>
      <c r="H26" s="83"/>
      <c r="I26" s="83"/>
      <c r="J26" s="83"/>
      <c r="K26" s="83"/>
      <c r="L26" s="83"/>
      <c r="M26" s="83"/>
      <c r="N26" s="83"/>
      <c r="O26" s="83"/>
      <c r="P26" s="83"/>
      <c r="Q26" s="31" t="str">
        <f>IF($H$24="","",
IF(OR($H$24="Corrupción",$H$24="Lavado de Activos",$H$24="Financiación del Terrorismo",$H$24="Trámites, OPAs y Consultas de Acceso a la Información Pública"),'6.Valoración Control Corrupción'!$E26,'5. Valoración de Controles'!$H26))</f>
        <v/>
      </c>
      <c r="R26" s="24" t="str">
        <f>IF($H$24="","",
IF(OR($H$24="Corrupción",$H$24="Lavado de Activos",$H$24="Financiación del Terrorismo",$H$24="Trámites, OPAs y Consultas de Acceso a la Información Pública"),"No Aplica",'5. Valoración de Controles'!$I26))</f>
        <v/>
      </c>
      <c r="S26" s="24" t="str">
        <f>IF($H$24="","",
IF(OR($H$24="Corrupción",$H$24="Lavado de Activos",$H$24="Financiación del Terrorismo",$H$24="Trámites, OPAs y Consultas de Acceso a la Información Pública"),"No Aplica",'5. Valoración de Controles'!$J26))</f>
        <v/>
      </c>
      <c r="T26" s="24" t="str">
        <f>IF($H$24="","",
IF(OR($H$24="Corrupción",$H$24="Lavado de Activos",$H$24="Financiación del Terrorismo",$H$24="Trámites, OPAs y Consultas de Acceso a la Información Pública"),"No Aplica",'5. Valoración de Controles'!$K26))</f>
        <v/>
      </c>
      <c r="U26" s="24" t="str">
        <f>IF($H$24="","",
IF(OR($H$24="Corrupción",$H$24="Lavado de Activos",$H$24="Financiación del Terrorismo",$H$24="Trámites, OPAs y Consultas de Acceso a la Información Pública"),"No Aplica",'5. Valoración de Controles'!$L26))</f>
        <v/>
      </c>
      <c r="V26" s="24" t="str">
        <f>IF($H$24="","",
IF(OR($H$24="Corrupción",$H$24="Lavado de Activos",$H$24="Financiación del Terrorismo",$H$24="Trámites, OPAs y Consultas de Acceso a la Información Pública"),"No Aplica",'5. Valoración de Controles'!$M26))</f>
        <v/>
      </c>
      <c r="W26" s="24" t="str">
        <f>IF($H$24="","",
IF(OR($H$24="Corrupción",$H$24="Lavado de Activos",$H$24="Financiación del Terrorismo",$H$24="Trámites, OPAs y Consultas de Acceso a la Información Pública"),"No Aplica",'5. Valoración de Controles'!$N26))</f>
        <v/>
      </c>
      <c r="X26" s="32" t="str">
        <f>IF($H$24="","",
IF(OR($H$24="Corrupción",$H$24="Lavado de Activos",$H$24="Financiación del Terrorismo",$H$24="Trámites, OPAs y Consultas de Acceso a la Información Pública"),"No Aplica",'5. Valoración de Controles'!$O26))</f>
        <v/>
      </c>
      <c r="Y26" s="32" t="str">
        <f>IF($H$24="","",
IF(OR($H$24="Corrupción",$H$24="Lavado de Activos",$H$24="Financiación del Terrorismo",$H$24="Trámites, OPAs y Consultas de Acceso a la Información Pública"),"No Aplica",'5. Valoración de Controles'!$P26))</f>
        <v/>
      </c>
      <c r="Z26" s="32" t="str">
        <f>IF($H$24="","",
IF(OR($H$24="Corrupción",$H$24="Lavado de Activos",$H$24="Financiación del Terrorismo",$H$24="Trámites, OPAs y Consultas de Acceso a la Información Pública"),"No Aplica",'5. Valoración de Controles'!$Q26))</f>
        <v/>
      </c>
      <c r="AA26" s="25" t="str">
        <f>IF($H$24="","",
IF(OR($H$24="Corrupción",$H$24="Lavado de Activos",$H$24="Financiación del Terrorismo",$H$24="Trámites, OPAs y Consultas de Acceso a la Información Pública"),"No aplica",'5. Valoración de Controles'!$R26))</f>
        <v/>
      </c>
      <c r="AB26" s="83"/>
      <c r="AC26" s="83"/>
      <c r="AD26" s="83"/>
      <c r="AE26" s="83"/>
      <c r="AF26" s="83"/>
      <c r="AG26" s="83"/>
      <c r="AH26" s="83"/>
      <c r="AI26" s="83"/>
      <c r="AJ26" s="83"/>
      <c r="AK26" s="83"/>
      <c r="AL26" s="83"/>
      <c r="AM26" s="3"/>
      <c r="AN26" s="3"/>
      <c r="AO26" s="3"/>
      <c r="AP26" s="3"/>
      <c r="AQ26" s="3"/>
      <c r="AR26" s="3"/>
      <c r="AS26" s="3"/>
      <c r="AT26" s="3"/>
      <c r="AU26" s="3"/>
      <c r="AV26" s="3"/>
      <c r="AW26" s="3"/>
      <c r="AX26" s="3"/>
      <c r="AY26" s="3"/>
      <c r="AZ26" s="3"/>
      <c r="BA26" s="3"/>
      <c r="BB26" s="3"/>
      <c r="BC26" s="3"/>
      <c r="BD26" s="3"/>
      <c r="BE26" s="3"/>
      <c r="BF26" s="3"/>
    </row>
    <row r="27" spans="1:58" ht="31.5" customHeight="1">
      <c r="A27" s="93">
        <v>7</v>
      </c>
      <c r="B27" s="94" t="str">
        <f>'2. Identificación del Riesgo'!B27:B29</f>
        <v/>
      </c>
      <c r="C27" s="94" t="str">
        <f>IF('2. Identificación del Riesgo'!C27:C29="","",'2. Identificación del Riesgo'!C27:C29)</f>
        <v/>
      </c>
      <c r="D27" s="94" t="str">
        <f>IF('2. Identificación del Riesgo'!D27:D29="","",'2. Identificación del Riesgo'!D27:D29)</f>
        <v/>
      </c>
      <c r="E27" s="94" t="str">
        <f>IF('2. Identificación del Riesgo'!E27:E29="","",'2. Identificación del Riesgo'!E27:E29)</f>
        <v/>
      </c>
      <c r="F27" s="94" t="str">
        <f>IF('2. Identificación del Riesgo'!F27:F29="","",'2. Identificación del Riesgo'!F27:F29)</f>
        <v/>
      </c>
      <c r="G27" s="94" t="str">
        <f>IF('2. Identificación del Riesgo'!G27:G29="","",'2. Identificación del Riesgo'!G27:G29)</f>
        <v/>
      </c>
      <c r="H27" s="94" t="str">
        <f>IF('2. Identificación del Riesgo'!H27:H29="","",'2. Identificación del Riesgo'!H27:H29)</f>
        <v/>
      </c>
      <c r="I27" s="94" t="str">
        <f>IF('2. Identificación del Riesgo'!I27:I29="","",'2. Identificación del Riesgo'!I27:I29)</f>
        <v/>
      </c>
      <c r="J27" s="94" t="str">
        <f>IF('2. Identificación del Riesgo'!J27:J29="","",'2. Identificación del Riesgo'!J27:J29)</f>
        <v/>
      </c>
      <c r="K27" s="98" t="str">
        <f>'2. Identificación del Riesgo'!K27:K29</f>
        <v/>
      </c>
      <c r="L27" s="96" t="str">
        <f>'2. Identificación del Riesgo'!L27:L29</f>
        <v/>
      </c>
      <c r="M27" s="96" t="str">
        <f>IF(OR('2. Identificación del Riesgo'!H27:H29="Corrupción",'2. Identificación del Riesgo'!H27:H29="Lavado de Activos",'2. Identificación del Riesgo'!H27:H29="Financiación del Terrorismo",'2. Identificación del Riesgo'!H27:H29="Trámites, OPAs y Consultas de Acceso a la Información Pública"),"No Aplica",
IF('2. Identificación del Riesgo'!M27:M29="","",'2. Identificación del Riesgo'!M27:M29))</f>
        <v/>
      </c>
      <c r="N27" s="98" t="str">
        <f>'2. Identificación del Riesgo'!N27:N29</f>
        <v/>
      </c>
      <c r="O27" s="96" t="str">
        <f>'2. Identificación del Riesgo'!O27:O29</f>
        <v/>
      </c>
      <c r="P27" s="97" t="str">
        <f>'2. Identificación del Riesgo'!P27:P29</f>
        <v/>
      </c>
      <c r="Q27" s="31" t="str">
        <f>IF($H$27="","",
IF(OR($H$27="Corrupción",$H$27="Lavado de Activos",$H$27="Financiación del Terrorismo",$H$27="Trámites, OPAs y Consultas de Acceso a la Información Pública"),'6.Valoración Control Corrupción'!$E27,'5. Valoración de Controles'!$H27))</f>
        <v/>
      </c>
      <c r="R27" s="24" t="str">
        <f>IF($H$27="","",
IF(OR($H$27="Corrupción",$H$27="Lavado de Activos",$H$27="Financiación del Terrorismo",$H$27="Trámites, OPAs y Consultas de Acceso a la Información Pública"),"No Aplica",'5. Valoración de Controles'!$I27))</f>
        <v/>
      </c>
      <c r="S27" s="24" t="str">
        <f>IF($H$27="","",
IF(OR($H$27="Corrupción",$H$27="Lavado de Activos",$H$27="Financiación del Terrorismo",$H$27="Trámites, OPAs y Consultas de Acceso a la Información Pública"),"No Aplica",'5. Valoración de Controles'!$J27))</f>
        <v/>
      </c>
      <c r="T27" s="24" t="str">
        <f>IF($H$27="","",
IF(OR($H$27="Corrupción",$H$27="Lavado de Activos",$H$27="Financiación del Terrorismo",$H$27="Trámites, OPAs y Consultas de Acceso a la Información Pública"),"No Aplica",'5. Valoración de Controles'!$K27))</f>
        <v/>
      </c>
      <c r="U27" s="24" t="str">
        <f>IF($H$27="","",
IF(OR($H$27="Corrupción",$H$27="Lavado de Activos",$H$27="Financiación del Terrorismo",$H$27="Trámites, OPAs y Consultas de Acceso a la Información Pública"),"No Aplica",'5. Valoración de Controles'!$L27))</f>
        <v/>
      </c>
      <c r="V27" s="24" t="str">
        <f>IF($H$27="","",
IF(OR($H$27="Corrupción",$H$27="Lavado de Activos",$H$27="Financiación del Terrorismo",$H$27="Trámites, OPAs y Consultas de Acceso a la Información Pública"),"No Aplica",'5. Valoración de Controles'!$M27))</f>
        <v/>
      </c>
      <c r="W27" s="24" t="str">
        <f>IF($H$27="","",
IF(OR($H$27="Corrupción",$H$27="Lavado de Activos",$H$27="Financiación del Terrorismo",$H$27="Trámites, OPAs y Consultas de Acceso a la Información Pública"),"No Aplica",'5. Valoración de Controles'!$N27))</f>
        <v/>
      </c>
      <c r="X27" s="32" t="str">
        <f>IF($H$27="","",
IF(OR($H$27="Corrupción",$H$27="Lavado de Activos",$H$27="Financiación del Terrorismo",$H$27="Trámites, OPAs y Consultas de Acceso a la Información Pública"),"No Aplica",'5. Valoración de Controles'!$O27))</f>
        <v/>
      </c>
      <c r="Y27" s="32" t="str">
        <f>IF($H$27="","",
IF(OR($H$27="Corrupción",$H$27="Lavado de Activos",$H$27="Financiación del Terrorismo",$H$27="Trámites, OPAs y Consultas de Acceso a la Información Pública"),"No Aplica",'5. Valoración de Controles'!$P27))</f>
        <v/>
      </c>
      <c r="Z27" s="32" t="str">
        <f>IF($H$27="","",
IF(OR($H$27="Corrupción",$H$27="Lavado de Activos",$H$27="Financiación del Terrorismo",$H$27="Trámites, OPAs y Consultas de Acceso a la Información Pública"),"No Aplica",'5. Valoración de Controles'!$Q27))</f>
        <v/>
      </c>
      <c r="AA27" s="25" t="str">
        <f>IF($H$27="","",
IF(OR($H$27="Corrupción",$H$27="Lavado de Activos",$H$27="Financiación del Terrorismo",$H$27="Trámites, OPAs y Consultas de Acceso a la Información Pública"),"No aplica",'5. Valoración de Controles'!$R27))</f>
        <v/>
      </c>
      <c r="AB27" s="98" t="str">
        <f>IF(H27="","",
IF(OR(H27="Corrupción",H27="Lavado de Activos",H27="Financiación del Terrorismo",H27="Trámites, OPAs y Consultas de Acceso a la Información Pública"),'6.Valoración Control Corrupción'!W27:W29,
IF(OR(H27&lt;&gt;"Corrupción",H27&lt;&gt;"Lavado de Activos",H27&lt;&gt;"Financiación del Terrorismo",H27&lt;&gt;"Trámites, OPAs y Consultas de Acceso a la Información Pública"),IF(AC27="","",
IF(AND(AC27&gt;0,AC27&lt;0.4),"Muy Baja",
IF(AND(AC27&gt;=0.4,AC27&lt;0.6),"Baja",
IF(AND(AC27&gt;=0.6,AC27&lt;0.8),"Media",
IF(AND(AC27&gt;=0.8,AC27&lt;1),"Alta",
IF(AC27&gt;=1,"Muy Alta","")))))))))</f>
        <v/>
      </c>
      <c r="AC27" s="116"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Controles'!U29&gt;0,'5. Valoración de Controles'!U29,
IF('5. Valoración de Controles'!U28&gt;0,'5. Valoración de Controles'!U28,
IF('5. Valoración de Controles'!U27&gt;0,'5. Valoración de Controles'!U27,L27))))))</f>
        <v/>
      </c>
      <c r="AD27" s="98" t="str">
        <f>IF(H27="","",
IF(OR(H27="Corrupción",H27="Lavado de Activos",H27="Financiación del Terrorismo",H27="Trámites, OPAs y Consultas de Acceso a la Información Pública"),'3. Impacto Riesgo de Corrupción'!Z27:Z29,
IF(OR(H27&lt;&gt;"Corrupción",H27&lt;&gt;"Lavado de Activos",H27&lt;&gt;"Financiación del Terrorismo",H27&lt;&gt;"Trámites, OPAs y Consultas de Acceso a la Información Pública"),
IF(AE27="","",
IF(AND(AE27&gt;0,AE27&lt;0.4),"Leve",
IF(AND(AE27&gt;=0.4,AE27&lt;0.6),"Menor",
IF(AND(AE27&gt;=0.6,AE27&lt;0.8),"Moderado",
IF(AND(AE27&gt;=0.8,AE27&lt;1),"Mayor",
IF(AE27&gt;=1,"Catastrófico","")))))))))</f>
        <v/>
      </c>
      <c r="AE27" s="116" t="str">
        <f>IF(H27="","",
IF(OR(H27="Corrupción",H27="Lavado de Activos",H27="Financiación del Terrorismo",H27="Trámites, OPAs y Consultas de Acceso a la Información Pública"),"No aplica",
IF(OR(H27&lt;&gt;"Corrupción",H27&lt;&gt;"Lavado de Activos",H27&lt;&gt;"Financiación del Terrorismo",H27&lt;&gt;"Trámites, OPAs y Consultas de Acceso a la Información Pública"),
IF('5. Valoración de Controles'!V29&gt;0,'5. Valoración de Controles'!V29,
IF('5. Valoración de Controles'!V28&gt;0,'5. Valoración de Controles'!V28,
IF('5. Valoración de Controles'!V27&gt;0,'5. Valoración de Controles'!V27,O27))))))</f>
        <v/>
      </c>
      <c r="AF27" s="97" t="str">
        <f>IF(AND(AB27="Muy Alta",OR(AD27="Leve",AD27="Menor",AD27="Moderado",AD27="Mayor")),"Alto",
IF(AND(AB27="Alta",OR(AD27="Leve",AD27="Menor")),"Moderado",
IF(AND(AB27="Alta",OR(AD27="Moderado",AD27="Mayor")),"Alto",
IF(AND(AB27="Media",OR(AD27="Leve",AD27="Menor",AD27="Moderado")),"Moderado",
IF(AND(AB27="Media",OR(AD27="Mayor")),"Alto",
IF(AND(AB27="Baja",OR(AD27="Leve")),"Bajo",
IF(AND(OR(AB27="Baja",AB27="Improbable"),OR(AD27="Menor",AD27="Moderado")),"Moderado",
IF(AND(OR(AB27="Baja",AB27="Improbable"),AD27="Mayor"),"Alto",
IF(AND(AB27="Muy Baja",OR(AD27="Leve",AD27="Menor")),"Bajo",
IF(AND(OR(AB27="Muy Baja",AB27="Rara vez"),OR(AD27="Moderado")),"Moderado",
IF(AND(OR(AB27="Muy Baja",AB27="Rara vez"),AD27="Mayor"),"Alto",
IF(AND(OR(AB27="Casi seguro",AB27="Probable",AB27="Posible"),AD27="Mayor"),"Extremo",
IF(AND(AB27="Casi seguro",AD27="Moderado"),"Extremo",
IF(AND(OR(AB27="Probable",AB27="Posible"),OR(AD27="Moderado")),"Alto",
IF(AD27="Catastrófico","Extremo","")))))))))))))))</f>
        <v/>
      </c>
      <c r="AG27" s="99"/>
      <c r="AH27" s="110" t="str">
        <f>IF(AG27="Reducir (Mitigar)","Debe establecer el plan de acción a implementar para mitigar el nivel del riesgo",
IF(AG27="Reducir (Transferir)","No amerita plan de acción. Debe tercerizar la actividad que genera este riesgo o adquirir polizas para evitar responsabilidad economica, sin embargo mantiene la responsabilidad reputacional",
IF(AG27="Aceptar","No amerita plan de acción. Asuma las consecuencias de la materialización del riesgo",
IF(AG27="Evitar","No amerita plan de acción. No ejecute la actividad que genera el riesgo",
IF(AG27="Reducir","Debe establecer el plan de acción a implementar para mitigar el nivel del riesgo",
IF(AG27="Compartir","No amerita plan de acción. Comparta el riesgo con una parte interesada que pueda gestionarlo con mas eficacia",""))))))</f>
        <v/>
      </c>
      <c r="AI27" s="104"/>
      <c r="AJ27" s="115"/>
      <c r="AK27" s="115" t="str">
        <f>IF(AI27="","","∑ Peso porcentual de cada acción definida")</f>
        <v/>
      </c>
      <c r="AL27" s="94"/>
      <c r="AM27" s="3"/>
      <c r="AN27" s="3"/>
      <c r="AO27" s="3"/>
      <c r="AP27" s="3"/>
      <c r="AQ27" s="3"/>
      <c r="AR27" s="3"/>
      <c r="AS27" s="3"/>
      <c r="AT27" s="3"/>
      <c r="AU27" s="3"/>
      <c r="AV27" s="3"/>
      <c r="AW27" s="3"/>
      <c r="AX27" s="3"/>
      <c r="AY27" s="3"/>
      <c r="AZ27" s="3"/>
      <c r="BA27" s="3"/>
      <c r="BB27" s="3"/>
      <c r="BC27" s="3"/>
      <c r="BD27" s="3"/>
      <c r="BE27" s="3"/>
      <c r="BF27" s="3"/>
    </row>
    <row r="28" spans="1:58" ht="31.5" customHeight="1">
      <c r="A28" s="88"/>
      <c r="B28" s="88"/>
      <c r="C28" s="88"/>
      <c r="D28" s="88"/>
      <c r="E28" s="88"/>
      <c r="F28" s="88"/>
      <c r="G28" s="88"/>
      <c r="H28" s="88"/>
      <c r="I28" s="88"/>
      <c r="J28" s="88"/>
      <c r="K28" s="88"/>
      <c r="L28" s="88"/>
      <c r="M28" s="88"/>
      <c r="N28" s="88"/>
      <c r="O28" s="88"/>
      <c r="P28" s="88"/>
      <c r="Q28" s="31" t="str">
        <f>IF($H$27="","",
IF(OR($H$27="Corrupción",$H$27="Lavado de Activos",$H$27="Financiación del Terrorismo",$H$27="Trámites, OPAs y Consultas de Acceso a la Información Pública"),'6.Valoración Control Corrupción'!$E28,'5. Valoración de Controles'!$H28))</f>
        <v/>
      </c>
      <c r="R28" s="24" t="str">
        <f>IF($H$27="","",
IF(OR($H$27="Corrupción",$H$27="Lavado de Activos",$H$27="Financiación del Terrorismo",$H$27="Trámites, OPAs y Consultas de Acceso a la Información Pública"),"No Aplica",'5. Valoración de Controles'!$I28))</f>
        <v/>
      </c>
      <c r="S28" s="24" t="str">
        <f>IF($H$27="","",
IF(OR($H$27="Corrupción",$H$27="Lavado de Activos",$H$27="Financiación del Terrorismo",$H$27="Trámites, OPAs y Consultas de Acceso a la Información Pública"),"No Aplica",'5. Valoración de Controles'!$J28))</f>
        <v/>
      </c>
      <c r="T28" s="24" t="str">
        <f>IF($H$27="","",
IF(OR($H$27="Corrupción",$H$27="Lavado de Activos",$H$27="Financiación del Terrorismo",$H$27="Trámites, OPAs y Consultas de Acceso a la Información Pública"),"No Aplica",'5. Valoración de Controles'!$K28))</f>
        <v/>
      </c>
      <c r="U28" s="24" t="str">
        <f>IF($H$27="","",
IF(OR($H$27="Corrupción",$H$27="Lavado de Activos",$H$27="Financiación del Terrorismo",$H$27="Trámites, OPAs y Consultas de Acceso a la Información Pública"),"No Aplica",'5. Valoración de Controles'!$L28))</f>
        <v/>
      </c>
      <c r="V28" s="24" t="str">
        <f>IF($H$27="","",
IF(OR($H$27="Corrupción",$H$27="Lavado de Activos",$H$27="Financiación del Terrorismo",$H$27="Trámites, OPAs y Consultas de Acceso a la Información Pública"),"No Aplica",'5. Valoración de Controles'!$M28))</f>
        <v/>
      </c>
      <c r="W28" s="24" t="str">
        <f>IF($H$27="","",
IF(OR($H$27="Corrupción",$H$27="Lavado de Activos",$H$27="Financiación del Terrorismo",$H$27="Trámites, OPAs y Consultas de Acceso a la Información Pública"),"No Aplica",'5. Valoración de Controles'!$N28))</f>
        <v/>
      </c>
      <c r="X28" s="32" t="str">
        <f>IF($H$27="","",
IF(OR($H$27="Corrupción",$H$27="Lavado de Activos",$H$27="Financiación del Terrorismo",$H$27="Trámites, OPAs y Consultas de Acceso a la Información Pública"),"No Aplica",'5. Valoración de Controles'!$O28))</f>
        <v/>
      </c>
      <c r="Y28" s="32" t="str">
        <f>IF($H$27="","",
IF(OR($H$27="Corrupción",$H$27="Lavado de Activos",$H$27="Financiación del Terrorismo",$H$27="Trámites, OPAs y Consultas de Acceso a la Información Pública"),"No Aplica",'5. Valoración de Controles'!$P28))</f>
        <v/>
      </c>
      <c r="Z28" s="32" t="str">
        <f>IF($H$27="","",
IF(OR($H$27="Corrupción",$H$27="Lavado de Activos",$H$27="Financiación del Terrorismo",$H$27="Trámites, OPAs y Consultas de Acceso a la Información Pública"),"No Aplica",'5. Valoración de Controles'!$Q28))</f>
        <v/>
      </c>
      <c r="AA28" s="25" t="str">
        <f>IF($H$27="","",
IF(OR($H$27="Corrupción",$H$27="Lavado de Activos",$H$27="Financiación del Terrorismo",$H$27="Trámites, OPAs y Consultas de Acceso a la Información Pública"),"No aplica",'5. Valoración de Controles'!$R28))</f>
        <v/>
      </c>
      <c r="AB28" s="88"/>
      <c r="AC28" s="88"/>
      <c r="AD28" s="88"/>
      <c r="AE28" s="88"/>
      <c r="AF28" s="88"/>
      <c r="AG28" s="88"/>
      <c r="AH28" s="88"/>
      <c r="AI28" s="88"/>
      <c r="AJ28" s="88"/>
      <c r="AK28" s="88"/>
      <c r="AL28" s="88"/>
      <c r="AM28" s="3"/>
      <c r="AN28" s="3"/>
      <c r="AO28" s="3"/>
      <c r="AP28" s="3"/>
      <c r="AQ28" s="3"/>
      <c r="AR28" s="3"/>
      <c r="AS28" s="3"/>
      <c r="AT28" s="3"/>
      <c r="AU28" s="3"/>
      <c r="AV28" s="3"/>
      <c r="AW28" s="3"/>
      <c r="AX28" s="3"/>
      <c r="AY28" s="3"/>
      <c r="AZ28" s="3"/>
      <c r="BA28" s="3"/>
      <c r="BB28" s="3"/>
      <c r="BC28" s="3"/>
      <c r="BD28" s="3"/>
      <c r="BE28" s="3"/>
      <c r="BF28" s="3"/>
    </row>
    <row r="29" spans="1:58" ht="31.5" customHeight="1">
      <c r="A29" s="83"/>
      <c r="B29" s="83"/>
      <c r="C29" s="83"/>
      <c r="D29" s="83"/>
      <c r="E29" s="83"/>
      <c r="F29" s="83"/>
      <c r="G29" s="83"/>
      <c r="H29" s="83"/>
      <c r="I29" s="83"/>
      <c r="J29" s="83"/>
      <c r="K29" s="83"/>
      <c r="L29" s="83"/>
      <c r="M29" s="83"/>
      <c r="N29" s="83"/>
      <c r="O29" s="83"/>
      <c r="P29" s="83"/>
      <c r="Q29" s="31" t="str">
        <f>IF($H$27="","",
IF(OR($H$27="Corrupción",$H$27="Lavado de Activos",$H$27="Financiación del Terrorismo",$H$27="Trámites, OPAs y Consultas de Acceso a la Información Pública"),'6.Valoración Control Corrupción'!$E29,'5. Valoración de Controles'!$H29))</f>
        <v/>
      </c>
      <c r="R29" s="24" t="str">
        <f>IF($H$27="","",
IF(OR($H$27="Corrupción",$H$27="Lavado de Activos",$H$27="Financiación del Terrorismo",$H$27="Trámites, OPAs y Consultas de Acceso a la Información Pública"),"No Aplica",'5. Valoración de Controles'!$I29))</f>
        <v/>
      </c>
      <c r="S29" s="24" t="str">
        <f>IF($H$27="","",
IF(OR($H$27="Corrupción",$H$27="Lavado de Activos",$H$27="Financiación del Terrorismo",$H$27="Trámites, OPAs y Consultas de Acceso a la Información Pública"),"No Aplica",'5. Valoración de Controles'!$J29))</f>
        <v/>
      </c>
      <c r="T29" s="24" t="str">
        <f>IF($H$27="","",
IF(OR($H$27="Corrupción",$H$27="Lavado de Activos",$H$27="Financiación del Terrorismo",$H$27="Trámites, OPAs y Consultas de Acceso a la Información Pública"),"No Aplica",'5. Valoración de Controles'!$K29))</f>
        <v/>
      </c>
      <c r="U29" s="24" t="str">
        <f>IF($H$27="","",
IF(OR($H$27="Corrupción",$H$27="Lavado de Activos",$H$27="Financiación del Terrorismo",$H$27="Trámites, OPAs y Consultas de Acceso a la Información Pública"),"No Aplica",'5. Valoración de Controles'!$L29))</f>
        <v/>
      </c>
      <c r="V29" s="24" t="str">
        <f>IF($H$27="","",
IF(OR($H$27="Corrupción",$H$27="Lavado de Activos",$H$27="Financiación del Terrorismo",$H$27="Trámites, OPAs y Consultas de Acceso a la Información Pública"),"No Aplica",'5. Valoración de Controles'!$M29))</f>
        <v/>
      </c>
      <c r="W29" s="24" t="str">
        <f>IF($H$27="","",
IF(OR($H$27="Corrupción",$H$27="Lavado de Activos",$H$27="Financiación del Terrorismo",$H$27="Trámites, OPAs y Consultas de Acceso a la Información Pública"),"No Aplica",'5. Valoración de Controles'!$N29))</f>
        <v/>
      </c>
      <c r="X29" s="32" t="str">
        <f>IF($H$27="","",
IF(OR($H$27="Corrupción",$H$27="Lavado de Activos",$H$27="Financiación del Terrorismo",$H$27="Trámites, OPAs y Consultas de Acceso a la Información Pública"),"No Aplica",'5. Valoración de Controles'!$O29))</f>
        <v/>
      </c>
      <c r="Y29" s="32" t="str">
        <f>IF($H$27="","",
IF(OR($H$27="Corrupción",$H$27="Lavado de Activos",$H$27="Financiación del Terrorismo",$H$27="Trámites, OPAs y Consultas de Acceso a la Información Pública"),"No Aplica",'5. Valoración de Controles'!$P29))</f>
        <v/>
      </c>
      <c r="Z29" s="32" t="str">
        <f>IF($H$27="","",
IF(OR($H$27="Corrupción",$H$27="Lavado de Activos",$H$27="Financiación del Terrorismo",$H$27="Trámites, OPAs y Consultas de Acceso a la Información Pública"),"No Aplica",'5. Valoración de Controles'!$Q29))</f>
        <v/>
      </c>
      <c r="AA29" s="25" t="str">
        <f>IF($H$27="","",
IF(OR($H$27="Corrupción",$H$27="Lavado de Activos",$H$27="Financiación del Terrorismo",$H$27="Trámites, OPAs y Consultas de Acceso a la Información Pública"),"No aplica",'5. Valoración de Controles'!$R29))</f>
        <v/>
      </c>
      <c r="AB29" s="83"/>
      <c r="AC29" s="83"/>
      <c r="AD29" s="83"/>
      <c r="AE29" s="83"/>
      <c r="AF29" s="83"/>
      <c r="AG29" s="83"/>
      <c r="AH29" s="83"/>
      <c r="AI29" s="83"/>
      <c r="AJ29" s="83"/>
      <c r="AK29" s="83"/>
      <c r="AL29" s="83"/>
      <c r="AM29" s="3"/>
      <c r="AN29" s="3"/>
      <c r="AO29" s="3"/>
      <c r="AP29" s="3"/>
      <c r="AQ29" s="3"/>
      <c r="AR29" s="3"/>
      <c r="AS29" s="3"/>
      <c r="AT29" s="3"/>
      <c r="AU29" s="3"/>
      <c r="AV29" s="3"/>
      <c r="AW29" s="3"/>
      <c r="AX29" s="3"/>
      <c r="AY29" s="3"/>
      <c r="AZ29" s="3"/>
      <c r="BA29" s="3"/>
      <c r="BB29" s="3"/>
      <c r="BC29" s="3"/>
      <c r="BD29" s="3"/>
      <c r="BE29" s="3"/>
      <c r="BF29" s="3"/>
    </row>
    <row r="30" spans="1:58" ht="31.5" customHeight="1">
      <c r="A30" s="93">
        <v>8</v>
      </c>
      <c r="B30" s="94" t="str">
        <f>'2. Identificación del Riesgo'!B30:B32</f>
        <v/>
      </c>
      <c r="C30" s="94" t="str">
        <f>IF('2. Identificación del Riesgo'!C30:C32="","",'2. Identificación del Riesgo'!C30:C32)</f>
        <v/>
      </c>
      <c r="D30" s="94" t="str">
        <f>IF('2. Identificación del Riesgo'!D30:D32="","",'2. Identificación del Riesgo'!D30:D32)</f>
        <v/>
      </c>
      <c r="E30" s="94" t="str">
        <f>IF('2. Identificación del Riesgo'!E30:E32="","",'2. Identificación del Riesgo'!E30:E32)</f>
        <v/>
      </c>
      <c r="F30" s="94" t="str">
        <f>IF('2. Identificación del Riesgo'!F30:F32="","",'2. Identificación del Riesgo'!F30:F32)</f>
        <v/>
      </c>
      <c r="G30" s="94" t="str">
        <f>IF('2. Identificación del Riesgo'!G30:G32="","",'2. Identificación del Riesgo'!G30:G32)</f>
        <v/>
      </c>
      <c r="H30" s="94" t="str">
        <f>IF('2. Identificación del Riesgo'!H30:H32="","",'2. Identificación del Riesgo'!H30:H32)</f>
        <v/>
      </c>
      <c r="I30" s="94" t="str">
        <f>IF('2. Identificación del Riesgo'!I30:I32="","",'2. Identificación del Riesgo'!I30:I32)</f>
        <v/>
      </c>
      <c r="J30" s="94" t="str">
        <f>IF('2. Identificación del Riesgo'!J30:J32="","",'2. Identificación del Riesgo'!J30:J32)</f>
        <v/>
      </c>
      <c r="K30" s="98" t="str">
        <f>'2. Identificación del Riesgo'!K30:K32</f>
        <v/>
      </c>
      <c r="L30" s="96" t="str">
        <f>'2. Identificación del Riesgo'!L30:L32</f>
        <v/>
      </c>
      <c r="M30" s="96" t="str">
        <f>IF(OR('2. Identificación del Riesgo'!H30:H32="Corrupción",'2. Identificación del Riesgo'!H30:H32="Lavado de Activos",'2. Identificación del Riesgo'!H30:H32="Financiación del Terrorismo",'2. Identificación del Riesgo'!H30:H32="Trámites, OPAs y Consultas de Acceso a la Información Pública"),"No Aplica",
IF('2. Identificación del Riesgo'!M30:M32="","",'2. Identificación del Riesgo'!M30:M32))</f>
        <v/>
      </c>
      <c r="N30" s="98" t="str">
        <f>'2. Identificación del Riesgo'!N30:N32</f>
        <v/>
      </c>
      <c r="O30" s="96" t="str">
        <f>'2. Identificación del Riesgo'!O30:O32</f>
        <v/>
      </c>
      <c r="P30" s="97" t="str">
        <f>'2. Identificación del Riesgo'!P30:P32</f>
        <v/>
      </c>
      <c r="Q30" s="31" t="str">
        <f>IF($H$30="","",
IF(OR($H$30="Corrupción",$H$30="Lavado de Activos",$H$30="Financiación del Terrorismo",$H$30="Trámites, OPAs y Consultas de Acceso a la Información Pública"),'6.Valoración Control Corrupción'!$E30,'5. Valoración de Controles'!$H30))</f>
        <v/>
      </c>
      <c r="R30" s="24" t="str">
        <f>IF($H$30="","",
IF(OR($H$30="Corrupción",$H$30="Lavado de Activos",$H$30="Financiación del Terrorismo",$H$30="Trámites, OPAs y Consultas de Acceso a la Información Pública"),"No Aplica",'5. Valoración de Controles'!$I30))</f>
        <v/>
      </c>
      <c r="S30" s="24" t="str">
        <f>IF($H$30="","",
IF(OR($H$30="Corrupción",$H$30="Lavado de Activos",$H$30="Financiación del Terrorismo",$H$30="Trámites, OPAs y Consultas de Acceso a la Información Pública"),"No Aplica",'5. Valoración de Controles'!$J30))</f>
        <v/>
      </c>
      <c r="T30" s="24" t="str">
        <f>IF($H$30="","",
IF(OR($H$30="Corrupción",$H$30="Lavado de Activos",$H$30="Financiación del Terrorismo",$H$30="Trámites, OPAs y Consultas de Acceso a la Información Pública"),"No Aplica",'5. Valoración de Controles'!$K30))</f>
        <v/>
      </c>
      <c r="U30" s="24" t="str">
        <f>IF($H$30="","",
IF(OR($H$30="Corrupción",$H$30="Lavado de Activos",$H$30="Financiación del Terrorismo",$H$30="Trámites, OPAs y Consultas de Acceso a la Información Pública"),"No Aplica",'5. Valoración de Controles'!$L30))</f>
        <v/>
      </c>
      <c r="V30" s="24" t="str">
        <f>IF($H$30="","",
IF(OR($H$30="Corrupción",$H$30="Lavado de Activos",$H$30="Financiación del Terrorismo",$H$30="Trámites, OPAs y Consultas de Acceso a la Información Pública"),"No Aplica",'5. Valoración de Controles'!$M30))</f>
        <v/>
      </c>
      <c r="W30" s="24" t="str">
        <f>IF($H$30="","",
IF(OR($H$30="Corrupción",$H$30="Lavado de Activos",$H$30="Financiación del Terrorismo",$H$30="Trámites, OPAs y Consultas de Acceso a la Información Pública"),"No Aplica",'5. Valoración de Controles'!$N30))</f>
        <v/>
      </c>
      <c r="X30" s="32" t="str">
        <f>IF($H$30="","",
IF(OR($H$30="Corrupción",$H$30="Lavado de Activos",$H$30="Financiación del Terrorismo",$H$30="Trámites, OPAs y Consultas de Acceso a la Información Pública"),"No Aplica",'5. Valoración de Controles'!$O30))</f>
        <v/>
      </c>
      <c r="Y30" s="32" t="str">
        <f>IF($H$30="","",
IF(OR($H$30="Corrupción",$H$30="Lavado de Activos",$H$30="Financiación del Terrorismo",$H$30="Trámites, OPAs y Consultas de Acceso a la Información Pública"),"No Aplica",'5. Valoración de Controles'!$P30))</f>
        <v/>
      </c>
      <c r="Z30" s="32" t="str">
        <f>IF($H$30="","",
IF(OR($H$30="Corrupción",$H$30="Lavado de Activos",$H$30="Financiación del Terrorismo",$H$30="Trámites, OPAs y Consultas de Acceso a la Información Pública"),"No Aplica",'5. Valoración de Controles'!$Q30))</f>
        <v/>
      </c>
      <c r="AA30" s="25" t="str">
        <f>IF($H$30="","",
IF(OR($H$30="Corrupción",$H$30="Lavado de Activos",$H$30="Financiación del Terrorismo",$H$30="Trámites, OPAs y Consultas de Acceso a la Información Pública"),"No aplica",'5. Valoración de Controles'!$R30))</f>
        <v/>
      </c>
      <c r="AB30" s="98" t="str">
        <f>IF(H30="","",
IF(OR(H30="Corrupción",H30="Lavado de Activos",H30="Financiación del Terrorismo",H30="Trámites, OPAs y Consultas de Acceso a la Información Pública"),'6.Valoración Control Corrupción'!W30:W32,
IF(OR(H30&lt;&gt;"Corrupción",H30&lt;&gt;"Lavado de Activos",H30&lt;&gt;"Financiación del Terrorismo",H30&lt;&gt;"Trámites, OPAs y Consultas de Acceso a la Información Pública"),IF(AC30="","",
IF(AND(AC30&gt;0,AC30&lt;0.4),"Muy Baja",
IF(AND(AC30&gt;=0.4,AC30&lt;0.6),"Baja",
IF(AND(AC30&gt;=0.6,AC30&lt;0.8),"Media",
IF(AND(AC30&gt;=0.8,AC30&lt;1),"Alta",
IF(AC30&gt;=1,"Muy Alta","")))))))))</f>
        <v/>
      </c>
      <c r="AC30" s="116"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Controles'!U32&gt;0,'5. Valoración de Controles'!U32,
IF('5. Valoración de Controles'!U31&gt;0,'5. Valoración de Controles'!U31,
IF('5. Valoración de Controles'!U30&gt;0,'5. Valoración de Controles'!U30,L30))))))</f>
        <v/>
      </c>
      <c r="AD30" s="98" t="str">
        <f>IF(H30="","",
IF(OR(H30="Corrupción",H30="Lavado de Activos",H30="Financiación del Terrorismo",H30="Trámites, OPAs y Consultas de Acceso a la Información Pública"),'3. Impacto Riesgo de Corrupción'!Z30:Z32,
IF(OR(H30&lt;&gt;"Corrupción",H30&lt;&gt;"Lavado de Activos",H30&lt;&gt;"Financiación del Terrorismo",H30&lt;&gt;"Trámites, OPAs y Consultas de Acceso a la Información Pública"),
IF(AE30="","",
IF(AND(AE30&gt;0,AE30&lt;0.4),"Leve",
IF(AND(AE30&gt;=0.4,AE30&lt;0.6),"Menor",
IF(AND(AE30&gt;=0.6,AE30&lt;0.8),"Moderado",
IF(AND(AE30&gt;=0.8,AE30&lt;1),"Mayor",
IF(AE30&gt;=1,"Catastrófico","")))))))))</f>
        <v/>
      </c>
      <c r="AE30" s="116" t="str">
        <f>IF(H30="","",
IF(OR(H30="Corrupción",H30="Lavado de Activos",H30="Financiación del Terrorismo",H30="Trámites, OPAs y Consultas de Acceso a la Información Pública"),"No aplica",
IF(OR(H30&lt;&gt;"Corrupción",H30&lt;&gt;"Lavado de Activos",H30&lt;&gt;"Financiación del Terrorismo",H30&lt;&gt;"Trámites, OPAs y Consultas de Acceso a la Información Pública"),
IF('5. Valoración de Controles'!V32&gt;0,'5. Valoración de Controles'!V32,
IF('5. Valoración de Controles'!V31&gt;0,'5. Valoración de Controles'!V31,
IF('5. Valoración de Controles'!V30&gt;0,'5. Valoración de Controles'!V30,O30))))))</f>
        <v/>
      </c>
      <c r="AF30" s="97" t="str">
        <f>IF(AND(AB30="Muy Alta",OR(AD30="Leve",AD30="Menor",AD30="Moderado",AD30="Mayor")),"Alto",
IF(AND(AB30="Alta",OR(AD30="Leve",AD30="Menor")),"Moderado",
IF(AND(AB30="Alta",OR(AD30="Moderado",AD30="Mayor")),"Alto",
IF(AND(AB30="Media",OR(AD30="Leve",AD30="Menor",AD30="Moderado")),"Moderado",
IF(AND(AB30="Media",OR(AD30="Mayor")),"Alto",
IF(AND(AB30="Baja",OR(AD30="Leve")),"Bajo",
IF(AND(OR(AB30="Baja",AB30="Improbable"),OR(AD30="Menor",AD30="Moderado")),"Moderado",
IF(AND(OR(AB30="Baja",AB30="Improbable"),AD30="Mayor"),"Alto",
IF(AND(AB30="Muy Baja",OR(AD30="Leve",AD30="Menor")),"Bajo",
IF(AND(OR(AB30="Muy Baja",AB30="Rara vez"),OR(AD30="Moderado")),"Moderado",
IF(AND(OR(AB30="Muy Baja",AB30="Rara vez"),AD30="Mayor"),"Alto",
IF(AND(OR(AB30="Casi seguro",AB30="Probable",AB30="Posible"),AD30="Mayor"),"Extremo",
IF(AND(AB30="Casi seguro",AD30="Moderado"),"Extremo",
IF(AND(OR(AB30="Probable",AB30="Posible"),OR(AD30="Moderado")),"Alto",
IF(AD30="Catastrófico","Extremo","")))))))))))))))</f>
        <v/>
      </c>
      <c r="AG30" s="99"/>
      <c r="AH30" s="110" t="str">
        <f>IF(AG30="Reducir (Mitigar)","Debe establecer el plan de acción a implementar para mitigar el nivel del riesgo",
IF(AG30="Reducir (Transferir)","No amerita plan de acción. Debe tercerizar la actividad que genera este riesgo o adquirir polizas para evitar responsabilidad economica, sin embargo mantiene la responsabilidad reputacional",
IF(AG30="Aceptar","No amerita plan de acción. Asuma las consecuencias de la materialización del riesgo",
IF(AG30="Evitar","No amerita plan de acción. No ejecute la actividad que genera el riesgo",
IF(AG30="Reducir","Debe establecer el plan de acción a implementar para mitigar el nivel del riesgo",
IF(AG30="Compartir","No amerita plan de acción. Comparta el riesgo con una parte interesada que pueda gestionarlo con mas eficacia",""))))))</f>
        <v/>
      </c>
      <c r="AI30" s="104"/>
      <c r="AJ30" s="115"/>
      <c r="AK30" s="115" t="str">
        <f>IF(AI30="","","∑ Peso porcentual de cada acción definida")</f>
        <v/>
      </c>
      <c r="AL30" s="94"/>
      <c r="AM30" s="3"/>
      <c r="AN30" s="3"/>
      <c r="AO30" s="3"/>
      <c r="AP30" s="3"/>
      <c r="AQ30" s="3"/>
      <c r="AR30" s="3"/>
      <c r="AS30" s="3"/>
      <c r="AT30" s="3"/>
      <c r="AU30" s="3"/>
      <c r="AV30" s="3"/>
      <c r="AW30" s="3"/>
      <c r="AX30" s="3"/>
      <c r="AY30" s="3"/>
      <c r="AZ30" s="3"/>
      <c r="BA30" s="3"/>
      <c r="BB30" s="3"/>
      <c r="BC30" s="3"/>
      <c r="BD30" s="3"/>
      <c r="BE30" s="3"/>
      <c r="BF30" s="3"/>
    </row>
    <row r="31" spans="1:58" ht="31.5" customHeight="1">
      <c r="A31" s="88"/>
      <c r="B31" s="88"/>
      <c r="C31" s="88"/>
      <c r="D31" s="88"/>
      <c r="E31" s="88"/>
      <c r="F31" s="88"/>
      <c r="G31" s="88"/>
      <c r="H31" s="88"/>
      <c r="I31" s="88"/>
      <c r="J31" s="88"/>
      <c r="K31" s="88"/>
      <c r="L31" s="88"/>
      <c r="M31" s="88"/>
      <c r="N31" s="88"/>
      <c r="O31" s="88"/>
      <c r="P31" s="88"/>
      <c r="Q31" s="31" t="str">
        <f>IF($H$30="","",
IF(OR($H$30="Corrupción",$H$30="Lavado de Activos",$H$30="Financiación del Terrorismo",$H$30="Trámites, OPAs y Consultas de Acceso a la Información Pública"),'6.Valoración Control Corrupción'!$E31,'5. Valoración de Controles'!$H31))</f>
        <v/>
      </c>
      <c r="R31" s="24" t="str">
        <f>IF($H$30="","",
IF(OR($H$30="Corrupción",$H$30="Lavado de Activos",$H$30="Financiación del Terrorismo",$H$30="Trámites, OPAs y Consultas de Acceso a la Información Pública"),"No Aplica",'5. Valoración de Controles'!$I31))</f>
        <v/>
      </c>
      <c r="S31" s="24" t="str">
        <f>IF($H$30="","",
IF(OR($H$30="Corrupción",$H$30="Lavado de Activos",$H$30="Financiación del Terrorismo",$H$30="Trámites, OPAs y Consultas de Acceso a la Información Pública"),"No Aplica",'5. Valoración de Controles'!$J31))</f>
        <v/>
      </c>
      <c r="T31" s="24" t="str">
        <f>IF($H$30="","",
IF(OR($H$30="Corrupción",$H$30="Lavado de Activos",$H$30="Financiación del Terrorismo",$H$30="Trámites, OPAs y Consultas de Acceso a la Información Pública"),"No Aplica",'5. Valoración de Controles'!$K31))</f>
        <v/>
      </c>
      <c r="U31" s="24" t="str">
        <f>IF($H$30="","",
IF(OR($H$30="Corrupción",$H$30="Lavado de Activos",$H$30="Financiación del Terrorismo",$H$30="Trámites, OPAs y Consultas de Acceso a la Información Pública"),"No Aplica",'5. Valoración de Controles'!$L31))</f>
        <v/>
      </c>
      <c r="V31" s="24" t="str">
        <f>IF($H$30="","",
IF(OR($H$30="Corrupción",$H$30="Lavado de Activos",$H$30="Financiación del Terrorismo",$H$30="Trámites, OPAs y Consultas de Acceso a la Información Pública"),"No Aplica",'5. Valoración de Controles'!$M31))</f>
        <v/>
      </c>
      <c r="W31" s="24" t="str">
        <f>IF($H$30="","",
IF(OR($H$30="Corrupción",$H$30="Lavado de Activos",$H$30="Financiación del Terrorismo",$H$30="Trámites, OPAs y Consultas de Acceso a la Información Pública"),"No Aplica",'5. Valoración de Controles'!$N31))</f>
        <v/>
      </c>
      <c r="X31" s="32" t="str">
        <f>IF($H$30="","",
IF(OR($H$30="Corrupción",$H$30="Lavado de Activos",$H$30="Financiación del Terrorismo",$H$30="Trámites, OPAs y Consultas de Acceso a la Información Pública"),"No Aplica",'5. Valoración de Controles'!$O31))</f>
        <v/>
      </c>
      <c r="Y31" s="32" t="str">
        <f>IF($H$30="","",
IF(OR($H$30="Corrupción",$H$30="Lavado de Activos",$H$30="Financiación del Terrorismo",$H$30="Trámites, OPAs y Consultas de Acceso a la Información Pública"),"No Aplica",'5. Valoración de Controles'!$P31))</f>
        <v/>
      </c>
      <c r="Z31" s="32" t="str">
        <f>IF($H$30="","",
IF(OR($H$30="Corrupción",$H$30="Lavado de Activos",$H$30="Financiación del Terrorismo",$H$30="Trámites, OPAs y Consultas de Acceso a la Información Pública"),"No Aplica",'5. Valoración de Controles'!$Q31))</f>
        <v/>
      </c>
      <c r="AA31" s="25" t="str">
        <f>IF($H$30="","",
IF(OR($H$30="Corrupción",$H$30="Lavado de Activos",$H$30="Financiación del Terrorismo",$H$30="Trámites, OPAs y Consultas de Acceso a la Información Pública"),"No aplica",'5. Valoración de Controles'!$R31))</f>
        <v/>
      </c>
      <c r="AB31" s="88"/>
      <c r="AC31" s="88"/>
      <c r="AD31" s="88"/>
      <c r="AE31" s="88"/>
      <c r="AF31" s="88"/>
      <c r="AG31" s="88"/>
      <c r="AH31" s="88"/>
      <c r="AI31" s="88"/>
      <c r="AJ31" s="88"/>
      <c r="AK31" s="88"/>
      <c r="AL31" s="88"/>
      <c r="AM31" s="3"/>
      <c r="AN31" s="3"/>
      <c r="AO31" s="3"/>
      <c r="AP31" s="3"/>
      <c r="AQ31" s="3"/>
      <c r="AR31" s="3"/>
      <c r="AS31" s="3"/>
      <c r="AT31" s="3"/>
      <c r="AU31" s="3"/>
      <c r="AV31" s="3"/>
      <c r="AW31" s="3"/>
      <c r="AX31" s="3"/>
      <c r="AY31" s="3"/>
      <c r="AZ31" s="3"/>
      <c r="BA31" s="3"/>
      <c r="BB31" s="3"/>
      <c r="BC31" s="3"/>
      <c r="BD31" s="3"/>
      <c r="BE31" s="3"/>
      <c r="BF31" s="3"/>
    </row>
    <row r="32" spans="1:58" ht="31.5" customHeight="1">
      <c r="A32" s="83"/>
      <c r="B32" s="83"/>
      <c r="C32" s="83"/>
      <c r="D32" s="83"/>
      <c r="E32" s="83"/>
      <c r="F32" s="83"/>
      <c r="G32" s="83"/>
      <c r="H32" s="83"/>
      <c r="I32" s="83"/>
      <c r="J32" s="83"/>
      <c r="K32" s="83"/>
      <c r="L32" s="83"/>
      <c r="M32" s="83"/>
      <c r="N32" s="83"/>
      <c r="O32" s="83"/>
      <c r="P32" s="83"/>
      <c r="Q32" s="31" t="str">
        <f>IF($H$30="","",
IF(OR($H$30="Corrupción",$H$30="Lavado de Activos",$H$30="Financiación del Terrorismo",$H$30="Trámites, OPAs y Consultas de Acceso a la Información Pública"),'6.Valoración Control Corrupción'!$E32,'5. Valoración de Controles'!$H32))</f>
        <v/>
      </c>
      <c r="R32" s="24" t="str">
        <f>IF($H$30="","",
IF(OR($H$30="Corrupción",$H$30="Lavado de Activos",$H$30="Financiación del Terrorismo",$H$30="Trámites, OPAs y Consultas de Acceso a la Información Pública"),"No Aplica",'5. Valoración de Controles'!$I32))</f>
        <v/>
      </c>
      <c r="S32" s="24" t="str">
        <f>IF($H$30="","",
IF(OR($H$30="Corrupción",$H$30="Lavado de Activos",$H$30="Financiación del Terrorismo",$H$30="Trámites, OPAs y Consultas de Acceso a la Información Pública"),"No Aplica",'5. Valoración de Controles'!$J32))</f>
        <v/>
      </c>
      <c r="T32" s="24" t="str">
        <f>IF($H$30="","",
IF(OR($H$30="Corrupción",$H$30="Lavado de Activos",$H$30="Financiación del Terrorismo",$H$30="Trámites, OPAs y Consultas de Acceso a la Información Pública"),"No Aplica",'5. Valoración de Controles'!$K32))</f>
        <v/>
      </c>
      <c r="U32" s="24" t="str">
        <f>IF($H$30="","",
IF(OR($H$30="Corrupción",$H$30="Lavado de Activos",$H$30="Financiación del Terrorismo",$H$30="Trámites, OPAs y Consultas de Acceso a la Información Pública"),"No Aplica",'5. Valoración de Controles'!$L32))</f>
        <v/>
      </c>
      <c r="V32" s="24" t="str">
        <f>IF($H$30="","",
IF(OR($H$30="Corrupción",$H$30="Lavado de Activos",$H$30="Financiación del Terrorismo",$H$30="Trámites, OPAs y Consultas de Acceso a la Información Pública"),"No Aplica",'5. Valoración de Controles'!$M32))</f>
        <v/>
      </c>
      <c r="W32" s="24" t="str">
        <f>IF($H$30="","",
IF(OR($H$30="Corrupción",$H$30="Lavado de Activos",$H$30="Financiación del Terrorismo",$H$30="Trámites, OPAs y Consultas de Acceso a la Información Pública"),"No Aplica",'5. Valoración de Controles'!$N32))</f>
        <v/>
      </c>
      <c r="X32" s="32" t="str">
        <f>IF($H$30="","",
IF(OR($H$30="Corrupción",$H$30="Lavado de Activos",$H$30="Financiación del Terrorismo",$H$30="Trámites, OPAs y Consultas de Acceso a la Información Pública"),"No Aplica",'5. Valoración de Controles'!$O32))</f>
        <v/>
      </c>
      <c r="Y32" s="32" t="str">
        <f>IF($H$30="","",
IF(OR($H$30="Corrupción",$H$30="Lavado de Activos",$H$30="Financiación del Terrorismo",$H$30="Trámites, OPAs y Consultas de Acceso a la Información Pública"),"No Aplica",'5. Valoración de Controles'!$P32))</f>
        <v/>
      </c>
      <c r="Z32" s="32" t="str">
        <f>IF($H$30="","",
IF(OR($H$30="Corrupción",$H$30="Lavado de Activos",$H$30="Financiación del Terrorismo",$H$30="Trámites, OPAs y Consultas de Acceso a la Información Pública"),"No Aplica",'5. Valoración de Controles'!$Q32))</f>
        <v/>
      </c>
      <c r="AA32" s="25" t="str">
        <f>IF($H$30="","",
IF(OR($H$30="Corrupción",$H$30="Lavado de Activos",$H$30="Financiación del Terrorismo",$H$30="Trámites, OPAs y Consultas de Acceso a la Información Pública"),"No aplica",'5. Valoración de Controles'!$R32))</f>
        <v/>
      </c>
      <c r="AB32" s="83"/>
      <c r="AC32" s="83"/>
      <c r="AD32" s="83"/>
      <c r="AE32" s="83"/>
      <c r="AF32" s="83"/>
      <c r="AG32" s="83"/>
      <c r="AH32" s="83"/>
      <c r="AI32" s="83"/>
      <c r="AJ32" s="83"/>
      <c r="AK32" s="83"/>
      <c r="AL32" s="83"/>
      <c r="AM32" s="3"/>
      <c r="AN32" s="3"/>
      <c r="AO32" s="3"/>
      <c r="AP32" s="3"/>
      <c r="AQ32" s="3"/>
      <c r="AR32" s="3"/>
      <c r="AS32" s="3"/>
      <c r="AT32" s="3"/>
      <c r="AU32" s="3"/>
      <c r="AV32" s="3"/>
      <c r="AW32" s="3"/>
      <c r="AX32" s="3"/>
      <c r="AY32" s="3"/>
      <c r="AZ32" s="3"/>
      <c r="BA32" s="3"/>
      <c r="BB32" s="3"/>
      <c r="BC32" s="3"/>
      <c r="BD32" s="3"/>
      <c r="BE32" s="3"/>
      <c r="BF32" s="3"/>
    </row>
    <row r="33" spans="1:58" ht="31.5" customHeight="1">
      <c r="A33" s="93">
        <v>9</v>
      </c>
      <c r="B33" s="94" t="str">
        <f>'2. Identificación del Riesgo'!B33:B35</f>
        <v/>
      </c>
      <c r="C33" s="94" t="str">
        <f>IF('2. Identificación del Riesgo'!C33:C35="","",'2. Identificación del Riesgo'!C33:C35)</f>
        <v/>
      </c>
      <c r="D33" s="94" t="str">
        <f>IF('2. Identificación del Riesgo'!D33:D35="","",'2. Identificación del Riesgo'!D33:D35)</f>
        <v/>
      </c>
      <c r="E33" s="94" t="str">
        <f>IF('2. Identificación del Riesgo'!E33:E35="","",'2. Identificación del Riesgo'!E33:E35)</f>
        <v/>
      </c>
      <c r="F33" s="94" t="str">
        <f>IF('2. Identificación del Riesgo'!F33:F35="","",'2. Identificación del Riesgo'!F33:F35)</f>
        <v/>
      </c>
      <c r="G33" s="94" t="str">
        <f>IF('2. Identificación del Riesgo'!G33:G35="","",'2. Identificación del Riesgo'!G33:G35)</f>
        <v/>
      </c>
      <c r="H33" s="94" t="str">
        <f>IF('2. Identificación del Riesgo'!H33:H35="","",'2. Identificación del Riesgo'!H33:H35)</f>
        <v/>
      </c>
      <c r="I33" s="94" t="str">
        <f>IF('2. Identificación del Riesgo'!I33:I35="","",'2. Identificación del Riesgo'!I33:I35)</f>
        <v/>
      </c>
      <c r="J33" s="94" t="str">
        <f>IF('2. Identificación del Riesgo'!J33:J35="","",'2. Identificación del Riesgo'!J33:J35)</f>
        <v/>
      </c>
      <c r="K33" s="98" t="str">
        <f>'2. Identificación del Riesgo'!K33:K35</f>
        <v/>
      </c>
      <c r="L33" s="96" t="str">
        <f>'2. Identificación del Riesgo'!L33:L35</f>
        <v/>
      </c>
      <c r="M33" s="94" t="str">
        <f>IF(OR('2. Identificación del Riesgo'!H33:H35="Corrupción",'2. Identificación del Riesgo'!H33:H35="Lavado de Activos",'2. Identificación del Riesgo'!H33:H35="Financiación del Terrorismo",'2. Identificación del Riesgo'!H33:H35="Trámites, OPAs y Consultas de Acceso a la Información Pública"),"No Aplica",
IF('2. Identificación del Riesgo'!M33:M35="","",'2. Identificación del Riesgo'!M33:M35))</f>
        <v/>
      </c>
      <c r="N33" s="98" t="str">
        <f>'2. Identificación del Riesgo'!N33:N35</f>
        <v/>
      </c>
      <c r="O33" s="96" t="str">
        <f>'2. Identificación del Riesgo'!O33:O35</f>
        <v/>
      </c>
      <c r="P33" s="97" t="str">
        <f>'2. Identificación del Riesgo'!P33:P35</f>
        <v/>
      </c>
      <c r="Q33" s="31" t="str">
        <f>IF($H$33="","",
IF(OR($H$33="Corrupción",$H$33="Lavado de Activos",$H$33="Financiación del Terrorismo",$H$33="Trámites, OPAs y Consultas de Acceso a la Información Pública"),'6.Valoración Control Corrupción'!$E33,'5. Valoración de Controles'!$H33))</f>
        <v/>
      </c>
      <c r="R33" s="24" t="str">
        <f>IF($H$33="","",
IF(OR($H$33="Corrupción",$H$33="Lavado de Activos",$H$33="Financiación del Terrorismo",$H$33="Trámites, OPAs y Consultas de Acceso a la Información Pública"),"No Aplica",'5. Valoración de Controles'!$I33))</f>
        <v/>
      </c>
      <c r="S33" s="24" t="str">
        <f>IF($H$33="","",
IF(OR($H$33="Corrupción",$H$33="Lavado de Activos",$H$33="Financiación del Terrorismo",$H$33="Trámites, OPAs y Consultas de Acceso a la Información Pública"),"No Aplica",'5. Valoración de Controles'!$J33))</f>
        <v/>
      </c>
      <c r="T33" s="24" t="str">
        <f>IF($H$33="","",
IF(OR($H$33="Corrupción",$H$33="Lavado de Activos",$H$33="Financiación del Terrorismo",$H$33="Trámites, OPAs y Consultas de Acceso a la Información Pública"),"No Aplica",'5. Valoración de Controles'!$K33))</f>
        <v/>
      </c>
      <c r="U33" s="24" t="str">
        <f>IF($H$33="","",
IF(OR($H$33="Corrupción",$H$33="Lavado de Activos",$H$33="Financiación del Terrorismo",$H$33="Trámites, OPAs y Consultas de Acceso a la Información Pública"),"No Aplica",'5. Valoración de Controles'!$L33))</f>
        <v/>
      </c>
      <c r="V33" s="24" t="str">
        <f>IF($H$33="","",
IF(OR($H$33="Corrupción",$H$33="Lavado de Activos",$H$33="Financiación del Terrorismo",$H$33="Trámites, OPAs y Consultas de Acceso a la Información Pública"),"No Aplica",'5. Valoración de Controles'!$M33))</f>
        <v/>
      </c>
      <c r="W33" s="24" t="str">
        <f>IF($H$33="","",
IF(OR($H$33="Corrupción",$H$33="Lavado de Activos",$H$33="Financiación del Terrorismo",$H$33="Trámites, OPAs y Consultas de Acceso a la Información Pública"),"No Aplica",'5. Valoración de Controles'!$N33))</f>
        <v/>
      </c>
      <c r="X33" s="32" t="str">
        <f>IF($H$33="","",
IF(OR($H$33="Corrupción",$H$33="Lavado de Activos",$H$33="Financiación del Terrorismo",$H$33="Trámites, OPAs y Consultas de Acceso a la Información Pública"),"No Aplica",'5. Valoración de Controles'!$O33))</f>
        <v/>
      </c>
      <c r="Y33" s="32" t="str">
        <f>IF($H$33="","",
IF(OR($H$33="Corrupción",$H$33="Lavado de Activos",$H$33="Financiación del Terrorismo",$H$33="Trámites, OPAs y Consultas de Acceso a la Información Pública"),"No Aplica",'5. Valoración de Controles'!$P33))</f>
        <v/>
      </c>
      <c r="Z33" s="32" t="str">
        <f>IF($H$33="","",
IF(OR($H$33="Corrupción",$H$33="Lavado de Activos",$H$33="Financiación del Terrorismo",$H$33="Trámites, OPAs y Consultas de Acceso a la Información Pública"),"No Aplica",'5. Valoración de Controles'!$Q33))</f>
        <v/>
      </c>
      <c r="AA33" s="25" t="str">
        <f>IF($H$33="","",
IF(OR($H$33="Corrupción",$H$33="Lavado de Activos",$H$33="Financiación del Terrorismo",$H$33="Trámites, OPAs y Consultas de Acceso a la Información Pública"),"No aplica",'5. Valoración de Controles'!$R33))</f>
        <v/>
      </c>
      <c r="AB33" s="98" t="str">
        <f>IF(H33="","",
IF(OR(H33="Corrupción",H33="Lavado de Activos",H33="Financiación del Terrorismo",H33="Trámites, OPAs y Consultas de Acceso a la Información Pública"),'6.Valoración Control Corrupción'!W33:W35,
IF(OR(H33&lt;&gt;"Corrupción",H33&lt;&gt;"Lavado de Activos",H33&lt;&gt;"Financiación del Terrorismo",H33&lt;&gt;"Trámites, OPAs y Consultas de Acceso a la Información Pública"),IF(AC33="","",
IF(AND(AC33&gt;0,AC33&lt;0.4),"Muy Baja",
IF(AND(AC33&gt;=0.4,AC33&lt;0.6),"Baja",
IF(AND(AC33&gt;=0.6,AC33&lt;0.8),"Media",
IF(AND(AC33&gt;=0.8,AC33&lt;1),"Alta",
IF(AC33&gt;=1,"Muy Alta","")))))))))</f>
        <v/>
      </c>
      <c r="AC33" s="116"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Controles'!U35&gt;0,'5. Valoración de Controles'!U35,
IF('5. Valoración de Controles'!U34&gt;0,'5. Valoración de Controles'!U34,
IF('5. Valoración de Controles'!U33&gt;0,'5. Valoración de Controles'!U33,L33))))))</f>
        <v/>
      </c>
      <c r="AD33" s="98" t="str">
        <f>IF(H33="","",
IF(OR(H33="Corrupción",H33="Lavado de Activos",H33="Financiación del Terrorismo",H33="Trámites, OPAs y Consultas de Acceso a la Información Pública"),'3. Impacto Riesgo de Corrupción'!Z33:Z35,
IF(OR(H33&lt;&gt;"Corrupción",H33&lt;&gt;"Lavado de Activos",H33&lt;&gt;"Financiación del Terrorismo",H33&lt;&gt;"Trámites, OPAs y Consultas de Acceso a la Información Pública"),
IF(AE33="","",
IF(AND(AE33&gt;0,AE33&lt;0.4),"Leve",
IF(AND(AE33&gt;=0.4,AE33&lt;0.6),"Menor",
IF(AND(AE33&gt;=0.6,AE33&lt;0.8),"Moderado",
IF(AND(AE33&gt;=0.8,AE33&lt;1),"Mayor",
IF(AE33&gt;=1,"Catastrófico","")))))))))</f>
        <v/>
      </c>
      <c r="AE33" s="116" t="str">
        <f>IF(H33="","",
IF(OR(H33="Corrupción",H33="Lavado de Activos",H33="Financiación del Terrorismo",H33="Trámites, OPAs y Consultas de Acceso a la Información Pública"),"No aplica",
IF(OR(H33&lt;&gt;"Corrupción",H33&lt;&gt;"Lavado de Activos",H33&lt;&gt;"Financiación del Terrorismo",H33&lt;&gt;"Trámites, OPAs y Consultas de Acceso a la Información Pública"),
IF('5. Valoración de Controles'!V35&gt;0,'5. Valoración de Controles'!V35,
IF('5. Valoración de Controles'!V34&gt;0,'5. Valoración de Controles'!V34,
IF('5. Valoración de Controles'!V33&gt;0,'5. Valoración de Controles'!V33,O33))))))</f>
        <v/>
      </c>
      <c r="AF33" s="97" t="str">
        <f>IF(AND(AB33="Muy Alta",OR(AD33="Leve",AD33="Menor",AD33="Moderado",AD33="Mayor")),"Alto",
IF(AND(AB33="Alta",OR(AD33="Leve",AD33="Menor")),"Moderado",
IF(AND(AB33="Alta",OR(AD33="Moderado",AD33="Mayor")),"Alto",
IF(AND(AB33="Media",OR(AD33="Leve",AD33="Menor",AD33="Moderado")),"Moderado",
IF(AND(AB33="Media",OR(AD33="Mayor")),"Alto",
IF(AND(AB33="Baja",OR(AD33="Leve")),"Bajo",
IF(AND(OR(AB33="Baja",AB33="Improbable"),OR(AD33="Menor",AD33="Moderado")),"Moderado",
IF(AND(OR(AB33="Baja",AB33="Improbable"),AD33="Mayor"),"Alto",
IF(AND(AB33="Muy Baja",OR(AD33="Leve",AD33="Menor")),"Bajo",
IF(AND(OR(AB33="Muy Baja",AB33="Rara vez"),OR(AD33="Moderado")),"Moderado",
IF(AND(OR(AB33="Muy Baja",AB33="Rara vez"),AD33="Mayor"),"Alto",
IF(AND(OR(AB33="Casi seguro",AB33="Probable",AB33="Posible"),AD33="Mayor"),"Extremo",
IF(AND(AB33="Casi seguro",AD33="Moderado"),"Extremo",
IF(AND(OR(AB33="Probable",AB33="Posible"),OR(AD33="Moderado")),"Alto",
IF(AD33="Catastrófico","Extremo","")))))))))))))))</f>
        <v/>
      </c>
      <c r="AG33" s="99"/>
      <c r="AH33" s="110" t="str">
        <f>IF(AG33="Reducir (Mitigar)","Debe establecer el plan de acción a implementar para mitigar el nivel del riesgo",
IF(AG33="Reducir (Transferir)","No amerita plan de acción. Debe tercerizar la actividad que genera este riesgo o adquirir polizas para evitar responsabilidad economica, sin embargo mantiene la responsabilidad reputacional",
IF(AG33="Aceptar","No amerita plan de acción. Asuma las consecuencias de la materialización del riesgo",
IF(AG33="Evitar","No amerita plan de acción. No ejecute la actividad que genera el riesgo",
IF(AG33="Reducir","Debe establecer el plan de acción a implementar para mitigar el nivel del riesgo",
IF(AG33="Compartir","No amerita plan de acción. Comparta el riesgo con una parte interesada que pueda gestionarlo con mas eficacia",""))))))</f>
        <v/>
      </c>
      <c r="AI33" s="104"/>
      <c r="AJ33" s="115"/>
      <c r="AK33" s="115" t="str">
        <f>IF(AI33="","","∑ Peso porcentual de cada acción definida")</f>
        <v/>
      </c>
      <c r="AL33" s="94"/>
      <c r="AM33" s="3"/>
      <c r="AN33" s="3"/>
      <c r="AO33" s="3"/>
      <c r="AP33" s="3"/>
      <c r="AQ33" s="3"/>
      <c r="AR33" s="3"/>
      <c r="AS33" s="3"/>
      <c r="AT33" s="3"/>
      <c r="AU33" s="3"/>
      <c r="AV33" s="3"/>
      <c r="AW33" s="3"/>
      <c r="AX33" s="3"/>
      <c r="AY33" s="3"/>
      <c r="AZ33" s="3"/>
      <c r="BA33" s="3"/>
      <c r="BB33" s="3"/>
      <c r="BC33" s="3"/>
      <c r="BD33" s="3"/>
      <c r="BE33" s="3"/>
      <c r="BF33" s="3"/>
    </row>
    <row r="34" spans="1:58" ht="31.5" customHeight="1">
      <c r="A34" s="88"/>
      <c r="B34" s="88"/>
      <c r="C34" s="88"/>
      <c r="D34" s="88"/>
      <c r="E34" s="88"/>
      <c r="F34" s="88"/>
      <c r="G34" s="88"/>
      <c r="H34" s="88"/>
      <c r="I34" s="88"/>
      <c r="J34" s="88"/>
      <c r="K34" s="88"/>
      <c r="L34" s="88"/>
      <c r="M34" s="88"/>
      <c r="N34" s="88"/>
      <c r="O34" s="88"/>
      <c r="P34" s="88"/>
      <c r="Q34" s="31" t="str">
        <f>IF($H$33="","",
IF(OR($H$33="Corrupción",$H$33="Lavado de Activos",$H$33="Financiación del Terrorismo",$H$33="Trámites, OPAs y Consultas de Acceso a la Información Pública"),'6.Valoración Control Corrupción'!$E34,'5. Valoración de Controles'!$H34))</f>
        <v/>
      </c>
      <c r="R34" s="24" t="str">
        <f>IF($H$33="","",
IF(OR($H$33="Corrupción",$H$33="Lavado de Activos",$H$33="Financiación del Terrorismo",$H$33="Trámites, OPAs y Consultas de Acceso a la Información Pública"),"No Aplica",'5. Valoración de Controles'!$I34))</f>
        <v/>
      </c>
      <c r="S34" s="24" t="str">
        <f>IF($H$33="","",
IF(OR($H$33="Corrupción",$H$33="Lavado de Activos",$H$33="Financiación del Terrorismo",$H$33="Trámites, OPAs y Consultas de Acceso a la Información Pública"),"No Aplica",'5. Valoración de Controles'!$J34))</f>
        <v/>
      </c>
      <c r="T34" s="24" t="str">
        <f>IF($H$33="","",
IF(OR($H$33="Corrupción",$H$33="Lavado de Activos",$H$33="Financiación del Terrorismo",$H$33="Trámites, OPAs y Consultas de Acceso a la Información Pública"),"No Aplica",'5. Valoración de Controles'!$K34))</f>
        <v/>
      </c>
      <c r="U34" s="24" t="str">
        <f>IF($H$33="","",
IF(OR($H$33="Corrupción",$H$33="Lavado de Activos",$H$33="Financiación del Terrorismo",$H$33="Trámites, OPAs y Consultas de Acceso a la Información Pública"),"No Aplica",'5. Valoración de Controles'!$L34))</f>
        <v/>
      </c>
      <c r="V34" s="24" t="str">
        <f>IF($H$33="","",
IF(OR($H$33="Corrupción",$H$33="Lavado de Activos",$H$33="Financiación del Terrorismo",$H$33="Trámites, OPAs y Consultas de Acceso a la Información Pública"),"No Aplica",'5. Valoración de Controles'!$M34))</f>
        <v/>
      </c>
      <c r="W34" s="24" t="str">
        <f>IF($H$33="","",
IF(OR($H$33="Corrupción",$H$33="Lavado de Activos",$H$33="Financiación del Terrorismo",$H$33="Trámites, OPAs y Consultas de Acceso a la Información Pública"),"No Aplica",'5. Valoración de Controles'!$N34))</f>
        <v/>
      </c>
      <c r="X34" s="32" t="str">
        <f>IF($H$33="","",
IF(OR($H$33="Corrupción",$H$33="Lavado de Activos",$H$33="Financiación del Terrorismo",$H$33="Trámites, OPAs y Consultas de Acceso a la Información Pública"),"No Aplica",'5. Valoración de Controles'!$O34))</f>
        <v/>
      </c>
      <c r="Y34" s="32" t="str">
        <f>IF($H$33="","",
IF(OR($H$33="Corrupción",$H$33="Lavado de Activos",$H$33="Financiación del Terrorismo",$H$33="Trámites, OPAs y Consultas de Acceso a la Información Pública"),"No Aplica",'5. Valoración de Controles'!$P34))</f>
        <v/>
      </c>
      <c r="Z34" s="32" t="str">
        <f>IF($H$33="","",
IF(OR($H$33="Corrupción",$H$33="Lavado de Activos",$H$33="Financiación del Terrorismo",$H$33="Trámites, OPAs y Consultas de Acceso a la Información Pública"),"No Aplica",'5. Valoración de Controles'!$Q34))</f>
        <v/>
      </c>
      <c r="AA34" s="25" t="str">
        <f>IF($H$33="","",
IF(OR($H$33="Corrupción",$H$33="Lavado de Activos",$H$33="Financiación del Terrorismo",$H$33="Trámites, OPAs y Consultas de Acceso a la Información Pública"),"No aplica",'5. Valoración de Controles'!$R34))</f>
        <v/>
      </c>
      <c r="AB34" s="88"/>
      <c r="AC34" s="88"/>
      <c r="AD34" s="88"/>
      <c r="AE34" s="88"/>
      <c r="AF34" s="88"/>
      <c r="AG34" s="88"/>
      <c r="AH34" s="88"/>
      <c r="AI34" s="88"/>
      <c r="AJ34" s="88"/>
      <c r="AK34" s="88"/>
      <c r="AL34" s="88"/>
      <c r="AM34" s="3"/>
      <c r="AN34" s="3"/>
      <c r="AO34" s="3"/>
      <c r="AP34" s="3"/>
      <c r="AQ34" s="3"/>
      <c r="AR34" s="3"/>
      <c r="AS34" s="3"/>
      <c r="AT34" s="3"/>
      <c r="AU34" s="3"/>
      <c r="AV34" s="3"/>
      <c r="AW34" s="3"/>
      <c r="AX34" s="3"/>
      <c r="AY34" s="3"/>
      <c r="AZ34" s="3"/>
      <c r="BA34" s="3"/>
      <c r="BB34" s="3"/>
      <c r="BC34" s="3"/>
      <c r="BD34" s="3"/>
      <c r="BE34" s="3"/>
      <c r="BF34" s="3"/>
    </row>
    <row r="35" spans="1:58" ht="31.5" customHeight="1">
      <c r="A35" s="83"/>
      <c r="B35" s="83"/>
      <c r="C35" s="83"/>
      <c r="D35" s="83"/>
      <c r="E35" s="83"/>
      <c r="F35" s="83"/>
      <c r="G35" s="83"/>
      <c r="H35" s="83"/>
      <c r="I35" s="83"/>
      <c r="J35" s="83"/>
      <c r="K35" s="83"/>
      <c r="L35" s="83"/>
      <c r="M35" s="83"/>
      <c r="N35" s="83"/>
      <c r="O35" s="83"/>
      <c r="P35" s="83"/>
      <c r="Q35" s="31" t="str">
        <f>IF($H$33="","",
IF(OR($H$33="Corrupción",$H$33="Lavado de Activos",$H$33="Financiación del Terrorismo",$H$33="Trámites, OPAs y Consultas de Acceso a la Información Pública"),'6.Valoración Control Corrupción'!$E35,'5. Valoración de Controles'!$H35))</f>
        <v/>
      </c>
      <c r="R35" s="24" t="str">
        <f>IF($H$33="","",
IF(OR($H$33="Corrupción",$H$33="Lavado de Activos",$H$33="Financiación del Terrorismo",$H$33="Trámites, OPAs y Consultas de Acceso a la Información Pública"),"No Aplica",'5. Valoración de Controles'!$I35))</f>
        <v/>
      </c>
      <c r="S35" s="24" t="str">
        <f>IF($H$33="","",
IF(OR($H$33="Corrupción",$H$33="Lavado de Activos",$H$33="Financiación del Terrorismo",$H$33="Trámites, OPAs y Consultas de Acceso a la Información Pública"),"No Aplica",'5. Valoración de Controles'!$J35))</f>
        <v/>
      </c>
      <c r="T35" s="24" t="str">
        <f>IF($H$33="","",
IF(OR($H$33="Corrupción",$H$33="Lavado de Activos",$H$33="Financiación del Terrorismo",$H$33="Trámites, OPAs y Consultas de Acceso a la Información Pública"),"No Aplica",'5. Valoración de Controles'!$K35))</f>
        <v/>
      </c>
      <c r="U35" s="24" t="str">
        <f>IF($H$33="","",
IF(OR($H$33="Corrupción",$H$33="Lavado de Activos",$H$33="Financiación del Terrorismo",$H$33="Trámites, OPAs y Consultas de Acceso a la Información Pública"),"No Aplica",'5. Valoración de Controles'!$L35))</f>
        <v/>
      </c>
      <c r="V35" s="24" t="str">
        <f>IF($H$33="","",
IF(OR($H$33="Corrupción",$H$33="Lavado de Activos",$H$33="Financiación del Terrorismo",$H$33="Trámites, OPAs y Consultas de Acceso a la Información Pública"),"No Aplica",'5. Valoración de Controles'!$M35))</f>
        <v/>
      </c>
      <c r="W35" s="24" t="str">
        <f>IF($H$33="","",
IF(OR($H$33="Corrupción",$H$33="Lavado de Activos",$H$33="Financiación del Terrorismo",$H$33="Trámites, OPAs y Consultas de Acceso a la Información Pública"),"No Aplica",'5. Valoración de Controles'!$N35))</f>
        <v/>
      </c>
      <c r="X35" s="32" t="str">
        <f>IF($H$33="","",
IF(OR($H$33="Corrupción",$H$33="Lavado de Activos",$H$33="Financiación del Terrorismo",$H$33="Trámites, OPAs y Consultas de Acceso a la Información Pública"),"No Aplica",'5. Valoración de Controles'!$O35))</f>
        <v/>
      </c>
      <c r="Y35" s="32" t="str">
        <f>IF($H$33="","",
IF(OR($H$33="Corrupción",$H$33="Lavado de Activos",$H$33="Financiación del Terrorismo",$H$33="Trámites, OPAs y Consultas de Acceso a la Información Pública"),"No Aplica",'5. Valoración de Controles'!$P35))</f>
        <v/>
      </c>
      <c r="Z35" s="32" t="str">
        <f>IF($H$33="","",
IF(OR($H$33="Corrupción",$H$33="Lavado de Activos",$H$33="Financiación del Terrorismo",$H$33="Trámites, OPAs y Consultas de Acceso a la Información Pública"),"No Aplica",'5. Valoración de Controles'!$Q35))</f>
        <v/>
      </c>
      <c r="AA35" s="25" t="str">
        <f>IF($H$33="","",
IF(OR($H$33="Corrupción",$H$33="Lavado de Activos",$H$33="Financiación del Terrorismo",$H$33="Trámites, OPAs y Consultas de Acceso a la Información Pública"),"No aplica",'5. Valoración de Controles'!$R35))</f>
        <v/>
      </c>
      <c r="AB35" s="83"/>
      <c r="AC35" s="83"/>
      <c r="AD35" s="83"/>
      <c r="AE35" s="83"/>
      <c r="AF35" s="83"/>
      <c r="AG35" s="83"/>
      <c r="AH35" s="83"/>
      <c r="AI35" s="83"/>
      <c r="AJ35" s="83"/>
      <c r="AK35" s="83"/>
      <c r="AL35" s="83"/>
      <c r="AM35" s="3"/>
      <c r="AN35" s="3"/>
      <c r="AO35" s="3"/>
      <c r="AP35" s="3"/>
      <c r="AQ35" s="3"/>
      <c r="AR35" s="3"/>
      <c r="AS35" s="3"/>
      <c r="AT35" s="3"/>
      <c r="AU35" s="3"/>
      <c r="AV35" s="3"/>
      <c r="AW35" s="3"/>
      <c r="AX35" s="3"/>
      <c r="AY35" s="3"/>
      <c r="AZ35" s="3"/>
      <c r="BA35" s="3"/>
      <c r="BB35" s="3"/>
      <c r="BC35" s="3"/>
      <c r="BD35" s="3"/>
      <c r="BE35" s="3"/>
      <c r="BF35" s="3"/>
    </row>
    <row r="36" spans="1:58" ht="31.5" customHeight="1">
      <c r="A36" s="93">
        <v>10</v>
      </c>
      <c r="B36" s="94" t="str">
        <f>'2. Identificación del Riesgo'!B36:B38</f>
        <v/>
      </c>
      <c r="C36" s="94" t="str">
        <f>IF('2. Identificación del Riesgo'!C36:C38="","",'2. Identificación del Riesgo'!C36:C38)</f>
        <v/>
      </c>
      <c r="D36" s="94" t="str">
        <f>IF('2. Identificación del Riesgo'!D36:D38="","",'2. Identificación del Riesgo'!D36:D38)</f>
        <v/>
      </c>
      <c r="E36" s="94" t="str">
        <f>IF('2. Identificación del Riesgo'!E36:E38="","",'2. Identificación del Riesgo'!E36:E38)</f>
        <v/>
      </c>
      <c r="F36" s="94" t="str">
        <f>IF('2. Identificación del Riesgo'!F36:F38="","",'2. Identificación del Riesgo'!F36:F38)</f>
        <v/>
      </c>
      <c r="G36" s="94" t="str">
        <f>IF('2. Identificación del Riesgo'!G36:G38="","",'2. Identificación del Riesgo'!G36:G38)</f>
        <v/>
      </c>
      <c r="H36" s="94" t="str">
        <f>IF('2. Identificación del Riesgo'!H36:H38="","",'2. Identificación del Riesgo'!H36:H38)</f>
        <v/>
      </c>
      <c r="I36" s="94" t="str">
        <f>IF('2. Identificación del Riesgo'!I36:I38="","",'2. Identificación del Riesgo'!I36:I38)</f>
        <v/>
      </c>
      <c r="J36" s="94" t="str">
        <f>IF('2. Identificación del Riesgo'!J36:J38="","",'2. Identificación del Riesgo'!J36:J38)</f>
        <v/>
      </c>
      <c r="K36" s="98" t="str">
        <f>'2. Identificación del Riesgo'!K36:K38</f>
        <v/>
      </c>
      <c r="L36" s="96" t="str">
        <f>'2. Identificación del Riesgo'!L36:L38</f>
        <v/>
      </c>
      <c r="M36" s="94" t="str">
        <f>IF(OR('2. Identificación del Riesgo'!H36:H38="Corrupción",'2. Identificación del Riesgo'!H36:H38="Lavado de Activos",'2. Identificación del Riesgo'!H36:H38="Financiación del Terrorismo",'2. Identificación del Riesgo'!H36:H38="Trámites, OPAs y Consultas de Acceso a la Información Pública"),"No Aplica",
IF('2. Identificación del Riesgo'!M36:M38="","",'2. Identificación del Riesgo'!M36:M38))</f>
        <v/>
      </c>
      <c r="N36" s="98" t="str">
        <f>'2. Identificación del Riesgo'!N36:N38</f>
        <v/>
      </c>
      <c r="O36" s="96" t="str">
        <f>'2. Identificación del Riesgo'!O36:O38</f>
        <v/>
      </c>
      <c r="P36" s="97" t="str">
        <f>'2. Identificación del Riesgo'!P36:P38</f>
        <v/>
      </c>
      <c r="Q36" s="31" t="str">
        <f>IF($H$36="","",
IF(OR($H$36="Corrupción",$H$36="Lavado de Activos",$H$36="Financiación del Terrorismo",$H$36="Trámites, OPAs y Consultas de Acceso a la Información Pública"),'6.Valoración Control Corrupción'!$E36,'5. Valoración de Controles'!$H36))</f>
        <v/>
      </c>
      <c r="R36" s="24" t="str">
        <f>IF($H$36="","",
IF(OR($H$36="Corrupción",$H$36="Lavado de Activos",$H$36="Financiación del Terrorismo",$H$36="Trámites, OPAs y Consultas de Acceso a la Información Pública"),"No Aplica",'5. Valoración de Controles'!$I36))</f>
        <v/>
      </c>
      <c r="S36" s="24" t="str">
        <f>IF($H$36="","",
IF(OR($H$36="Corrupción",$H$36="Lavado de Activos",$H$36="Financiación del Terrorismo",$H$36="Trámites, OPAs y Consultas de Acceso a la Información Pública"),"No Aplica",'5. Valoración de Controles'!$J36))</f>
        <v/>
      </c>
      <c r="T36" s="24" t="str">
        <f>IF($H$36="","",
IF(OR($H$36="Corrupción",$H$36="Lavado de Activos",$H$36="Financiación del Terrorismo",$H$36="Trámites, OPAs y Consultas de Acceso a la Información Pública"),"No Aplica",'5. Valoración de Controles'!$K36))</f>
        <v/>
      </c>
      <c r="U36" s="24" t="str">
        <f>IF($H$36="","",
IF(OR($H$36="Corrupción",$H$36="Lavado de Activos",$H$36="Financiación del Terrorismo",$H$36="Trámites, OPAs y Consultas de Acceso a la Información Pública"),"No Aplica",'5. Valoración de Controles'!$L36))</f>
        <v/>
      </c>
      <c r="V36" s="24" t="str">
        <f>IF($H$36="","",
IF(OR($H$36="Corrupción",$H$36="Lavado de Activos",$H$36="Financiación del Terrorismo",$H$36="Trámites, OPAs y Consultas de Acceso a la Información Pública"),"No Aplica",'5. Valoración de Controles'!$M36))</f>
        <v/>
      </c>
      <c r="W36" s="24" t="str">
        <f>IF($H$36="","",
IF(OR($H$36="Corrupción",$H$36="Lavado de Activos",$H$36="Financiación del Terrorismo",$H$36="Trámites, OPAs y Consultas de Acceso a la Información Pública"),"No Aplica",'5. Valoración de Controles'!$N36))</f>
        <v/>
      </c>
      <c r="X36" s="32" t="str">
        <f>IF($H$36="","",
IF(OR($H$36="Corrupción",$H$36="Lavado de Activos",$H$36="Financiación del Terrorismo",$H$36="Trámites, OPAs y Consultas de Acceso a la Información Pública"),"No Aplica",'5. Valoración de Controles'!$O36))</f>
        <v/>
      </c>
      <c r="Y36" s="32" t="str">
        <f>IF($H$36="","",
IF(OR($H$36="Corrupción",$H$36="Lavado de Activos",$H$36="Financiación del Terrorismo",$H$36="Trámites, OPAs y Consultas de Acceso a la Información Pública"),"No Aplica",'5. Valoración de Controles'!$P36))</f>
        <v/>
      </c>
      <c r="Z36" s="32" t="str">
        <f>IF($H$36="","",
IF(OR($H$36="Corrupción",$H$36="Lavado de Activos",$H$36="Financiación del Terrorismo",$H$36="Trámites, OPAs y Consultas de Acceso a la Información Pública"),"No Aplica",'5. Valoración de Controles'!$Q36))</f>
        <v/>
      </c>
      <c r="AA36" s="25" t="str">
        <f>IF($H$36="","",
IF(OR($H$36="Corrupción",$H$36="Lavado de Activos",$H$36="Financiación del Terrorismo",$H$36="Trámites, OPAs y Consultas de Acceso a la Información Pública"),"No aplica",'5. Valoración de Controles'!$R36))</f>
        <v/>
      </c>
      <c r="AB36" s="98" t="str">
        <f>IF(H36="","",
IF(OR(H36="Corrupción",H36="Lavado de Activos",H36="Financiación del Terrorismo",H36="Trámites, OPAs y Consultas de Acceso a la Información Pública"),'6.Valoración Control Corrupción'!W36:W38,
IF(OR(H36&lt;&gt;"Corrupción",H36&lt;&gt;"Lavado de Activos",H36&lt;&gt;"Financiación del Terrorismo",H36&lt;&gt;"Trámites, OPAs y Consultas de Acceso a la Información Pública"),IF(AC36="","",
IF(AND(AC36&gt;0,AC36&lt;0.4),"Muy Baja",
IF(AND(AC36&gt;=0.4,AC36&lt;0.6),"Baja",
IF(AND(AC36&gt;=0.6,AC36&lt;0.8),"Media",
IF(AND(AC36&gt;=0.8,AC36&lt;1),"Alta",
IF(AC36&gt;=1,"Muy Alta","")))))))))</f>
        <v/>
      </c>
      <c r="AC36" s="116"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Controles'!U38&gt;0,'5. Valoración de Controles'!U38,
IF('5. Valoración de Controles'!U37&gt;0,'5. Valoración de Controles'!U37,
IF('5. Valoración de Controles'!U36&gt;0,'5. Valoración de Controles'!U36,L36))))))</f>
        <v/>
      </c>
      <c r="AD36" s="98" t="str">
        <f>IF(H36="","",
IF(OR(H36="Corrupción",H36="Lavado de Activos",H36="Financiación del Terrorismo",H36="Trámites, OPAs y Consultas de Acceso a la Información Pública"),'3. Impacto Riesgo de Corrupción'!Z36:Z38,
IF(OR(H36&lt;&gt;"Corrupción",H36&lt;&gt;"Lavado de Activos",H36&lt;&gt;"Financiación del Terrorismo",H36&lt;&gt;"Trámites, OPAs y Consultas de Acceso a la Información Pública"),
IF(AE36="","",
IF(AND(AE36&gt;0,AE36&lt;0.4),"Leve",
IF(AND(AE36&gt;=0.4,AE36&lt;0.6),"Menor",
IF(AND(AE36&gt;=0.6,AE36&lt;0.8),"Moderado",
IF(AND(AE36&gt;=0.8,AE36&lt;1),"Mayor",
IF(AE36&gt;=1,"Catastrófico","")))))))))</f>
        <v/>
      </c>
      <c r="AE36" s="116" t="str">
        <f>IF(H36="","",
IF(OR(H36="Corrupción",H36="Lavado de Activos",H36="Financiación del Terrorismo",H36="Trámites, OPAs y Consultas de Acceso a la Información Pública"),"No aplica",
IF(OR(H36&lt;&gt;"Corrupción",H36&lt;&gt;"Lavado de Activos",H36&lt;&gt;"Financiación del Terrorismo",H36&lt;&gt;"Trámites, OPAs y Consultas de Acceso a la Información Pública"),
IF('5. Valoración de Controles'!V38&gt;0,'5. Valoración de Controles'!V38,
IF('5. Valoración de Controles'!V37&gt;0,'5. Valoración de Controles'!V37,
IF('5. Valoración de Controles'!V36&gt;0,'5. Valoración de Controles'!V36,O36))))))</f>
        <v/>
      </c>
      <c r="AF36" s="97" t="str">
        <f>IF(AND(AB36="Muy Alta",OR(AD36="Leve",AD36="Menor",AD36="Moderado",AD36="Mayor")),"Alto",
IF(AND(AB36="Alta",OR(AD36="Leve",AD36="Menor")),"Moderado",
IF(AND(AB36="Alta",OR(AD36="Moderado",AD36="Mayor")),"Alto",
IF(AND(AB36="Media",OR(AD36="Leve",AD36="Menor",AD36="Moderado")),"Moderado",
IF(AND(AB36="Media",OR(AD36="Mayor")),"Alto",
IF(AND(AB36="Baja",OR(AD36="Leve")),"Bajo",
IF(AND(OR(AB36="Baja",AB36="Improbable"),OR(AD36="Menor",AD36="Moderado")),"Moderado",
IF(AND(OR(AB36="Baja",AB36="Improbable"),AD36="Mayor"),"Alto",
IF(AND(AB36="Muy Baja",OR(AD36="Leve",AD36="Menor")),"Bajo",
IF(AND(OR(AB36="Muy Baja",AB36="Rara vez"),OR(AD36="Moderado")),"Moderado",
IF(AND(OR(AB36="Muy Baja",AB36="Rara vez"),AD36="Mayor"),"Alto",
IF(AND(OR(AB36="Casi seguro",AB36="Probable",AB36="Posible"),AD36="Mayor"),"Extremo",
IF(AND(AB36="Casi seguro",AD36="Moderado"),"Extremo",
IF(AND(OR(AB36="Probable",AB36="Posible"),OR(AD36="Moderado")),"Alto",
IF(AD36="Catastrófico","Extremo","")))))))))))))))</f>
        <v/>
      </c>
      <c r="AG36" s="99"/>
      <c r="AH36" s="110" t="str">
        <f>IF(AG36="Reducir (Mitigar)","Debe establecer el plan de acción a implementar para mitigar el nivel del riesgo",
IF(AG36="Reducir (Transferir)","No amerita plan de acción. Debe tercerizar la actividad que genera este riesgo o adquirir polizas para evitar responsabilidad economica, sin embargo mantiene la responsabilidad reputacional",
IF(AG36="Aceptar","No amerita plan de acción. Asuma las consecuencias de la materialización del riesgo",
IF(AG36="Evitar","No amerita plan de acción. No ejecute la actividad que genera el riesgo",
IF(AG36="Reducir","Debe establecer el plan de acción a implementar para mitigar el nivel del riesgo",
IF(AG36="Compartir","No amerita plan de acción. Comparta el riesgo con una parte interesada que pueda gestionarlo con mas eficacia",""))))))</f>
        <v/>
      </c>
      <c r="AI36" s="104"/>
      <c r="AJ36" s="115"/>
      <c r="AK36" s="115" t="str">
        <f>IF(AI36="","","∑ Peso porcentual de cada acción definida")</f>
        <v/>
      </c>
      <c r="AL36" s="94"/>
      <c r="AM36" s="3"/>
      <c r="AN36" s="3"/>
      <c r="AO36" s="3"/>
      <c r="AP36" s="3"/>
      <c r="AQ36" s="3"/>
      <c r="AR36" s="3"/>
      <c r="AS36" s="3"/>
      <c r="AT36" s="3"/>
      <c r="AU36" s="3"/>
      <c r="AV36" s="3"/>
      <c r="AW36" s="3"/>
      <c r="AX36" s="3"/>
      <c r="AY36" s="3"/>
      <c r="AZ36" s="3"/>
      <c r="BA36" s="3"/>
      <c r="BB36" s="3"/>
      <c r="BC36" s="3"/>
      <c r="BD36" s="3"/>
      <c r="BE36" s="3"/>
      <c r="BF36" s="3"/>
    </row>
    <row r="37" spans="1:58" ht="31.5" customHeight="1">
      <c r="A37" s="88"/>
      <c r="B37" s="88"/>
      <c r="C37" s="88"/>
      <c r="D37" s="88"/>
      <c r="E37" s="88"/>
      <c r="F37" s="88"/>
      <c r="G37" s="88"/>
      <c r="H37" s="88"/>
      <c r="I37" s="88"/>
      <c r="J37" s="88"/>
      <c r="K37" s="88"/>
      <c r="L37" s="88"/>
      <c r="M37" s="88"/>
      <c r="N37" s="88"/>
      <c r="O37" s="88"/>
      <c r="P37" s="88"/>
      <c r="Q37" s="31" t="str">
        <f>IF($H$36="","",
IF(OR($H$36="Corrupción",$H$36="Lavado de Activos",$H$36="Financiación del Terrorismo",$H$36="Trámites, OPAs y Consultas de Acceso a la Información Pública"),'6.Valoración Control Corrupción'!$E37,'5. Valoración de Controles'!$H37))</f>
        <v/>
      </c>
      <c r="R37" s="24" t="str">
        <f>IF($H$36="","",
IF(OR($H$36="Corrupción",$H$36="Lavado de Activos",$H$36="Financiación del Terrorismo",$H$36="Trámites, OPAs y Consultas de Acceso a la Información Pública"),"No Aplica",'5. Valoración de Controles'!$I37))</f>
        <v/>
      </c>
      <c r="S37" s="24" t="str">
        <f>IF($H$36="","",
IF(OR($H$36="Corrupción",$H$36="Lavado de Activos",$H$36="Financiación del Terrorismo",$H$36="Trámites, OPAs y Consultas de Acceso a la Información Pública"),"No Aplica",'5. Valoración de Controles'!$J37))</f>
        <v/>
      </c>
      <c r="T37" s="24" t="str">
        <f>IF($H$36="","",
IF(OR($H$36="Corrupción",$H$36="Lavado de Activos",$H$36="Financiación del Terrorismo",$H$36="Trámites, OPAs y Consultas de Acceso a la Información Pública"),"No Aplica",'5. Valoración de Controles'!$K37))</f>
        <v/>
      </c>
      <c r="U37" s="24" t="str">
        <f>IF($H$36="","",
IF(OR($H$36="Corrupción",$H$36="Lavado de Activos",$H$36="Financiación del Terrorismo",$H$36="Trámites, OPAs y Consultas de Acceso a la Información Pública"),"No Aplica",'5. Valoración de Controles'!$L37))</f>
        <v/>
      </c>
      <c r="V37" s="24" t="str">
        <f>IF($H$36="","",
IF(OR($H$36="Corrupción",$H$36="Lavado de Activos",$H$36="Financiación del Terrorismo",$H$36="Trámites, OPAs y Consultas de Acceso a la Información Pública"),"No Aplica",'5. Valoración de Controles'!$M37))</f>
        <v/>
      </c>
      <c r="W37" s="24" t="str">
        <f>IF($H$36="","",
IF(OR($H$36="Corrupción",$H$36="Lavado de Activos",$H$36="Financiación del Terrorismo",$H$36="Trámites, OPAs y Consultas de Acceso a la Información Pública"),"No Aplica",'5. Valoración de Controles'!$N37))</f>
        <v/>
      </c>
      <c r="X37" s="32" t="str">
        <f>IF($H$36="","",
IF(OR($H$36="Corrupción",$H$36="Lavado de Activos",$H$36="Financiación del Terrorismo",$H$36="Trámites, OPAs y Consultas de Acceso a la Información Pública"),"No Aplica",'5. Valoración de Controles'!$O37))</f>
        <v/>
      </c>
      <c r="Y37" s="32" t="str">
        <f>IF($H$36="","",
IF(OR($H$36="Corrupción",$H$36="Lavado de Activos",$H$36="Financiación del Terrorismo",$H$36="Trámites, OPAs y Consultas de Acceso a la Información Pública"),"No Aplica",'5. Valoración de Controles'!$P37))</f>
        <v/>
      </c>
      <c r="Z37" s="32" t="str">
        <f>IF($H$36="","",
IF(OR($H$36="Corrupción",$H$36="Lavado de Activos",$H$36="Financiación del Terrorismo",$H$36="Trámites, OPAs y Consultas de Acceso a la Información Pública"),"No Aplica",'5. Valoración de Controles'!$Q37))</f>
        <v/>
      </c>
      <c r="AA37" s="25" t="str">
        <f>IF($H$36="","",
IF(OR($H$36="Corrupción",$H$36="Lavado de Activos",$H$36="Financiación del Terrorismo",$H$36="Trámites, OPAs y Consultas de Acceso a la Información Pública"),"No aplica",'5. Valoración de Controles'!$R37))</f>
        <v/>
      </c>
      <c r="AB37" s="88"/>
      <c r="AC37" s="88"/>
      <c r="AD37" s="88"/>
      <c r="AE37" s="88"/>
      <c r="AF37" s="88"/>
      <c r="AG37" s="88"/>
      <c r="AH37" s="88"/>
      <c r="AI37" s="88"/>
      <c r="AJ37" s="88"/>
      <c r="AK37" s="88"/>
      <c r="AL37" s="88"/>
      <c r="AM37" s="2"/>
      <c r="AN37" s="2"/>
      <c r="AO37" s="2"/>
      <c r="AP37" s="2"/>
      <c r="AQ37" s="2"/>
      <c r="AR37" s="2"/>
      <c r="AS37" s="2"/>
      <c r="AT37" s="2"/>
      <c r="AU37" s="2"/>
      <c r="AV37" s="2"/>
      <c r="AW37" s="2"/>
      <c r="AX37" s="2"/>
      <c r="AY37" s="2"/>
      <c r="AZ37" s="2"/>
      <c r="BA37" s="2"/>
      <c r="BB37" s="2"/>
      <c r="BC37" s="2"/>
      <c r="BD37" s="2"/>
      <c r="BE37" s="2"/>
      <c r="BF37" s="2"/>
    </row>
    <row r="38" spans="1:58" ht="31.5" customHeight="1">
      <c r="A38" s="83"/>
      <c r="B38" s="83"/>
      <c r="C38" s="83"/>
      <c r="D38" s="83"/>
      <c r="E38" s="83"/>
      <c r="F38" s="83"/>
      <c r="G38" s="83"/>
      <c r="H38" s="83"/>
      <c r="I38" s="83"/>
      <c r="J38" s="83"/>
      <c r="K38" s="83"/>
      <c r="L38" s="83"/>
      <c r="M38" s="83"/>
      <c r="N38" s="83"/>
      <c r="O38" s="83"/>
      <c r="P38" s="83"/>
      <c r="Q38" s="31" t="str">
        <f>IF($H$36="","",
IF(OR($H$36="Corrupción",$H$36="Lavado de Activos",$H$36="Financiación del Terrorismo",$H$36="Trámites, OPAs y Consultas de Acceso a la Información Pública"),'6.Valoración Control Corrupción'!$E38,'5. Valoración de Controles'!$H38))</f>
        <v/>
      </c>
      <c r="R38" s="24" t="str">
        <f>IF($H$36="","",
IF(OR($H$36="Corrupción",$H$36="Lavado de Activos",$H$36="Financiación del Terrorismo",$H$36="Trámites, OPAs y Consultas de Acceso a la Información Pública"),"No Aplica",'5. Valoración de Controles'!$I38))</f>
        <v/>
      </c>
      <c r="S38" s="24" t="str">
        <f>IF($H$36="","",
IF(OR($H$36="Corrupción",$H$36="Lavado de Activos",$H$36="Financiación del Terrorismo",$H$36="Trámites, OPAs y Consultas de Acceso a la Información Pública"),"No Aplica",'5. Valoración de Controles'!$J38))</f>
        <v/>
      </c>
      <c r="T38" s="24" t="str">
        <f>IF($H$36="","",
IF(OR($H$36="Corrupción",$H$36="Lavado de Activos",$H$36="Financiación del Terrorismo",$H$36="Trámites, OPAs y Consultas de Acceso a la Información Pública"),"No Aplica",'5. Valoración de Controles'!$K38))</f>
        <v/>
      </c>
      <c r="U38" s="24" t="str">
        <f>IF($H$36="","",
IF(OR($H$36="Corrupción",$H$36="Lavado de Activos",$H$36="Financiación del Terrorismo",$H$36="Trámites, OPAs y Consultas de Acceso a la Información Pública"),"No Aplica",'5. Valoración de Controles'!$L38))</f>
        <v/>
      </c>
      <c r="V38" s="24" t="str">
        <f>IF($H$36="","",
IF(OR($H$36="Corrupción",$H$36="Lavado de Activos",$H$36="Financiación del Terrorismo",$H$36="Trámites, OPAs y Consultas de Acceso a la Información Pública"),"No Aplica",'5. Valoración de Controles'!$M38))</f>
        <v/>
      </c>
      <c r="W38" s="24" t="str">
        <f>IF($H$36="","",
IF(OR($H$36="Corrupción",$H$36="Lavado de Activos",$H$36="Financiación del Terrorismo",$H$36="Trámites, OPAs y Consultas de Acceso a la Información Pública"),"No Aplica",'5. Valoración de Controles'!$N38))</f>
        <v/>
      </c>
      <c r="X38" s="32" t="str">
        <f>IF($H$36="","",
IF(OR($H$36="Corrupción",$H$36="Lavado de Activos",$H$36="Financiación del Terrorismo",$H$36="Trámites, OPAs y Consultas de Acceso a la Información Pública"),"No Aplica",'5. Valoración de Controles'!$O38))</f>
        <v/>
      </c>
      <c r="Y38" s="32" t="str">
        <f>IF($H$36="","",
IF(OR($H$36="Corrupción",$H$36="Lavado de Activos",$H$36="Financiación del Terrorismo",$H$36="Trámites, OPAs y Consultas de Acceso a la Información Pública"),"No Aplica",'5. Valoración de Controles'!$P38))</f>
        <v/>
      </c>
      <c r="Z38" s="32" t="str">
        <f>IF($H$36="","",
IF(OR($H$36="Corrupción",$H$36="Lavado de Activos",$H$36="Financiación del Terrorismo",$H$36="Trámites, OPAs y Consultas de Acceso a la Información Pública"),"No Aplica",'5. Valoración de Controles'!$Q38))</f>
        <v/>
      </c>
      <c r="AA38" s="25" t="str">
        <f>IF($H$36="","",
IF(OR($H$36="Corrupción",$H$36="Lavado de Activos",$H$36="Financiación del Terrorismo",$H$36="Trámites, OPAs y Consultas de Acceso a la Información Pública"),"No aplica",'5. Valoración de Controles'!$R38))</f>
        <v/>
      </c>
      <c r="AB38" s="83"/>
      <c r="AC38" s="83"/>
      <c r="AD38" s="83"/>
      <c r="AE38" s="83"/>
      <c r="AF38" s="83"/>
      <c r="AG38" s="83"/>
      <c r="AH38" s="83"/>
      <c r="AI38" s="83"/>
      <c r="AJ38" s="83"/>
      <c r="AK38" s="83"/>
      <c r="AL38" s="83"/>
      <c r="AM38" s="2"/>
      <c r="AN38" s="2"/>
      <c r="AO38" s="2"/>
      <c r="AP38" s="2"/>
      <c r="AQ38" s="2"/>
      <c r="AR38" s="2"/>
      <c r="AS38" s="2"/>
      <c r="AT38" s="2"/>
      <c r="AU38" s="2"/>
      <c r="AV38" s="2"/>
      <c r="AW38" s="2"/>
      <c r="AX38" s="2"/>
      <c r="AY38" s="2"/>
      <c r="AZ38" s="2"/>
      <c r="BA38" s="2"/>
      <c r="BB38" s="2"/>
      <c r="BC38" s="2"/>
      <c r="BD38" s="2"/>
      <c r="BE38" s="2"/>
      <c r="BF38" s="2"/>
    </row>
    <row r="39" spans="1:58" ht="31.5" customHeight="1">
      <c r="A39" s="93">
        <v>11</v>
      </c>
      <c r="B39" s="94" t="str">
        <f>'2. Identificación del Riesgo'!B39:B41</f>
        <v/>
      </c>
      <c r="C39" s="94" t="str">
        <f>IF('2. Identificación del Riesgo'!C39:C41="","",'2. Identificación del Riesgo'!C39:C41)</f>
        <v/>
      </c>
      <c r="D39" s="94" t="str">
        <f>IF('2. Identificación del Riesgo'!D39:D41="","",'2. Identificación del Riesgo'!D39:D41)</f>
        <v/>
      </c>
      <c r="E39" s="94" t="str">
        <f>IF('2. Identificación del Riesgo'!E39:E41="","",'2. Identificación del Riesgo'!E39:E41)</f>
        <v/>
      </c>
      <c r="F39" s="94" t="str">
        <f>IF('2. Identificación del Riesgo'!F39:F41="","",'2. Identificación del Riesgo'!F39:F41)</f>
        <v/>
      </c>
      <c r="G39" s="94" t="str">
        <f>IF('2. Identificación del Riesgo'!G39:G41="","",'2. Identificación del Riesgo'!G39:G41)</f>
        <v/>
      </c>
      <c r="H39" s="94" t="str">
        <f>IF('2. Identificación del Riesgo'!H39:H41="","",'2. Identificación del Riesgo'!H39:H41)</f>
        <v/>
      </c>
      <c r="I39" s="94" t="str">
        <f>IF('2. Identificación del Riesgo'!I39:I41="","",'2. Identificación del Riesgo'!I39:I41)</f>
        <v/>
      </c>
      <c r="J39" s="94" t="str">
        <f>IF('2. Identificación del Riesgo'!J39:J41="","",'2. Identificación del Riesgo'!J39:J41)</f>
        <v/>
      </c>
      <c r="K39" s="98" t="str">
        <f>'2. Identificación del Riesgo'!K39:K41</f>
        <v/>
      </c>
      <c r="L39" s="96" t="str">
        <f>'2. Identificación del Riesgo'!L39:L41</f>
        <v/>
      </c>
      <c r="M39" s="94" t="str">
        <f>IF(OR('2. Identificación del Riesgo'!H39:H41="Corrupción",'2. Identificación del Riesgo'!H39:H41="Lavado de Activos",'2. Identificación del Riesgo'!H39:H41="Financiación del Terrorismo",'2. Identificación del Riesgo'!H39:H41="Trámites, OPAs y Consultas de Acceso a la Información Pública"),"No Aplica",
IF('2. Identificación del Riesgo'!M39:M41="","",'2. Identificación del Riesgo'!M39:M41))</f>
        <v/>
      </c>
      <c r="N39" s="98" t="str">
        <f>'2. Identificación del Riesgo'!N39:N41</f>
        <v/>
      </c>
      <c r="O39" s="96" t="str">
        <f>'2. Identificación del Riesgo'!O39:O41</f>
        <v/>
      </c>
      <c r="P39" s="97" t="str">
        <f>'2. Identificación del Riesgo'!P39:P41</f>
        <v/>
      </c>
      <c r="Q39" s="31" t="str">
        <f>IF($H$39="","",
IF(OR($H$39="Corrupción",$H$39="Lavado de Activos",$H$39="Financiación del Terrorismo",$H$39="Trámites, OPAs y Consultas de Acceso a la Información Pública"),'6.Valoración Control Corrupción'!$E39,'5. Valoración de Controles'!$H39))</f>
        <v/>
      </c>
      <c r="R39" s="24" t="str">
        <f>IF($H$39="","",
IF(OR($H$39="Corrupción",$H$39="Lavado de Activos",$H$39="Financiación del Terrorismo",$H$39="Trámites, OPAs y Consultas de Acceso a la Información Pública"),"No Aplica",'5. Valoración de Controles'!$I39))</f>
        <v/>
      </c>
      <c r="S39" s="24" t="str">
        <f>IF($H$39="","",
IF(OR($H$39="Corrupción",$H$39="Lavado de Activos",$H$39="Financiación del Terrorismo",$H$39="Trámites, OPAs y Consultas de Acceso a la Información Pública"),"No Aplica",'5. Valoración de Controles'!$J39))</f>
        <v/>
      </c>
      <c r="T39" s="24" t="str">
        <f>IF($H$39="","",
IF(OR($H$39="Corrupción",$H$39="Lavado de Activos",$H$39="Financiación del Terrorismo",$H$39="Trámites, OPAs y Consultas de Acceso a la Información Pública"),"No Aplica",'5. Valoración de Controles'!$K39))</f>
        <v/>
      </c>
      <c r="U39" s="24" t="str">
        <f>IF($H$39="","",
IF(OR($H$39="Corrupción",$H$39="Lavado de Activos",$H$39="Financiación del Terrorismo",$H$39="Trámites, OPAs y Consultas de Acceso a la Información Pública"),"No Aplica",'5. Valoración de Controles'!$L39))</f>
        <v/>
      </c>
      <c r="V39" s="24" t="str">
        <f>IF($H$39="","",
IF(OR($H$39="Corrupción",$H$39="Lavado de Activos",$H$39="Financiación del Terrorismo",$H$39="Trámites, OPAs y Consultas de Acceso a la Información Pública"),"No Aplica",'5. Valoración de Controles'!$M39))</f>
        <v/>
      </c>
      <c r="W39" s="24" t="str">
        <f>IF($H$39="","",
IF(OR($H$39="Corrupción",$H$39="Lavado de Activos",$H$39="Financiación del Terrorismo",$H$39="Trámites, OPAs y Consultas de Acceso a la Información Pública"),"No Aplica",'5. Valoración de Controles'!$N39))</f>
        <v/>
      </c>
      <c r="X39" s="32" t="str">
        <f>IF($H$39="","",
IF(OR($H$39="Corrupción",$H$39="Lavado de Activos",$H$39="Financiación del Terrorismo",$H$39="Trámites, OPAs y Consultas de Acceso a la Información Pública"),"No Aplica",'5. Valoración de Controles'!$O39))</f>
        <v/>
      </c>
      <c r="Y39" s="32" t="str">
        <f>IF($H$39="","",
IF(OR($H$39="Corrupción",$H$39="Lavado de Activos",$H$39="Financiación del Terrorismo",$H$39="Trámites, OPAs y Consultas de Acceso a la Información Pública"),"No Aplica",'5. Valoración de Controles'!$P39))</f>
        <v/>
      </c>
      <c r="Z39" s="32" t="str">
        <f>IF($H$39="","",
IF(OR($H$39="Corrupción",$H$39="Lavado de Activos",$H$39="Financiación del Terrorismo",$H$39="Trámites, OPAs y Consultas de Acceso a la Información Pública"),"No Aplica",'5. Valoración de Controles'!$Q39))</f>
        <v/>
      </c>
      <c r="AA39" s="25" t="str">
        <f>IF($H$39="","",
IF(OR($H$39="Corrupción",$H$39="Lavado de Activos",$H$39="Financiación del Terrorismo",$H$39="Trámites, OPAs y Consultas de Acceso a la Información Pública"),"No aplica",'5. Valoración de Controles'!$R39))</f>
        <v/>
      </c>
      <c r="AB39" s="98" t="str">
        <f>IF(H39="","",
IF(OR(H39="Corrupción",H39="Lavado de Activos",H39="Financiación del Terrorismo",H39="Trámites, OPAs y Consultas de Acceso a la Información Pública"),'6.Valoración Control Corrupción'!W39:W41,
IF(OR(H39&lt;&gt;"Corrupción",H39&lt;&gt;"Lavado de Activos",H39&lt;&gt;"Financiación del Terrorismo",H39&lt;&gt;"Trámites, OPAs y Consultas de Acceso a la Información Pública"),IF(AC39="","",
IF(AND(AC39&gt;0,AC39&lt;0.4),"Muy Baja",
IF(AND(AC39&gt;=0.4,AC39&lt;0.6),"Baja",
IF(AND(AC39&gt;=0.6,AC39&lt;0.8),"Media",
IF(AND(AC39&gt;=0.8,AC39&lt;1),"Alta",
IF(AC39&gt;=1,"Muy Alta","")))))))))</f>
        <v/>
      </c>
      <c r="AC39" s="116"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Controles'!U41&gt;0,'5. Valoración de Controles'!U41,
IF('5. Valoración de Controles'!U40&gt;0,'5. Valoración de Controles'!U40,
IF('5. Valoración de Controles'!U39&gt;0,'5. Valoración de Controles'!U39,L39))))))</f>
        <v/>
      </c>
      <c r="AD39" s="98" t="str">
        <f>IF(H39="","",
IF(OR(H39="Corrupción",H39="Lavado de Activos",H39="Financiación del Terrorismo",H39="Trámites, OPAs y Consultas de Acceso a la Información Pública"),'3. Impacto Riesgo de Corrupción'!Z39:Z41,
IF(OR(H39&lt;&gt;"Corrupción",H39&lt;&gt;"Lavado de Activos",H39&lt;&gt;"Financiación del Terrorismo",H39&lt;&gt;"Trámites, OPAs y Consultas de Acceso a la Información Pública"),
IF(AE39="","",
IF(AND(AE39&gt;0,AE39&lt;0.4),"Leve",
IF(AND(AE39&gt;=0.4,AE39&lt;0.6),"Menor",
IF(AND(AE39&gt;=0.6,AE39&lt;0.8),"Moderado",
IF(AND(AE39&gt;=0.8,AE39&lt;1),"Mayor",
IF(AE39&gt;=1,"Catastrófico","")))))))))</f>
        <v/>
      </c>
      <c r="AE39" s="116" t="str">
        <f>IF(H39="","",
IF(OR(H39="Corrupción",H39="Lavado de Activos",H39="Financiación del Terrorismo",H39="Trámites, OPAs y Consultas de Acceso a la Información Pública"),"No aplica",
IF(OR(H39&lt;&gt;"Corrupción",H39&lt;&gt;"Lavado de Activos",H39&lt;&gt;"Financiación del Terrorismo",H39&lt;&gt;"Trámites, OPAs y Consultas de Acceso a la Información Pública"),
IF('5. Valoración de Controles'!V41&gt;0,'5. Valoración de Controles'!V41,
IF('5. Valoración de Controles'!V40&gt;0,'5. Valoración de Controles'!V40,
IF('5. Valoración de Controles'!V39&gt;0,'5. Valoración de Controles'!V39,O39))))))</f>
        <v/>
      </c>
      <c r="AF39" s="97" t="str">
        <f>IF(AND(AB39="Muy Alta",OR(AD39="Leve",AD39="Menor",AD39="Moderado",AD39="Mayor")),"Alto",
IF(AND(AB39="Alta",OR(AD39="Leve",AD39="Menor")),"Moderado",
IF(AND(AB39="Alta",OR(AD39="Moderado",AD39="Mayor")),"Alto",
IF(AND(AB39="Media",OR(AD39="Leve",AD39="Menor",AD39="Moderado")),"Moderado",
IF(AND(AB39="Media",OR(AD39="Mayor")),"Alto",
IF(AND(AB39="Baja",OR(AD39="Leve")),"Bajo",
IF(AND(OR(AB39="Baja",AB39="Improbable"),OR(AD39="Menor",AD39="Moderado")),"Moderado",
IF(AND(OR(AB39="Baja",AB39="Improbable"),AD39="Mayor"),"Alto",
IF(AND(AB39="Muy Baja",OR(AD39="Leve",AD39="Menor")),"Bajo",
IF(AND(OR(AB39="Muy Baja",AB39="Rara vez"),OR(AD39="Moderado")),"Moderado",
IF(AND(OR(AB39="Muy Baja",AB39="Rara vez"),AD39="Mayor"),"Alto",
IF(AND(OR(AB39="Casi seguro",AB39="Probable",AB39="Posible"),AD39="Mayor"),"Extremo",
IF(AND(AB39="Casi seguro",AD39="Moderado"),"Extremo",
IF(AND(OR(AB39="Probable",AB39="Posible"),OR(AD39="Moderado")),"Alto",
IF(AD39="Catastrófico","Extremo","")))))))))))))))</f>
        <v/>
      </c>
      <c r="AG39" s="99"/>
      <c r="AH39" s="110" t="str">
        <f>IF(AG39="Reducir (Mitigar)","Debe establecer el plan de acción a implementar para mitigar el nivel del riesgo",
IF(AG39="Reducir (Transferir)","No amerita plan de acción. Debe tercerizar la actividad que genera este riesgo o adquirir polizas para evitar responsabilidad economica, sin embargo mantiene la responsabilidad reputacional",
IF(AG39="Aceptar","No amerita plan de acción. Asuma las consecuencias de la materialización del riesgo",
IF(AG39="Evitar","No amerita plan de acción. No ejecute la actividad que genera el riesgo",
IF(AG39="Reducir","Debe establecer el plan de acción a implementar para mitigar el nivel del riesgo",
IF(AG39="Compartir","No amerita plan de acción. Comparta el riesgo con una parte interesada que pueda gestionarlo con mas eficacia",""))))))</f>
        <v/>
      </c>
      <c r="AI39" s="104"/>
      <c r="AJ39" s="115"/>
      <c r="AK39" s="115" t="str">
        <f>IF(AI39="","","∑ Peso porcentual de cada acción definida")</f>
        <v/>
      </c>
      <c r="AL39" s="94"/>
      <c r="AM39" s="3"/>
      <c r="AN39" s="3"/>
      <c r="AO39" s="3"/>
      <c r="AP39" s="3"/>
      <c r="AQ39" s="3"/>
      <c r="AR39" s="3"/>
      <c r="AS39" s="3"/>
      <c r="AT39" s="3"/>
      <c r="AU39" s="3"/>
      <c r="AV39" s="3"/>
      <c r="AW39" s="3"/>
      <c r="AX39" s="3"/>
      <c r="AY39" s="3"/>
      <c r="AZ39" s="3"/>
      <c r="BA39" s="3"/>
      <c r="BB39" s="3"/>
      <c r="BC39" s="3"/>
      <c r="BD39" s="3"/>
      <c r="BE39" s="3"/>
      <c r="BF39" s="3"/>
    </row>
    <row r="40" spans="1:58" ht="31.5" customHeight="1">
      <c r="A40" s="88"/>
      <c r="B40" s="88"/>
      <c r="C40" s="88"/>
      <c r="D40" s="88"/>
      <c r="E40" s="88"/>
      <c r="F40" s="88"/>
      <c r="G40" s="88"/>
      <c r="H40" s="88"/>
      <c r="I40" s="88"/>
      <c r="J40" s="88"/>
      <c r="K40" s="88"/>
      <c r="L40" s="88"/>
      <c r="M40" s="88"/>
      <c r="N40" s="88"/>
      <c r="O40" s="88"/>
      <c r="P40" s="88"/>
      <c r="Q40" s="31" t="str">
        <f>IF($H$39="","",
IF(OR($H$39="Corrupción",$H$39="Lavado de Activos",$H$39="Financiación del Terrorismo",$H$39="Trámites, OPAs y Consultas de Acceso a la Información Pública"),'6.Valoración Control Corrupción'!$E40,'5. Valoración de Controles'!$H40))</f>
        <v/>
      </c>
      <c r="R40" s="24" t="str">
        <f>IF($H$39="","",
IF(OR($H$39="Corrupción",$H$39="Lavado de Activos",$H$39="Financiación del Terrorismo",$H$39="Trámites, OPAs y Consultas de Acceso a la Información Pública"),"No Aplica",'5. Valoración de Controles'!$I40))</f>
        <v/>
      </c>
      <c r="S40" s="24" t="str">
        <f>IF($H$39="","",
IF(OR($H$39="Corrupción",$H$39="Lavado de Activos",$H$39="Financiación del Terrorismo",$H$39="Trámites, OPAs y Consultas de Acceso a la Información Pública"),"No Aplica",'5. Valoración de Controles'!$J40))</f>
        <v/>
      </c>
      <c r="T40" s="24" t="str">
        <f>IF($H$39="","",
IF(OR($H$39="Corrupción",$H$39="Lavado de Activos",$H$39="Financiación del Terrorismo",$H$39="Trámites, OPAs y Consultas de Acceso a la Información Pública"),"No Aplica",'5. Valoración de Controles'!$K40))</f>
        <v/>
      </c>
      <c r="U40" s="24" t="str">
        <f>IF($H$39="","",
IF(OR($H$39="Corrupción",$H$39="Lavado de Activos",$H$39="Financiación del Terrorismo",$H$39="Trámites, OPAs y Consultas de Acceso a la Información Pública"),"No Aplica",'5. Valoración de Controles'!$L40))</f>
        <v/>
      </c>
      <c r="V40" s="24" t="str">
        <f>IF($H$39="","",
IF(OR($H$39="Corrupción",$H$39="Lavado de Activos",$H$39="Financiación del Terrorismo",$H$39="Trámites, OPAs y Consultas de Acceso a la Información Pública"),"No Aplica",'5. Valoración de Controles'!$M40))</f>
        <v/>
      </c>
      <c r="W40" s="24" t="str">
        <f>IF($H$39="","",
IF(OR($H$39="Corrupción",$H$39="Lavado de Activos",$H$39="Financiación del Terrorismo",$H$39="Trámites, OPAs y Consultas de Acceso a la Información Pública"),"No Aplica",'5. Valoración de Controles'!$N40))</f>
        <v/>
      </c>
      <c r="X40" s="32" t="str">
        <f>IF($H$39="","",
IF(OR($H$39="Corrupción",$H$39="Lavado de Activos",$H$39="Financiación del Terrorismo",$H$39="Trámites, OPAs y Consultas de Acceso a la Información Pública"),"No Aplica",'5. Valoración de Controles'!$O40))</f>
        <v/>
      </c>
      <c r="Y40" s="32" t="str">
        <f>IF($H$39="","",
IF(OR($H$39="Corrupción",$H$39="Lavado de Activos",$H$39="Financiación del Terrorismo",$H$39="Trámites, OPAs y Consultas de Acceso a la Información Pública"),"No Aplica",'5. Valoración de Controles'!$P40))</f>
        <v/>
      </c>
      <c r="Z40" s="32" t="str">
        <f>IF($H$39="","",
IF(OR($H$39="Corrupción",$H$39="Lavado de Activos",$H$39="Financiación del Terrorismo",$H$39="Trámites, OPAs y Consultas de Acceso a la Información Pública"),"No Aplica",'5. Valoración de Controles'!$Q40))</f>
        <v/>
      </c>
      <c r="AA40" s="25" t="str">
        <f>IF($H$39="","",
IF(OR($H$39="Corrupción",$H$39="Lavado de Activos",$H$39="Financiación del Terrorismo",$H$39="Trámites, OPAs y Consultas de Acceso a la Información Pública"),"No aplica",'5. Valoración de Controles'!$R40))</f>
        <v/>
      </c>
      <c r="AB40" s="88"/>
      <c r="AC40" s="88"/>
      <c r="AD40" s="88"/>
      <c r="AE40" s="88"/>
      <c r="AF40" s="88"/>
      <c r="AG40" s="88"/>
      <c r="AH40" s="88"/>
      <c r="AI40" s="88"/>
      <c r="AJ40" s="88"/>
      <c r="AK40" s="88"/>
      <c r="AL40" s="88"/>
      <c r="AM40" s="2"/>
      <c r="AN40" s="2"/>
      <c r="AO40" s="2"/>
      <c r="AP40" s="2"/>
      <c r="AQ40" s="2"/>
      <c r="AR40" s="2"/>
      <c r="AS40" s="2"/>
      <c r="AT40" s="2"/>
      <c r="AU40" s="2"/>
      <c r="AV40" s="2"/>
      <c r="AW40" s="2"/>
      <c r="AX40" s="2"/>
      <c r="AY40" s="2"/>
      <c r="AZ40" s="2"/>
      <c r="BA40" s="2"/>
      <c r="BB40" s="2"/>
      <c r="BC40" s="2"/>
      <c r="BD40" s="2"/>
      <c r="BE40" s="2"/>
      <c r="BF40" s="2"/>
    </row>
    <row r="41" spans="1:58" ht="31.5" customHeight="1">
      <c r="A41" s="83"/>
      <c r="B41" s="83"/>
      <c r="C41" s="83"/>
      <c r="D41" s="83"/>
      <c r="E41" s="83"/>
      <c r="F41" s="83"/>
      <c r="G41" s="83"/>
      <c r="H41" s="83"/>
      <c r="I41" s="83"/>
      <c r="J41" s="83"/>
      <c r="K41" s="83"/>
      <c r="L41" s="83"/>
      <c r="M41" s="83"/>
      <c r="N41" s="83"/>
      <c r="O41" s="83"/>
      <c r="P41" s="83"/>
      <c r="Q41" s="31" t="str">
        <f>IF($H$39="","",
IF(OR($H$39="Corrupción",$H$39="Lavado de Activos",$H$39="Financiación del Terrorismo",$H$39="Trámites, OPAs y Consultas de Acceso a la Información Pública"),'6.Valoración Control Corrupción'!$E41,'5. Valoración de Controles'!$H41))</f>
        <v/>
      </c>
      <c r="R41" s="24" t="str">
        <f>IF($H$39="","",
IF(OR($H$39="Corrupción",$H$39="Lavado de Activos",$H$39="Financiación del Terrorismo",$H$39="Trámites, OPAs y Consultas de Acceso a la Información Pública"),"No Aplica",'5. Valoración de Controles'!$I41))</f>
        <v/>
      </c>
      <c r="S41" s="24" t="str">
        <f>IF($H$39="","",
IF(OR($H$39="Corrupción",$H$39="Lavado de Activos",$H$39="Financiación del Terrorismo",$H$39="Trámites, OPAs y Consultas de Acceso a la Información Pública"),"No Aplica",'5. Valoración de Controles'!$J41))</f>
        <v/>
      </c>
      <c r="T41" s="24" t="str">
        <f>IF($H$39="","",
IF(OR($H$39="Corrupción",$H$39="Lavado de Activos",$H$39="Financiación del Terrorismo",$H$39="Trámites, OPAs y Consultas de Acceso a la Información Pública"),"No Aplica",'5. Valoración de Controles'!$K41))</f>
        <v/>
      </c>
      <c r="U41" s="24" t="str">
        <f>IF($H$39="","",
IF(OR($H$39="Corrupción",$H$39="Lavado de Activos",$H$39="Financiación del Terrorismo",$H$39="Trámites, OPAs y Consultas de Acceso a la Información Pública"),"No Aplica",'5. Valoración de Controles'!$L41))</f>
        <v/>
      </c>
      <c r="V41" s="24" t="str">
        <f>IF($H$39="","",
IF(OR($H$39="Corrupción",$H$39="Lavado de Activos",$H$39="Financiación del Terrorismo",$H$39="Trámites, OPAs y Consultas de Acceso a la Información Pública"),"No Aplica",'5. Valoración de Controles'!$M41))</f>
        <v/>
      </c>
      <c r="W41" s="24" t="str">
        <f>IF($H$39="","",
IF(OR($H$39="Corrupción",$H$39="Lavado de Activos",$H$39="Financiación del Terrorismo",$H$39="Trámites, OPAs y Consultas de Acceso a la Información Pública"),"No Aplica",'5. Valoración de Controles'!$N41))</f>
        <v/>
      </c>
      <c r="X41" s="32" t="str">
        <f>IF($H$39="","",
IF(OR($H$39="Corrupción",$H$39="Lavado de Activos",$H$39="Financiación del Terrorismo",$H$39="Trámites, OPAs y Consultas de Acceso a la Información Pública"),"No Aplica",'5. Valoración de Controles'!$O41))</f>
        <v/>
      </c>
      <c r="Y41" s="32" t="str">
        <f>IF($H$39="","",
IF(OR($H$39="Corrupción",$H$39="Lavado de Activos",$H$39="Financiación del Terrorismo",$H$39="Trámites, OPAs y Consultas de Acceso a la Información Pública"),"No Aplica",'5. Valoración de Controles'!$P41))</f>
        <v/>
      </c>
      <c r="Z41" s="32" t="str">
        <f>IF($H$39="","",
IF(OR($H$39="Corrupción",$H$39="Lavado de Activos",$H$39="Financiación del Terrorismo",$H$39="Trámites, OPAs y Consultas de Acceso a la Información Pública"),"No Aplica",'5. Valoración de Controles'!$Q41))</f>
        <v/>
      </c>
      <c r="AA41" s="25" t="str">
        <f>IF($H$39="","",
IF(OR($H$39="Corrupción",$H$39="Lavado de Activos",$H$39="Financiación del Terrorismo",$H$39="Trámites, OPAs y Consultas de Acceso a la Información Pública"),"No aplica",'5. Valoración de Controles'!$R41))</f>
        <v/>
      </c>
      <c r="AB41" s="83"/>
      <c r="AC41" s="83"/>
      <c r="AD41" s="83"/>
      <c r="AE41" s="83"/>
      <c r="AF41" s="83"/>
      <c r="AG41" s="83"/>
      <c r="AH41" s="83"/>
      <c r="AI41" s="83"/>
      <c r="AJ41" s="83"/>
      <c r="AK41" s="83"/>
      <c r="AL41" s="83"/>
      <c r="AM41" s="2"/>
      <c r="AN41" s="2"/>
      <c r="AO41" s="2"/>
      <c r="AP41" s="2"/>
      <c r="AQ41" s="2"/>
      <c r="AR41" s="2"/>
      <c r="AS41" s="2"/>
      <c r="AT41" s="2"/>
      <c r="AU41" s="2"/>
      <c r="AV41" s="2"/>
      <c r="AW41" s="2"/>
      <c r="AX41" s="2"/>
      <c r="AY41" s="2"/>
      <c r="AZ41" s="2"/>
      <c r="BA41" s="2"/>
      <c r="BB41" s="2"/>
      <c r="BC41" s="2"/>
      <c r="BD41" s="2"/>
      <c r="BE41" s="2"/>
      <c r="BF41" s="2"/>
    </row>
    <row r="42" spans="1:58" ht="31.5" customHeight="1">
      <c r="A42" s="93">
        <v>12</v>
      </c>
      <c r="B42" s="94" t="str">
        <f>'2. Identificación del Riesgo'!B42:B44</f>
        <v/>
      </c>
      <c r="C42" s="94" t="str">
        <f>IF('2. Identificación del Riesgo'!C42:C44="","",'2. Identificación del Riesgo'!C42:C44)</f>
        <v/>
      </c>
      <c r="D42" s="94" t="str">
        <f>IF('2. Identificación del Riesgo'!D42:D44="","",'2. Identificación del Riesgo'!D42:D44)</f>
        <v/>
      </c>
      <c r="E42" s="94" t="str">
        <f>IF('2. Identificación del Riesgo'!E42:E44="","",'2. Identificación del Riesgo'!E42:E44)</f>
        <v/>
      </c>
      <c r="F42" s="94" t="str">
        <f>IF('2. Identificación del Riesgo'!F42:F44="","",'2. Identificación del Riesgo'!F42:F44)</f>
        <v/>
      </c>
      <c r="G42" s="94" t="str">
        <f>IF('2. Identificación del Riesgo'!G42:G44="","",'2. Identificación del Riesgo'!G42:G44)</f>
        <v/>
      </c>
      <c r="H42" s="94" t="str">
        <f>IF('2. Identificación del Riesgo'!H42:H44="","",'2. Identificación del Riesgo'!H42:H44)</f>
        <v/>
      </c>
      <c r="I42" s="94" t="str">
        <f>IF('2. Identificación del Riesgo'!I42:I44="","",'2. Identificación del Riesgo'!I42:I44)</f>
        <v/>
      </c>
      <c r="J42" s="94" t="str">
        <f>IF('2. Identificación del Riesgo'!J42:J44="","",'2. Identificación del Riesgo'!J42:J44)</f>
        <v/>
      </c>
      <c r="K42" s="98" t="str">
        <f>'2. Identificación del Riesgo'!K42:K44</f>
        <v/>
      </c>
      <c r="L42" s="96" t="str">
        <f>'2. Identificación del Riesgo'!L42:L44</f>
        <v/>
      </c>
      <c r="M42" s="94" t="str">
        <f>IF(OR('2. Identificación del Riesgo'!H42:H44="Corrupción",'2. Identificación del Riesgo'!H42:H44="Lavado de Activos",'2. Identificación del Riesgo'!H42:H44="Financiación del Terrorismo",'2. Identificación del Riesgo'!H42:H44="Trámites, OPAs y Consultas de Acceso a la Información Pública"),"No Aplica",
IF('2. Identificación del Riesgo'!M42:M44="","",'2. Identificación del Riesgo'!M42:M44))</f>
        <v/>
      </c>
      <c r="N42" s="98" t="str">
        <f>'2. Identificación del Riesgo'!N42:N44</f>
        <v/>
      </c>
      <c r="O42" s="96" t="str">
        <f>'2. Identificación del Riesgo'!O42:O44</f>
        <v/>
      </c>
      <c r="P42" s="97" t="str">
        <f>'2. Identificación del Riesgo'!P42:P44</f>
        <v/>
      </c>
      <c r="Q42" s="31" t="str">
        <f>IF($H$42="","",
IF(OR($H$42="Corrupción",$H$42="Lavado de Activos",$H$42="Financiación del Terrorismo",$H$42="Trámites, OPAs y Consultas de Acceso a la Información Pública"),'6.Valoración Control Corrupción'!$E42,'5. Valoración de Controles'!$H42))</f>
        <v/>
      </c>
      <c r="R42" s="24" t="str">
        <f>IF($H$42="","",
IF(OR($H$42="Corrupción",$H$42="Lavado de Activos",$H$42="Financiación del Terrorismo",$H$42="Trámites, OPAs y Consultas de Acceso a la Información Pública"),"No Aplica",'5. Valoración de Controles'!$I42))</f>
        <v/>
      </c>
      <c r="S42" s="24" t="str">
        <f>IF($H$42="","",
IF(OR($H$42="Corrupción",$H$42="Lavado de Activos",$H$42="Financiación del Terrorismo",$H$42="Trámites, OPAs y Consultas de Acceso a la Información Pública"),"No Aplica",'5. Valoración de Controles'!$J42))</f>
        <v/>
      </c>
      <c r="T42" s="24" t="str">
        <f>IF($H$42="","",
IF(OR($H$42="Corrupción",$H$42="Lavado de Activos",$H$42="Financiación del Terrorismo",$H$42="Trámites, OPAs y Consultas de Acceso a la Información Pública"),"No Aplica",'5. Valoración de Controles'!$K42))</f>
        <v/>
      </c>
      <c r="U42" s="24" t="str">
        <f>IF($H$42="","",
IF(OR($H$42="Corrupción",$H$42="Lavado de Activos",$H$42="Financiación del Terrorismo",$H$42="Trámites, OPAs y Consultas de Acceso a la Información Pública"),"No Aplica",'5. Valoración de Controles'!$L42))</f>
        <v/>
      </c>
      <c r="V42" s="24" t="str">
        <f>IF($H$42="","",
IF(OR($H$42="Corrupción",$H$42="Lavado de Activos",$H$42="Financiación del Terrorismo",$H$42="Trámites, OPAs y Consultas de Acceso a la Información Pública"),"No Aplica",'5. Valoración de Controles'!$M42))</f>
        <v/>
      </c>
      <c r="W42" s="24" t="str">
        <f>IF($H$42="","",
IF(OR($H$42="Corrupción",$H$42="Lavado de Activos",$H$42="Financiación del Terrorismo",$H$42="Trámites, OPAs y Consultas de Acceso a la Información Pública"),"No Aplica",'5. Valoración de Controles'!$N42))</f>
        <v/>
      </c>
      <c r="X42" s="32" t="str">
        <f>IF($H$42="","",
IF(OR($H$42="Corrupción",$H$42="Lavado de Activos",$H$42="Financiación del Terrorismo",$H$42="Trámites, OPAs y Consultas de Acceso a la Información Pública"),"No Aplica",'5. Valoración de Controles'!$O42))</f>
        <v/>
      </c>
      <c r="Y42" s="32" t="str">
        <f>IF($H$42="","",
IF(OR($H$42="Corrupción",$H$42="Lavado de Activos",$H$42="Financiación del Terrorismo",$H$42="Trámites, OPAs y Consultas de Acceso a la Información Pública"),"No Aplica",'5. Valoración de Controles'!$P42))</f>
        <v/>
      </c>
      <c r="Z42" s="32" t="str">
        <f>IF($H$42="","",
IF(OR($H$42="Corrupción",$H$42="Lavado de Activos",$H$42="Financiación del Terrorismo",$H$42="Trámites, OPAs y Consultas de Acceso a la Información Pública"),"No Aplica",'5. Valoración de Controles'!$Q42))</f>
        <v/>
      </c>
      <c r="AA42" s="25" t="str">
        <f>IF($H$42="","",
IF(OR($H$42="Corrupción",$H$42="Lavado de Activos",$H$42="Financiación del Terrorismo",$H$42="Trámites, OPAs y Consultas de Acceso a la Información Pública"),"No aplica",'5. Valoración de Controles'!$R42))</f>
        <v/>
      </c>
      <c r="AB42" s="98" t="str">
        <f>IF(H42="","",
IF(OR(H42="Corrupción",H42="Lavado de Activos",H42="Financiación del Terrorismo",H42="Trámites, OPAs y Consultas de Acceso a la Información Pública"),'6.Valoración Control Corrupción'!W42:W44,
IF(OR(H42&lt;&gt;"Corrupción",H42&lt;&gt;"Lavado de Activos",H42&lt;&gt;"Financiación del Terrorismo",H42&lt;&gt;"Trámites, OPAs y Consultas de Acceso a la Información Pública"),IF(AC42="","",
IF(AND(AC42&gt;0,AC42&lt;0.4),"Muy Baja",
IF(AND(AC42&gt;=0.4,AC42&lt;0.6),"Baja",
IF(AND(AC42&gt;=0.6,AC42&lt;0.8),"Media",
IF(AND(AC42&gt;=0.8,AC42&lt;1),"Alta",
IF(AC42&gt;=1,"Muy Alta","")))))))))</f>
        <v/>
      </c>
      <c r="AC42" s="116"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Controles'!U44&gt;0,'5. Valoración de Controles'!U44,
IF('5. Valoración de Controles'!U43&gt;0,'5. Valoración de Controles'!U43,
IF('5. Valoración de Controles'!U42&gt;0,'5. Valoración de Controles'!U42,L42))))))</f>
        <v/>
      </c>
      <c r="AD42" s="98" t="str">
        <f>IF(H42="","",
IF(OR(H42="Corrupción",H42="Lavado de Activos",H42="Financiación del Terrorismo",H42="Trámites, OPAs y Consultas de Acceso a la Información Pública"),'3. Impacto Riesgo de Corrupción'!Z42:Z44,
IF(OR(H42&lt;&gt;"Corrupción",H42&lt;&gt;"Lavado de Activos",H42&lt;&gt;"Financiación del Terrorismo",H42&lt;&gt;"Trámites, OPAs y Consultas de Acceso a la Información Pública"),
IF(AE42="","",
IF(AND(AE42&gt;0,AE42&lt;0.4),"Leve",
IF(AND(AE42&gt;=0.4,AE42&lt;0.6),"Menor",
IF(AND(AE42&gt;=0.6,AE42&lt;0.8),"Moderado",
IF(AND(AE42&gt;=0.8,AE42&lt;1),"Mayor",
IF(AE42&gt;=1,"Catastrófico","")))))))))</f>
        <v/>
      </c>
      <c r="AE42" s="116" t="str">
        <f>IF(H42="","",
IF(OR(H42="Corrupción",H42="Lavado de Activos",H42="Financiación del Terrorismo",H42="Trámites, OPAs y Consultas de Acceso a la Información Pública"),"No aplica",
IF(OR(H42&lt;&gt;"Corrupción",H42&lt;&gt;"Lavado de Activos",H42&lt;&gt;"Financiación del Terrorismo",H42&lt;&gt;"Trámites, OPAs y Consultas de Acceso a la Información Pública"),
IF('5. Valoración de Controles'!V44&gt;0,'5. Valoración de Controles'!V44,
IF('5. Valoración de Controles'!V43&gt;0,'5. Valoración de Controles'!V43,
IF('5. Valoración de Controles'!V42&gt;0,'5. Valoración de Controles'!V42,O42))))))</f>
        <v/>
      </c>
      <c r="AF42" s="97" t="str">
        <f>IF(AND(AB42="Muy Alta",OR(AD42="Leve",AD42="Menor",AD42="Moderado",AD42="Mayor")),"Alto",
IF(AND(AB42="Alta",OR(AD42="Leve",AD42="Menor")),"Moderado",
IF(AND(AB42="Alta",OR(AD42="Moderado",AD42="Mayor")),"Alto",
IF(AND(AB42="Media",OR(AD42="Leve",AD42="Menor",AD42="Moderado")),"Moderado",
IF(AND(AB42="Media",OR(AD42="Mayor")),"Alto",
IF(AND(AB42="Baja",OR(AD42="Leve")),"Bajo",
IF(AND(OR(AB42="Baja",AB42="Improbable"),OR(AD42="Menor",AD42="Moderado")),"Moderado",
IF(AND(OR(AB42="Baja",AB42="Improbable"),AD42="Mayor"),"Alto",
IF(AND(AB42="Muy Baja",OR(AD42="Leve",AD42="Menor")),"Bajo",
IF(AND(OR(AB42="Muy Baja",AB42="Rara vez"),OR(AD42="Moderado")),"Moderado",
IF(AND(OR(AB42="Muy Baja",AB42="Rara vez"),AD42="Mayor"),"Alto",
IF(AND(OR(AB42="Casi seguro",AB42="Probable",AB42="Posible"),AD42="Mayor"),"Extremo",
IF(AND(AB42="Casi seguro",AD42="Moderado"),"Extremo",
IF(AND(OR(AB42="Probable",AB42="Posible"),OR(AD42="Moderado")),"Alto",
IF(AD42="Catastrófico","Extremo","")))))))))))))))</f>
        <v/>
      </c>
      <c r="AG42" s="99"/>
      <c r="AH42" s="110" t="str">
        <f>IF(AG42="Reducir (Mitigar)","Debe establecer el plan de acción a implementar para mitigar el nivel del riesgo",
IF(AG42="Reducir (Transferir)","No amerita plan de acción. Debe tercerizar la actividad que genera este riesgo o adquirir polizas para evitar responsabilidad economica, sin embargo mantiene la responsabilidad reputacional",
IF(AG42="Aceptar","No amerita plan de acción. Asuma las consecuencias de la materialización del riesgo",
IF(AG42="Evitar","No amerita plan de acción. No ejecute la actividad que genera el riesgo",
IF(AG42="Reducir","Debe establecer el plan de acción a implementar para mitigar el nivel del riesgo",
IF(AG42="Compartir","No amerita plan de acción. Comparta el riesgo con una parte interesada que pueda gestionarlo con mas eficacia",""))))))</f>
        <v/>
      </c>
      <c r="AI42" s="104"/>
      <c r="AJ42" s="115"/>
      <c r="AK42" s="115" t="str">
        <f>IF(AI42="","","∑ Peso porcentual de cada acción definida")</f>
        <v/>
      </c>
      <c r="AL42" s="94"/>
      <c r="AM42" s="3"/>
      <c r="AN42" s="3"/>
      <c r="AO42" s="3"/>
      <c r="AP42" s="3"/>
      <c r="AQ42" s="3"/>
      <c r="AR42" s="3"/>
      <c r="AS42" s="3"/>
      <c r="AT42" s="3"/>
      <c r="AU42" s="3"/>
      <c r="AV42" s="3"/>
      <c r="AW42" s="3"/>
      <c r="AX42" s="3"/>
      <c r="AY42" s="3"/>
      <c r="AZ42" s="3"/>
      <c r="BA42" s="3"/>
      <c r="BB42" s="3"/>
      <c r="BC42" s="3"/>
      <c r="BD42" s="3"/>
      <c r="BE42" s="3"/>
      <c r="BF42" s="3"/>
    </row>
    <row r="43" spans="1:58" ht="31.5" customHeight="1">
      <c r="A43" s="88"/>
      <c r="B43" s="88"/>
      <c r="C43" s="88"/>
      <c r="D43" s="88"/>
      <c r="E43" s="88"/>
      <c r="F43" s="88"/>
      <c r="G43" s="88"/>
      <c r="H43" s="88"/>
      <c r="I43" s="88"/>
      <c r="J43" s="88"/>
      <c r="K43" s="88"/>
      <c r="L43" s="88"/>
      <c r="M43" s="88"/>
      <c r="N43" s="88"/>
      <c r="O43" s="88"/>
      <c r="P43" s="88"/>
      <c r="Q43" s="31" t="str">
        <f>IF($H$42="","",
IF(OR($H$42="Corrupción",$H$42="Lavado de Activos",$H$42="Financiación del Terrorismo",$H$42="Trámites, OPAs y Consultas de Acceso a la Información Pública"),'6.Valoración Control Corrupción'!$E43,'5. Valoración de Controles'!$H43))</f>
        <v/>
      </c>
      <c r="R43" s="24" t="str">
        <f>IF($H$42="","",
IF(OR($H$42="Corrupción",$H$42="Lavado de Activos",$H$42="Financiación del Terrorismo",$H$42="Trámites, OPAs y Consultas de Acceso a la Información Pública"),"No Aplica",'5. Valoración de Controles'!$I43))</f>
        <v/>
      </c>
      <c r="S43" s="24" t="str">
        <f>IF($H$42="","",
IF(OR($H$42="Corrupción",$H$42="Lavado de Activos",$H$42="Financiación del Terrorismo",$H$42="Trámites, OPAs y Consultas de Acceso a la Información Pública"),"No Aplica",'5. Valoración de Controles'!$J43))</f>
        <v/>
      </c>
      <c r="T43" s="24" t="str">
        <f>IF($H$42="","",
IF(OR($H$42="Corrupción",$H$42="Lavado de Activos",$H$42="Financiación del Terrorismo",$H$42="Trámites, OPAs y Consultas de Acceso a la Información Pública"),"No Aplica",'5. Valoración de Controles'!$K43))</f>
        <v/>
      </c>
      <c r="U43" s="24" t="str">
        <f>IF($H$42="","",
IF(OR($H$42="Corrupción",$H$42="Lavado de Activos",$H$42="Financiación del Terrorismo",$H$42="Trámites, OPAs y Consultas de Acceso a la Información Pública"),"No Aplica",'5. Valoración de Controles'!$L43))</f>
        <v/>
      </c>
      <c r="V43" s="24" t="str">
        <f>IF($H$42="","",
IF(OR($H$42="Corrupción",$H$42="Lavado de Activos",$H$42="Financiación del Terrorismo",$H$42="Trámites, OPAs y Consultas de Acceso a la Información Pública"),"No Aplica",'5. Valoración de Controles'!$M43))</f>
        <v/>
      </c>
      <c r="W43" s="24" t="str">
        <f>IF($H$42="","",
IF(OR($H$42="Corrupción",$H$42="Lavado de Activos",$H$42="Financiación del Terrorismo",$H$42="Trámites, OPAs y Consultas de Acceso a la Información Pública"),"No Aplica",'5. Valoración de Controles'!$N43))</f>
        <v/>
      </c>
      <c r="X43" s="32" t="str">
        <f>IF($H$42="","",
IF(OR($H$42="Corrupción",$H$42="Lavado de Activos",$H$42="Financiación del Terrorismo",$H$42="Trámites, OPAs y Consultas de Acceso a la Información Pública"),"No Aplica",'5. Valoración de Controles'!$O43))</f>
        <v/>
      </c>
      <c r="Y43" s="32" t="str">
        <f>IF($H$42="","",
IF(OR($H$42="Corrupción",$H$42="Lavado de Activos",$H$42="Financiación del Terrorismo",$H$42="Trámites, OPAs y Consultas de Acceso a la Información Pública"),"No Aplica",'5. Valoración de Controles'!$P43))</f>
        <v/>
      </c>
      <c r="Z43" s="32" t="str">
        <f>IF($H$42="","",
IF(OR($H$42="Corrupción",$H$42="Lavado de Activos",$H$42="Financiación del Terrorismo",$H$42="Trámites, OPAs y Consultas de Acceso a la Información Pública"),"No Aplica",'5. Valoración de Controles'!$Q43))</f>
        <v/>
      </c>
      <c r="AA43" s="25" t="str">
        <f>IF($H$42="","",
IF(OR($H$42="Corrupción",$H$42="Lavado de Activos",$H$42="Financiación del Terrorismo",$H$42="Trámites, OPAs y Consultas de Acceso a la Información Pública"),"No aplica",'5. Valoración de Controles'!$R43))</f>
        <v/>
      </c>
      <c r="AB43" s="88"/>
      <c r="AC43" s="88"/>
      <c r="AD43" s="88"/>
      <c r="AE43" s="88"/>
      <c r="AF43" s="88"/>
      <c r="AG43" s="88"/>
      <c r="AH43" s="88"/>
      <c r="AI43" s="88"/>
      <c r="AJ43" s="88"/>
      <c r="AK43" s="88"/>
      <c r="AL43" s="88"/>
      <c r="AM43" s="2"/>
      <c r="AN43" s="2"/>
      <c r="AO43" s="2"/>
      <c r="AP43" s="2"/>
      <c r="AQ43" s="2"/>
      <c r="AR43" s="2"/>
      <c r="AS43" s="2"/>
      <c r="AT43" s="2"/>
      <c r="AU43" s="2"/>
      <c r="AV43" s="2"/>
      <c r="AW43" s="2"/>
      <c r="AX43" s="2"/>
      <c r="AY43" s="2"/>
      <c r="AZ43" s="2"/>
      <c r="BA43" s="2"/>
      <c r="BB43" s="2"/>
      <c r="BC43" s="2"/>
      <c r="BD43" s="2"/>
      <c r="BE43" s="2"/>
      <c r="BF43" s="2"/>
    </row>
    <row r="44" spans="1:58" ht="31.5" customHeight="1">
      <c r="A44" s="83"/>
      <c r="B44" s="83"/>
      <c r="C44" s="83"/>
      <c r="D44" s="83"/>
      <c r="E44" s="83"/>
      <c r="F44" s="83"/>
      <c r="G44" s="83"/>
      <c r="H44" s="83"/>
      <c r="I44" s="83"/>
      <c r="J44" s="83"/>
      <c r="K44" s="83"/>
      <c r="L44" s="83"/>
      <c r="M44" s="83"/>
      <c r="N44" s="83"/>
      <c r="O44" s="83"/>
      <c r="P44" s="83"/>
      <c r="Q44" s="31" t="str">
        <f>IF($H$42="","",
IF(OR($H$42="Corrupción",$H$42="Lavado de Activos",$H$42="Financiación del Terrorismo",$H$42="Trámites, OPAs y Consultas de Acceso a la Información Pública"),'6.Valoración Control Corrupción'!$E44,'5. Valoración de Controles'!$H44))</f>
        <v/>
      </c>
      <c r="R44" s="24" t="str">
        <f>IF($H$42="","",
IF(OR($H$42="Corrupción",$H$42="Lavado de Activos",$H$42="Financiación del Terrorismo",$H$42="Trámites, OPAs y Consultas de Acceso a la Información Pública"),"No Aplica",'5. Valoración de Controles'!$I44))</f>
        <v/>
      </c>
      <c r="S44" s="24" t="str">
        <f>IF($H$42="","",
IF(OR($H$42="Corrupción",$H$42="Lavado de Activos",$H$42="Financiación del Terrorismo",$H$42="Trámites, OPAs y Consultas de Acceso a la Información Pública"),"No Aplica",'5. Valoración de Controles'!$J44))</f>
        <v/>
      </c>
      <c r="T44" s="24" t="str">
        <f>IF($H$42="","",
IF(OR($H$42="Corrupción",$H$42="Lavado de Activos",$H$42="Financiación del Terrorismo",$H$42="Trámites, OPAs y Consultas de Acceso a la Información Pública"),"No Aplica",'5. Valoración de Controles'!$K44))</f>
        <v/>
      </c>
      <c r="U44" s="24" t="str">
        <f>IF($H$42="","",
IF(OR($H$42="Corrupción",$H$42="Lavado de Activos",$H$42="Financiación del Terrorismo",$H$42="Trámites, OPAs y Consultas de Acceso a la Información Pública"),"No Aplica",'5. Valoración de Controles'!$L44))</f>
        <v/>
      </c>
      <c r="V44" s="24" t="str">
        <f>IF($H$42="","",
IF(OR($H$42="Corrupción",$H$42="Lavado de Activos",$H$42="Financiación del Terrorismo",$H$42="Trámites, OPAs y Consultas de Acceso a la Información Pública"),"No Aplica",'5. Valoración de Controles'!$M44))</f>
        <v/>
      </c>
      <c r="W44" s="24" t="str">
        <f>IF($H$42="","",
IF(OR($H$42="Corrupción",$H$42="Lavado de Activos",$H$42="Financiación del Terrorismo",$H$42="Trámites, OPAs y Consultas de Acceso a la Información Pública"),"No Aplica",'5. Valoración de Controles'!$N44))</f>
        <v/>
      </c>
      <c r="X44" s="32" t="str">
        <f>IF($H$42="","",
IF(OR($H$42="Corrupción",$H$42="Lavado de Activos",$H$42="Financiación del Terrorismo",$H$42="Trámites, OPAs y Consultas de Acceso a la Información Pública"),"No Aplica",'5. Valoración de Controles'!$O44))</f>
        <v/>
      </c>
      <c r="Y44" s="32" t="str">
        <f>IF($H$42="","",
IF(OR($H$42="Corrupción",$H$42="Lavado de Activos",$H$42="Financiación del Terrorismo",$H$42="Trámites, OPAs y Consultas de Acceso a la Información Pública"),"No Aplica",'5. Valoración de Controles'!$P44))</f>
        <v/>
      </c>
      <c r="Z44" s="32" t="str">
        <f>IF($H$42="","",
IF(OR($H$42="Corrupción",$H$42="Lavado de Activos",$H$42="Financiación del Terrorismo",$H$42="Trámites, OPAs y Consultas de Acceso a la Información Pública"),"No Aplica",'5. Valoración de Controles'!$Q44))</f>
        <v/>
      </c>
      <c r="AA44" s="25" t="str">
        <f>IF($H$42="","",
IF(OR($H$42="Corrupción",$H$42="Lavado de Activos",$H$42="Financiación del Terrorismo",$H$42="Trámites, OPAs y Consultas de Acceso a la Información Pública"),"No aplica",'5. Valoración de Controles'!$R44))</f>
        <v/>
      </c>
      <c r="AB44" s="83"/>
      <c r="AC44" s="83"/>
      <c r="AD44" s="83"/>
      <c r="AE44" s="83"/>
      <c r="AF44" s="83"/>
      <c r="AG44" s="83"/>
      <c r="AH44" s="83"/>
      <c r="AI44" s="83"/>
      <c r="AJ44" s="83"/>
      <c r="AK44" s="83"/>
      <c r="AL44" s="83"/>
      <c r="AM44" s="2"/>
      <c r="AN44" s="2"/>
      <c r="AO44" s="2"/>
      <c r="AP44" s="2"/>
      <c r="AQ44" s="2"/>
      <c r="AR44" s="2"/>
      <c r="AS44" s="2"/>
      <c r="AT44" s="2"/>
      <c r="AU44" s="2"/>
      <c r="AV44" s="2"/>
      <c r="AW44" s="2"/>
      <c r="AX44" s="2"/>
      <c r="AY44" s="2"/>
      <c r="AZ44" s="2"/>
      <c r="BA44" s="2"/>
      <c r="BB44" s="2"/>
      <c r="BC44" s="2"/>
      <c r="BD44" s="2"/>
      <c r="BE44" s="2"/>
      <c r="BF44" s="2"/>
    </row>
    <row r="45" spans="1:58" ht="31.5" customHeight="1">
      <c r="A45" s="93">
        <v>13</v>
      </c>
      <c r="B45" s="94" t="str">
        <f>'2. Identificación del Riesgo'!B45:B47</f>
        <v/>
      </c>
      <c r="C45" s="94" t="str">
        <f>IF('2. Identificación del Riesgo'!C45:C47="","",'2. Identificación del Riesgo'!C45:C47)</f>
        <v/>
      </c>
      <c r="D45" s="94" t="str">
        <f>IF('2. Identificación del Riesgo'!D45:D47="","",'2. Identificación del Riesgo'!D45:D47)</f>
        <v/>
      </c>
      <c r="E45" s="94" t="str">
        <f>IF('2. Identificación del Riesgo'!E45:E47="","",'2. Identificación del Riesgo'!E45:E47)</f>
        <v/>
      </c>
      <c r="F45" s="94" t="str">
        <f>IF('2. Identificación del Riesgo'!F45:F47="","",'2. Identificación del Riesgo'!F45:F47)</f>
        <v/>
      </c>
      <c r="G45" s="94" t="str">
        <f>IF('2. Identificación del Riesgo'!G45:G47="","",'2. Identificación del Riesgo'!G45:G47)</f>
        <v/>
      </c>
      <c r="H45" s="94" t="str">
        <f>IF('2. Identificación del Riesgo'!H45:H47="","",'2. Identificación del Riesgo'!H45:H47)</f>
        <v/>
      </c>
      <c r="I45" s="94" t="str">
        <f>IF('2. Identificación del Riesgo'!I45:I47="","",'2. Identificación del Riesgo'!I45:I47)</f>
        <v/>
      </c>
      <c r="J45" s="94" t="str">
        <f>IF('2. Identificación del Riesgo'!J45:J47="","",'2. Identificación del Riesgo'!J45:J47)</f>
        <v/>
      </c>
      <c r="K45" s="98" t="str">
        <f>'2. Identificación del Riesgo'!K45:K47</f>
        <v/>
      </c>
      <c r="L45" s="96" t="str">
        <f>'2. Identificación del Riesgo'!L45:L47</f>
        <v/>
      </c>
      <c r="M45" s="94" t="str">
        <f>IF(OR('2. Identificación del Riesgo'!H45:H47="Corrupción",'2. Identificación del Riesgo'!H45:H47="Lavado de Activos",'2. Identificación del Riesgo'!H45:H47="Financiación del Terrorismo",'2. Identificación del Riesgo'!H45:H47="Trámites, OPAs y Consultas de Acceso a la Información Pública"),"No Aplica",
IF('2. Identificación del Riesgo'!M45:M47="","",'2. Identificación del Riesgo'!M45:M47))</f>
        <v/>
      </c>
      <c r="N45" s="98" t="str">
        <f>'2. Identificación del Riesgo'!N45:N47</f>
        <v/>
      </c>
      <c r="O45" s="96" t="str">
        <f>'2. Identificación del Riesgo'!O45:O47</f>
        <v/>
      </c>
      <c r="P45" s="97" t="str">
        <f>'2. Identificación del Riesgo'!P45:P47</f>
        <v/>
      </c>
      <c r="Q45" s="31" t="str">
        <f>IF($H$45="","",
IF(OR($H$45="Corrupción",$H$45="Lavado de Activos",$H$45="Financiación del Terrorismo",$H$45="Trámites, OPAs y Consultas de Acceso a la Información Pública"),'6.Valoración Control Corrupción'!$E45,'5. Valoración de Controles'!$H45))</f>
        <v/>
      </c>
      <c r="R45" s="24" t="str">
        <f>IF($H$45="","",
IF(OR($H$45="Corrupción",$H$45="Lavado de Activos",$H$45="Financiación del Terrorismo",$H$45="Trámites, OPAs y Consultas de Acceso a la Información Pública"),"No Aplica",'5. Valoración de Controles'!$I45))</f>
        <v/>
      </c>
      <c r="S45" s="24" t="str">
        <f>IF($H$45="","",
IF(OR($H$45="Corrupción",$H$45="Lavado de Activos",$H$45="Financiación del Terrorismo",$H$45="Trámites, OPAs y Consultas de Acceso a la Información Pública"),"No Aplica",'5. Valoración de Controles'!$J45))</f>
        <v/>
      </c>
      <c r="T45" s="24" t="str">
        <f>IF($H$45="","",
IF(OR($H$45="Corrupción",$H$45="Lavado de Activos",$H$45="Financiación del Terrorismo",$H$45="Trámites, OPAs y Consultas de Acceso a la Información Pública"),"No Aplica",'5. Valoración de Controles'!$K45))</f>
        <v/>
      </c>
      <c r="U45" s="24" t="str">
        <f>IF($H$45="","",
IF(OR($H$45="Corrupción",$H$45="Lavado de Activos",$H$45="Financiación del Terrorismo",$H$45="Trámites, OPAs y Consultas de Acceso a la Información Pública"),"No Aplica",'5. Valoración de Controles'!$L45))</f>
        <v/>
      </c>
      <c r="V45" s="24" t="str">
        <f>IF($H$45="","",
IF(OR($H$45="Corrupción",$H$45="Lavado de Activos",$H$45="Financiación del Terrorismo",$H$45="Trámites, OPAs y Consultas de Acceso a la Información Pública"),"No Aplica",'5. Valoración de Controles'!$M45))</f>
        <v/>
      </c>
      <c r="W45" s="24" t="str">
        <f>IF($H$45="","",
IF(OR($H$45="Corrupción",$H$45="Lavado de Activos",$H$45="Financiación del Terrorismo",$H$45="Trámites, OPAs y Consultas de Acceso a la Información Pública"),"No Aplica",'5. Valoración de Controles'!$N45))</f>
        <v/>
      </c>
      <c r="X45" s="32" t="str">
        <f>IF($H$45="","",
IF(OR($H$45="Corrupción",$H$45="Lavado de Activos",$H$45="Financiación del Terrorismo",$H$45="Trámites, OPAs y Consultas de Acceso a la Información Pública"),"No Aplica",'5. Valoración de Controles'!$O45))</f>
        <v/>
      </c>
      <c r="Y45" s="32" t="str">
        <f>IF($H$45="","",
IF(OR($H$45="Corrupción",$H$45="Lavado de Activos",$H$45="Financiación del Terrorismo",$H$45="Trámites, OPAs y Consultas de Acceso a la Información Pública"),"No Aplica",'5. Valoración de Controles'!$P45))</f>
        <v/>
      </c>
      <c r="Z45" s="32" t="str">
        <f>IF($H$45="","",
IF(OR($H$45="Corrupción",$H$45="Lavado de Activos",$H$45="Financiación del Terrorismo",$H$45="Trámites, OPAs y Consultas de Acceso a la Información Pública"),"No Aplica",'5. Valoración de Controles'!$Q45))</f>
        <v/>
      </c>
      <c r="AA45" s="25" t="str">
        <f>IF($H$45="","",
IF(OR($H$45="Corrupción",$H$45="Lavado de Activos",$H$45="Financiación del Terrorismo",$H$45="Trámites, OPAs y Consultas de Acceso a la Información Pública"),"No aplica",'5. Valoración de Controles'!$R45))</f>
        <v/>
      </c>
      <c r="AB45" s="98" t="str">
        <f>IF(H45="","",
IF(OR(H45="Corrupción",H45="Lavado de Activos",H45="Financiación del Terrorismo",H45="Trámites, OPAs y Consultas de Acceso a la Información Pública"),'6.Valoración Control Corrupción'!W45:W47,
IF(OR(H45&lt;&gt;"Corrupción",H45&lt;&gt;"Lavado de Activos",H45&lt;&gt;"Financiación del Terrorismo",H45&lt;&gt;"Trámites, OPAs y Consultas de Acceso a la Información Pública"),IF(AC45="","",
IF(AND(AC45&gt;0,AC45&lt;0.4),"Muy Baja",
IF(AND(AC45&gt;=0.4,AC45&lt;0.6),"Baja",
IF(AND(AC45&gt;=0.6,AC45&lt;0.8),"Media",
IF(AND(AC45&gt;=0.8,AC45&lt;1),"Alta",
IF(AC45&gt;=1,"Muy Alta","")))))))))</f>
        <v/>
      </c>
      <c r="AC45" s="116"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Controles'!U47&gt;0,'5. Valoración de Controles'!U47,
IF('5. Valoración de Controles'!U46&gt;0,'5. Valoración de Controles'!U46,
IF('5. Valoración de Controles'!U45&gt;0,'5. Valoración de Controles'!U45,L45))))))</f>
        <v/>
      </c>
      <c r="AD45" s="98" t="str">
        <f>IF(H45="","",
IF(OR(H45="Corrupción",H45="Lavado de Activos",H45="Financiación del Terrorismo",H45="Trámites, OPAs y Consultas de Acceso a la Información Pública"),'3. Impacto Riesgo de Corrupción'!Z45:Z47,
IF(OR(H45&lt;&gt;"Corrupción",H45&lt;&gt;"Lavado de Activos",H45&lt;&gt;"Financiación del Terrorismo",H45&lt;&gt;"Trámites, OPAs y Consultas de Acceso a la Información Pública"),
IF(AE45="","",
IF(AND(AE45&gt;0,AE45&lt;0.4),"Leve",
IF(AND(AE45&gt;=0.4,AE45&lt;0.6),"Menor",
IF(AND(AE45&gt;=0.6,AE45&lt;0.8),"Moderado",
IF(AND(AE45&gt;=0.8,AE45&lt;1),"Mayor",
IF(AE45&gt;=1,"Catastrófico","")))))))))</f>
        <v/>
      </c>
      <c r="AE45" s="116" t="str">
        <f>IF(H45="","",
IF(OR(H45="Corrupción",H45="Lavado de Activos",H45="Financiación del Terrorismo",H45="Trámites, OPAs y Consultas de Acceso a la Información Pública"),"No aplica",
IF(OR(H45&lt;&gt;"Corrupción",H45&lt;&gt;"Lavado de Activos",H45&lt;&gt;"Financiación del Terrorismo",H45&lt;&gt;"Trámites, OPAs y Consultas de Acceso a la Información Pública"),
IF('5. Valoración de Controles'!V47&gt;0,'5. Valoración de Controles'!V47,
IF('5. Valoración de Controles'!V46&gt;0,'5. Valoración de Controles'!V46,
IF('5. Valoración de Controles'!V45&gt;0,'5. Valoración de Controles'!V45,O45))))))</f>
        <v/>
      </c>
      <c r="AF45" s="97" t="str">
        <f>IF(AND(AB45="Muy Alta",OR(AD45="Leve",AD45="Menor",AD45="Moderado",AD45="Mayor")),"Alto",
IF(AND(AB45="Alta",OR(AD45="Leve",AD45="Menor")),"Moderado",
IF(AND(AB45="Alta",OR(AD45="Moderado",AD45="Mayor")),"Alto",
IF(AND(AB45="Media",OR(AD45="Leve",AD45="Menor",AD45="Moderado")),"Moderado",
IF(AND(AB45="Media",OR(AD45="Mayor")),"Alto",
IF(AND(AB45="Baja",OR(AD45="Leve")),"Bajo",
IF(AND(OR(AB45="Baja",AB45="Improbable"),OR(AD45="Menor",AD45="Moderado")),"Moderado",
IF(AND(OR(AB45="Baja",AB45="Improbable"),AD45="Mayor"),"Alto",
IF(AND(AB45="Muy Baja",OR(AD45="Leve",AD45="Menor")),"Bajo",
IF(AND(OR(AB45="Muy Baja",AB45="Rara vez"),OR(AD45="Moderado")),"Moderado",
IF(AND(OR(AB45="Muy Baja",AB45="Rara vez"),AD45="Mayor"),"Alto",
IF(AND(OR(AB45="Casi seguro",AB45="Probable",AB45="Posible"),AD45="Mayor"),"Extremo",
IF(AND(AB45="Casi seguro",AD45="Moderado"),"Extremo",
IF(AND(OR(AB45="Probable",AB45="Posible"),OR(AD45="Moderado")),"Alto",
IF(AD45="Catastrófico","Extremo","")))))))))))))))</f>
        <v/>
      </c>
      <c r="AG45" s="99"/>
      <c r="AH45" s="110" t="str">
        <f>IF(AG45="Reducir (Mitigar)","Debe establecer el plan de acción a implementar para mitigar el nivel del riesgo",
IF(AG45="Reducir (Transferir)","No amerita plan de acción. Debe tercerizar la actividad que genera este riesgo o adquirir polizas para evitar responsabilidad economica, sin embargo mantiene la responsabilidad reputacional",
IF(AG45="Aceptar","No amerita plan de acción. Asuma las consecuencias de la materialización del riesgo",
IF(AG45="Evitar","No amerita plan de acción. No ejecute la actividad que genera el riesgo",
IF(AG45="Reducir","Debe establecer el plan de acción a implementar para mitigar el nivel del riesgo",
IF(AG45="Compartir","No amerita plan de acción. Comparta el riesgo con una parte interesada que pueda gestionarlo con mas eficacia",""))))))</f>
        <v/>
      </c>
      <c r="AI45" s="104"/>
      <c r="AJ45" s="115"/>
      <c r="AK45" s="115" t="str">
        <f>IF(AI45="","","∑ Peso porcentual de cada acción definida")</f>
        <v/>
      </c>
      <c r="AL45" s="94"/>
      <c r="AM45" s="3"/>
      <c r="AN45" s="3"/>
      <c r="AO45" s="3"/>
      <c r="AP45" s="3"/>
      <c r="AQ45" s="3"/>
      <c r="AR45" s="3"/>
      <c r="AS45" s="3"/>
      <c r="AT45" s="3"/>
      <c r="AU45" s="3"/>
      <c r="AV45" s="3"/>
      <c r="AW45" s="3"/>
      <c r="AX45" s="3"/>
      <c r="AY45" s="3"/>
      <c r="AZ45" s="3"/>
      <c r="BA45" s="3"/>
      <c r="BB45" s="3"/>
      <c r="BC45" s="3"/>
      <c r="BD45" s="3"/>
      <c r="BE45" s="3"/>
      <c r="BF45" s="3"/>
    </row>
    <row r="46" spans="1:58" ht="31.5" customHeight="1">
      <c r="A46" s="88"/>
      <c r="B46" s="88"/>
      <c r="C46" s="88"/>
      <c r="D46" s="88"/>
      <c r="E46" s="88"/>
      <c r="F46" s="88"/>
      <c r="G46" s="88"/>
      <c r="H46" s="88"/>
      <c r="I46" s="88"/>
      <c r="J46" s="88"/>
      <c r="K46" s="88"/>
      <c r="L46" s="88"/>
      <c r="M46" s="88"/>
      <c r="N46" s="88"/>
      <c r="O46" s="88"/>
      <c r="P46" s="88"/>
      <c r="Q46" s="31" t="str">
        <f>IF($H$45="","",
IF(OR($H$45="Corrupción",$H$45="Lavado de Activos",$H$45="Financiación del Terrorismo",$H$45="Trámites, OPAs y Consultas de Acceso a la Información Pública"),'6.Valoración Control Corrupción'!$E46,'5. Valoración de Controles'!$H46))</f>
        <v/>
      </c>
      <c r="R46" s="24" t="str">
        <f>IF($H$45="","",
IF(OR($H$45="Corrupción",$H$45="Lavado de Activos",$H$45="Financiación del Terrorismo",$H$45="Trámites, OPAs y Consultas de Acceso a la Información Pública"),"No Aplica",'5. Valoración de Controles'!$I46))</f>
        <v/>
      </c>
      <c r="S46" s="24" t="str">
        <f>IF($H$45="","",
IF(OR($H$45="Corrupción",$H$45="Lavado de Activos",$H$45="Financiación del Terrorismo",$H$45="Trámites, OPAs y Consultas de Acceso a la Información Pública"),"No Aplica",'5. Valoración de Controles'!$J46))</f>
        <v/>
      </c>
      <c r="T46" s="24" t="str">
        <f>IF($H$45="","",
IF(OR($H$45="Corrupción",$H$45="Lavado de Activos",$H$45="Financiación del Terrorismo",$H$45="Trámites, OPAs y Consultas de Acceso a la Información Pública"),"No Aplica",'5. Valoración de Controles'!$K46))</f>
        <v/>
      </c>
      <c r="U46" s="24" t="str">
        <f>IF($H$45="","",
IF(OR($H$45="Corrupción",$H$45="Lavado de Activos",$H$45="Financiación del Terrorismo",$H$45="Trámites, OPAs y Consultas de Acceso a la Información Pública"),"No Aplica",'5. Valoración de Controles'!$L46))</f>
        <v/>
      </c>
      <c r="V46" s="24" t="str">
        <f>IF($H$45="","",
IF(OR($H$45="Corrupción",$H$45="Lavado de Activos",$H$45="Financiación del Terrorismo",$H$45="Trámites, OPAs y Consultas de Acceso a la Información Pública"),"No Aplica",'5. Valoración de Controles'!$M46))</f>
        <v/>
      </c>
      <c r="W46" s="24" t="str">
        <f>IF($H$45="","",
IF(OR($H$45="Corrupción",$H$45="Lavado de Activos",$H$45="Financiación del Terrorismo",$H$45="Trámites, OPAs y Consultas de Acceso a la Información Pública"),"No Aplica",'5. Valoración de Controles'!$N46))</f>
        <v/>
      </c>
      <c r="X46" s="32" t="str">
        <f>IF($H$45="","",
IF(OR($H$45="Corrupción",$H$45="Lavado de Activos",$H$45="Financiación del Terrorismo",$H$45="Trámites, OPAs y Consultas de Acceso a la Información Pública"),"No Aplica",'5. Valoración de Controles'!$O46))</f>
        <v/>
      </c>
      <c r="Y46" s="32" t="str">
        <f>IF($H$45="","",
IF(OR($H$45="Corrupción",$H$45="Lavado de Activos",$H$45="Financiación del Terrorismo",$H$45="Trámites, OPAs y Consultas de Acceso a la Información Pública"),"No Aplica",'5. Valoración de Controles'!$P46))</f>
        <v/>
      </c>
      <c r="Z46" s="32" t="str">
        <f>IF($H$45="","",
IF(OR($H$45="Corrupción",$H$45="Lavado de Activos",$H$45="Financiación del Terrorismo",$H$45="Trámites, OPAs y Consultas de Acceso a la Información Pública"),"No Aplica",'5. Valoración de Controles'!$Q46))</f>
        <v/>
      </c>
      <c r="AA46" s="25" t="str">
        <f>IF($H$45="","",
IF(OR($H$45="Corrupción",$H$45="Lavado de Activos",$H$45="Financiación del Terrorismo",$H$45="Trámites, OPAs y Consultas de Acceso a la Información Pública"),"No aplica",'5. Valoración de Controles'!$R46))</f>
        <v/>
      </c>
      <c r="AB46" s="88"/>
      <c r="AC46" s="88"/>
      <c r="AD46" s="88"/>
      <c r="AE46" s="88"/>
      <c r="AF46" s="88"/>
      <c r="AG46" s="88"/>
      <c r="AH46" s="88"/>
      <c r="AI46" s="88"/>
      <c r="AJ46" s="88"/>
      <c r="AK46" s="88"/>
      <c r="AL46" s="88"/>
      <c r="AM46" s="2"/>
      <c r="AN46" s="2"/>
      <c r="AO46" s="2"/>
      <c r="AP46" s="2"/>
      <c r="AQ46" s="2"/>
      <c r="AR46" s="2"/>
      <c r="AS46" s="2"/>
      <c r="AT46" s="2"/>
      <c r="AU46" s="2"/>
      <c r="AV46" s="2"/>
      <c r="AW46" s="2"/>
      <c r="AX46" s="2"/>
      <c r="AY46" s="2"/>
      <c r="AZ46" s="2"/>
      <c r="BA46" s="2"/>
      <c r="BB46" s="2"/>
      <c r="BC46" s="2"/>
      <c r="BD46" s="2"/>
      <c r="BE46" s="2"/>
      <c r="BF46" s="2"/>
    </row>
    <row r="47" spans="1:58" ht="31.5" customHeight="1">
      <c r="A47" s="83"/>
      <c r="B47" s="83"/>
      <c r="C47" s="83"/>
      <c r="D47" s="83"/>
      <c r="E47" s="83"/>
      <c r="F47" s="83"/>
      <c r="G47" s="83"/>
      <c r="H47" s="83"/>
      <c r="I47" s="83"/>
      <c r="J47" s="83"/>
      <c r="K47" s="83"/>
      <c r="L47" s="83"/>
      <c r="M47" s="83"/>
      <c r="N47" s="83"/>
      <c r="O47" s="83"/>
      <c r="P47" s="83"/>
      <c r="Q47" s="31" t="str">
        <f>IF($H$45="","",
IF(OR($H$45="Corrupción",$H$45="Lavado de Activos",$H$45="Financiación del Terrorismo",$H$45="Trámites, OPAs y Consultas de Acceso a la Información Pública"),'6.Valoración Control Corrupción'!$E47,'5. Valoración de Controles'!$H47))</f>
        <v/>
      </c>
      <c r="R47" s="24" t="str">
        <f>IF($H$45="","",
IF(OR($H$45="Corrupción",$H$45="Lavado de Activos",$H$45="Financiación del Terrorismo",$H$45="Trámites, OPAs y Consultas de Acceso a la Información Pública"),"No Aplica",'5. Valoración de Controles'!$I47))</f>
        <v/>
      </c>
      <c r="S47" s="24" t="str">
        <f>IF($H$45="","",
IF(OR($H$45="Corrupción",$H$45="Lavado de Activos",$H$45="Financiación del Terrorismo",$H$45="Trámites, OPAs y Consultas de Acceso a la Información Pública"),"No Aplica",'5. Valoración de Controles'!$J47))</f>
        <v/>
      </c>
      <c r="T47" s="24" t="str">
        <f>IF($H$45="","",
IF(OR($H$45="Corrupción",$H$45="Lavado de Activos",$H$45="Financiación del Terrorismo",$H$45="Trámites, OPAs y Consultas de Acceso a la Información Pública"),"No Aplica",'5. Valoración de Controles'!$K47))</f>
        <v/>
      </c>
      <c r="U47" s="24" t="str">
        <f>IF($H$45="","",
IF(OR($H$45="Corrupción",$H$45="Lavado de Activos",$H$45="Financiación del Terrorismo",$H$45="Trámites, OPAs y Consultas de Acceso a la Información Pública"),"No Aplica",'5. Valoración de Controles'!$L47))</f>
        <v/>
      </c>
      <c r="V47" s="24" t="str">
        <f>IF($H$45="","",
IF(OR($H$45="Corrupción",$H$45="Lavado de Activos",$H$45="Financiación del Terrorismo",$H$45="Trámites, OPAs y Consultas de Acceso a la Información Pública"),"No Aplica",'5. Valoración de Controles'!$M47))</f>
        <v/>
      </c>
      <c r="W47" s="24" t="str">
        <f>IF($H$45="","",
IF(OR($H$45="Corrupción",$H$45="Lavado de Activos",$H$45="Financiación del Terrorismo",$H$45="Trámites, OPAs y Consultas de Acceso a la Información Pública"),"No Aplica",'5. Valoración de Controles'!$N47))</f>
        <v/>
      </c>
      <c r="X47" s="32" t="str">
        <f>IF($H$45="","",
IF(OR($H$45="Corrupción",$H$45="Lavado de Activos",$H$45="Financiación del Terrorismo",$H$45="Trámites, OPAs y Consultas de Acceso a la Información Pública"),"No Aplica",'5. Valoración de Controles'!$O47))</f>
        <v/>
      </c>
      <c r="Y47" s="32" t="str">
        <f>IF($H$45="","",
IF(OR($H$45="Corrupción",$H$45="Lavado de Activos",$H$45="Financiación del Terrorismo",$H$45="Trámites, OPAs y Consultas de Acceso a la Información Pública"),"No Aplica",'5. Valoración de Controles'!$P47))</f>
        <v/>
      </c>
      <c r="Z47" s="32" t="str">
        <f>IF($H$45="","",
IF(OR($H$45="Corrupción",$H$45="Lavado de Activos",$H$45="Financiación del Terrorismo",$H$45="Trámites, OPAs y Consultas de Acceso a la Información Pública"),"No Aplica",'5. Valoración de Controles'!$Q47))</f>
        <v/>
      </c>
      <c r="AA47" s="25" t="str">
        <f>IF($H$45="","",
IF(OR($H$45="Corrupción",$H$45="Lavado de Activos",$H$45="Financiación del Terrorismo",$H$45="Trámites, OPAs y Consultas de Acceso a la Información Pública"),"No aplica",'5. Valoración de Controles'!$R47))</f>
        <v/>
      </c>
      <c r="AB47" s="83"/>
      <c r="AC47" s="83"/>
      <c r="AD47" s="83"/>
      <c r="AE47" s="83"/>
      <c r="AF47" s="83"/>
      <c r="AG47" s="83"/>
      <c r="AH47" s="83"/>
      <c r="AI47" s="83"/>
      <c r="AJ47" s="83"/>
      <c r="AK47" s="83"/>
      <c r="AL47" s="83"/>
      <c r="AM47" s="2"/>
      <c r="AN47" s="2"/>
      <c r="AO47" s="2"/>
      <c r="AP47" s="2"/>
      <c r="AQ47" s="2"/>
      <c r="AR47" s="2"/>
      <c r="AS47" s="2"/>
      <c r="AT47" s="2"/>
      <c r="AU47" s="2"/>
      <c r="AV47" s="2"/>
      <c r="AW47" s="2"/>
      <c r="AX47" s="2"/>
      <c r="AY47" s="2"/>
      <c r="AZ47" s="2"/>
      <c r="BA47" s="2"/>
      <c r="BB47" s="2"/>
      <c r="BC47" s="2"/>
      <c r="BD47" s="2"/>
      <c r="BE47" s="2"/>
      <c r="BF47" s="2"/>
    </row>
    <row r="48" spans="1:58" ht="31.5" customHeight="1">
      <c r="A48" s="93">
        <v>14</v>
      </c>
      <c r="B48" s="94" t="str">
        <f>'2. Identificación del Riesgo'!B48:B50</f>
        <v/>
      </c>
      <c r="C48" s="94" t="str">
        <f>IF('2. Identificación del Riesgo'!C48:C50="","",'2. Identificación del Riesgo'!C48:C50)</f>
        <v/>
      </c>
      <c r="D48" s="94" t="str">
        <f>IF('2. Identificación del Riesgo'!D48:D50="","",'2. Identificación del Riesgo'!D48:D50)</f>
        <v/>
      </c>
      <c r="E48" s="94" t="str">
        <f>IF('2. Identificación del Riesgo'!E48:E50="","",'2. Identificación del Riesgo'!E48:E50)</f>
        <v/>
      </c>
      <c r="F48" s="94" t="str">
        <f>IF('2. Identificación del Riesgo'!F48:F50="","",'2. Identificación del Riesgo'!F48:F50)</f>
        <v/>
      </c>
      <c r="G48" s="94" t="str">
        <f>IF('2. Identificación del Riesgo'!G48:G50="","",'2. Identificación del Riesgo'!G48:G50)</f>
        <v/>
      </c>
      <c r="H48" s="94" t="str">
        <f>IF('2. Identificación del Riesgo'!H48:H50="","",'2. Identificación del Riesgo'!H48:H50)</f>
        <v/>
      </c>
      <c r="I48" s="94" t="str">
        <f>IF('2. Identificación del Riesgo'!I48:I50="","",'2. Identificación del Riesgo'!I48:I50)</f>
        <v/>
      </c>
      <c r="J48" s="94" t="str">
        <f>IF('2. Identificación del Riesgo'!J48:J50="","",'2. Identificación del Riesgo'!J48:J50)</f>
        <v/>
      </c>
      <c r="K48" s="98" t="str">
        <f>'2. Identificación del Riesgo'!K48:K50</f>
        <v/>
      </c>
      <c r="L48" s="96" t="str">
        <f>'2. Identificación del Riesgo'!L48:L50</f>
        <v/>
      </c>
      <c r="M48" s="94" t="str">
        <f>IF(OR('2. Identificación del Riesgo'!H48:H50="Corrupción",'2. Identificación del Riesgo'!H48:H50="Lavado de Activos",'2. Identificación del Riesgo'!H48:H50="Financiación del Terrorismo",'2. Identificación del Riesgo'!H48:H50="Trámites, OPAs y Consultas de Acceso a la Información Pública"),"No Aplica",
IF('2. Identificación del Riesgo'!M48:M50="","",'2. Identificación del Riesgo'!M48:M50))</f>
        <v/>
      </c>
      <c r="N48" s="98" t="str">
        <f>'2. Identificación del Riesgo'!N48:N50</f>
        <v/>
      </c>
      <c r="O48" s="96" t="str">
        <f>'2. Identificación del Riesgo'!O48:O50</f>
        <v/>
      </c>
      <c r="P48" s="97" t="str">
        <f>'2. Identificación del Riesgo'!P48:P50</f>
        <v/>
      </c>
      <c r="Q48" s="31" t="str">
        <f>IF($H$48="","",
IF(OR($H$48="Corrupción",$H$48="Lavado de Activos",$H$48="Financiación del Terrorismo",$H$48="Trámites, OPAs y Consultas de Acceso a la Información Pública"),'6.Valoración Control Corrupción'!$E48,'5. Valoración de Controles'!$H48))</f>
        <v/>
      </c>
      <c r="R48" s="24" t="str">
        <f>IF($H$48="","",
IF(OR($H$48="Corrupción",$H$48="Lavado de Activos",$H$48="Financiación del Terrorismo",$H$48="Trámites, OPAs y Consultas de Acceso a la Información Pública"),"No Aplica",'5. Valoración de Controles'!$I48))</f>
        <v/>
      </c>
      <c r="S48" s="24" t="str">
        <f>IF($H$48="","",
IF(OR($H$48="Corrupción",$H$48="Lavado de Activos",$H$48="Financiación del Terrorismo",$H$48="Trámites, OPAs y Consultas de Acceso a la Información Pública"),"No Aplica",'5. Valoración de Controles'!$J48))</f>
        <v/>
      </c>
      <c r="T48" s="24" t="str">
        <f>IF($H$48="","",
IF(OR($H$48="Corrupción",$H$48="Lavado de Activos",$H$48="Financiación del Terrorismo",$H$48="Trámites, OPAs y Consultas de Acceso a la Información Pública"),"No Aplica",'5. Valoración de Controles'!$K48))</f>
        <v/>
      </c>
      <c r="U48" s="24" t="str">
        <f>IF($H$48="","",
IF(OR($H$48="Corrupción",$H$48="Lavado de Activos",$H$48="Financiación del Terrorismo",$H$48="Trámites, OPAs y Consultas de Acceso a la Información Pública"),"No Aplica",'5. Valoración de Controles'!$L48))</f>
        <v/>
      </c>
      <c r="V48" s="24" t="str">
        <f>IF($H$48="","",
IF(OR($H$48="Corrupción",$H$48="Lavado de Activos",$H$48="Financiación del Terrorismo",$H$48="Trámites, OPAs y Consultas de Acceso a la Información Pública"),"No Aplica",'5. Valoración de Controles'!$M48))</f>
        <v/>
      </c>
      <c r="W48" s="24" t="str">
        <f>IF($H$48="","",
IF(OR($H$48="Corrupción",$H$48="Lavado de Activos",$H$48="Financiación del Terrorismo",$H$48="Trámites, OPAs y Consultas de Acceso a la Información Pública"),"No Aplica",'5. Valoración de Controles'!$N48))</f>
        <v/>
      </c>
      <c r="X48" s="32" t="str">
        <f>IF($H$48="","",
IF(OR($H$48="Corrupción",$H$48="Lavado de Activos",$H$48="Financiación del Terrorismo",$H$48="Trámites, OPAs y Consultas de Acceso a la Información Pública"),"No Aplica",'5. Valoración de Controles'!$O48))</f>
        <v/>
      </c>
      <c r="Y48" s="32" t="str">
        <f>IF($H$48="","",
IF(OR($H$48="Corrupción",$H$48="Lavado de Activos",$H$48="Financiación del Terrorismo",$H$48="Trámites, OPAs y Consultas de Acceso a la Información Pública"),"No Aplica",'5. Valoración de Controles'!$P48))</f>
        <v/>
      </c>
      <c r="Z48" s="32" t="str">
        <f>IF($H$48="","",
IF(OR($H$48="Corrupción",$H$48="Lavado de Activos",$H$48="Financiación del Terrorismo",$H$48="Trámites, OPAs y Consultas de Acceso a la Información Pública"),"No Aplica",'5. Valoración de Controles'!$Q48))</f>
        <v/>
      </c>
      <c r="AA48" s="25" t="str">
        <f>IF($H$48="","",
IF(OR($H$48="Corrupción",$H$48="Lavado de Activos",$H$48="Financiación del Terrorismo",$H$48="Trámites, OPAs y Consultas de Acceso a la Información Pública"),"No aplica",'5. Valoración de Controles'!$R48))</f>
        <v/>
      </c>
      <c r="AB48" s="98" t="str">
        <f>IF(H48="","",
IF(OR(H48="Corrupción",H48="Lavado de Activos",H48="Financiación del Terrorismo",H48="Trámites, OPAs y Consultas de Acceso a la Información Pública"),'6.Valoración Control Corrupción'!W48:W50,
IF(OR(H48&lt;&gt;"Corrupción",H48&lt;&gt;"Lavado de Activos",H48&lt;&gt;"Financiación del Terrorismo",H48&lt;&gt;"Trámites, OPAs y Consultas de Acceso a la Información Pública"),IF(AC48="","",
IF(AND(AC48&gt;0,AC48&lt;0.4),"Muy Baja",
IF(AND(AC48&gt;=0.4,AC48&lt;0.6),"Baja",
IF(AND(AC48&gt;=0.6,AC48&lt;0.8),"Media",
IF(AND(AC48&gt;=0.8,AC48&lt;1),"Alta",
IF(AC48&gt;=1,"Muy Alta","")))))))))</f>
        <v/>
      </c>
      <c r="AC48" s="116"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Controles'!U50&gt;0,'5. Valoración de Controles'!U50,
IF('5. Valoración de Controles'!U49&gt;0,'5. Valoración de Controles'!U49,
IF('5. Valoración de Controles'!U48&gt;0,'5. Valoración de Controles'!U48,L48))))))</f>
        <v/>
      </c>
      <c r="AD48" s="98" t="str">
        <f>IF(H48="","",
IF(OR(H48="Corrupción",H48="Lavado de Activos",H48="Financiación del Terrorismo",H48="Trámites, OPAs y Consultas de Acceso a la Información Pública"),'3. Impacto Riesgo de Corrupción'!Z48:Z50,
IF(OR(H48&lt;&gt;"Corrupción",H48&lt;&gt;"Lavado de Activos",H48&lt;&gt;"Financiación del Terrorismo",H48&lt;&gt;"Trámites, OPAs y Consultas de Acceso a la Información Pública"),
IF(AE48="","",
IF(AND(AE48&gt;0,AE48&lt;0.4),"Leve",
IF(AND(AE48&gt;=0.4,AE48&lt;0.6),"Menor",
IF(AND(AE48&gt;=0.6,AE48&lt;0.8),"Moderado",
IF(AND(AE48&gt;=0.8,AE48&lt;1),"Mayor",
IF(AE48&gt;=1,"Catastrófico","")))))))))</f>
        <v/>
      </c>
      <c r="AE48" s="116" t="str">
        <f>IF(H48="","",
IF(OR(H48="Corrupción",H48="Lavado de Activos",H48="Financiación del Terrorismo",H48="Trámites, OPAs y Consultas de Acceso a la Información Pública"),"No aplica",
IF(OR(H48&lt;&gt;"Corrupción",H48&lt;&gt;"Lavado de Activos",H48&lt;&gt;"Financiación del Terrorismo",H48&lt;&gt;"Trámites, OPAs y Consultas de Acceso a la Información Pública"),
IF('5. Valoración de Controles'!V50&gt;0,'5. Valoración de Controles'!V50,
IF('5. Valoración de Controles'!V49&gt;0,'5. Valoración de Controles'!V49,
IF('5. Valoración de Controles'!V48&gt;0,'5. Valoración de Controles'!V48,O48))))))</f>
        <v/>
      </c>
      <c r="AF48" s="97" t="str">
        <f>IF(AND(AB48="Muy Alta",OR(AD48="Leve",AD48="Menor",AD48="Moderado",AD48="Mayor")),"Alto",
IF(AND(AB48="Alta",OR(AD48="Leve",AD48="Menor")),"Moderado",
IF(AND(AB48="Alta",OR(AD48="Moderado",AD48="Mayor")),"Alto",
IF(AND(AB48="Media",OR(AD48="Leve",AD48="Menor",AD48="Moderado")),"Moderado",
IF(AND(AB48="Media",OR(AD48="Mayor")),"Alto",
IF(AND(AB48="Baja",OR(AD48="Leve")),"Bajo",
IF(AND(OR(AB48="Baja",AB48="Improbable"),OR(AD48="Menor",AD48="Moderado")),"Moderado",
IF(AND(OR(AB48="Baja",AB48="Improbable"),AD48="Mayor"),"Alto",
IF(AND(AB48="Muy Baja",OR(AD48="Leve",AD48="Menor")),"Bajo",
IF(AND(OR(AB48="Muy Baja",AB48="Rara vez"),OR(AD48="Moderado")),"Moderado",
IF(AND(OR(AB48="Muy Baja",AB48="Rara vez"),AD48="Mayor"),"Alto",
IF(AND(OR(AB48="Casi seguro",AB48="Probable",AB48="Posible"),AD48="Mayor"),"Extremo",
IF(AND(AB48="Casi seguro",AD48="Moderado"),"Extremo",
IF(AND(OR(AB48="Probable",AB48="Posible"),OR(AD48="Moderado")),"Alto",
IF(AD48="Catastrófico","Extremo","")))))))))))))))</f>
        <v/>
      </c>
      <c r="AG48" s="99"/>
      <c r="AH48" s="110" t="str">
        <f>IF(AG48="Reducir (Mitigar)","Debe establecer el plan de acción a implementar para mitigar el nivel del riesgo",
IF(AG48="Reducir (Transferir)","No amerita plan de acción. Debe tercerizar la actividad que genera este riesgo o adquirir polizas para evitar responsabilidad economica, sin embargo mantiene la responsabilidad reputacional",
IF(AG48="Aceptar","No amerita plan de acción. Asuma las consecuencias de la materialización del riesgo",
IF(AG48="Evitar","No amerita plan de acción. No ejecute la actividad que genera el riesgo",
IF(AG48="Reducir","Debe establecer el plan de acción a implementar para mitigar el nivel del riesgo",
IF(AG48="Compartir","No amerita plan de acción. Comparta el riesgo con una parte interesada que pueda gestionarlo con mas eficacia",""))))))</f>
        <v/>
      </c>
      <c r="AI48" s="104"/>
      <c r="AJ48" s="115"/>
      <c r="AK48" s="115" t="str">
        <f>IF(AI48="","","∑ Peso porcentual de cada acción definida")</f>
        <v/>
      </c>
      <c r="AL48" s="94"/>
      <c r="AM48" s="3"/>
      <c r="AN48" s="3"/>
      <c r="AO48" s="3"/>
      <c r="AP48" s="3"/>
      <c r="AQ48" s="3"/>
      <c r="AR48" s="3"/>
      <c r="AS48" s="3"/>
      <c r="AT48" s="3"/>
      <c r="AU48" s="3"/>
      <c r="AV48" s="3"/>
      <c r="AW48" s="3"/>
      <c r="AX48" s="3"/>
      <c r="AY48" s="3"/>
      <c r="AZ48" s="3"/>
      <c r="BA48" s="3"/>
      <c r="BB48" s="3"/>
      <c r="BC48" s="3"/>
      <c r="BD48" s="3"/>
      <c r="BE48" s="3"/>
      <c r="BF48" s="3"/>
    </row>
    <row r="49" spans="1:58" ht="31.5" customHeight="1">
      <c r="A49" s="88"/>
      <c r="B49" s="88"/>
      <c r="C49" s="88"/>
      <c r="D49" s="88"/>
      <c r="E49" s="88"/>
      <c r="F49" s="88"/>
      <c r="G49" s="88"/>
      <c r="H49" s="88"/>
      <c r="I49" s="88"/>
      <c r="J49" s="88"/>
      <c r="K49" s="88"/>
      <c r="L49" s="88"/>
      <c r="M49" s="88"/>
      <c r="N49" s="88"/>
      <c r="O49" s="88"/>
      <c r="P49" s="88"/>
      <c r="Q49" s="31" t="str">
        <f>IF($H$48="","",
IF(OR($H$48="Corrupción",$H$48="Lavado de Activos",$H$48="Financiación del Terrorismo",$H$48="Trámites, OPAs y Consultas de Acceso a la Información Pública"),'6.Valoración Control Corrupción'!$E49,'5. Valoración de Controles'!$H49))</f>
        <v/>
      </c>
      <c r="R49" s="24" t="str">
        <f>IF($H$48="","",
IF(OR($H$48="Corrupción",$H$48="Lavado de Activos",$H$48="Financiación del Terrorismo",$H$48="Trámites, OPAs y Consultas de Acceso a la Información Pública"),"No Aplica",'5. Valoración de Controles'!$I49))</f>
        <v/>
      </c>
      <c r="S49" s="24" t="str">
        <f>IF($H$48="","",
IF(OR($H$48="Corrupción",$H$48="Lavado de Activos",$H$48="Financiación del Terrorismo",$H$48="Trámites, OPAs y Consultas de Acceso a la Información Pública"),"No Aplica",'5. Valoración de Controles'!$J49))</f>
        <v/>
      </c>
      <c r="T49" s="24" t="str">
        <f>IF($H$48="","",
IF(OR($H$48="Corrupción",$H$48="Lavado de Activos",$H$48="Financiación del Terrorismo",$H$48="Trámites, OPAs y Consultas de Acceso a la Información Pública"),"No Aplica",'5. Valoración de Controles'!$K49))</f>
        <v/>
      </c>
      <c r="U49" s="24" t="str">
        <f>IF($H$48="","",
IF(OR($H$48="Corrupción",$H$48="Lavado de Activos",$H$48="Financiación del Terrorismo",$H$48="Trámites, OPAs y Consultas de Acceso a la Información Pública"),"No Aplica",'5. Valoración de Controles'!$L49))</f>
        <v/>
      </c>
      <c r="V49" s="24" t="str">
        <f>IF($H$48="","",
IF(OR($H$48="Corrupción",$H$48="Lavado de Activos",$H$48="Financiación del Terrorismo",$H$48="Trámites, OPAs y Consultas de Acceso a la Información Pública"),"No Aplica",'5. Valoración de Controles'!$M49))</f>
        <v/>
      </c>
      <c r="W49" s="24" t="str">
        <f>IF($H$48="","",
IF(OR($H$48="Corrupción",$H$48="Lavado de Activos",$H$48="Financiación del Terrorismo",$H$48="Trámites, OPAs y Consultas de Acceso a la Información Pública"),"No Aplica",'5. Valoración de Controles'!$N49))</f>
        <v/>
      </c>
      <c r="X49" s="32" t="str">
        <f>IF($H$48="","",
IF(OR($H$48="Corrupción",$H$48="Lavado de Activos",$H$48="Financiación del Terrorismo",$H$48="Trámites, OPAs y Consultas de Acceso a la Información Pública"),"No Aplica",'5. Valoración de Controles'!$O49))</f>
        <v/>
      </c>
      <c r="Y49" s="32" t="str">
        <f>IF($H$48="","",
IF(OR($H$48="Corrupción",$H$48="Lavado de Activos",$H$48="Financiación del Terrorismo",$H$48="Trámites, OPAs y Consultas de Acceso a la Información Pública"),"No Aplica",'5. Valoración de Controles'!$P49))</f>
        <v/>
      </c>
      <c r="Z49" s="32" t="str">
        <f>IF($H$48="","",
IF(OR($H$48="Corrupción",$H$48="Lavado de Activos",$H$48="Financiación del Terrorismo",$H$48="Trámites, OPAs y Consultas de Acceso a la Información Pública"),"No Aplica",'5. Valoración de Controles'!$Q49))</f>
        <v/>
      </c>
      <c r="AA49" s="25" t="str">
        <f>IF($H$48="","",
IF(OR($H$48="Corrupción",$H$48="Lavado de Activos",$H$48="Financiación del Terrorismo",$H$48="Trámites, OPAs y Consultas de Acceso a la Información Pública"),"No aplica",'5. Valoración de Controles'!$R49))</f>
        <v/>
      </c>
      <c r="AB49" s="88"/>
      <c r="AC49" s="88"/>
      <c r="AD49" s="88"/>
      <c r="AE49" s="88"/>
      <c r="AF49" s="88"/>
      <c r="AG49" s="88"/>
      <c r="AH49" s="88"/>
      <c r="AI49" s="88"/>
      <c r="AJ49" s="88"/>
      <c r="AK49" s="88"/>
      <c r="AL49" s="88"/>
      <c r="AM49" s="2"/>
      <c r="AN49" s="2"/>
      <c r="AO49" s="2"/>
      <c r="AP49" s="2"/>
      <c r="AQ49" s="2"/>
      <c r="AR49" s="2"/>
      <c r="AS49" s="2"/>
      <c r="AT49" s="2"/>
      <c r="AU49" s="2"/>
      <c r="AV49" s="2"/>
      <c r="AW49" s="2"/>
      <c r="AX49" s="2"/>
      <c r="AY49" s="2"/>
      <c r="AZ49" s="2"/>
      <c r="BA49" s="2"/>
      <c r="BB49" s="2"/>
      <c r="BC49" s="2"/>
      <c r="BD49" s="2"/>
      <c r="BE49" s="2"/>
      <c r="BF49" s="2"/>
    </row>
    <row r="50" spans="1:58" ht="31.5" customHeight="1">
      <c r="A50" s="83"/>
      <c r="B50" s="83"/>
      <c r="C50" s="83"/>
      <c r="D50" s="83"/>
      <c r="E50" s="83"/>
      <c r="F50" s="83"/>
      <c r="G50" s="83"/>
      <c r="H50" s="83"/>
      <c r="I50" s="83"/>
      <c r="J50" s="83"/>
      <c r="K50" s="83"/>
      <c r="L50" s="83"/>
      <c r="M50" s="83"/>
      <c r="N50" s="83"/>
      <c r="O50" s="83"/>
      <c r="P50" s="83"/>
      <c r="Q50" s="31" t="str">
        <f>IF($H$48="","",
IF(OR($H$48="Corrupción",$H$48="Lavado de Activos",$H$48="Financiación del Terrorismo",$H$48="Trámites, OPAs y Consultas de Acceso a la Información Pública"),'6.Valoración Control Corrupción'!$E50,'5. Valoración de Controles'!$H50))</f>
        <v/>
      </c>
      <c r="R50" s="24" t="str">
        <f>IF($H$48="","",
IF(OR($H$48="Corrupción",$H$48="Lavado de Activos",$H$48="Financiación del Terrorismo",$H$48="Trámites, OPAs y Consultas de Acceso a la Información Pública"),"No Aplica",'5. Valoración de Controles'!$I50))</f>
        <v/>
      </c>
      <c r="S50" s="24" t="str">
        <f>IF($H$48="","",
IF(OR($H$48="Corrupción",$H$48="Lavado de Activos",$H$48="Financiación del Terrorismo",$H$48="Trámites, OPAs y Consultas de Acceso a la Información Pública"),"No Aplica",'5. Valoración de Controles'!$J50))</f>
        <v/>
      </c>
      <c r="T50" s="24" t="str">
        <f>IF($H$48="","",
IF(OR($H$48="Corrupción",$H$48="Lavado de Activos",$H$48="Financiación del Terrorismo",$H$48="Trámites, OPAs y Consultas de Acceso a la Información Pública"),"No Aplica",'5. Valoración de Controles'!$K50))</f>
        <v/>
      </c>
      <c r="U50" s="24" t="str">
        <f>IF($H$48="","",
IF(OR($H$48="Corrupción",$H$48="Lavado de Activos",$H$48="Financiación del Terrorismo",$H$48="Trámites, OPAs y Consultas de Acceso a la Información Pública"),"No Aplica",'5. Valoración de Controles'!$L50))</f>
        <v/>
      </c>
      <c r="V50" s="24" t="str">
        <f>IF($H$48="","",
IF(OR($H$48="Corrupción",$H$48="Lavado de Activos",$H$48="Financiación del Terrorismo",$H$48="Trámites, OPAs y Consultas de Acceso a la Información Pública"),"No Aplica",'5. Valoración de Controles'!$M50))</f>
        <v/>
      </c>
      <c r="W50" s="24" t="str">
        <f>IF($H$48="","",
IF(OR($H$48="Corrupción",$H$48="Lavado de Activos",$H$48="Financiación del Terrorismo",$H$48="Trámites, OPAs y Consultas de Acceso a la Información Pública"),"No Aplica",'5. Valoración de Controles'!$N50))</f>
        <v/>
      </c>
      <c r="X50" s="32" t="str">
        <f>IF($H$48="","",
IF(OR($H$48="Corrupción",$H$48="Lavado de Activos",$H$48="Financiación del Terrorismo",$H$48="Trámites, OPAs y Consultas de Acceso a la Información Pública"),"No Aplica",'5. Valoración de Controles'!$O50))</f>
        <v/>
      </c>
      <c r="Y50" s="32" t="str">
        <f>IF($H$48="","",
IF(OR($H$48="Corrupción",$H$48="Lavado de Activos",$H$48="Financiación del Terrorismo",$H$48="Trámites, OPAs y Consultas de Acceso a la Información Pública"),"No Aplica",'5. Valoración de Controles'!$P50))</f>
        <v/>
      </c>
      <c r="Z50" s="32" t="str">
        <f>IF($H$48="","",
IF(OR($H$48="Corrupción",$H$48="Lavado de Activos",$H$48="Financiación del Terrorismo",$H$48="Trámites, OPAs y Consultas de Acceso a la Información Pública"),"No Aplica",'5. Valoración de Controles'!$Q50))</f>
        <v/>
      </c>
      <c r="AA50" s="25" t="str">
        <f>IF($H$48="","",
IF(OR($H$48="Corrupción",$H$48="Lavado de Activos",$H$48="Financiación del Terrorismo",$H$48="Trámites, OPAs y Consultas de Acceso a la Información Pública"),"No aplica",'5. Valoración de Controles'!$R50))</f>
        <v/>
      </c>
      <c r="AB50" s="83"/>
      <c r="AC50" s="83"/>
      <c r="AD50" s="83"/>
      <c r="AE50" s="83"/>
      <c r="AF50" s="83"/>
      <c r="AG50" s="83"/>
      <c r="AH50" s="83"/>
      <c r="AI50" s="83"/>
      <c r="AJ50" s="83"/>
      <c r="AK50" s="83"/>
      <c r="AL50" s="83"/>
      <c r="AM50" s="2"/>
      <c r="AN50" s="2"/>
      <c r="AO50" s="2"/>
      <c r="AP50" s="2"/>
      <c r="AQ50" s="2"/>
      <c r="AR50" s="2"/>
      <c r="AS50" s="2"/>
      <c r="AT50" s="2"/>
      <c r="AU50" s="2"/>
      <c r="AV50" s="2"/>
      <c r="AW50" s="2"/>
      <c r="AX50" s="2"/>
      <c r="AY50" s="2"/>
      <c r="AZ50" s="2"/>
      <c r="BA50" s="2"/>
      <c r="BB50" s="2"/>
      <c r="BC50" s="2"/>
      <c r="BD50" s="2"/>
      <c r="BE50" s="2"/>
      <c r="BF50" s="2"/>
    </row>
    <row r="51" spans="1:58" ht="31.5" customHeight="1">
      <c r="A51" s="93">
        <v>15</v>
      </c>
      <c r="B51" s="94" t="str">
        <f>'2. Identificación del Riesgo'!B51:B53</f>
        <v/>
      </c>
      <c r="C51" s="94" t="str">
        <f>IF('2. Identificación del Riesgo'!C51:C53="","",'2. Identificación del Riesgo'!C51:C53)</f>
        <v/>
      </c>
      <c r="D51" s="94" t="str">
        <f>IF('2. Identificación del Riesgo'!D51:D53="","",'2. Identificación del Riesgo'!D51:D53)</f>
        <v/>
      </c>
      <c r="E51" s="94" t="str">
        <f>IF('2. Identificación del Riesgo'!E51:E53="","",'2. Identificación del Riesgo'!E51:E53)</f>
        <v/>
      </c>
      <c r="F51" s="94" t="str">
        <f>IF('2. Identificación del Riesgo'!F51:F53="","",'2. Identificación del Riesgo'!F51:F53)</f>
        <v/>
      </c>
      <c r="G51" s="94" t="str">
        <f>IF('2. Identificación del Riesgo'!G51:G53="","",'2. Identificación del Riesgo'!G51:G53)</f>
        <v/>
      </c>
      <c r="H51" s="94" t="str">
        <f>IF('2. Identificación del Riesgo'!H51:H53="","",'2. Identificación del Riesgo'!H51:H53)</f>
        <v/>
      </c>
      <c r="I51" s="94" t="str">
        <f>IF('2. Identificación del Riesgo'!I51:I53="","",'2. Identificación del Riesgo'!I51:I53)</f>
        <v/>
      </c>
      <c r="J51" s="94" t="str">
        <f>IF('2. Identificación del Riesgo'!J51:J53="","",'2. Identificación del Riesgo'!J51:J53)</f>
        <v/>
      </c>
      <c r="K51" s="98" t="str">
        <f>'2. Identificación del Riesgo'!K51:K53</f>
        <v/>
      </c>
      <c r="L51" s="96" t="str">
        <f>'2. Identificación del Riesgo'!L51:L53</f>
        <v/>
      </c>
      <c r="M51" s="94" t="str">
        <f>IF(OR('2. Identificación del Riesgo'!H51:H53="Corrupción",'2. Identificación del Riesgo'!H51:H53="Lavado de Activos",'2. Identificación del Riesgo'!H51:H53="Financiación del Terrorismo",'2. Identificación del Riesgo'!H51:H53="Trámites, OPAs y Consultas de Acceso a la Información Pública"),"No Aplica",
IF('2. Identificación del Riesgo'!M51:M53="","",'2. Identificación del Riesgo'!M51:M53))</f>
        <v/>
      </c>
      <c r="N51" s="98" t="str">
        <f>'2. Identificación del Riesgo'!N51:N53</f>
        <v/>
      </c>
      <c r="O51" s="96" t="str">
        <f>'2. Identificación del Riesgo'!O51:O53</f>
        <v/>
      </c>
      <c r="P51" s="97" t="str">
        <f>'2. Identificación del Riesgo'!P51:P53</f>
        <v/>
      </c>
      <c r="Q51" s="31" t="str">
        <f>IF($H$51="","",
IF(OR($H$51="Corrupción",$H$51="Lavado de Activos",$H$51="Financiación del Terrorismo",$H$51="Trámites, OPAs y Consultas de Acceso a la Información Pública"),'6.Valoración Control Corrupción'!$E51,'5. Valoración de Controles'!$H51))</f>
        <v/>
      </c>
      <c r="R51" s="24" t="str">
        <f>IF($H$51="","",
IF(OR($H$51="Corrupción",$H$51="Lavado de Activos",$H$51="Financiación del Terrorismo",$H$51="Trámites, OPAs y Consultas de Acceso a la Información Pública"),"No Aplica",'5. Valoración de Controles'!$I51))</f>
        <v/>
      </c>
      <c r="S51" s="24" t="str">
        <f>IF($H$51="","",
IF(OR($H$51="Corrupción",$H$51="Lavado de Activos",$H$51="Financiación del Terrorismo",$H$51="Trámites, OPAs y Consultas de Acceso a la Información Pública"),"No Aplica",'5. Valoración de Controles'!$J51))</f>
        <v/>
      </c>
      <c r="T51" s="24" t="str">
        <f>IF($H$51="","",
IF(OR($H$51="Corrupción",$H$51="Lavado de Activos",$H$51="Financiación del Terrorismo",$H$51="Trámites, OPAs y Consultas de Acceso a la Información Pública"),"No Aplica",'5. Valoración de Controles'!$K51))</f>
        <v/>
      </c>
      <c r="U51" s="24" t="str">
        <f>IF($H$51="","",
IF(OR($H$51="Corrupción",$H$51="Lavado de Activos",$H$51="Financiación del Terrorismo",$H$51="Trámites, OPAs y Consultas de Acceso a la Información Pública"),"No Aplica",'5. Valoración de Controles'!$L51))</f>
        <v/>
      </c>
      <c r="V51" s="24" t="str">
        <f>IF($H$51="","",
IF(OR($H$51="Corrupción",$H$51="Lavado de Activos",$H$51="Financiación del Terrorismo",$H$51="Trámites, OPAs y Consultas de Acceso a la Información Pública"),"No Aplica",'5. Valoración de Controles'!$M51))</f>
        <v/>
      </c>
      <c r="W51" s="24" t="str">
        <f>IF($H$51="","",
IF(OR($H$51="Corrupción",$H$51="Lavado de Activos",$H$51="Financiación del Terrorismo",$H$51="Trámites, OPAs y Consultas de Acceso a la Información Pública"),"No Aplica",'5. Valoración de Controles'!$N51))</f>
        <v/>
      </c>
      <c r="X51" s="32" t="str">
        <f>IF($H$51="","",
IF(OR($H$51="Corrupción",$H$51="Lavado de Activos",$H$51="Financiación del Terrorismo",$H$51="Trámites, OPAs y Consultas de Acceso a la Información Pública"),"No Aplica",'5. Valoración de Controles'!$O51))</f>
        <v/>
      </c>
      <c r="Y51" s="32" t="str">
        <f>IF($H$51="","",
IF(OR($H$51="Corrupción",$H$51="Lavado de Activos",$H$51="Financiación del Terrorismo",$H$51="Trámites, OPAs y Consultas de Acceso a la Información Pública"),"No Aplica",'5. Valoración de Controles'!$P51))</f>
        <v/>
      </c>
      <c r="Z51" s="32" t="str">
        <f>IF($H$51="","",
IF(OR($H$51="Corrupción",$H$51="Lavado de Activos",$H$51="Financiación del Terrorismo",$H$51="Trámites, OPAs y Consultas de Acceso a la Información Pública"),"No Aplica",'5. Valoración de Controles'!$Q51))</f>
        <v/>
      </c>
      <c r="AA51" s="25" t="str">
        <f>IF($H$51="","",
IF(OR($H$51="Corrupción",$H$51="Lavado de Activos",$H$51="Financiación del Terrorismo",$H$51="Trámites, OPAs y Consultas de Acceso a la Información Pública"),"No aplica",'5. Valoración de Controles'!$R51))</f>
        <v/>
      </c>
      <c r="AB51" s="98" t="str">
        <f>IF(H51="","",
IF(OR(H51="Corrupción",H51="Lavado de Activos",H51="Financiación del Terrorismo",H51="Trámites, OPAs y Consultas de Acceso a la Información Pública"),'6.Valoración Control Corrupción'!W51:W53,
IF(OR(H51&lt;&gt;"Corrupción",H51&lt;&gt;"Lavado de Activos",H51&lt;&gt;"Financiación del Terrorismo",H51&lt;&gt;"Trámites, OPAs y Consultas de Acceso a la Información Pública"),IF(AC51="","",
IF(AND(AC51&gt;0,AC51&lt;0.4),"Muy Baja",
IF(AND(AC51&gt;=0.4,AC51&lt;0.6),"Baja",
IF(AND(AC51&gt;=0.6,AC51&lt;0.8),"Media",
IF(AND(AC51&gt;=0.8,AC51&lt;1),"Alta",
IF(AC51&gt;=1,"Muy Alta","")))))))))</f>
        <v/>
      </c>
      <c r="AC51" s="116"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Controles'!U53&gt;0,'5. Valoración de Controles'!U53,
IF('5. Valoración de Controles'!U52&gt;0,'5. Valoración de Controles'!U52,
IF('5. Valoración de Controles'!U51&gt;0,'5. Valoración de Controles'!U51,L51))))))</f>
        <v/>
      </c>
      <c r="AD51" s="98" t="str">
        <f>IF(H51="","",
IF(OR(H51="Corrupción",H51="Lavado de Activos",H51="Financiación del Terrorismo",H51="Trámites, OPAs y Consultas de Acceso a la Información Pública"),'3. Impacto Riesgo de Corrupción'!Z51:Z53,
IF(OR(H51&lt;&gt;"Corrupción",H51&lt;&gt;"Lavado de Activos",H51&lt;&gt;"Financiación del Terrorismo",H51&lt;&gt;"Trámites, OPAs y Consultas de Acceso a la Información Pública"),
IF(AE51="","",
IF(AND(AE51&gt;0,AE51&lt;0.4),"Leve",
IF(AND(AE51&gt;=0.4,AE51&lt;0.6),"Menor",
IF(AND(AE51&gt;=0.6,AE51&lt;0.8),"Moderado",
IF(AND(AE51&gt;=0.8,AE51&lt;1),"Mayor",
IF(AE51&gt;=1,"Catastrófico","")))))))))</f>
        <v/>
      </c>
      <c r="AE51" s="116" t="str">
        <f>IF(H51="","",
IF(OR(H51="Corrupción",H51="Lavado de Activos",H51="Financiación del Terrorismo",H51="Trámites, OPAs y Consultas de Acceso a la Información Pública"),"No aplica",
IF(OR(H51&lt;&gt;"Corrupción",H51&lt;&gt;"Lavado de Activos",H51&lt;&gt;"Financiación del Terrorismo",H51&lt;&gt;"Trámites, OPAs y Consultas de Acceso a la Información Pública"),
IF('5. Valoración de Controles'!V53&gt;0,'5. Valoración de Controles'!V53,
IF('5. Valoración de Controles'!V52&gt;0,'5. Valoración de Controles'!V52,
IF('5. Valoración de Controles'!V51&gt;0,'5. Valoración de Controles'!V51,O51))))))</f>
        <v/>
      </c>
      <c r="AF51" s="97" t="str">
        <f>IF(AND(AB51="Muy Alta",OR(AD51="Leve",AD51="Menor",AD51="Moderado",AD51="Mayor")),"Alto",
IF(AND(AB51="Alta",OR(AD51="Leve",AD51="Menor")),"Moderado",
IF(AND(AB51="Alta",OR(AD51="Moderado",AD51="Mayor")),"Alto",
IF(AND(AB51="Media",OR(AD51="Leve",AD51="Menor",AD51="Moderado")),"Moderado",
IF(AND(AB51="Media",OR(AD51="Mayor")),"Alto",
IF(AND(AB51="Baja",OR(AD51="Leve")),"Bajo",
IF(AND(OR(AB51="Baja",AB51="Improbable"),OR(AD51="Menor",AD51="Moderado")),"Moderado",
IF(AND(OR(AB51="Baja",AB51="Improbable"),AD51="Mayor"),"Alto",
IF(AND(AB51="Muy Baja",OR(AD51="Leve",AD51="Menor")),"Bajo",
IF(AND(OR(AB51="Muy Baja",AB51="Rara vez"),OR(AD51="Moderado")),"Moderado",
IF(AND(OR(AB51="Muy Baja",AB51="Rara vez"),AD51="Mayor"),"Alto",
IF(AND(OR(AB51="Casi seguro",AB51="Probable",AB51="Posible"),AD51="Mayor"),"Extremo",
IF(AND(AB51="Casi seguro",AD51="Moderado"),"Extremo",
IF(AND(OR(AB51="Probable",AB51="Posible"),OR(AD51="Moderado")),"Alto",
IF(AD51="Catastrófico","Extremo","")))))))))))))))</f>
        <v/>
      </c>
      <c r="AG51" s="99"/>
      <c r="AH51" s="110" t="str">
        <f>IF(AG51="Reducir (Mitigar)","Debe establecer el plan de acción a implementar para mitigar el nivel del riesgo",
IF(AG51="Reducir (Transferir)","No amerita plan de acción. Debe tercerizar la actividad que genera este riesgo o adquirir polizas para evitar responsabilidad economica, sin embargo mantiene la responsabilidad reputacional",
IF(AG51="Aceptar","No amerita plan de acción. Asuma las consecuencias de la materialización del riesgo",
IF(AG51="Evitar","No amerita plan de acción. No ejecute la actividad que genera el riesgo",
IF(AG51="Reducir","Debe establecer el plan de acción a implementar para mitigar el nivel del riesgo",
IF(AG51="Compartir","No amerita plan de acción. Comparta el riesgo con una parte interesada que pueda gestionarlo con mas eficacia",""))))))</f>
        <v/>
      </c>
      <c r="AI51" s="104"/>
      <c r="AJ51" s="115"/>
      <c r="AK51" s="115" t="str">
        <f>IF(AI51="","","∑ Peso porcentual de cada acción definida")</f>
        <v/>
      </c>
      <c r="AL51" s="94"/>
      <c r="AM51" s="3"/>
      <c r="AN51" s="3"/>
      <c r="AO51" s="3"/>
      <c r="AP51" s="3"/>
      <c r="AQ51" s="3"/>
      <c r="AR51" s="3"/>
      <c r="AS51" s="3"/>
      <c r="AT51" s="3"/>
      <c r="AU51" s="3"/>
      <c r="AV51" s="3"/>
      <c r="AW51" s="3"/>
      <c r="AX51" s="3"/>
      <c r="AY51" s="3"/>
      <c r="AZ51" s="3"/>
      <c r="BA51" s="3"/>
      <c r="BB51" s="3"/>
      <c r="BC51" s="3"/>
      <c r="BD51" s="3"/>
      <c r="BE51" s="3"/>
      <c r="BF51" s="3"/>
    </row>
    <row r="52" spans="1:58" ht="31.5" customHeight="1">
      <c r="A52" s="88"/>
      <c r="B52" s="88"/>
      <c r="C52" s="88"/>
      <c r="D52" s="88"/>
      <c r="E52" s="88"/>
      <c r="F52" s="88"/>
      <c r="G52" s="88"/>
      <c r="H52" s="88"/>
      <c r="I52" s="88"/>
      <c r="J52" s="88"/>
      <c r="K52" s="88"/>
      <c r="L52" s="88"/>
      <c r="M52" s="88"/>
      <c r="N52" s="88"/>
      <c r="O52" s="88"/>
      <c r="P52" s="88"/>
      <c r="Q52" s="31" t="str">
        <f>IF($H$51="","",
IF(OR($H$51="Corrupción",$H$51="Lavado de Activos",$H$51="Financiación del Terrorismo",$H$51="Trámites, OPAs y Consultas de Acceso a la Información Pública"),'6.Valoración Control Corrupción'!$E52,'5. Valoración de Controles'!$H52))</f>
        <v/>
      </c>
      <c r="R52" s="24" t="str">
        <f>IF($H$51="","",
IF(OR($H$51="Corrupción",$H$51="Lavado de Activos",$H$51="Financiación del Terrorismo",$H$51="Trámites, OPAs y Consultas de Acceso a la Información Pública"),"No Aplica",'5. Valoración de Controles'!$I52))</f>
        <v/>
      </c>
      <c r="S52" s="24" t="str">
        <f>IF($H$51="","",
IF(OR($H$51="Corrupción",$H$51="Lavado de Activos",$H$51="Financiación del Terrorismo",$H$51="Trámites, OPAs y Consultas de Acceso a la Información Pública"),"No Aplica",'5. Valoración de Controles'!$J52))</f>
        <v/>
      </c>
      <c r="T52" s="24" t="str">
        <f>IF($H$51="","",
IF(OR($H$51="Corrupción",$H$51="Lavado de Activos",$H$51="Financiación del Terrorismo",$H$51="Trámites, OPAs y Consultas de Acceso a la Información Pública"),"No Aplica",'5. Valoración de Controles'!$K52))</f>
        <v/>
      </c>
      <c r="U52" s="24" t="str">
        <f>IF($H$51="","",
IF(OR($H$51="Corrupción",$H$51="Lavado de Activos",$H$51="Financiación del Terrorismo",$H$51="Trámites, OPAs y Consultas de Acceso a la Información Pública"),"No Aplica",'5. Valoración de Controles'!$L52))</f>
        <v/>
      </c>
      <c r="V52" s="24" t="str">
        <f>IF($H$51="","",
IF(OR($H$51="Corrupción",$H$51="Lavado de Activos",$H$51="Financiación del Terrorismo",$H$51="Trámites, OPAs y Consultas de Acceso a la Información Pública"),"No Aplica",'5. Valoración de Controles'!$M52))</f>
        <v/>
      </c>
      <c r="W52" s="24" t="str">
        <f>IF($H$51="","",
IF(OR($H$51="Corrupción",$H$51="Lavado de Activos",$H$51="Financiación del Terrorismo",$H$51="Trámites, OPAs y Consultas de Acceso a la Información Pública"),"No Aplica",'5. Valoración de Controles'!$N52))</f>
        <v/>
      </c>
      <c r="X52" s="32" t="str">
        <f>IF($H$51="","",
IF(OR($H$51="Corrupción",$H$51="Lavado de Activos",$H$51="Financiación del Terrorismo",$H$51="Trámites, OPAs y Consultas de Acceso a la Información Pública"),"No Aplica",'5. Valoración de Controles'!$O52))</f>
        <v/>
      </c>
      <c r="Y52" s="32" t="str">
        <f>IF($H$51="","",
IF(OR($H$51="Corrupción",$H$51="Lavado de Activos",$H$51="Financiación del Terrorismo",$H$51="Trámites, OPAs y Consultas de Acceso a la Información Pública"),"No Aplica",'5. Valoración de Controles'!$P52))</f>
        <v/>
      </c>
      <c r="Z52" s="32" t="str">
        <f>IF($H$51="","",
IF(OR($H$51="Corrupción",$H$51="Lavado de Activos",$H$51="Financiación del Terrorismo",$H$51="Trámites, OPAs y Consultas de Acceso a la Información Pública"),"No Aplica",'5. Valoración de Controles'!$Q52))</f>
        <v/>
      </c>
      <c r="AA52" s="25" t="str">
        <f>IF($H$51="","",
IF(OR($H$51="Corrupción",$H$51="Lavado de Activos",$H$51="Financiación del Terrorismo",$H$51="Trámites, OPAs y Consultas de Acceso a la Información Pública"),"No aplica",'5. Valoración de Controles'!$R52))</f>
        <v/>
      </c>
      <c r="AB52" s="88"/>
      <c r="AC52" s="88"/>
      <c r="AD52" s="88"/>
      <c r="AE52" s="88"/>
      <c r="AF52" s="88"/>
      <c r="AG52" s="88"/>
      <c r="AH52" s="88"/>
      <c r="AI52" s="88"/>
      <c r="AJ52" s="88"/>
      <c r="AK52" s="88"/>
      <c r="AL52" s="88"/>
      <c r="AM52" s="2"/>
      <c r="AN52" s="2"/>
      <c r="AO52" s="2"/>
      <c r="AP52" s="2"/>
      <c r="AQ52" s="2"/>
      <c r="AR52" s="2"/>
      <c r="AS52" s="2"/>
      <c r="AT52" s="2"/>
      <c r="AU52" s="2"/>
      <c r="AV52" s="2"/>
      <c r="AW52" s="2"/>
      <c r="AX52" s="2"/>
      <c r="AY52" s="2"/>
      <c r="AZ52" s="2"/>
      <c r="BA52" s="2"/>
      <c r="BB52" s="2"/>
      <c r="BC52" s="2"/>
      <c r="BD52" s="2"/>
      <c r="BE52" s="2"/>
      <c r="BF52" s="2"/>
    </row>
    <row r="53" spans="1:58" ht="31.5" customHeight="1">
      <c r="A53" s="83"/>
      <c r="B53" s="83"/>
      <c r="C53" s="83"/>
      <c r="D53" s="83"/>
      <c r="E53" s="83"/>
      <c r="F53" s="83"/>
      <c r="G53" s="83"/>
      <c r="H53" s="83"/>
      <c r="I53" s="83"/>
      <c r="J53" s="83"/>
      <c r="K53" s="83"/>
      <c r="L53" s="83"/>
      <c r="M53" s="83"/>
      <c r="N53" s="83"/>
      <c r="O53" s="83"/>
      <c r="P53" s="83"/>
      <c r="Q53" s="31" t="str">
        <f>IF($H$51="","",
IF(OR($H$51="Corrupción",$H$51="Lavado de Activos",$H$51="Financiación del Terrorismo",$H$51="Trámites, OPAs y Consultas de Acceso a la Información Pública"),'6.Valoración Control Corrupción'!$E53,'5. Valoración de Controles'!$H53))</f>
        <v/>
      </c>
      <c r="R53" s="24" t="str">
        <f>IF($H$51="","",
IF(OR($H$51="Corrupción",$H$51="Lavado de Activos",$H$51="Financiación del Terrorismo",$H$51="Trámites, OPAs y Consultas de Acceso a la Información Pública"),"No Aplica",'5. Valoración de Controles'!$I53))</f>
        <v/>
      </c>
      <c r="S53" s="24" t="str">
        <f>IF($H$51="","",
IF(OR($H$51="Corrupción",$H$51="Lavado de Activos",$H$51="Financiación del Terrorismo",$H$51="Trámites, OPAs y Consultas de Acceso a la Información Pública"),"No Aplica",'5. Valoración de Controles'!$J53))</f>
        <v/>
      </c>
      <c r="T53" s="24" t="str">
        <f>IF($H$51="","",
IF(OR($H$51="Corrupción",$H$51="Lavado de Activos",$H$51="Financiación del Terrorismo",$H$51="Trámites, OPAs y Consultas de Acceso a la Información Pública"),"No Aplica",'5. Valoración de Controles'!$K53))</f>
        <v/>
      </c>
      <c r="U53" s="24" t="str">
        <f>IF($H$51="","",
IF(OR($H$51="Corrupción",$H$51="Lavado de Activos",$H$51="Financiación del Terrorismo",$H$51="Trámites, OPAs y Consultas de Acceso a la Información Pública"),"No Aplica",'5. Valoración de Controles'!$L53))</f>
        <v/>
      </c>
      <c r="V53" s="24" t="str">
        <f>IF($H$51="","",
IF(OR($H$51="Corrupción",$H$51="Lavado de Activos",$H$51="Financiación del Terrorismo",$H$51="Trámites, OPAs y Consultas de Acceso a la Información Pública"),"No Aplica",'5. Valoración de Controles'!$M53))</f>
        <v/>
      </c>
      <c r="W53" s="24" t="str">
        <f>IF($H$51="","",
IF(OR($H$51="Corrupción",$H$51="Lavado de Activos",$H$51="Financiación del Terrorismo",$H$51="Trámites, OPAs y Consultas de Acceso a la Información Pública"),"No Aplica",'5. Valoración de Controles'!$N53))</f>
        <v/>
      </c>
      <c r="X53" s="32" t="str">
        <f>IF($H$51="","",
IF(OR($H$51="Corrupción",$H$51="Lavado de Activos",$H$51="Financiación del Terrorismo",$H$51="Trámites, OPAs y Consultas de Acceso a la Información Pública"),"No Aplica",'5. Valoración de Controles'!$O53))</f>
        <v/>
      </c>
      <c r="Y53" s="32" t="str">
        <f>IF($H$51="","",
IF(OR($H$51="Corrupción",$H$51="Lavado de Activos",$H$51="Financiación del Terrorismo",$H$51="Trámites, OPAs y Consultas de Acceso a la Información Pública"),"No Aplica",'5. Valoración de Controles'!$P53))</f>
        <v/>
      </c>
      <c r="Z53" s="32" t="str">
        <f>IF($H$51="","",
IF(OR($H$51="Corrupción",$H$51="Lavado de Activos",$H$51="Financiación del Terrorismo",$H$51="Trámites, OPAs y Consultas de Acceso a la Información Pública"),"No Aplica",'5. Valoración de Controles'!$Q53))</f>
        <v/>
      </c>
      <c r="AA53" s="25" t="str">
        <f>IF($H$51="","",
IF(OR($H$51="Corrupción",$H$51="Lavado de Activos",$H$51="Financiación del Terrorismo",$H$51="Trámites, OPAs y Consultas de Acceso a la Información Pública"),"No aplica",'5. Valoración de Controles'!$R53))</f>
        <v/>
      </c>
      <c r="AB53" s="83"/>
      <c r="AC53" s="83"/>
      <c r="AD53" s="83"/>
      <c r="AE53" s="83"/>
      <c r="AF53" s="83"/>
      <c r="AG53" s="83"/>
      <c r="AH53" s="83"/>
      <c r="AI53" s="83"/>
      <c r="AJ53" s="83"/>
      <c r="AK53" s="83"/>
      <c r="AL53" s="83"/>
      <c r="AM53" s="2"/>
      <c r="AN53" s="2"/>
      <c r="AO53" s="2"/>
      <c r="AP53" s="2"/>
      <c r="AQ53" s="2"/>
      <c r="AR53" s="2"/>
      <c r="AS53" s="2"/>
      <c r="AT53" s="2"/>
      <c r="AU53" s="2"/>
      <c r="AV53" s="2"/>
      <c r="AW53" s="2"/>
      <c r="AX53" s="2"/>
      <c r="AY53" s="2"/>
      <c r="AZ53" s="2"/>
      <c r="BA53" s="2"/>
      <c r="BB53" s="2"/>
      <c r="BC53" s="2"/>
      <c r="BD53" s="2"/>
      <c r="BE53" s="2"/>
      <c r="BF53" s="2"/>
    </row>
    <row r="54" spans="1:58" ht="31.5" customHeight="1">
      <c r="A54" s="93">
        <v>16</v>
      </c>
      <c r="B54" s="94" t="str">
        <f>'2. Identificación del Riesgo'!B54:B56</f>
        <v/>
      </c>
      <c r="C54" s="94" t="str">
        <f>IF('2. Identificación del Riesgo'!C54:C56="","",'2. Identificación del Riesgo'!C54:C56)</f>
        <v/>
      </c>
      <c r="D54" s="94" t="str">
        <f>IF('2. Identificación del Riesgo'!D54:D56="","",'2. Identificación del Riesgo'!D54:D56)</f>
        <v/>
      </c>
      <c r="E54" s="94" t="str">
        <f>IF('2. Identificación del Riesgo'!E54:E56="","",'2. Identificación del Riesgo'!E54:E56)</f>
        <v/>
      </c>
      <c r="F54" s="94" t="str">
        <f>IF('2. Identificación del Riesgo'!F54:F56="","",'2. Identificación del Riesgo'!F54:F56)</f>
        <v/>
      </c>
      <c r="G54" s="94" t="str">
        <f>IF('2. Identificación del Riesgo'!G54:G56="","",'2. Identificación del Riesgo'!G54:G56)</f>
        <v/>
      </c>
      <c r="H54" s="94" t="str">
        <f>IF('2. Identificación del Riesgo'!H54:H56="","",'2. Identificación del Riesgo'!H54:H56)</f>
        <v/>
      </c>
      <c r="I54" s="94" t="str">
        <f>IF('2. Identificación del Riesgo'!I54:I56="","",'2. Identificación del Riesgo'!I54:I56)</f>
        <v/>
      </c>
      <c r="J54" s="94" t="str">
        <f>IF('2. Identificación del Riesgo'!J54:J56="","",'2. Identificación del Riesgo'!J54:J56)</f>
        <v/>
      </c>
      <c r="K54" s="98" t="str">
        <f>'2. Identificación del Riesgo'!K54:K56</f>
        <v/>
      </c>
      <c r="L54" s="96" t="str">
        <f>'2. Identificación del Riesgo'!L54:L56</f>
        <v/>
      </c>
      <c r="M54" s="94" t="str">
        <f>IF(OR('2. Identificación del Riesgo'!H54:H56="Corrupción",'2. Identificación del Riesgo'!H54:H56="Lavado de Activos",'2. Identificación del Riesgo'!H54:H56="Financiación del Terrorismo",'2. Identificación del Riesgo'!H54:H56="Trámites, OPAs y Consultas de Acceso a la Información Pública"),"No Aplica",
IF('2. Identificación del Riesgo'!M54:M56="","",'2. Identificación del Riesgo'!M54:M56))</f>
        <v/>
      </c>
      <c r="N54" s="98" t="str">
        <f>'2. Identificación del Riesgo'!N54:N56</f>
        <v/>
      </c>
      <c r="O54" s="96" t="str">
        <f>'2. Identificación del Riesgo'!O54:O56</f>
        <v/>
      </c>
      <c r="P54" s="97" t="str">
        <f>'2. Identificación del Riesgo'!P54:P56</f>
        <v/>
      </c>
      <c r="Q54" s="31" t="str">
        <f>IF($H$54="","",
IF(OR($H$54="Corrupción",$H$54="Lavado de Activos",$H$54="Financiación del Terrorismo",$H$54="Trámites, OPAs y Consultas de Acceso a la Información Pública"),'6.Valoración Control Corrupción'!$E54,'5. Valoración de Controles'!$H54))</f>
        <v/>
      </c>
      <c r="R54" s="24" t="str">
        <f>IF($H$54="","",
IF(OR($H$54="Corrupción",$H$54="Lavado de Activos",$H$54="Financiación del Terrorismo",$H$54="Trámites, OPAs y Consultas de Acceso a la Información Pública"),"No Aplica",'5. Valoración de Controles'!$I54))</f>
        <v/>
      </c>
      <c r="S54" s="24" t="str">
        <f>IF($H$54="","",
IF(OR($H$54="Corrupción",$H$54="Lavado de Activos",$H$54="Financiación del Terrorismo",$H$54="Trámites, OPAs y Consultas de Acceso a la Información Pública"),"No Aplica",'5. Valoración de Controles'!$J54))</f>
        <v/>
      </c>
      <c r="T54" s="24" t="str">
        <f>IF($H$54="","",
IF(OR($H$54="Corrupción",$H$54="Lavado de Activos",$H$54="Financiación del Terrorismo",$H$54="Trámites, OPAs y Consultas de Acceso a la Información Pública"),"No Aplica",'5. Valoración de Controles'!$K54))</f>
        <v/>
      </c>
      <c r="U54" s="24" t="str">
        <f>IF($H$54="","",
IF(OR($H$54="Corrupción",$H$54="Lavado de Activos",$H$54="Financiación del Terrorismo",$H$54="Trámites, OPAs y Consultas de Acceso a la Información Pública"),"No Aplica",'5. Valoración de Controles'!$L54))</f>
        <v/>
      </c>
      <c r="V54" s="24" t="str">
        <f>IF($H$54="","",
IF(OR($H$54="Corrupción",$H$54="Lavado de Activos",$H$54="Financiación del Terrorismo",$H$54="Trámites, OPAs y Consultas de Acceso a la Información Pública"),"No Aplica",'5. Valoración de Controles'!$M54))</f>
        <v/>
      </c>
      <c r="W54" s="24" t="str">
        <f>IF($H$54="","",
IF(OR($H$54="Corrupción",$H$54="Lavado de Activos",$H$54="Financiación del Terrorismo",$H$54="Trámites, OPAs y Consultas de Acceso a la Información Pública"),"No Aplica",'5. Valoración de Controles'!$N54))</f>
        <v/>
      </c>
      <c r="X54" s="32" t="str">
        <f>IF($H$54="","",
IF(OR($H$54="Corrupción",$H$54="Lavado de Activos",$H$54="Financiación del Terrorismo",$H$54="Trámites, OPAs y Consultas de Acceso a la Información Pública"),"No Aplica",'5. Valoración de Controles'!$O54))</f>
        <v/>
      </c>
      <c r="Y54" s="32" t="str">
        <f>IF($H$54="","",
IF(OR($H$54="Corrupción",$H$54="Lavado de Activos",$H$54="Financiación del Terrorismo",$H$54="Trámites, OPAs y Consultas de Acceso a la Información Pública"),"No Aplica",'5. Valoración de Controles'!$P54))</f>
        <v/>
      </c>
      <c r="Z54" s="32" t="str">
        <f>IF($H$54="","",
IF(OR($H$54="Corrupción",$H$54="Lavado de Activos",$H$54="Financiación del Terrorismo",$H$54="Trámites, OPAs y Consultas de Acceso a la Información Pública"),"No Aplica",'5. Valoración de Controles'!$Q54))</f>
        <v/>
      </c>
      <c r="AA54" s="25" t="str">
        <f>IF($H$54="","",
IF(OR($H$54="Corrupción",$H$54="Lavado de Activos",$H$54="Financiación del Terrorismo",$H$54="Trámites, OPAs y Consultas de Acceso a la Información Pública"),"No aplica",'5. Valoración de Controles'!$R54))</f>
        <v/>
      </c>
      <c r="AB54" s="98" t="str">
        <f>IF(H54="","",
IF(OR(H54="Corrupción",H54="Lavado de Activos",H54="Financiación del Terrorismo",H54="Trámites, OPAs y Consultas de Acceso a la Información Pública"),'6.Valoración Control Corrupción'!W54:W56,
IF(OR(H54&lt;&gt;"Corrupción",H54&lt;&gt;"Lavado de Activos",H54&lt;&gt;"Financiación del Terrorismo",H54&lt;&gt;"Trámites, OPAs y Consultas de Acceso a la Información Pública"),IF(AC54="","",
IF(AND(AC54&gt;0,AC54&lt;0.4),"Muy Baja",
IF(AND(AC54&gt;=0.4,AC54&lt;0.6),"Baja",
IF(AND(AC54&gt;=0.6,AC54&lt;0.8),"Media",
IF(AND(AC54&gt;=0.8,AC54&lt;1),"Alta",
IF(AC54&gt;=1,"Muy Alta","")))))))))</f>
        <v/>
      </c>
      <c r="AC54" s="116"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Controles'!U56&gt;0,'5. Valoración de Controles'!U56,
IF('5. Valoración de Controles'!U55&gt;0,'5. Valoración de Controles'!U55,
IF('5. Valoración de Controles'!U54&gt;0,'5. Valoración de Controles'!U54,L54))))))</f>
        <v/>
      </c>
      <c r="AD54" s="98" t="str">
        <f>IF(H54="","",
IF(OR(H54="Corrupción",H54="Lavado de Activos",H54="Financiación del Terrorismo",H54="Trámites, OPAs y Consultas de Acceso a la Información Pública"),'3. Impacto Riesgo de Corrupción'!Z54:Z56,
IF(OR(H54&lt;&gt;"Corrupción",H54&lt;&gt;"Lavado de Activos",H54&lt;&gt;"Financiación del Terrorismo",H54&lt;&gt;"Trámites, OPAs y Consultas de Acceso a la Información Pública"),
IF(AE54="","",
IF(AND(AE54&gt;0,AE54&lt;0.4),"Leve",
IF(AND(AE54&gt;=0.4,AE54&lt;0.6),"Menor",
IF(AND(AE54&gt;=0.6,AE54&lt;0.8),"Moderado",
IF(AND(AE54&gt;=0.8,AE54&lt;1),"Mayor",
IF(AE54&gt;=1,"Catastrófico","")))))))))</f>
        <v/>
      </c>
      <c r="AE54" s="116" t="str">
        <f>IF(H54="","",
IF(OR(H54="Corrupción",H54="Lavado de Activos",H54="Financiación del Terrorismo",H54="Trámites, OPAs y Consultas de Acceso a la Información Pública"),"No aplica",
IF(OR(H54&lt;&gt;"Corrupción",H54&lt;&gt;"Lavado de Activos",H54&lt;&gt;"Financiación del Terrorismo",H54&lt;&gt;"Trámites, OPAs y Consultas de Acceso a la Información Pública"),
IF('5. Valoración de Controles'!V56&gt;0,'5. Valoración de Controles'!V56,
IF('5. Valoración de Controles'!V55&gt;0,'5. Valoración de Controles'!V55,
IF('5. Valoración de Controles'!V54&gt;0,'5. Valoración de Controles'!V54,O54))))))</f>
        <v/>
      </c>
      <c r="AF54" s="97" t="str">
        <f>IF(AND(AB54="Muy Alta",OR(AD54="Leve",AD54="Menor",AD54="Moderado",AD54="Mayor")),"Alto",
IF(AND(AB54="Alta",OR(AD54="Leve",AD54="Menor")),"Moderado",
IF(AND(AB54="Alta",OR(AD54="Moderado",AD54="Mayor")),"Alto",
IF(AND(AB54="Media",OR(AD54="Leve",AD54="Menor",AD54="Moderado")),"Moderado",
IF(AND(AB54="Media",OR(AD54="Mayor")),"Alto",
IF(AND(AB54="Baja",OR(AD54="Leve")),"Bajo",
IF(AND(OR(AB54="Baja",AB54="Improbable"),OR(AD54="Menor",AD54="Moderado")),"Moderado",
IF(AND(OR(AB54="Baja",AB54="Improbable"),AD54="Mayor"),"Alto",
IF(AND(AB54="Muy Baja",OR(AD54="Leve",AD54="Menor")),"Bajo",
IF(AND(OR(AB54="Muy Baja",AB54="Rara vez"),OR(AD54="Moderado")),"Moderado",
IF(AND(OR(AB54="Muy Baja",AB54="Rara vez"),AD54="Mayor"),"Alto",
IF(AND(OR(AB54="Casi seguro",AB54="Probable",AB54="Posible"),AD54="Mayor"),"Extremo",
IF(AND(AB54="Casi seguro",AD54="Moderado"),"Extremo",
IF(AND(OR(AB54="Probable",AB54="Posible"),OR(AD54="Moderado")),"Alto",
IF(AD54="Catastrófico","Extremo","")))))))))))))))</f>
        <v/>
      </c>
      <c r="AG54" s="99"/>
      <c r="AH54" s="110" t="str">
        <f>IF(AG54="Reducir (Mitigar)","Debe establecer el plan de acción a implementar para mitigar el nivel del riesgo",
IF(AG54="Reducir (Transferir)","No amerita plan de acción. Debe tercerizar la actividad que genera este riesgo o adquirir polizas para evitar responsabilidad economica, sin embargo mantiene la responsabilidad reputacional",
IF(AG54="Aceptar","No amerita plan de acción. Asuma las consecuencias de la materialización del riesgo",
IF(AG54="Evitar","No amerita plan de acción. No ejecute la actividad que genera el riesgo",
IF(AG54="Reducir","Debe establecer el plan de acción a implementar para mitigar el nivel del riesgo",
IF(AG54="Compartir","No amerita plan de acción. Comparta el riesgo con una parte interesada que pueda gestionarlo con mas eficacia",""))))))</f>
        <v/>
      </c>
      <c r="AI54" s="104"/>
      <c r="AJ54" s="115"/>
      <c r="AK54" s="115" t="str">
        <f>IF(AI54="","","∑ Peso porcentual de cada acción definida")</f>
        <v/>
      </c>
      <c r="AL54" s="94"/>
      <c r="AM54" s="3"/>
      <c r="AN54" s="3"/>
      <c r="AO54" s="3"/>
      <c r="AP54" s="3"/>
      <c r="AQ54" s="3"/>
      <c r="AR54" s="3"/>
      <c r="AS54" s="3"/>
      <c r="AT54" s="3"/>
      <c r="AU54" s="3"/>
      <c r="AV54" s="3"/>
      <c r="AW54" s="3"/>
      <c r="AX54" s="3"/>
      <c r="AY54" s="3"/>
      <c r="AZ54" s="3"/>
      <c r="BA54" s="3"/>
      <c r="BB54" s="3"/>
      <c r="BC54" s="3"/>
      <c r="BD54" s="3"/>
      <c r="BE54" s="3"/>
      <c r="BF54" s="3"/>
    </row>
    <row r="55" spans="1:58" ht="31.5" customHeight="1">
      <c r="A55" s="88"/>
      <c r="B55" s="88"/>
      <c r="C55" s="88"/>
      <c r="D55" s="88"/>
      <c r="E55" s="88"/>
      <c r="F55" s="88"/>
      <c r="G55" s="88"/>
      <c r="H55" s="88"/>
      <c r="I55" s="88"/>
      <c r="J55" s="88"/>
      <c r="K55" s="88"/>
      <c r="L55" s="88"/>
      <c r="M55" s="88"/>
      <c r="N55" s="88"/>
      <c r="O55" s="88"/>
      <c r="P55" s="88"/>
      <c r="Q55" s="31" t="str">
        <f>IF($H$54="","",
IF(OR($H$54="Corrupción",$H$54="Lavado de Activos",$H$54="Financiación del Terrorismo",$H$54="Trámites, OPAs y Consultas de Acceso a la Información Pública"),'6.Valoración Control Corrupción'!$E55,'5. Valoración de Controles'!$H55))</f>
        <v/>
      </c>
      <c r="R55" s="24" t="str">
        <f>IF($H$54="","",
IF(OR($H$54="Corrupción",$H$54="Lavado de Activos",$H$54="Financiación del Terrorismo",$H$54="Trámites, OPAs y Consultas de Acceso a la Información Pública"),"No Aplica",'5. Valoración de Controles'!$I55))</f>
        <v/>
      </c>
      <c r="S55" s="24" t="str">
        <f>IF($H$54="","",
IF(OR($H$54="Corrupción",$H$54="Lavado de Activos",$H$54="Financiación del Terrorismo",$H$54="Trámites, OPAs y Consultas de Acceso a la Información Pública"),"No Aplica",'5. Valoración de Controles'!$J55))</f>
        <v/>
      </c>
      <c r="T55" s="24" t="str">
        <f>IF($H$54="","",
IF(OR($H$54="Corrupción",$H$54="Lavado de Activos",$H$54="Financiación del Terrorismo",$H$54="Trámites, OPAs y Consultas de Acceso a la Información Pública"),"No Aplica",'5. Valoración de Controles'!$K55))</f>
        <v/>
      </c>
      <c r="U55" s="24" t="str">
        <f>IF($H$54="","",
IF(OR($H$54="Corrupción",$H$54="Lavado de Activos",$H$54="Financiación del Terrorismo",$H$54="Trámites, OPAs y Consultas de Acceso a la Información Pública"),"No Aplica",'5. Valoración de Controles'!$L55))</f>
        <v/>
      </c>
      <c r="V55" s="24" t="str">
        <f>IF($H$54="","",
IF(OR($H$54="Corrupción",$H$54="Lavado de Activos",$H$54="Financiación del Terrorismo",$H$54="Trámites, OPAs y Consultas de Acceso a la Información Pública"),"No Aplica",'5. Valoración de Controles'!$M55))</f>
        <v/>
      </c>
      <c r="W55" s="24" t="str">
        <f>IF($H$54="","",
IF(OR($H$54="Corrupción",$H$54="Lavado de Activos",$H$54="Financiación del Terrorismo",$H$54="Trámites, OPAs y Consultas de Acceso a la Información Pública"),"No Aplica",'5. Valoración de Controles'!$N55))</f>
        <v/>
      </c>
      <c r="X55" s="32" t="str">
        <f>IF($H$54="","",
IF(OR($H$54="Corrupción",$H$54="Lavado de Activos",$H$54="Financiación del Terrorismo",$H$54="Trámites, OPAs y Consultas de Acceso a la Información Pública"),"No Aplica",'5. Valoración de Controles'!$O55))</f>
        <v/>
      </c>
      <c r="Y55" s="32" t="str">
        <f>IF($H$54="","",
IF(OR($H$54="Corrupción",$H$54="Lavado de Activos",$H$54="Financiación del Terrorismo",$H$54="Trámites, OPAs y Consultas de Acceso a la Información Pública"),"No Aplica",'5. Valoración de Controles'!$P55))</f>
        <v/>
      </c>
      <c r="Z55" s="32" t="str">
        <f>IF($H$54="","",
IF(OR($H$54="Corrupción",$H$54="Lavado de Activos",$H$54="Financiación del Terrorismo",$H$54="Trámites, OPAs y Consultas de Acceso a la Información Pública"),"No Aplica",'5. Valoración de Controles'!$Q55))</f>
        <v/>
      </c>
      <c r="AA55" s="25" t="str">
        <f>IF($H$54="","",
IF(OR($H$54="Corrupción",$H$54="Lavado de Activos",$H$54="Financiación del Terrorismo",$H$54="Trámites, OPAs y Consultas de Acceso a la Información Pública"),"No aplica",'5. Valoración de Controles'!$R55))</f>
        <v/>
      </c>
      <c r="AB55" s="88"/>
      <c r="AC55" s="88"/>
      <c r="AD55" s="88"/>
      <c r="AE55" s="88"/>
      <c r="AF55" s="88"/>
      <c r="AG55" s="88"/>
      <c r="AH55" s="88"/>
      <c r="AI55" s="88"/>
      <c r="AJ55" s="88"/>
      <c r="AK55" s="88"/>
      <c r="AL55" s="88"/>
      <c r="AM55" s="2"/>
      <c r="AN55" s="2"/>
      <c r="AO55" s="2"/>
      <c r="AP55" s="2"/>
      <c r="AQ55" s="2"/>
      <c r="AR55" s="2"/>
      <c r="AS55" s="2"/>
      <c r="AT55" s="2"/>
      <c r="AU55" s="2"/>
      <c r="AV55" s="2"/>
      <c r="AW55" s="2"/>
      <c r="AX55" s="2"/>
      <c r="AY55" s="2"/>
      <c r="AZ55" s="2"/>
      <c r="BA55" s="2"/>
      <c r="BB55" s="2"/>
      <c r="BC55" s="2"/>
      <c r="BD55" s="2"/>
      <c r="BE55" s="2"/>
      <c r="BF55" s="2"/>
    </row>
    <row r="56" spans="1:58" ht="31.5" customHeight="1">
      <c r="A56" s="83"/>
      <c r="B56" s="83"/>
      <c r="C56" s="83"/>
      <c r="D56" s="83"/>
      <c r="E56" s="83"/>
      <c r="F56" s="83"/>
      <c r="G56" s="83"/>
      <c r="H56" s="83"/>
      <c r="I56" s="83"/>
      <c r="J56" s="83"/>
      <c r="K56" s="83"/>
      <c r="L56" s="83"/>
      <c r="M56" s="83"/>
      <c r="N56" s="83"/>
      <c r="O56" s="83"/>
      <c r="P56" s="83"/>
      <c r="Q56" s="31" t="str">
        <f>IF($H$54="","",
IF(OR($H$54="Corrupción",$H$54="Lavado de Activos",$H$54="Financiación del Terrorismo",$H$54="Trámites, OPAs y Consultas de Acceso a la Información Pública"),'6.Valoración Control Corrupción'!$E56,'5. Valoración de Controles'!$H56))</f>
        <v/>
      </c>
      <c r="R56" s="24" t="str">
        <f>IF($H$54="","",
IF(OR($H$54="Corrupción",$H$54="Lavado de Activos",$H$54="Financiación del Terrorismo",$H$54="Trámites, OPAs y Consultas de Acceso a la Información Pública"),"No Aplica",'5. Valoración de Controles'!$I56))</f>
        <v/>
      </c>
      <c r="S56" s="24" t="str">
        <f>IF($H$54="","",
IF(OR($H$54="Corrupción",$H$54="Lavado de Activos",$H$54="Financiación del Terrorismo",$H$54="Trámites, OPAs y Consultas de Acceso a la Información Pública"),"No Aplica",'5. Valoración de Controles'!$J56))</f>
        <v/>
      </c>
      <c r="T56" s="24" t="str">
        <f>IF($H$54="","",
IF(OR($H$54="Corrupción",$H$54="Lavado de Activos",$H$54="Financiación del Terrorismo",$H$54="Trámites, OPAs y Consultas de Acceso a la Información Pública"),"No Aplica",'5. Valoración de Controles'!$K56))</f>
        <v/>
      </c>
      <c r="U56" s="24" t="str">
        <f>IF($H$54="","",
IF(OR($H$54="Corrupción",$H$54="Lavado de Activos",$H$54="Financiación del Terrorismo",$H$54="Trámites, OPAs y Consultas de Acceso a la Información Pública"),"No Aplica",'5. Valoración de Controles'!$L56))</f>
        <v/>
      </c>
      <c r="V56" s="24" t="str">
        <f>IF($H$54="","",
IF(OR($H$54="Corrupción",$H$54="Lavado de Activos",$H$54="Financiación del Terrorismo",$H$54="Trámites, OPAs y Consultas de Acceso a la Información Pública"),"No Aplica",'5. Valoración de Controles'!$M56))</f>
        <v/>
      </c>
      <c r="W56" s="24" t="str">
        <f>IF($H$54="","",
IF(OR($H$54="Corrupción",$H$54="Lavado de Activos",$H$54="Financiación del Terrorismo",$H$54="Trámites, OPAs y Consultas de Acceso a la Información Pública"),"No Aplica",'5. Valoración de Controles'!$N56))</f>
        <v/>
      </c>
      <c r="X56" s="32" t="str">
        <f>IF($H$54="","",
IF(OR($H$54="Corrupción",$H$54="Lavado de Activos",$H$54="Financiación del Terrorismo",$H$54="Trámites, OPAs y Consultas de Acceso a la Información Pública"),"No Aplica",'5. Valoración de Controles'!$O56))</f>
        <v/>
      </c>
      <c r="Y56" s="32" t="str">
        <f>IF($H$54="","",
IF(OR($H$54="Corrupción",$H$54="Lavado de Activos",$H$54="Financiación del Terrorismo",$H$54="Trámites, OPAs y Consultas de Acceso a la Información Pública"),"No Aplica",'5. Valoración de Controles'!$P56))</f>
        <v/>
      </c>
      <c r="Z56" s="32" t="str">
        <f>IF($H$54="","",
IF(OR($H$54="Corrupción",$H$54="Lavado de Activos",$H$54="Financiación del Terrorismo",$H$54="Trámites, OPAs y Consultas de Acceso a la Información Pública"),"No Aplica",'5. Valoración de Controles'!$Q56))</f>
        <v/>
      </c>
      <c r="AA56" s="25" t="str">
        <f>IF($H$54="","",
IF(OR($H$54="Corrupción",$H$54="Lavado de Activos",$H$54="Financiación del Terrorismo",$H$54="Trámites, OPAs y Consultas de Acceso a la Información Pública"),"No aplica",'5. Valoración de Controles'!$R56))</f>
        <v/>
      </c>
      <c r="AB56" s="83"/>
      <c r="AC56" s="83"/>
      <c r="AD56" s="83"/>
      <c r="AE56" s="83"/>
      <c r="AF56" s="83"/>
      <c r="AG56" s="83"/>
      <c r="AH56" s="83"/>
      <c r="AI56" s="83"/>
      <c r="AJ56" s="83"/>
      <c r="AK56" s="83"/>
      <c r="AL56" s="83"/>
      <c r="AM56" s="2"/>
      <c r="AN56" s="2"/>
      <c r="AO56" s="2"/>
      <c r="AP56" s="2"/>
      <c r="AQ56" s="2"/>
      <c r="AR56" s="2"/>
      <c r="AS56" s="2"/>
      <c r="AT56" s="2"/>
      <c r="AU56" s="2"/>
      <c r="AV56" s="2"/>
      <c r="AW56" s="2"/>
      <c r="AX56" s="2"/>
      <c r="AY56" s="2"/>
      <c r="AZ56" s="2"/>
      <c r="BA56" s="2"/>
      <c r="BB56" s="2"/>
      <c r="BC56" s="2"/>
      <c r="BD56" s="2"/>
      <c r="BE56" s="2"/>
      <c r="BF56" s="2"/>
    </row>
    <row r="57" spans="1:58" ht="31.5" customHeight="1">
      <c r="A57" s="93">
        <v>17</v>
      </c>
      <c r="B57" s="94" t="str">
        <f>'2. Identificación del Riesgo'!B57:B59</f>
        <v/>
      </c>
      <c r="C57" s="94" t="str">
        <f>IF('2. Identificación del Riesgo'!C57:C59="","",'2. Identificación del Riesgo'!C57:C59)</f>
        <v/>
      </c>
      <c r="D57" s="94" t="str">
        <f>IF('2. Identificación del Riesgo'!D57:D59="","",'2. Identificación del Riesgo'!D57:D59)</f>
        <v/>
      </c>
      <c r="E57" s="94" t="str">
        <f>IF('2. Identificación del Riesgo'!E57:E59="","",'2. Identificación del Riesgo'!E57:E59)</f>
        <v/>
      </c>
      <c r="F57" s="94" t="str">
        <f>IF('2. Identificación del Riesgo'!F57:F59="","",'2. Identificación del Riesgo'!F57:F59)</f>
        <v/>
      </c>
      <c r="G57" s="94" t="str">
        <f>IF('2. Identificación del Riesgo'!G57:G59="","",'2. Identificación del Riesgo'!G57:G59)</f>
        <v/>
      </c>
      <c r="H57" s="94" t="str">
        <f>IF('2. Identificación del Riesgo'!H57:H59="","",'2. Identificación del Riesgo'!H57:H59)</f>
        <v/>
      </c>
      <c r="I57" s="94" t="str">
        <f>IF('2. Identificación del Riesgo'!I57:I59="","",'2. Identificación del Riesgo'!I57:I59)</f>
        <v/>
      </c>
      <c r="J57" s="94" t="str">
        <f>IF('2. Identificación del Riesgo'!J57:J59="","",'2. Identificación del Riesgo'!J57:J59)</f>
        <v/>
      </c>
      <c r="K57" s="98" t="str">
        <f>'2. Identificación del Riesgo'!K57:K59</f>
        <v/>
      </c>
      <c r="L57" s="96" t="str">
        <f>'2. Identificación del Riesgo'!L57:L59</f>
        <v/>
      </c>
      <c r="M57" s="94" t="str">
        <f>IF(OR('2. Identificación del Riesgo'!H57:H59="Corrupción",'2. Identificación del Riesgo'!H57:H59="Lavado de Activos",'2. Identificación del Riesgo'!H57:H59="Financiación del Terrorismo",'2. Identificación del Riesgo'!H57:H59="Trámites, OPAs y Consultas de Acceso a la Información Pública"),"No Aplica",
IF('2. Identificación del Riesgo'!M57:M59="","",'2. Identificación del Riesgo'!M57:M59))</f>
        <v/>
      </c>
      <c r="N57" s="98" t="str">
        <f>'2. Identificación del Riesgo'!N57:N59</f>
        <v/>
      </c>
      <c r="O57" s="96" t="str">
        <f>'2. Identificación del Riesgo'!O57:O59</f>
        <v/>
      </c>
      <c r="P57" s="97" t="str">
        <f>'2. Identificación del Riesgo'!P57:P59</f>
        <v/>
      </c>
      <c r="Q57" s="31" t="str">
        <f>IF($H$57="","",
IF(OR($H$57="Corrupción",$H$57="Lavado de Activos",$H$57="Financiación del Terrorismo",$H$57="Trámites, OPAs y Consultas de Acceso a la Información Pública"),'6.Valoración Control Corrupción'!$E57,'5. Valoración de Controles'!$H57))</f>
        <v/>
      </c>
      <c r="R57" s="24" t="str">
        <f>IF($H$57="","",
IF(OR($H$57="Corrupción",$H$57="Lavado de Activos",$H$57="Financiación del Terrorismo",$H$57="Trámites, OPAs y Consultas de Acceso a la Información Pública"),"No Aplica",'5. Valoración de Controles'!$I57))</f>
        <v/>
      </c>
      <c r="S57" s="24" t="str">
        <f>IF($H$57="","",
IF(OR($H$57="Corrupción",$H$57="Lavado de Activos",$H$57="Financiación del Terrorismo",$H$57="Trámites, OPAs y Consultas de Acceso a la Información Pública"),"No Aplica",'5. Valoración de Controles'!$J57))</f>
        <v/>
      </c>
      <c r="T57" s="24" t="str">
        <f>IF($H$57="","",
IF(OR($H$57="Corrupción",$H$57="Lavado de Activos",$H$57="Financiación del Terrorismo",$H$57="Trámites, OPAs y Consultas de Acceso a la Información Pública"),"No Aplica",'5. Valoración de Controles'!$K57))</f>
        <v/>
      </c>
      <c r="U57" s="24" t="str">
        <f>IF($H$57="","",
IF(OR($H$57="Corrupción",$H$57="Lavado de Activos",$H$57="Financiación del Terrorismo",$H$57="Trámites, OPAs y Consultas de Acceso a la Información Pública"),"No Aplica",'5. Valoración de Controles'!$L57))</f>
        <v/>
      </c>
      <c r="V57" s="24" t="str">
        <f>IF($H$57="","",
IF(OR($H$57="Corrupción",$H$57="Lavado de Activos",$H$57="Financiación del Terrorismo",$H$57="Trámites, OPAs y Consultas de Acceso a la Información Pública"),"No Aplica",'5. Valoración de Controles'!$M57))</f>
        <v/>
      </c>
      <c r="W57" s="24" t="str">
        <f>IF($H$57="","",
IF(OR($H$57="Corrupción",$H$57="Lavado de Activos",$H$57="Financiación del Terrorismo",$H$57="Trámites, OPAs y Consultas de Acceso a la Información Pública"),"No Aplica",'5. Valoración de Controles'!$N57))</f>
        <v/>
      </c>
      <c r="X57" s="32" t="str">
        <f>IF($H$57="","",
IF(OR($H$57="Corrupción",$H$57="Lavado de Activos",$H$57="Financiación del Terrorismo",$H$57="Trámites, OPAs y Consultas de Acceso a la Información Pública"),"No Aplica",'5. Valoración de Controles'!$O57))</f>
        <v/>
      </c>
      <c r="Y57" s="32" t="str">
        <f>IF($H$57="","",
IF(OR($H$57="Corrupción",$H$57="Lavado de Activos",$H$57="Financiación del Terrorismo",$H$57="Trámites, OPAs y Consultas de Acceso a la Información Pública"),"No Aplica",'5. Valoración de Controles'!$P57))</f>
        <v/>
      </c>
      <c r="Z57" s="32" t="str">
        <f>IF($H$57="","",
IF(OR($H$57="Corrupción",$H$57="Lavado de Activos",$H$57="Financiación del Terrorismo",$H$57="Trámites, OPAs y Consultas de Acceso a la Información Pública"),"No Aplica",'5. Valoración de Controles'!$Q57))</f>
        <v/>
      </c>
      <c r="AA57" s="25" t="str">
        <f>IF($H$57="","",
IF(OR($H$57="Corrupción",$H$57="Lavado de Activos",$H$57="Financiación del Terrorismo",$H$57="Trámites, OPAs y Consultas de Acceso a la Información Pública"),"No aplica",'5. Valoración de Controles'!$R57))</f>
        <v/>
      </c>
      <c r="AB57" s="98" t="str">
        <f>IF(H57="","",
IF(OR(H57="Corrupción",H57="Lavado de Activos",H57="Financiación del Terrorismo",H57="Trámites, OPAs y Consultas de Acceso a la Información Pública"),'6.Valoración Control Corrupción'!W57:W59,
IF(OR(H57&lt;&gt;"Corrupción",H57&lt;&gt;"Lavado de Activos",H57&lt;&gt;"Financiación del Terrorismo",H57&lt;&gt;"Trámites, OPAs y Consultas de Acceso a la Información Pública"),IF(AC57="","",
IF(AND(AC57&gt;0,AC57&lt;0.4),"Muy Baja",
IF(AND(AC57&gt;=0.4,AC57&lt;0.6),"Baja",
IF(AND(AC57&gt;=0.6,AC57&lt;0.8),"Media",
IF(AND(AC57&gt;=0.8,AC57&lt;1),"Alta",
IF(AC57&gt;=1,"Muy Alta","")))))))))</f>
        <v/>
      </c>
      <c r="AC57" s="116"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Controles'!U59&gt;0,'5. Valoración de Controles'!U59,
IF('5. Valoración de Controles'!U58&gt;0,'5. Valoración de Controles'!U58,
IF('5. Valoración de Controles'!U57&gt;0,'5. Valoración de Controles'!U57,L57))))))</f>
        <v/>
      </c>
      <c r="AD57" s="98" t="str">
        <f>IF(H57="","",
IF(OR(H57="Corrupción",H57="Lavado de Activos",H57="Financiación del Terrorismo",H57="Trámites, OPAs y Consultas de Acceso a la Información Pública"),'3. Impacto Riesgo de Corrupción'!Z57:Z59,
IF(OR(H57&lt;&gt;"Corrupción",H57&lt;&gt;"Lavado de Activos",H57&lt;&gt;"Financiación del Terrorismo",H57&lt;&gt;"Trámites, OPAs y Consultas de Acceso a la Información Pública"),
IF(AE57="","",
IF(AND(AE57&gt;0,AE57&lt;0.4),"Leve",
IF(AND(AE57&gt;=0.4,AE57&lt;0.6),"Menor",
IF(AND(AE57&gt;=0.6,AE57&lt;0.8),"Moderado",
IF(AND(AE57&gt;=0.8,AE57&lt;1),"Mayor",
IF(AE57&gt;=1,"Catastrófico","")))))))))</f>
        <v/>
      </c>
      <c r="AE57" s="116" t="str">
        <f>IF(H57="","",
IF(OR(H57="Corrupción",H57="Lavado de Activos",H57="Financiación del Terrorismo",H57="Trámites, OPAs y Consultas de Acceso a la Información Pública"),"No aplica",
IF(OR(H57&lt;&gt;"Corrupción",H57&lt;&gt;"Lavado de Activos",H57&lt;&gt;"Financiación del Terrorismo",H57&lt;&gt;"Trámites, OPAs y Consultas de Acceso a la Información Pública"),
IF('5. Valoración de Controles'!V59&gt;0,'5. Valoración de Controles'!V59,
IF('5. Valoración de Controles'!V58&gt;0,'5. Valoración de Controles'!V58,
IF('5. Valoración de Controles'!V57&gt;0,'5. Valoración de Controles'!V57,O57))))))</f>
        <v/>
      </c>
      <c r="AF57" s="97" t="str">
        <f>IF(AND(AB57="Muy Alta",OR(AD57="Leve",AD57="Menor",AD57="Moderado",AD57="Mayor")),"Alto",
IF(AND(AB57="Alta",OR(AD57="Leve",AD57="Menor")),"Moderado",
IF(AND(AB57="Alta",OR(AD57="Moderado",AD57="Mayor")),"Alto",
IF(AND(AB57="Media",OR(AD57="Leve",AD57="Menor",AD57="Moderado")),"Moderado",
IF(AND(AB57="Media",OR(AD57="Mayor")),"Alto",
IF(AND(AB57="Baja",OR(AD57="Leve")),"Bajo",
IF(AND(OR(AB57="Baja",AB57="Improbable"),OR(AD57="Menor",AD57="Moderado")),"Moderado",
IF(AND(OR(AB57="Baja",AB57="Improbable"),AD57="Mayor"),"Alto",
IF(AND(AB57="Muy Baja",OR(AD57="Leve",AD57="Menor")),"Bajo",
IF(AND(OR(AB57="Muy Baja",AB57="Rara vez"),OR(AD57="Moderado")),"Moderado",
IF(AND(OR(AB57="Muy Baja",AB57="Rara vez"),AD57="Mayor"),"Alto",
IF(AND(OR(AB57="Casi seguro",AB57="Probable",AB57="Posible"),AD57="Mayor"),"Extremo",
IF(AND(AB57="Casi seguro",AD57="Moderado"),"Extremo",
IF(AND(OR(AB57="Probable",AB57="Posible"),OR(AD57="Moderado")),"Alto",
IF(AD57="Catastrófico","Extremo","")))))))))))))))</f>
        <v/>
      </c>
      <c r="AG57" s="99"/>
      <c r="AH57" s="110" t="str">
        <f>IF(AG57="Reducir (Mitigar)","Debe establecer el plan de acción a implementar para mitigar el nivel del riesgo",
IF(AG57="Reducir (Transferir)","No amerita plan de acción. Debe tercerizar la actividad que genera este riesgo o adquirir polizas para evitar responsabilidad economica, sin embargo mantiene la responsabilidad reputacional",
IF(AG57="Aceptar","No amerita plan de acción. Asuma las consecuencias de la materialización del riesgo",
IF(AG57="Evitar","No amerita plan de acción. No ejecute la actividad que genera el riesgo",
IF(AG57="Reducir","Debe establecer el plan de acción a implementar para mitigar el nivel del riesgo",
IF(AG57="Compartir","No amerita plan de acción. Comparta el riesgo con una parte interesada que pueda gestionarlo con mas eficacia",""))))))</f>
        <v/>
      </c>
      <c r="AI57" s="104"/>
      <c r="AJ57" s="115"/>
      <c r="AK57" s="115" t="str">
        <f>IF(AI57="","","∑ Peso porcentual de cada acción definida")</f>
        <v/>
      </c>
      <c r="AL57" s="94"/>
      <c r="AM57" s="3"/>
      <c r="AN57" s="3"/>
      <c r="AO57" s="3"/>
      <c r="AP57" s="3"/>
      <c r="AQ57" s="3"/>
      <c r="AR57" s="3"/>
      <c r="AS57" s="3"/>
      <c r="AT57" s="3"/>
      <c r="AU57" s="3"/>
      <c r="AV57" s="3"/>
      <c r="AW57" s="3"/>
      <c r="AX57" s="3"/>
      <c r="AY57" s="3"/>
      <c r="AZ57" s="3"/>
      <c r="BA57" s="3"/>
      <c r="BB57" s="3"/>
      <c r="BC57" s="3"/>
      <c r="BD57" s="3"/>
      <c r="BE57" s="3"/>
      <c r="BF57" s="3"/>
    </row>
    <row r="58" spans="1:58" ht="31.5" customHeight="1">
      <c r="A58" s="88"/>
      <c r="B58" s="88"/>
      <c r="C58" s="88"/>
      <c r="D58" s="88"/>
      <c r="E58" s="88"/>
      <c r="F58" s="88"/>
      <c r="G58" s="88"/>
      <c r="H58" s="88"/>
      <c r="I58" s="88"/>
      <c r="J58" s="88"/>
      <c r="K58" s="88"/>
      <c r="L58" s="88"/>
      <c r="M58" s="88"/>
      <c r="N58" s="88"/>
      <c r="O58" s="88"/>
      <c r="P58" s="88"/>
      <c r="Q58" s="31" t="str">
        <f>IF($H$57="","",
IF(OR($H$57="Corrupción",$H$57="Lavado de Activos",$H$57="Financiación del Terrorismo",$H$57="Trámites, OPAs y Consultas de Acceso a la Información Pública"),'6.Valoración Control Corrupción'!$E58,'5. Valoración de Controles'!$H58))</f>
        <v/>
      </c>
      <c r="R58" s="24" t="str">
        <f>IF($H$57="","",
IF(OR($H$57="Corrupción",$H$57="Lavado de Activos",$H$57="Financiación del Terrorismo",$H$57="Trámites, OPAs y Consultas de Acceso a la Información Pública"),"No Aplica",'5. Valoración de Controles'!$I58))</f>
        <v/>
      </c>
      <c r="S58" s="24" t="str">
        <f>IF($H$57="","",
IF(OR($H$57="Corrupción",$H$57="Lavado de Activos",$H$57="Financiación del Terrorismo",$H$57="Trámites, OPAs y Consultas de Acceso a la Información Pública"),"No Aplica",'5. Valoración de Controles'!$J58))</f>
        <v/>
      </c>
      <c r="T58" s="24" t="str">
        <f>IF($H$57="","",
IF(OR($H$57="Corrupción",$H$57="Lavado de Activos",$H$57="Financiación del Terrorismo",$H$57="Trámites, OPAs y Consultas de Acceso a la Información Pública"),"No Aplica",'5. Valoración de Controles'!$K58))</f>
        <v/>
      </c>
      <c r="U58" s="24" t="str">
        <f>IF($H$57="","",
IF(OR($H$57="Corrupción",$H$57="Lavado de Activos",$H$57="Financiación del Terrorismo",$H$57="Trámites, OPAs y Consultas de Acceso a la Información Pública"),"No Aplica",'5. Valoración de Controles'!$L58))</f>
        <v/>
      </c>
      <c r="V58" s="24" t="str">
        <f>IF($H$57="","",
IF(OR($H$57="Corrupción",$H$57="Lavado de Activos",$H$57="Financiación del Terrorismo",$H$57="Trámites, OPAs y Consultas de Acceso a la Información Pública"),"No Aplica",'5. Valoración de Controles'!$M58))</f>
        <v/>
      </c>
      <c r="W58" s="24" t="str">
        <f>IF($H$57="","",
IF(OR($H$57="Corrupción",$H$57="Lavado de Activos",$H$57="Financiación del Terrorismo",$H$57="Trámites, OPAs y Consultas de Acceso a la Información Pública"),"No Aplica",'5. Valoración de Controles'!$N58))</f>
        <v/>
      </c>
      <c r="X58" s="32" t="str">
        <f>IF($H$57="","",
IF(OR($H$57="Corrupción",$H$57="Lavado de Activos",$H$57="Financiación del Terrorismo",$H$57="Trámites, OPAs y Consultas de Acceso a la Información Pública"),"No Aplica",'5. Valoración de Controles'!$O58))</f>
        <v/>
      </c>
      <c r="Y58" s="32" t="str">
        <f>IF($H$57="","",
IF(OR($H$57="Corrupción",$H$57="Lavado de Activos",$H$57="Financiación del Terrorismo",$H$57="Trámites, OPAs y Consultas de Acceso a la Información Pública"),"No Aplica",'5. Valoración de Controles'!$P58))</f>
        <v/>
      </c>
      <c r="Z58" s="32" t="str">
        <f>IF($H$57="","",
IF(OR($H$57="Corrupción",$H$57="Lavado de Activos",$H$57="Financiación del Terrorismo",$H$57="Trámites, OPAs y Consultas de Acceso a la Información Pública"),"No Aplica",'5. Valoración de Controles'!$Q58))</f>
        <v/>
      </c>
      <c r="AA58" s="25" t="str">
        <f>IF($H$57="","",
IF(OR($H$57="Corrupción",$H$57="Lavado de Activos",$H$57="Financiación del Terrorismo",$H$57="Trámites, OPAs y Consultas de Acceso a la Información Pública"),"No aplica",'5. Valoración de Controles'!$R58))</f>
        <v/>
      </c>
      <c r="AB58" s="88"/>
      <c r="AC58" s="88"/>
      <c r="AD58" s="88"/>
      <c r="AE58" s="88"/>
      <c r="AF58" s="88"/>
      <c r="AG58" s="88"/>
      <c r="AH58" s="88"/>
      <c r="AI58" s="88"/>
      <c r="AJ58" s="88"/>
      <c r="AK58" s="88"/>
      <c r="AL58" s="88"/>
      <c r="AM58" s="2"/>
      <c r="AN58" s="2"/>
      <c r="AO58" s="2"/>
      <c r="AP58" s="2"/>
      <c r="AQ58" s="2"/>
      <c r="AR58" s="2"/>
      <c r="AS58" s="2"/>
      <c r="AT58" s="2"/>
      <c r="AU58" s="2"/>
      <c r="AV58" s="2"/>
      <c r="AW58" s="2"/>
      <c r="AX58" s="2"/>
      <c r="AY58" s="2"/>
      <c r="AZ58" s="2"/>
      <c r="BA58" s="2"/>
      <c r="BB58" s="2"/>
      <c r="BC58" s="2"/>
      <c r="BD58" s="2"/>
      <c r="BE58" s="2"/>
      <c r="BF58" s="2"/>
    </row>
    <row r="59" spans="1:58" ht="31.5" customHeight="1">
      <c r="A59" s="83"/>
      <c r="B59" s="83"/>
      <c r="C59" s="83"/>
      <c r="D59" s="83"/>
      <c r="E59" s="83"/>
      <c r="F59" s="83"/>
      <c r="G59" s="83"/>
      <c r="H59" s="83"/>
      <c r="I59" s="83"/>
      <c r="J59" s="83"/>
      <c r="K59" s="83"/>
      <c r="L59" s="83"/>
      <c r="M59" s="83"/>
      <c r="N59" s="83"/>
      <c r="O59" s="83"/>
      <c r="P59" s="83"/>
      <c r="Q59" s="31" t="str">
        <f>IF($H$57="","",
IF(OR($H$57="Corrupción",$H$57="Lavado de Activos",$H$57="Financiación del Terrorismo",$H$57="Trámites, OPAs y Consultas de Acceso a la Información Pública"),'6.Valoración Control Corrupción'!$E59,'5. Valoración de Controles'!$H59))</f>
        <v/>
      </c>
      <c r="R59" s="24" t="str">
        <f>IF($H$57="","",
IF(OR($H$57="Corrupción",$H$57="Lavado de Activos",$H$57="Financiación del Terrorismo",$H$57="Trámites, OPAs y Consultas de Acceso a la Información Pública"),"No Aplica",'5. Valoración de Controles'!$I59))</f>
        <v/>
      </c>
      <c r="S59" s="24" t="str">
        <f>IF($H$57="","",
IF(OR($H$57="Corrupción",$H$57="Lavado de Activos",$H$57="Financiación del Terrorismo",$H$57="Trámites, OPAs y Consultas de Acceso a la Información Pública"),"No Aplica",'5. Valoración de Controles'!$J59))</f>
        <v/>
      </c>
      <c r="T59" s="24" t="str">
        <f>IF($H$57="","",
IF(OR($H$57="Corrupción",$H$57="Lavado de Activos",$H$57="Financiación del Terrorismo",$H$57="Trámites, OPAs y Consultas de Acceso a la Información Pública"),"No Aplica",'5. Valoración de Controles'!$K59))</f>
        <v/>
      </c>
      <c r="U59" s="24" t="str">
        <f>IF($H$57="","",
IF(OR($H$57="Corrupción",$H$57="Lavado de Activos",$H$57="Financiación del Terrorismo",$H$57="Trámites, OPAs y Consultas de Acceso a la Información Pública"),"No Aplica",'5. Valoración de Controles'!$L59))</f>
        <v/>
      </c>
      <c r="V59" s="24" t="str">
        <f>IF($H$57="","",
IF(OR($H$57="Corrupción",$H$57="Lavado de Activos",$H$57="Financiación del Terrorismo",$H$57="Trámites, OPAs y Consultas de Acceso a la Información Pública"),"No Aplica",'5. Valoración de Controles'!$M59))</f>
        <v/>
      </c>
      <c r="W59" s="24" t="str">
        <f>IF($H$57="","",
IF(OR($H$57="Corrupción",$H$57="Lavado de Activos",$H$57="Financiación del Terrorismo",$H$57="Trámites, OPAs y Consultas de Acceso a la Información Pública"),"No Aplica",'5. Valoración de Controles'!$N59))</f>
        <v/>
      </c>
      <c r="X59" s="32" t="str">
        <f>IF($H$57="","",
IF(OR($H$57="Corrupción",$H$57="Lavado de Activos",$H$57="Financiación del Terrorismo",$H$57="Trámites, OPAs y Consultas de Acceso a la Información Pública"),"No Aplica",'5. Valoración de Controles'!$O59))</f>
        <v/>
      </c>
      <c r="Y59" s="32" t="str">
        <f>IF($H$57="","",
IF(OR($H$57="Corrupción",$H$57="Lavado de Activos",$H$57="Financiación del Terrorismo",$H$57="Trámites, OPAs y Consultas de Acceso a la Información Pública"),"No Aplica",'5. Valoración de Controles'!$P59))</f>
        <v/>
      </c>
      <c r="Z59" s="32" t="str">
        <f>IF($H$57="","",
IF(OR($H$57="Corrupción",$H$57="Lavado de Activos",$H$57="Financiación del Terrorismo",$H$57="Trámites, OPAs y Consultas de Acceso a la Información Pública"),"No Aplica",'5. Valoración de Controles'!$Q59))</f>
        <v/>
      </c>
      <c r="AA59" s="25" t="str">
        <f>IF($H$57="","",
IF(OR($H$57="Corrupción",$H$57="Lavado de Activos",$H$57="Financiación del Terrorismo",$H$57="Trámites, OPAs y Consultas de Acceso a la Información Pública"),"No aplica",'5. Valoración de Controles'!$R59))</f>
        <v/>
      </c>
      <c r="AB59" s="83"/>
      <c r="AC59" s="83"/>
      <c r="AD59" s="83"/>
      <c r="AE59" s="83"/>
      <c r="AF59" s="83"/>
      <c r="AG59" s="83"/>
      <c r="AH59" s="83"/>
      <c r="AI59" s="83"/>
      <c r="AJ59" s="83"/>
      <c r="AK59" s="83"/>
      <c r="AL59" s="83"/>
      <c r="AM59" s="2"/>
      <c r="AN59" s="2"/>
      <c r="AO59" s="2"/>
      <c r="AP59" s="2"/>
      <c r="AQ59" s="2"/>
      <c r="AR59" s="2"/>
      <c r="AS59" s="2"/>
      <c r="AT59" s="2"/>
      <c r="AU59" s="2"/>
      <c r="AV59" s="2"/>
      <c r="AW59" s="2"/>
      <c r="AX59" s="2"/>
      <c r="AY59" s="2"/>
      <c r="AZ59" s="2"/>
      <c r="BA59" s="2"/>
      <c r="BB59" s="2"/>
      <c r="BC59" s="2"/>
      <c r="BD59" s="2"/>
      <c r="BE59" s="2"/>
      <c r="BF59" s="2"/>
    </row>
    <row r="60" spans="1:58" ht="31.5" customHeight="1">
      <c r="A60" s="93">
        <v>18</v>
      </c>
      <c r="B60" s="94" t="str">
        <f>'2. Identificación del Riesgo'!B60:B62</f>
        <v/>
      </c>
      <c r="C60" s="94" t="str">
        <f>IF('2. Identificación del Riesgo'!C60:C62="","",'2. Identificación del Riesgo'!C60:C62)</f>
        <v/>
      </c>
      <c r="D60" s="94" t="str">
        <f>IF('2. Identificación del Riesgo'!D60:D62="","",'2. Identificación del Riesgo'!D60:D62)</f>
        <v/>
      </c>
      <c r="E60" s="94" t="str">
        <f>IF('2. Identificación del Riesgo'!E60:E62="","",'2. Identificación del Riesgo'!E60:E62)</f>
        <v/>
      </c>
      <c r="F60" s="94" t="str">
        <f>IF('2. Identificación del Riesgo'!F60:F62="","",'2. Identificación del Riesgo'!F60:F62)</f>
        <v/>
      </c>
      <c r="G60" s="94" t="str">
        <f>IF('2. Identificación del Riesgo'!G60:G62="","",'2. Identificación del Riesgo'!G60:G62)</f>
        <v/>
      </c>
      <c r="H60" s="94" t="str">
        <f>IF('2. Identificación del Riesgo'!H60:H62="","",'2. Identificación del Riesgo'!H60:H62)</f>
        <v/>
      </c>
      <c r="I60" s="94" t="str">
        <f>IF('2. Identificación del Riesgo'!I60:I62="","",'2. Identificación del Riesgo'!I60:I62)</f>
        <v/>
      </c>
      <c r="J60" s="94" t="str">
        <f>IF('2. Identificación del Riesgo'!J60:J62="","",'2. Identificación del Riesgo'!J60:J62)</f>
        <v/>
      </c>
      <c r="K60" s="98" t="str">
        <f>'2. Identificación del Riesgo'!K60:K62</f>
        <v/>
      </c>
      <c r="L60" s="96" t="str">
        <f>'2. Identificación del Riesgo'!L60:L62</f>
        <v/>
      </c>
      <c r="M60" s="94" t="str">
        <f>IF(OR('2. Identificación del Riesgo'!H60:H62="Corrupción",'2. Identificación del Riesgo'!H60:H62="Lavado de Activos",'2. Identificación del Riesgo'!H60:H62="Financiación del Terrorismo",'2. Identificación del Riesgo'!H60:H62="Trámites, OPAs y Consultas de Acceso a la Información Pública"),"No Aplica",
IF('2. Identificación del Riesgo'!M60:M62="","",'2. Identificación del Riesgo'!M60:M62))</f>
        <v/>
      </c>
      <c r="N60" s="98" t="str">
        <f>'2. Identificación del Riesgo'!N60:N62</f>
        <v/>
      </c>
      <c r="O60" s="96" t="str">
        <f>'2. Identificación del Riesgo'!O60:O62</f>
        <v/>
      </c>
      <c r="P60" s="97" t="str">
        <f>'2. Identificación del Riesgo'!P60:P62</f>
        <v/>
      </c>
      <c r="Q60" s="31" t="str">
        <f>IF($H$60="","",
IF(OR($H$60="Corrupción",$H$60="Lavado de Activos",$H$60="Financiación del Terrorismo",$H$60="Trámites, OPAs y Consultas de Acceso a la Información Pública"),'6.Valoración Control Corrupción'!$E60,'5. Valoración de Controles'!$H60))</f>
        <v/>
      </c>
      <c r="R60" s="24" t="str">
        <f>IF($H$60="","",
IF(OR($H$60="Corrupción",$H$60="Lavado de Activos",$H$60="Financiación del Terrorismo",$H$60="Trámites, OPAs y Consultas de Acceso a la Información Pública"),"No Aplica",'5. Valoración de Controles'!$I60))</f>
        <v/>
      </c>
      <c r="S60" s="24" t="str">
        <f>IF($H$60="","",
IF(OR($H$60="Corrupción",$H$60="Lavado de Activos",$H$60="Financiación del Terrorismo",$H$60="Trámites, OPAs y Consultas de Acceso a la Información Pública"),"No Aplica",'5. Valoración de Controles'!$J60))</f>
        <v/>
      </c>
      <c r="T60" s="24" t="str">
        <f>IF($H$60="","",
IF(OR($H$60="Corrupción",$H$60="Lavado de Activos",$H$60="Financiación del Terrorismo",$H$60="Trámites, OPAs y Consultas de Acceso a la Información Pública"),"No Aplica",'5. Valoración de Controles'!$K60))</f>
        <v/>
      </c>
      <c r="U60" s="24" t="str">
        <f>IF($H$60="","",
IF(OR($H$60="Corrupción",$H$60="Lavado de Activos",$H$60="Financiación del Terrorismo",$H$60="Trámites, OPAs y Consultas de Acceso a la Información Pública"),"No Aplica",'5. Valoración de Controles'!$L60))</f>
        <v/>
      </c>
      <c r="V60" s="24" t="str">
        <f>IF($H$60="","",
IF(OR($H$60="Corrupción",$H$60="Lavado de Activos",$H$60="Financiación del Terrorismo",$H$60="Trámites, OPAs y Consultas de Acceso a la Información Pública"),"No Aplica",'5. Valoración de Controles'!$M60))</f>
        <v/>
      </c>
      <c r="W60" s="24" t="str">
        <f>IF($H$60="","",
IF(OR($H$60="Corrupción",$H$60="Lavado de Activos",$H$60="Financiación del Terrorismo",$H$60="Trámites, OPAs y Consultas de Acceso a la Información Pública"),"No Aplica",'5. Valoración de Controles'!$N60))</f>
        <v/>
      </c>
      <c r="X60" s="32" t="str">
        <f>IF($H$60="","",
IF(OR($H$60="Corrupción",$H$60="Lavado de Activos",$H$60="Financiación del Terrorismo",$H$60="Trámites, OPAs y Consultas de Acceso a la Información Pública"),"No Aplica",'5. Valoración de Controles'!$O60))</f>
        <v/>
      </c>
      <c r="Y60" s="32" t="str">
        <f>IF($H$60="","",
IF(OR($H$60="Corrupción",$H$60="Lavado de Activos",$H$60="Financiación del Terrorismo",$H$60="Trámites, OPAs y Consultas de Acceso a la Información Pública"),"No Aplica",'5. Valoración de Controles'!$P60))</f>
        <v/>
      </c>
      <c r="Z60" s="32" t="str">
        <f>IF($H$60="","",
IF(OR($H$60="Corrupción",$H$60="Lavado de Activos",$H$60="Financiación del Terrorismo",$H$60="Trámites, OPAs y Consultas de Acceso a la Información Pública"),"No Aplica",'5. Valoración de Controles'!$Q60))</f>
        <v/>
      </c>
      <c r="AA60" s="25" t="str">
        <f>IF($H$60="","",
IF(OR($H$60="Corrupción",$H$60="Lavado de Activos",$H$60="Financiación del Terrorismo",$H$60="Trámites, OPAs y Consultas de Acceso a la Información Pública"),"No aplica",'5. Valoración de Controles'!$R60))</f>
        <v/>
      </c>
      <c r="AB60" s="98" t="str">
        <f>IF(H60="","",
IF(OR(H60="Corrupción",H60="Lavado de Activos",H60="Financiación del Terrorismo",H60="Trámites, OPAs y Consultas de Acceso a la Información Pública"),'6.Valoración Control Corrupción'!W60:W62,
IF(OR(H60&lt;&gt;"Corrupción",H60&lt;&gt;"Lavado de Activos",H60&lt;&gt;"Financiación del Terrorismo",H60&lt;&gt;"Trámites, OPAs y Consultas de Acceso a la Información Pública"),IF(AC60="","",
IF(AND(AC60&gt;0,AC60&lt;0.4),"Muy Baja",
IF(AND(AC60&gt;=0.4,AC60&lt;0.6),"Baja",
IF(AND(AC60&gt;=0.6,AC60&lt;0.8),"Media",
IF(AND(AC60&gt;=0.8,AC60&lt;1),"Alta",
IF(AC60&gt;=1,"Muy Alta","")))))))))</f>
        <v/>
      </c>
      <c r="AC60" s="116"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Controles'!U62&gt;0,'5. Valoración de Controles'!U62,
IF('5. Valoración de Controles'!U61&gt;0,'5. Valoración de Controles'!U61,
IF('5. Valoración de Controles'!U60&gt;0,'5. Valoración de Controles'!U60,L60))))))</f>
        <v/>
      </c>
      <c r="AD60" s="98" t="str">
        <f>IF(H60="","",
IF(OR(H60="Corrupción",H60="Lavado de Activos",H60="Financiación del Terrorismo",H60="Trámites, OPAs y Consultas de Acceso a la Información Pública"),'3. Impacto Riesgo de Corrupción'!Z60:Z62,
IF(OR(H60&lt;&gt;"Corrupción",H60&lt;&gt;"Lavado de Activos",H60&lt;&gt;"Financiación del Terrorismo",H60&lt;&gt;"Trámites, OPAs y Consultas de Acceso a la Información Pública"),
IF(AE60="","",
IF(AND(AE60&gt;0,AE60&lt;0.4),"Leve",
IF(AND(AE60&gt;=0.4,AE60&lt;0.6),"Menor",
IF(AND(AE60&gt;=0.6,AE60&lt;0.8),"Moderado",
IF(AND(AE60&gt;=0.8,AE60&lt;1),"Mayor",
IF(AE60&gt;=1,"Catastrófico","")))))))))</f>
        <v/>
      </c>
      <c r="AE60" s="116" t="str">
        <f>IF(H60="","",
IF(OR(H60="Corrupción",H60="Lavado de Activos",H60="Financiación del Terrorismo",H60="Trámites, OPAs y Consultas de Acceso a la Información Pública"),"No aplica",
IF(OR(H60&lt;&gt;"Corrupción",H60&lt;&gt;"Lavado de Activos",H60&lt;&gt;"Financiación del Terrorismo",H60&lt;&gt;"Trámites, OPAs y Consultas de Acceso a la Información Pública"),
IF('5. Valoración de Controles'!V62&gt;0,'5. Valoración de Controles'!V62,
IF('5. Valoración de Controles'!V61&gt;0,'5. Valoración de Controles'!V61,
IF('5. Valoración de Controles'!V60&gt;0,'5. Valoración de Controles'!V60,O60))))))</f>
        <v/>
      </c>
      <c r="AF60" s="97" t="str">
        <f>IF(AND(AB60="Muy Alta",OR(AD60="Leve",AD60="Menor",AD60="Moderado",AD60="Mayor")),"Alto",
IF(AND(AB60="Alta",OR(AD60="Leve",AD60="Menor")),"Moderado",
IF(AND(AB60="Alta",OR(AD60="Moderado",AD60="Mayor")),"Alto",
IF(AND(AB60="Media",OR(AD60="Leve",AD60="Menor",AD60="Moderado")),"Moderado",
IF(AND(AB60="Media",OR(AD60="Mayor")),"Alto",
IF(AND(AB60="Baja",OR(AD60="Leve")),"Bajo",
IF(AND(OR(AB60="Baja",AB60="Improbable"),OR(AD60="Menor",AD60="Moderado")),"Moderado",
IF(AND(OR(AB60="Baja",AB60="Improbable"),AD60="Mayor"),"Alto",
IF(AND(AB60="Muy Baja",OR(AD60="Leve",AD60="Menor")),"Bajo",
IF(AND(OR(AB60="Muy Baja",AB60="Rara vez"),OR(AD60="Moderado")),"Moderado",
IF(AND(OR(AB60="Muy Baja",AB60="Rara vez"),AD60="Mayor"),"Alto",
IF(AND(OR(AB60="Casi seguro",AB60="Probable",AB60="Posible"),AD60="Mayor"),"Extremo",
IF(AND(AB60="Casi seguro",AD60="Moderado"),"Extremo",
IF(AND(OR(AB60="Probable",AB60="Posible"),OR(AD60="Moderado")),"Alto",
IF(AD60="Catastrófico","Extremo","")))))))))))))))</f>
        <v/>
      </c>
      <c r="AG60" s="99"/>
      <c r="AH60" s="110" t="str">
        <f>IF(AG60="Reducir (Mitigar)","Debe establecer el plan de acción a implementar para mitigar el nivel del riesgo",
IF(AG60="Reducir (Transferir)","No amerita plan de acción. Debe tercerizar la actividad que genera este riesgo o adquirir polizas para evitar responsabilidad economica, sin embargo mantiene la responsabilidad reputacional",
IF(AG60="Aceptar","No amerita plan de acción. Asuma las consecuencias de la materialización del riesgo",
IF(AG60="Evitar","No amerita plan de acción. No ejecute la actividad que genera el riesgo",
IF(AG60="Reducir","Debe establecer el plan de acción a implementar para mitigar el nivel del riesgo",
IF(AG60="Compartir","No amerita plan de acción. Comparta el riesgo con una parte interesada que pueda gestionarlo con mas eficacia",""))))))</f>
        <v/>
      </c>
      <c r="AI60" s="104"/>
      <c r="AJ60" s="115"/>
      <c r="AK60" s="115" t="str">
        <f>IF(AI60="","","∑ Peso porcentual de cada acción definida")</f>
        <v/>
      </c>
      <c r="AL60" s="94"/>
      <c r="AM60" s="3"/>
      <c r="AN60" s="3"/>
      <c r="AO60" s="3"/>
      <c r="AP60" s="3"/>
      <c r="AQ60" s="3"/>
      <c r="AR60" s="3"/>
      <c r="AS60" s="3"/>
      <c r="AT60" s="3"/>
      <c r="AU60" s="3"/>
      <c r="AV60" s="3"/>
      <c r="AW60" s="3"/>
      <c r="AX60" s="3"/>
      <c r="AY60" s="3"/>
      <c r="AZ60" s="3"/>
      <c r="BA60" s="3"/>
      <c r="BB60" s="3"/>
      <c r="BC60" s="3"/>
      <c r="BD60" s="3"/>
      <c r="BE60" s="3"/>
      <c r="BF60" s="3"/>
    </row>
    <row r="61" spans="1:58" ht="31.5" customHeight="1">
      <c r="A61" s="88"/>
      <c r="B61" s="88"/>
      <c r="C61" s="88"/>
      <c r="D61" s="88"/>
      <c r="E61" s="88"/>
      <c r="F61" s="88"/>
      <c r="G61" s="88"/>
      <c r="H61" s="88"/>
      <c r="I61" s="88"/>
      <c r="J61" s="88"/>
      <c r="K61" s="88"/>
      <c r="L61" s="88"/>
      <c r="M61" s="88"/>
      <c r="N61" s="88"/>
      <c r="O61" s="88"/>
      <c r="P61" s="88"/>
      <c r="Q61" s="31" t="str">
        <f>IF($H$60="","",
IF(OR($H$60="Corrupción",$H$60="Lavado de Activos",$H$60="Financiación del Terrorismo",$H$60="Trámites, OPAs y Consultas de Acceso a la Información Pública"),'6.Valoración Control Corrupción'!$E61,'5. Valoración de Controles'!$H61))</f>
        <v/>
      </c>
      <c r="R61" s="24" t="str">
        <f>IF($H$60="","",
IF(OR($H$60="Corrupción",$H$60="Lavado de Activos",$H$60="Financiación del Terrorismo",$H$60="Trámites, OPAs y Consultas de Acceso a la Información Pública"),"No Aplica",'5. Valoración de Controles'!$I61))</f>
        <v/>
      </c>
      <c r="S61" s="24" t="str">
        <f>IF($H$60="","",
IF(OR($H$60="Corrupción",$H$60="Lavado de Activos",$H$60="Financiación del Terrorismo",$H$60="Trámites, OPAs y Consultas de Acceso a la Información Pública"),"No Aplica",'5. Valoración de Controles'!$J61))</f>
        <v/>
      </c>
      <c r="T61" s="24" t="str">
        <f>IF($H$60="","",
IF(OR($H$60="Corrupción",$H$60="Lavado de Activos",$H$60="Financiación del Terrorismo",$H$60="Trámites, OPAs y Consultas de Acceso a la Información Pública"),"No Aplica",'5. Valoración de Controles'!$K61))</f>
        <v/>
      </c>
      <c r="U61" s="24" t="str">
        <f>IF($H$60="","",
IF(OR($H$60="Corrupción",$H$60="Lavado de Activos",$H$60="Financiación del Terrorismo",$H$60="Trámites, OPAs y Consultas de Acceso a la Información Pública"),"No Aplica",'5. Valoración de Controles'!$L61))</f>
        <v/>
      </c>
      <c r="V61" s="24" t="str">
        <f>IF($H$60="","",
IF(OR($H$60="Corrupción",$H$60="Lavado de Activos",$H$60="Financiación del Terrorismo",$H$60="Trámites, OPAs y Consultas de Acceso a la Información Pública"),"No Aplica",'5. Valoración de Controles'!$M61))</f>
        <v/>
      </c>
      <c r="W61" s="24" t="str">
        <f>IF($H$60="","",
IF(OR($H$60="Corrupción",$H$60="Lavado de Activos",$H$60="Financiación del Terrorismo",$H$60="Trámites, OPAs y Consultas de Acceso a la Información Pública"),"No Aplica",'5. Valoración de Controles'!$N61))</f>
        <v/>
      </c>
      <c r="X61" s="32" t="str">
        <f>IF($H$60="","",
IF(OR($H$60="Corrupción",$H$60="Lavado de Activos",$H$60="Financiación del Terrorismo",$H$60="Trámites, OPAs y Consultas de Acceso a la Información Pública"),"No Aplica",'5. Valoración de Controles'!$O61))</f>
        <v/>
      </c>
      <c r="Y61" s="32" t="str">
        <f>IF($H$60="","",
IF(OR($H$60="Corrupción",$H$60="Lavado de Activos",$H$60="Financiación del Terrorismo",$H$60="Trámites, OPAs y Consultas de Acceso a la Información Pública"),"No Aplica",'5. Valoración de Controles'!$P61))</f>
        <v/>
      </c>
      <c r="Z61" s="32" t="str">
        <f>IF($H$60="","",
IF(OR($H$60="Corrupción",$H$60="Lavado de Activos",$H$60="Financiación del Terrorismo",$H$60="Trámites, OPAs y Consultas de Acceso a la Información Pública"),"No Aplica",'5. Valoración de Controles'!$Q61))</f>
        <v/>
      </c>
      <c r="AA61" s="25" t="str">
        <f>IF($H$60="","",
IF(OR($H$60="Corrupción",$H$60="Lavado de Activos",$H$60="Financiación del Terrorismo",$H$60="Trámites, OPAs y Consultas de Acceso a la Información Pública"),"No aplica",'5. Valoración de Controles'!$R61))</f>
        <v/>
      </c>
      <c r="AB61" s="88"/>
      <c r="AC61" s="88"/>
      <c r="AD61" s="88"/>
      <c r="AE61" s="88"/>
      <c r="AF61" s="88"/>
      <c r="AG61" s="88"/>
      <c r="AH61" s="88"/>
      <c r="AI61" s="88"/>
      <c r="AJ61" s="88"/>
      <c r="AK61" s="88"/>
      <c r="AL61" s="88"/>
      <c r="AM61" s="2"/>
      <c r="AN61" s="2"/>
      <c r="AO61" s="2"/>
      <c r="AP61" s="2"/>
      <c r="AQ61" s="2"/>
      <c r="AR61" s="2"/>
      <c r="AS61" s="2"/>
      <c r="AT61" s="2"/>
      <c r="AU61" s="2"/>
      <c r="AV61" s="2"/>
      <c r="AW61" s="2"/>
      <c r="AX61" s="2"/>
      <c r="AY61" s="2"/>
      <c r="AZ61" s="2"/>
      <c r="BA61" s="2"/>
      <c r="BB61" s="2"/>
      <c r="BC61" s="2"/>
      <c r="BD61" s="2"/>
      <c r="BE61" s="2"/>
      <c r="BF61" s="2"/>
    </row>
    <row r="62" spans="1:58" ht="31.5" customHeight="1">
      <c r="A62" s="83"/>
      <c r="B62" s="83"/>
      <c r="C62" s="83"/>
      <c r="D62" s="83"/>
      <c r="E62" s="83"/>
      <c r="F62" s="83"/>
      <c r="G62" s="83"/>
      <c r="H62" s="83"/>
      <c r="I62" s="83"/>
      <c r="J62" s="83"/>
      <c r="K62" s="83"/>
      <c r="L62" s="83"/>
      <c r="M62" s="83"/>
      <c r="N62" s="83"/>
      <c r="O62" s="83"/>
      <c r="P62" s="83"/>
      <c r="Q62" s="31" t="str">
        <f>IF($H$60="","",
IF(OR($H$60="Corrupción",$H$60="Lavado de Activos",$H$60="Financiación del Terrorismo",$H$60="Trámites, OPAs y Consultas de Acceso a la Información Pública"),'6.Valoración Control Corrupción'!$E62,'5. Valoración de Controles'!$H62))</f>
        <v/>
      </c>
      <c r="R62" s="24" t="str">
        <f>IF($H$60="","",
IF(OR($H$60="Corrupción",$H$60="Lavado de Activos",$H$60="Financiación del Terrorismo",$H$60="Trámites, OPAs y Consultas de Acceso a la Información Pública"),"No Aplica",'5. Valoración de Controles'!$I62))</f>
        <v/>
      </c>
      <c r="S62" s="24" t="str">
        <f>IF($H$60="","",
IF(OR($H$60="Corrupción",$H$60="Lavado de Activos",$H$60="Financiación del Terrorismo",$H$60="Trámites, OPAs y Consultas de Acceso a la Información Pública"),"No Aplica",'5. Valoración de Controles'!$J62))</f>
        <v/>
      </c>
      <c r="T62" s="24" t="str">
        <f>IF($H$60="","",
IF(OR($H$60="Corrupción",$H$60="Lavado de Activos",$H$60="Financiación del Terrorismo",$H$60="Trámites, OPAs y Consultas de Acceso a la Información Pública"),"No Aplica",'5. Valoración de Controles'!$K62))</f>
        <v/>
      </c>
      <c r="U62" s="24" t="str">
        <f>IF($H$60="","",
IF(OR($H$60="Corrupción",$H$60="Lavado de Activos",$H$60="Financiación del Terrorismo",$H$60="Trámites, OPAs y Consultas de Acceso a la Información Pública"),"No Aplica",'5. Valoración de Controles'!$L62))</f>
        <v/>
      </c>
      <c r="V62" s="24" t="str">
        <f>IF($H$60="","",
IF(OR($H$60="Corrupción",$H$60="Lavado de Activos",$H$60="Financiación del Terrorismo",$H$60="Trámites, OPAs y Consultas de Acceso a la Información Pública"),"No Aplica",'5. Valoración de Controles'!$M62))</f>
        <v/>
      </c>
      <c r="W62" s="24" t="str">
        <f>IF($H$60="","",
IF(OR($H$60="Corrupción",$H$60="Lavado de Activos",$H$60="Financiación del Terrorismo",$H$60="Trámites, OPAs y Consultas de Acceso a la Información Pública"),"No Aplica",'5. Valoración de Controles'!$N62))</f>
        <v/>
      </c>
      <c r="X62" s="32" t="str">
        <f>IF($H$60="","",
IF(OR($H$60="Corrupción",$H$60="Lavado de Activos",$H$60="Financiación del Terrorismo",$H$60="Trámites, OPAs y Consultas de Acceso a la Información Pública"),"No Aplica",'5. Valoración de Controles'!$O62))</f>
        <v/>
      </c>
      <c r="Y62" s="32" t="str">
        <f>IF($H$60="","",
IF(OR($H$60="Corrupción",$H$60="Lavado de Activos",$H$60="Financiación del Terrorismo",$H$60="Trámites, OPAs y Consultas de Acceso a la Información Pública"),"No Aplica",'5. Valoración de Controles'!$P62))</f>
        <v/>
      </c>
      <c r="Z62" s="32" t="str">
        <f>IF($H$60="","",
IF(OR($H$60="Corrupción",$H$60="Lavado de Activos",$H$60="Financiación del Terrorismo",$H$60="Trámites, OPAs y Consultas de Acceso a la Información Pública"),"No Aplica",'5. Valoración de Controles'!$Q62))</f>
        <v/>
      </c>
      <c r="AA62" s="25" t="str">
        <f>IF($H$60="","",
IF(OR($H$60="Corrupción",$H$60="Lavado de Activos",$H$60="Financiación del Terrorismo",$H$60="Trámites, OPAs y Consultas de Acceso a la Información Pública"),"No aplica",'5. Valoración de Controles'!$R62))</f>
        <v/>
      </c>
      <c r="AB62" s="83"/>
      <c r="AC62" s="83"/>
      <c r="AD62" s="83"/>
      <c r="AE62" s="83"/>
      <c r="AF62" s="83"/>
      <c r="AG62" s="83"/>
      <c r="AH62" s="83"/>
      <c r="AI62" s="83"/>
      <c r="AJ62" s="83"/>
      <c r="AK62" s="83"/>
      <c r="AL62" s="83"/>
      <c r="AM62" s="2"/>
      <c r="AN62" s="2"/>
      <c r="AO62" s="2"/>
      <c r="AP62" s="2"/>
      <c r="AQ62" s="2"/>
      <c r="AR62" s="2"/>
      <c r="AS62" s="2"/>
      <c r="AT62" s="2"/>
      <c r="AU62" s="2"/>
      <c r="AV62" s="2"/>
      <c r="AW62" s="2"/>
      <c r="AX62" s="2"/>
      <c r="AY62" s="2"/>
      <c r="AZ62" s="2"/>
      <c r="BA62" s="2"/>
      <c r="BB62" s="2"/>
      <c r="BC62" s="2"/>
      <c r="BD62" s="2"/>
      <c r="BE62" s="2"/>
      <c r="BF62" s="2"/>
    </row>
    <row r="63" spans="1:58" ht="31.5" customHeight="1">
      <c r="A63" s="93">
        <v>19</v>
      </c>
      <c r="B63" s="94" t="str">
        <f>'2. Identificación del Riesgo'!B63:B65</f>
        <v/>
      </c>
      <c r="C63" s="94" t="str">
        <f>IF('2. Identificación del Riesgo'!C63:C65="","",'2. Identificación del Riesgo'!C63:C65)</f>
        <v/>
      </c>
      <c r="D63" s="94" t="str">
        <f>IF('2. Identificación del Riesgo'!D63:D65="","",'2. Identificación del Riesgo'!D63:D65)</f>
        <v/>
      </c>
      <c r="E63" s="94" t="str">
        <f>IF('2. Identificación del Riesgo'!E63:E65="","",'2. Identificación del Riesgo'!E63:E65)</f>
        <v/>
      </c>
      <c r="F63" s="94" t="str">
        <f>IF('2. Identificación del Riesgo'!F63:F65="","",'2. Identificación del Riesgo'!F63:F65)</f>
        <v/>
      </c>
      <c r="G63" s="94" t="str">
        <f>IF('2. Identificación del Riesgo'!G63:G65="","",'2. Identificación del Riesgo'!G63:G65)</f>
        <v/>
      </c>
      <c r="H63" s="94" t="str">
        <f>IF('2. Identificación del Riesgo'!H63:H65="","",'2. Identificación del Riesgo'!H63:H65)</f>
        <v/>
      </c>
      <c r="I63" s="94" t="str">
        <f>IF('2. Identificación del Riesgo'!I63:I65="","",'2. Identificación del Riesgo'!I63:I65)</f>
        <v/>
      </c>
      <c r="J63" s="94" t="str">
        <f>IF('2. Identificación del Riesgo'!J63:J65="","",'2. Identificación del Riesgo'!J63:J65)</f>
        <v/>
      </c>
      <c r="K63" s="98" t="str">
        <f>'2. Identificación del Riesgo'!K63:K65</f>
        <v/>
      </c>
      <c r="L63" s="96" t="str">
        <f>'2. Identificación del Riesgo'!L63:L65</f>
        <v/>
      </c>
      <c r="M63" s="94" t="str">
        <f>IF(OR('2. Identificación del Riesgo'!H63:H65="Corrupción",'2. Identificación del Riesgo'!H63:H65="Lavado de Activos",'2. Identificación del Riesgo'!H63:H65="Financiación del Terrorismo",'2. Identificación del Riesgo'!H63:H65="Trámites, OPAs y Consultas de Acceso a la Información Pública"),"No Aplica",
IF('2. Identificación del Riesgo'!M63:M65="","",'2. Identificación del Riesgo'!M63:M65))</f>
        <v/>
      </c>
      <c r="N63" s="98" t="str">
        <f>'2. Identificación del Riesgo'!N63:N65</f>
        <v/>
      </c>
      <c r="O63" s="96" t="str">
        <f>'2. Identificación del Riesgo'!O63:O65</f>
        <v/>
      </c>
      <c r="P63" s="97" t="str">
        <f>'2. Identificación del Riesgo'!P63:P65</f>
        <v/>
      </c>
      <c r="Q63" s="31" t="str">
        <f>IF($H$63="","",
IF(OR($H$63="Corrupción",$H$63="Lavado de Activos",$H$63="Financiación del Terrorismo",$H$63="Trámites, OPAs y Consultas de Acceso a la Información Pública"),'6.Valoración Control Corrupción'!$E63,'5. Valoración de Controles'!$H63))</f>
        <v/>
      </c>
      <c r="R63" s="24" t="str">
        <f>IF($H$63="","",
IF(OR($H$63="Corrupción",$H$63="Lavado de Activos",$H$63="Financiación del Terrorismo",$H$63="Trámites, OPAs y Consultas de Acceso a la Información Pública"),"No Aplica",'5. Valoración de Controles'!$I63))</f>
        <v/>
      </c>
      <c r="S63" s="24" t="str">
        <f>IF($H$63="","",
IF(OR($H$63="Corrupción",$H$63="Lavado de Activos",$H$63="Financiación del Terrorismo",$H$63="Trámites, OPAs y Consultas de Acceso a la Información Pública"),"No Aplica",'5. Valoración de Controles'!$J63))</f>
        <v/>
      </c>
      <c r="T63" s="24" t="str">
        <f>IF($H$63="","",
IF(OR($H$63="Corrupción",$H$63="Lavado de Activos",$H$63="Financiación del Terrorismo",$H$63="Trámites, OPAs y Consultas de Acceso a la Información Pública"),"No Aplica",'5. Valoración de Controles'!$K63))</f>
        <v/>
      </c>
      <c r="U63" s="24" t="str">
        <f>IF($H$63="","",
IF(OR($H$63="Corrupción",$H$63="Lavado de Activos",$H$63="Financiación del Terrorismo",$H$63="Trámites, OPAs y Consultas de Acceso a la Información Pública"),"No Aplica",'5. Valoración de Controles'!$L63))</f>
        <v/>
      </c>
      <c r="V63" s="24" t="str">
        <f>IF($H$63="","",
IF(OR($H$63="Corrupción",$H$63="Lavado de Activos",$H$63="Financiación del Terrorismo",$H$63="Trámites, OPAs y Consultas de Acceso a la Información Pública"),"No Aplica",'5. Valoración de Controles'!$M63))</f>
        <v/>
      </c>
      <c r="W63" s="24" t="str">
        <f>IF($H$63="","",
IF(OR($H$63="Corrupción",$H$63="Lavado de Activos",$H$63="Financiación del Terrorismo",$H$63="Trámites, OPAs y Consultas de Acceso a la Información Pública"),"No Aplica",'5. Valoración de Controles'!$N63))</f>
        <v/>
      </c>
      <c r="X63" s="32" t="str">
        <f>IF($H$63="","",
IF(OR($H$63="Corrupción",$H$63="Lavado de Activos",$H$63="Financiación del Terrorismo",$H$63="Trámites, OPAs y Consultas de Acceso a la Información Pública"),"No Aplica",'5. Valoración de Controles'!$O63))</f>
        <v/>
      </c>
      <c r="Y63" s="32" t="str">
        <f>IF($H$63="","",
IF(OR($H$63="Corrupción",$H$63="Lavado de Activos",$H$63="Financiación del Terrorismo",$H$63="Trámites, OPAs y Consultas de Acceso a la Información Pública"),"No Aplica",'5. Valoración de Controles'!$P63))</f>
        <v/>
      </c>
      <c r="Z63" s="32" t="str">
        <f>IF($H$63="","",
IF(OR($H$63="Corrupción",$H$63="Lavado de Activos",$H$63="Financiación del Terrorismo",$H$63="Trámites, OPAs y Consultas de Acceso a la Información Pública"),"No Aplica",'5. Valoración de Controles'!$Q63))</f>
        <v/>
      </c>
      <c r="AA63" s="25" t="str">
        <f>IF($H$63="","",
IF(OR($H$63="Corrupción",$H$63="Lavado de Activos",$H$63="Financiación del Terrorismo",$H$63="Trámites, OPAs y Consultas de Acceso a la Información Pública"),"No aplica",'5. Valoración de Controles'!$R63))</f>
        <v/>
      </c>
      <c r="AB63" s="98" t="str">
        <f>IF(H63="","",
IF(OR(H63="Corrupción",H63="Lavado de Activos",H63="Financiación del Terrorismo",H63="Trámites, OPAs y Consultas de Acceso a la Información Pública"),'6.Valoración Control Corrupción'!W63:W65,
IF(OR(H63&lt;&gt;"Corrupción",H63&lt;&gt;"Lavado de Activos",H63&lt;&gt;"Financiación del Terrorismo",H63&lt;&gt;"Trámites, OPAs y Consultas de Acceso a la Información Pública"),IF(AC63="","",
IF(AND(AC63&gt;0,AC63&lt;0.4),"Muy Baja",
IF(AND(AC63&gt;=0.4,AC63&lt;0.6),"Baja",
IF(AND(AC63&gt;=0.6,AC63&lt;0.8),"Media",
IF(AND(AC63&gt;=0.8,AC63&lt;1),"Alta",
IF(AC63&gt;=1,"Muy Alta","")))))))))</f>
        <v/>
      </c>
      <c r="AC63" s="116"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Controles'!U65&gt;0,'5. Valoración de Controles'!U65,
IF('5. Valoración de Controles'!U64&gt;0,'5. Valoración de Controles'!U64,
IF('5. Valoración de Controles'!U63&gt;0,'5. Valoración de Controles'!U63,L63))))))</f>
        <v/>
      </c>
      <c r="AD63" s="98" t="str">
        <f>IF(H63="","",
IF(OR(H63="Corrupción",H63="Lavado de Activos",H63="Financiación del Terrorismo",H63="Trámites, OPAs y Consultas de Acceso a la Información Pública"),'3. Impacto Riesgo de Corrupción'!Z63:Z65,
IF(OR(H63&lt;&gt;"Corrupción",H63&lt;&gt;"Lavado de Activos",H63&lt;&gt;"Financiación del Terrorismo",H63&lt;&gt;"Trámites, OPAs y Consultas de Acceso a la Información Pública"),
IF(AE63="","",
IF(AND(AE63&gt;0,AE63&lt;0.4),"Leve",
IF(AND(AE63&gt;=0.4,AE63&lt;0.6),"Menor",
IF(AND(AE63&gt;=0.6,AE63&lt;0.8),"Moderado",
IF(AND(AE63&gt;=0.8,AE63&lt;1),"Mayor",
IF(AE63&gt;=1,"Catastrófico","")))))))))</f>
        <v/>
      </c>
      <c r="AE63" s="116" t="str">
        <f>IF(H63="","",
IF(OR(H63="Corrupción",H63="Lavado de Activos",H63="Financiación del Terrorismo",H63="Trámites, OPAs y Consultas de Acceso a la Información Pública"),"No aplica",
IF(OR(H63&lt;&gt;"Corrupción",H63&lt;&gt;"Lavado de Activos",H63&lt;&gt;"Financiación del Terrorismo",H63&lt;&gt;"Trámites, OPAs y Consultas de Acceso a la Información Pública"),
IF('5. Valoración de Controles'!V65&gt;0,'5. Valoración de Controles'!V65,
IF('5. Valoración de Controles'!V64&gt;0,'5. Valoración de Controles'!V64,
IF('5. Valoración de Controles'!V63&gt;0,'5. Valoración de Controles'!V63,O63))))))</f>
        <v/>
      </c>
      <c r="AF63" s="97" t="str">
        <f>IF(AND(AB63="Muy Alta",OR(AD63="Leve",AD63="Menor",AD63="Moderado",AD63="Mayor")),"Alto",
IF(AND(AB63="Alta",OR(AD63="Leve",AD63="Menor")),"Moderado",
IF(AND(AB63="Alta",OR(AD63="Moderado",AD63="Mayor")),"Alto",
IF(AND(AB63="Media",OR(AD63="Leve",AD63="Menor",AD63="Moderado")),"Moderado",
IF(AND(AB63="Media",OR(AD63="Mayor")),"Alto",
IF(AND(AB63="Baja",OR(AD63="Leve")),"Bajo",
IF(AND(OR(AB63="Baja",AB63="Improbable"),OR(AD63="Menor",AD63="Moderado")),"Moderado",
IF(AND(OR(AB63="Baja",AB63="Improbable"),AD63="Mayor"),"Alto",
IF(AND(AB63="Muy Baja",OR(AD63="Leve",AD63="Menor")),"Bajo",
IF(AND(OR(AB63="Muy Baja",AB63="Rara vez"),OR(AD63="Moderado")),"Moderado",
IF(AND(OR(AB63="Muy Baja",AB63="Rara vez"),AD63="Mayor"),"Alto",
IF(AND(OR(AB63="Casi seguro",AB63="Probable",AB63="Posible"),AD63="Mayor"),"Extremo",
IF(AND(AB63="Casi seguro",AD63="Moderado"),"Extremo",
IF(AND(OR(AB63="Probable",AB63="Posible"),OR(AD63="Moderado")),"Alto",
IF(AD63="Catastrófico","Extremo","")))))))))))))))</f>
        <v/>
      </c>
      <c r="AG63" s="99"/>
      <c r="AH63" s="110" t="str">
        <f>IF(AG63="Reducir (Mitigar)","Debe establecer el plan de acción a implementar para mitigar el nivel del riesgo",
IF(AG63="Reducir (Transferir)","No amerita plan de acción. Debe tercerizar la actividad que genera este riesgo o adquirir polizas para evitar responsabilidad economica, sin embargo mantiene la responsabilidad reputacional",
IF(AG63="Aceptar","No amerita plan de acción. Asuma las consecuencias de la materialización del riesgo",
IF(AG63="Evitar","No amerita plan de acción. No ejecute la actividad que genera el riesgo",
IF(AG63="Reducir","Debe establecer el plan de acción a implementar para mitigar el nivel del riesgo",
IF(AG63="Compartir","No amerita plan de acción. Comparta el riesgo con una parte interesada que pueda gestionarlo con mas eficacia",""))))))</f>
        <v/>
      </c>
      <c r="AI63" s="104"/>
      <c r="AJ63" s="115"/>
      <c r="AK63" s="115" t="str">
        <f>IF(AI63="","","∑ Peso porcentual de cada acción definida")</f>
        <v/>
      </c>
      <c r="AL63" s="94"/>
      <c r="AM63" s="3"/>
      <c r="AN63" s="3"/>
      <c r="AO63" s="3"/>
      <c r="AP63" s="3"/>
      <c r="AQ63" s="3"/>
      <c r="AR63" s="3"/>
      <c r="AS63" s="3"/>
      <c r="AT63" s="3"/>
      <c r="AU63" s="3"/>
      <c r="AV63" s="3"/>
      <c r="AW63" s="3"/>
      <c r="AX63" s="3"/>
      <c r="AY63" s="3"/>
      <c r="AZ63" s="3"/>
      <c r="BA63" s="3"/>
      <c r="BB63" s="3"/>
      <c r="BC63" s="3"/>
      <c r="BD63" s="3"/>
      <c r="BE63" s="3"/>
      <c r="BF63" s="3"/>
    </row>
    <row r="64" spans="1:58" ht="31.5" customHeight="1">
      <c r="A64" s="88"/>
      <c r="B64" s="88"/>
      <c r="C64" s="88"/>
      <c r="D64" s="88"/>
      <c r="E64" s="88"/>
      <c r="F64" s="88"/>
      <c r="G64" s="88"/>
      <c r="H64" s="88"/>
      <c r="I64" s="88"/>
      <c r="J64" s="88"/>
      <c r="K64" s="88"/>
      <c r="L64" s="88"/>
      <c r="M64" s="88"/>
      <c r="N64" s="88"/>
      <c r="O64" s="88"/>
      <c r="P64" s="88"/>
      <c r="Q64" s="31" t="str">
        <f>IF($H$63="","",
IF(OR($H$63="Corrupción",$H$63="Lavado de Activos",$H$63="Financiación del Terrorismo",$H$63="Trámites, OPAs y Consultas de Acceso a la Información Pública"),'6.Valoración Control Corrupción'!$E64,'5. Valoración de Controles'!$H64))</f>
        <v/>
      </c>
      <c r="R64" s="24" t="str">
        <f>IF($H$63="","",
IF(OR($H$63="Corrupción",$H$63="Lavado de Activos",$H$63="Financiación del Terrorismo",$H$63="Trámites, OPAs y Consultas de Acceso a la Información Pública"),"No Aplica",'5. Valoración de Controles'!$I64))</f>
        <v/>
      </c>
      <c r="S64" s="24" t="str">
        <f>IF($H$63="","",
IF(OR($H$63="Corrupción",$H$63="Lavado de Activos",$H$63="Financiación del Terrorismo",$H$63="Trámites, OPAs y Consultas de Acceso a la Información Pública"),"No Aplica",'5. Valoración de Controles'!$J64))</f>
        <v/>
      </c>
      <c r="T64" s="24" t="str">
        <f>IF($H$63="","",
IF(OR($H$63="Corrupción",$H$63="Lavado de Activos",$H$63="Financiación del Terrorismo",$H$63="Trámites, OPAs y Consultas de Acceso a la Información Pública"),"No Aplica",'5. Valoración de Controles'!$K64))</f>
        <v/>
      </c>
      <c r="U64" s="24" t="str">
        <f>IF($H$63="","",
IF(OR($H$63="Corrupción",$H$63="Lavado de Activos",$H$63="Financiación del Terrorismo",$H$63="Trámites, OPAs y Consultas de Acceso a la Información Pública"),"No Aplica",'5. Valoración de Controles'!$L64))</f>
        <v/>
      </c>
      <c r="V64" s="24" t="str">
        <f>IF($H$63="","",
IF(OR($H$63="Corrupción",$H$63="Lavado de Activos",$H$63="Financiación del Terrorismo",$H$63="Trámites, OPAs y Consultas de Acceso a la Información Pública"),"No Aplica",'5. Valoración de Controles'!$M64))</f>
        <v/>
      </c>
      <c r="W64" s="24" t="str">
        <f>IF($H$63="","",
IF(OR($H$63="Corrupción",$H$63="Lavado de Activos",$H$63="Financiación del Terrorismo",$H$63="Trámites, OPAs y Consultas de Acceso a la Información Pública"),"No Aplica",'5. Valoración de Controles'!$N64))</f>
        <v/>
      </c>
      <c r="X64" s="32" t="str">
        <f>IF($H$63="","",
IF(OR($H$63="Corrupción",$H$63="Lavado de Activos",$H$63="Financiación del Terrorismo",$H$63="Trámites, OPAs y Consultas de Acceso a la Información Pública"),"No Aplica",'5. Valoración de Controles'!$O64))</f>
        <v/>
      </c>
      <c r="Y64" s="32" t="str">
        <f>IF($H$63="","",
IF(OR($H$63="Corrupción",$H$63="Lavado de Activos",$H$63="Financiación del Terrorismo",$H$63="Trámites, OPAs y Consultas de Acceso a la Información Pública"),"No Aplica",'5. Valoración de Controles'!$P64))</f>
        <v/>
      </c>
      <c r="Z64" s="32" t="str">
        <f>IF($H$63="","",
IF(OR($H$63="Corrupción",$H$63="Lavado de Activos",$H$63="Financiación del Terrorismo",$H$63="Trámites, OPAs y Consultas de Acceso a la Información Pública"),"No Aplica",'5. Valoración de Controles'!$Q64))</f>
        <v/>
      </c>
      <c r="AA64" s="25" t="str">
        <f>IF($H$63="","",
IF(OR($H$63="Corrupción",$H$63="Lavado de Activos",$H$63="Financiación del Terrorismo",$H$63="Trámites, OPAs y Consultas de Acceso a la Información Pública"),"No aplica",'5. Valoración de Controles'!$R64))</f>
        <v/>
      </c>
      <c r="AB64" s="88"/>
      <c r="AC64" s="88"/>
      <c r="AD64" s="88"/>
      <c r="AE64" s="88"/>
      <c r="AF64" s="88"/>
      <c r="AG64" s="88"/>
      <c r="AH64" s="88"/>
      <c r="AI64" s="88"/>
      <c r="AJ64" s="88"/>
      <c r="AK64" s="88"/>
      <c r="AL64" s="88"/>
      <c r="AM64" s="2"/>
      <c r="AN64" s="2"/>
      <c r="AO64" s="2"/>
      <c r="AP64" s="2"/>
      <c r="AQ64" s="2"/>
      <c r="AR64" s="2"/>
      <c r="AS64" s="2"/>
      <c r="AT64" s="2"/>
      <c r="AU64" s="2"/>
      <c r="AV64" s="2"/>
      <c r="AW64" s="2"/>
      <c r="AX64" s="2"/>
      <c r="AY64" s="2"/>
      <c r="AZ64" s="2"/>
      <c r="BA64" s="2"/>
      <c r="BB64" s="2"/>
      <c r="BC64" s="2"/>
      <c r="BD64" s="2"/>
      <c r="BE64" s="2"/>
      <c r="BF64" s="2"/>
    </row>
    <row r="65" spans="1:58" ht="31.5" customHeight="1">
      <c r="A65" s="83"/>
      <c r="B65" s="83"/>
      <c r="C65" s="83"/>
      <c r="D65" s="83"/>
      <c r="E65" s="83"/>
      <c r="F65" s="83"/>
      <c r="G65" s="83"/>
      <c r="H65" s="83"/>
      <c r="I65" s="83"/>
      <c r="J65" s="83"/>
      <c r="K65" s="83"/>
      <c r="L65" s="83"/>
      <c r="M65" s="83"/>
      <c r="N65" s="83"/>
      <c r="O65" s="83"/>
      <c r="P65" s="83"/>
      <c r="Q65" s="31" t="str">
        <f>IF($H$63="","",
IF(OR($H$63="Corrupción",$H$63="Lavado de Activos",$H$63="Financiación del Terrorismo",$H$63="Trámites, OPAs y Consultas de Acceso a la Información Pública"),'6.Valoración Control Corrupción'!$E65,'5. Valoración de Controles'!$H65))</f>
        <v/>
      </c>
      <c r="R65" s="24" t="str">
        <f>IF($H$63="","",
IF(OR($H$63="Corrupción",$H$63="Lavado de Activos",$H$63="Financiación del Terrorismo",$H$63="Trámites, OPAs y Consultas de Acceso a la Información Pública"),"No Aplica",'5. Valoración de Controles'!$I65))</f>
        <v/>
      </c>
      <c r="S65" s="24" t="str">
        <f>IF($H$63="","",
IF(OR($H$63="Corrupción",$H$63="Lavado de Activos",$H$63="Financiación del Terrorismo",$H$63="Trámites, OPAs y Consultas de Acceso a la Información Pública"),"No Aplica",'5. Valoración de Controles'!$J65))</f>
        <v/>
      </c>
      <c r="T65" s="24" t="str">
        <f>IF($H$63="","",
IF(OR($H$63="Corrupción",$H$63="Lavado de Activos",$H$63="Financiación del Terrorismo",$H$63="Trámites, OPAs y Consultas de Acceso a la Información Pública"),"No Aplica",'5. Valoración de Controles'!$K65))</f>
        <v/>
      </c>
      <c r="U65" s="24" t="str">
        <f>IF($H$63="","",
IF(OR($H$63="Corrupción",$H$63="Lavado de Activos",$H$63="Financiación del Terrorismo",$H$63="Trámites, OPAs y Consultas de Acceso a la Información Pública"),"No Aplica",'5. Valoración de Controles'!$L65))</f>
        <v/>
      </c>
      <c r="V65" s="24" t="str">
        <f>IF($H$63="","",
IF(OR($H$63="Corrupción",$H$63="Lavado de Activos",$H$63="Financiación del Terrorismo",$H$63="Trámites, OPAs y Consultas de Acceso a la Información Pública"),"No Aplica",'5. Valoración de Controles'!$M65))</f>
        <v/>
      </c>
      <c r="W65" s="24" t="str">
        <f>IF($H$63="","",
IF(OR($H$63="Corrupción",$H$63="Lavado de Activos",$H$63="Financiación del Terrorismo",$H$63="Trámites, OPAs y Consultas de Acceso a la Información Pública"),"No Aplica",'5. Valoración de Controles'!$N65))</f>
        <v/>
      </c>
      <c r="X65" s="32" t="str">
        <f>IF($H$63="","",
IF(OR($H$63="Corrupción",$H$63="Lavado de Activos",$H$63="Financiación del Terrorismo",$H$63="Trámites, OPAs y Consultas de Acceso a la Información Pública"),"No Aplica",'5. Valoración de Controles'!$O65))</f>
        <v/>
      </c>
      <c r="Y65" s="32" t="str">
        <f>IF($H$63="","",
IF(OR($H$63="Corrupción",$H$63="Lavado de Activos",$H$63="Financiación del Terrorismo",$H$63="Trámites, OPAs y Consultas de Acceso a la Información Pública"),"No Aplica",'5. Valoración de Controles'!$P65))</f>
        <v/>
      </c>
      <c r="Z65" s="32" t="str">
        <f>IF($H$63="","",
IF(OR($H$63="Corrupción",$H$63="Lavado de Activos",$H$63="Financiación del Terrorismo",$H$63="Trámites, OPAs y Consultas de Acceso a la Información Pública"),"No Aplica",'5. Valoración de Controles'!$Q65))</f>
        <v/>
      </c>
      <c r="AA65" s="25" t="str">
        <f>IF($H$63="","",
IF(OR($H$63="Corrupción",$H$63="Lavado de Activos",$H$63="Financiación del Terrorismo",$H$63="Trámites, OPAs y Consultas de Acceso a la Información Pública"),"No aplica",'5. Valoración de Controles'!$R65))</f>
        <v/>
      </c>
      <c r="AB65" s="83"/>
      <c r="AC65" s="83"/>
      <c r="AD65" s="83"/>
      <c r="AE65" s="83"/>
      <c r="AF65" s="83"/>
      <c r="AG65" s="83"/>
      <c r="AH65" s="83"/>
      <c r="AI65" s="83"/>
      <c r="AJ65" s="83"/>
      <c r="AK65" s="83"/>
      <c r="AL65" s="83"/>
      <c r="AM65" s="2"/>
      <c r="AN65" s="2"/>
      <c r="AO65" s="2"/>
      <c r="AP65" s="2"/>
      <c r="AQ65" s="2"/>
      <c r="AR65" s="2"/>
      <c r="AS65" s="2"/>
      <c r="AT65" s="2"/>
      <c r="AU65" s="2"/>
      <c r="AV65" s="2"/>
      <c r="AW65" s="2"/>
      <c r="AX65" s="2"/>
      <c r="AY65" s="2"/>
      <c r="AZ65" s="2"/>
      <c r="BA65" s="2"/>
      <c r="BB65" s="2"/>
      <c r="BC65" s="2"/>
      <c r="BD65" s="2"/>
      <c r="BE65" s="2"/>
      <c r="BF65" s="2"/>
    </row>
    <row r="66" spans="1:58" ht="31.5" customHeight="1">
      <c r="A66" s="93">
        <v>20</v>
      </c>
      <c r="B66" s="94" t="str">
        <f>'2. Identificación del Riesgo'!B66:B68</f>
        <v/>
      </c>
      <c r="C66" s="94" t="str">
        <f>IF('2. Identificación del Riesgo'!C66:C68="","",'2. Identificación del Riesgo'!C66:C68)</f>
        <v/>
      </c>
      <c r="D66" s="94" t="str">
        <f>IF('2. Identificación del Riesgo'!D66:D68="","",'2. Identificación del Riesgo'!D66:D68)</f>
        <v/>
      </c>
      <c r="E66" s="94" t="str">
        <f>IF('2. Identificación del Riesgo'!E66:E68="","",'2. Identificación del Riesgo'!E66:E68)</f>
        <v/>
      </c>
      <c r="F66" s="94" t="str">
        <f>IF('2. Identificación del Riesgo'!F66:F68="","",'2. Identificación del Riesgo'!F66:F68)</f>
        <v/>
      </c>
      <c r="G66" s="94" t="str">
        <f>IF('2. Identificación del Riesgo'!G66:G68="","",'2. Identificación del Riesgo'!G66:G68)</f>
        <v/>
      </c>
      <c r="H66" s="94" t="str">
        <f>IF('2. Identificación del Riesgo'!H66:H68="","",'2. Identificación del Riesgo'!H66:H68)</f>
        <v/>
      </c>
      <c r="I66" s="94" t="str">
        <f>IF('2. Identificación del Riesgo'!I66:I68="","",'2. Identificación del Riesgo'!I66:I68)</f>
        <v/>
      </c>
      <c r="J66" s="94" t="str">
        <f>IF('2. Identificación del Riesgo'!J66:J68="","",'2. Identificación del Riesgo'!J66:J68)</f>
        <v/>
      </c>
      <c r="K66" s="98" t="str">
        <f>'2. Identificación del Riesgo'!K66:K68</f>
        <v/>
      </c>
      <c r="L66" s="96" t="str">
        <f>'2. Identificación del Riesgo'!L66:L68</f>
        <v/>
      </c>
      <c r="M66" s="94" t="str">
        <f>IF(OR('2. Identificación del Riesgo'!H66:H68="Corrupción",'2. Identificación del Riesgo'!H66:H68="Lavado de Activos",'2. Identificación del Riesgo'!H66:H68="Financiación del Terrorismo",'2. Identificación del Riesgo'!H66:H68="Trámites, OPAs y Consultas de Acceso a la Información Pública"),"No Aplica",
IF('2. Identificación del Riesgo'!M66:M68="","",'2. Identificación del Riesgo'!M66:M68))</f>
        <v/>
      </c>
      <c r="N66" s="98" t="str">
        <f>'2. Identificación del Riesgo'!N66:N68</f>
        <v/>
      </c>
      <c r="O66" s="96" t="str">
        <f>'2. Identificación del Riesgo'!O66:O68</f>
        <v/>
      </c>
      <c r="P66" s="97" t="str">
        <f>'2. Identificación del Riesgo'!P66:P68</f>
        <v/>
      </c>
      <c r="Q66" s="31" t="str">
        <f>IF($H$66="","",
IF(OR($H$66="Corrupción",$H$66="Lavado de Activos",$H$66="Financiación del Terrorismo",$H$66="Trámites, OPAs y Consultas de Acceso a la Información Pública"),'6.Valoración Control Corrupción'!$E66,'5. Valoración de Controles'!$H66))</f>
        <v/>
      </c>
      <c r="R66" s="24" t="str">
        <f>IF($H$66="","",
IF(OR($H$66="Corrupción",$H$66="Lavado de Activos",$H$66="Financiación del Terrorismo",$H$66="Trámites, OPAs y Consultas de Acceso a la Información Pública"),"No Aplica",'5. Valoración de Controles'!$I66))</f>
        <v/>
      </c>
      <c r="S66" s="24" t="str">
        <f>IF($H$66="","",
IF(OR($H$66="Corrupción",$H$66="Lavado de Activos",$H$66="Financiación del Terrorismo",$H$66="Trámites, OPAs y Consultas de Acceso a la Información Pública"),"No Aplica",'5. Valoración de Controles'!$J66))</f>
        <v/>
      </c>
      <c r="T66" s="24" t="str">
        <f>IF($H$66="","",
IF(OR($H$66="Corrupción",$H$66="Lavado de Activos",$H$66="Financiación del Terrorismo",$H$66="Trámites, OPAs y Consultas de Acceso a la Información Pública"),"No Aplica",'5. Valoración de Controles'!$K66))</f>
        <v/>
      </c>
      <c r="U66" s="24" t="str">
        <f>IF($H$66="","",
IF(OR($H$66="Corrupción",$H$66="Lavado de Activos",$H$66="Financiación del Terrorismo",$H$66="Trámites, OPAs y Consultas de Acceso a la Información Pública"),"No Aplica",'5. Valoración de Controles'!$L66))</f>
        <v/>
      </c>
      <c r="V66" s="24" t="str">
        <f>IF($H$66="","",
IF(OR($H$66="Corrupción",$H$66="Lavado de Activos",$H$66="Financiación del Terrorismo",$H$66="Trámites, OPAs y Consultas de Acceso a la Información Pública"),"No Aplica",'5. Valoración de Controles'!$M66))</f>
        <v/>
      </c>
      <c r="W66" s="24" t="str">
        <f>IF($H$66="","",
IF(OR($H$66="Corrupción",$H$66="Lavado de Activos",$H$66="Financiación del Terrorismo",$H$66="Trámites, OPAs y Consultas de Acceso a la Información Pública"),"No Aplica",'5. Valoración de Controles'!$N66))</f>
        <v/>
      </c>
      <c r="X66" s="32" t="str">
        <f>IF($H$66="","",
IF(OR($H$66="Corrupción",$H$66="Lavado de Activos",$H$66="Financiación del Terrorismo",$H$66="Trámites, OPAs y Consultas de Acceso a la Información Pública"),"No Aplica",'5. Valoración de Controles'!$O66))</f>
        <v/>
      </c>
      <c r="Y66" s="32" t="str">
        <f>IF($H$66="","",
IF(OR($H$66="Corrupción",$H$66="Lavado de Activos",$H$66="Financiación del Terrorismo",$H$66="Trámites, OPAs y Consultas de Acceso a la Información Pública"),"No Aplica",'5. Valoración de Controles'!$P66))</f>
        <v/>
      </c>
      <c r="Z66" s="32" t="str">
        <f>IF($H$66="","",
IF(OR($H$66="Corrupción",$H$66="Lavado de Activos",$H$66="Financiación del Terrorismo",$H$66="Trámites, OPAs y Consultas de Acceso a la Información Pública"),"No Aplica",'5. Valoración de Controles'!$Q66))</f>
        <v/>
      </c>
      <c r="AA66" s="25" t="str">
        <f>IF($H$66="","",
IF(OR($H$66="Corrupción",$H$66="Lavado de Activos",$H$66="Financiación del Terrorismo",$H$66="Trámites, OPAs y Consultas de Acceso a la Información Pública"),"No aplica",'5. Valoración de Controles'!$R66))</f>
        <v/>
      </c>
      <c r="AB66" s="98" t="str">
        <f>IF(H66="","",
IF(OR(H66="Corrupción",H66="Lavado de Activos",H66="Financiación del Terrorismo",H66="Trámites, OPAs y Consultas de Acceso a la Información Pública"),'6.Valoración Control Corrupción'!W66:W68,
IF(OR(H66&lt;&gt;"Corrupción",H66&lt;&gt;"Lavado de Activos",H66&lt;&gt;"Financiación del Terrorismo",H66&lt;&gt;"Trámites, OPAs y Consultas de Acceso a la Información Pública"),IF(AC66="","",
IF(AND(AC66&gt;0,AC66&lt;0.4),"Muy Baja",
IF(AND(AC66&gt;=0.4,AC66&lt;0.6),"Baja",
IF(AND(AC66&gt;=0.6,AC66&lt;0.8),"Media",
IF(AND(AC66&gt;=0.8,AC66&lt;1),"Alta",
IF(AC66&gt;=1,"Muy Alta","")))))))))</f>
        <v/>
      </c>
      <c r="AC66" s="116"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Controles'!U68&gt;0,'5. Valoración de Controles'!U68,
IF('5. Valoración de Controles'!U67&gt;0,'5. Valoración de Controles'!U67,
IF('5. Valoración de Controles'!U66&gt;0,'5. Valoración de Controles'!U66,L66))))))</f>
        <v/>
      </c>
      <c r="AD66" s="98" t="str">
        <f>IF(H66="","",
IF(OR(H66="Corrupción",H66="Lavado de Activos",H66="Financiación del Terrorismo",H66="Trámites, OPAs y Consultas de Acceso a la Información Pública"),'3. Impacto Riesgo de Corrupción'!Z66:Z68,
IF(OR(H66&lt;&gt;"Corrupción",H66&lt;&gt;"Lavado de Activos",H66&lt;&gt;"Financiación del Terrorismo",H66&lt;&gt;"Trámites, OPAs y Consultas de Acceso a la Información Pública"),
IF(AE66="","",
IF(AND(AE66&gt;0,AE66&lt;0.4),"Leve",
IF(AND(AE66&gt;=0.4,AE66&lt;0.6),"Menor",
IF(AND(AE66&gt;=0.6,AE66&lt;0.8),"Moderado",
IF(AND(AE66&gt;=0.8,AE66&lt;1),"Mayor",
IF(AE66&gt;=1,"Catastrófico","")))))))))</f>
        <v/>
      </c>
      <c r="AE66" s="116" t="str">
        <f>IF(H66="","",
IF(OR(H66="Corrupción",H66="Lavado de Activos",H66="Financiación del Terrorismo",H66="Trámites, OPAs y Consultas de Acceso a la Información Pública"),"No aplica",
IF(OR(H66&lt;&gt;"Corrupción",H66&lt;&gt;"Lavado de Activos",H66&lt;&gt;"Financiación del Terrorismo",H66&lt;&gt;"Trámites, OPAs y Consultas de Acceso a la Información Pública"),
IF('5. Valoración de Controles'!V68&gt;0,'5. Valoración de Controles'!V68,
IF('5. Valoración de Controles'!V67&gt;0,'5. Valoración de Controles'!V67,
IF('5. Valoración de Controles'!V66&gt;0,'5. Valoración de Controles'!V66,O66))))))</f>
        <v/>
      </c>
      <c r="AF66" s="97" t="str">
        <f>IF(AND(AB66="Muy Alta",OR(AD66="Leve",AD66="Menor",AD66="Moderado",AD66="Mayor")),"Alto",
IF(AND(AB66="Alta",OR(AD66="Leve",AD66="Menor")),"Moderado",
IF(AND(AB66="Alta",OR(AD66="Moderado",AD66="Mayor")),"Alto",
IF(AND(AB66="Media",OR(AD66="Leve",AD66="Menor",AD66="Moderado")),"Moderado",
IF(AND(AB66="Media",OR(AD66="Mayor")),"Alto",
IF(AND(AB66="Baja",OR(AD66="Leve")),"Bajo",
IF(AND(OR(AB66="Baja",AB66="Improbable"),OR(AD66="Menor",AD66="Moderado")),"Moderado",
IF(AND(OR(AB66="Baja",AB66="Improbable"),AD66="Mayor"),"Alto",
IF(AND(AB66="Muy Baja",OR(AD66="Leve",AD66="Menor")),"Bajo",
IF(AND(OR(AB66="Muy Baja",AB66="Rara vez"),OR(AD66="Moderado")),"Moderado",
IF(AND(OR(AB66="Muy Baja",AB66="Rara vez"),AD66="Mayor"),"Alto",
IF(AND(OR(AB66="Casi seguro",AB66="Probable",AB66="Posible"),AD66="Mayor"),"Extremo",
IF(AND(AB66="Casi seguro",AD66="Moderado"),"Extremo",
IF(AND(OR(AB66="Probable",AB66="Posible"),OR(AD66="Moderado")),"Alto",
IF(AD66="Catastrófico","Extremo","")))))))))))))))</f>
        <v/>
      </c>
      <c r="AG66" s="99"/>
      <c r="AH66" s="110" t="str">
        <f>IF(AG66="Reducir (Mitigar)","Debe establecer el plan de acción a implementar para mitigar el nivel del riesgo",
IF(AG66="Reducir (Transferir)","No amerita plan de acción. Debe tercerizar la actividad que genera este riesgo o adquirir polizas para evitar responsabilidad economica, sin embargo mantiene la responsabilidad reputacional",
IF(AG66="Aceptar","No amerita plan de acción. Asuma las consecuencias de la materialización del riesgo",
IF(AG66="Evitar","No amerita plan de acción. No ejecute la actividad que genera el riesgo",
IF(AG66="Reducir","Debe establecer el plan de acción a implementar para mitigar el nivel del riesgo",
IF(AG66="Compartir","No amerita plan de acción. Comparta el riesgo con una parte interesada que pueda gestionarlo con mas eficacia",""))))))</f>
        <v/>
      </c>
      <c r="AI66" s="104"/>
      <c r="AJ66" s="115"/>
      <c r="AK66" s="115" t="str">
        <f>IF(AI66="","","∑ Peso porcentual de cada acción definida")</f>
        <v/>
      </c>
      <c r="AL66" s="94"/>
      <c r="AM66" s="3"/>
      <c r="AN66" s="3"/>
      <c r="AO66" s="3"/>
      <c r="AP66" s="3"/>
      <c r="AQ66" s="3"/>
      <c r="AR66" s="3"/>
      <c r="AS66" s="3"/>
      <c r="AT66" s="3"/>
      <c r="AU66" s="3"/>
      <c r="AV66" s="3"/>
      <c r="AW66" s="3"/>
      <c r="AX66" s="3"/>
      <c r="AY66" s="3"/>
      <c r="AZ66" s="3"/>
      <c r="BA66" s="3"/>
      <c r="BB66" s="3"/>
      <c r="BC66" s="3"/>
      <c r="BD66" s="3"/>
      <c r="BE66" s="3"/>
      <c r="BF66" s="3"/>
    </row>
    <row r="67" spans="1:58" ht="31.5" customHeight="1">
      <c r="A67" s="88"/>
      <c r="B67" s="88"/>
      <c r="C67" s="88"/>
      <c r="D67" s="88"/>
      <c r="E67" s="88"/>
      <c r="F67" s="88"/>
      <c r="G67" s="88"/>
      <c r="H67" s="88"/>
      <c r="I67" s="88"/>
      <c r="J67" s="88"/>
      <c r="K67" s="88"/>
      <c r="L67" s="88"/>
      <c r="M67" s="88"/>
      <c r="N67" s="88"/>
      <c r="O67" s="88"/>
      <c r="P67" s="88"/>
      <c r="Q67" s="31" t="str">
        <f>IF($H$66="","",
IF(OR($H$66="Corrupción",$H$66="Lavado de Activos",$H$66="Financiación del Terrorismo",$H$66="Trámites, OPAs y Consultas de Acceso a la Información Pública"),'6.Valoración Control Corrupción'!$E67,'5. Valoración de Controles'!$H67))</f>
        <v/>
      </c>
      <c r="R67" s="24" t="str">
        <f>IF($H$66="","",
IF(OR($H$66="Corrupción",$H$66="Lavado de Activos",$H$66="Financiación del Terrorismo",$H$66="Trámites, OPAs y Consultas de Acceso a la Información Pública"),"No Aplica",'5. Valoración de Controles'!$I67))</f>
        <v/>
      </c>
      <c r="S67" s="24" t="str">
        <f>IF($H$66="","",
IF(OR($H$66="Corrupción",$H$66="Lavado de Activos",$H$66="Financiación del Terrorismo",$H$66="Trámites, OPAs y Consultas de Acceso a la Información Pública"),"No Aplica",'5. Valoración de Controles'!$J67))</f>
        <v/>
      </c>
      <c r="T67" s="24" t="str">
        <f>IF($H$66="","",
IF(OR($H$66="Corrupción",$H$66="Lavado de Activos",$H$66="Financiación del Terrorismo",$H$66="Trámites, OPAs y Consultas de Acceso a la Información Pública"),"No Aplica",'5. Valoración de Controles'!$K67))</f>
        <v/>
      </c>
      <c r="U67" s="24" t="str">
        <f>IF($H$66="","",
IF(OR($H$66="Corrupción",$H$66="Lavado de Activos",$H$66="Financiación del Terrorismo",$H$66="Trámites, OPAs y Consultas de Acceso a la Información Pública"),"No Aplica",'5. Valoración de Controles'!$L67))</f>
        <v/>
      </c>
      <c r="V67" s="24" t="str">
        <f>IF($H$66="","",
IF(OR($H$66="Corrupción",$H$66="Lavado de Activos",$H$66="Financiación del Terrorismo",$H$66="Trámites, OPAs y Consultas de Acceso a la Información Pública"),"No Aplica",'5. Valoración de Controles'!$M67))</f>
        <v/>
      </c>
      <c r="W67" s="24" t="str">
        <f>IF($H$66="","",
IF(OR($H$66="Corrupción",$H$66="Lavado de Activos",$H$66="Financiación del Terrorismo",$H$66="Trámites, OPAs y Consultas de Acceso a la Información Pública"),"No Aplica",'5. Valoración de Controles'!$N67))</f>
        <v/>
      </c>
      <c r="X67" s="32" t="str">
        <f>IF($H$66="","",
IF(OR($H$66="Corrupción",$H$66="Lavado de Activos",$H$66="Financiación del Terrorismo",$H$66="Trámites, OPAs y Consultas de Acceso a la Información Pública"),"No Aplica",'5. Valoración de Controles'!$O67))</f>
        <v/>
      </c>
      <c r="Y67" s="32" t="str">
        <f>IF($H$66="","",
IF(OR($H$66="Corrupción",$H$66="Lavado de Activos",$H$66="Financiación del Terrorismo",$H$66="Trámites, OPAs y Consultas de Acceso a la Información Pública"),"No Aplica",'5. Valoración de Controles'!$P67))</f>
        <v/>
      </c>
      <c r="Z67" s="32" t="str">
        <f>IF($H$66="","",
IF(OR($H$66="Corrupción",$H$66="Lavado de Activos",$H$66="Financiación del Terrorismo",$H$66="Trámites, OPAs y Consultas de Acceso a la Información Pública"),"No Aplica",'5. Valoración de Controles'!$Q67))</f>
        <v/>
      </c>
      <c r="AA67" s="25" t="str">
        <f>IF($H$66="","",
IF(OR($H$66="Corrupción",$H$66="Lavado de Activos",$H$66="Financiación del Terrorismo",$H$66="Trámites, OPAs y Consultas de Acceso a la Información Pública"),"No aplica",'5. Valoración de Controles'!$R67))</f>
        <v/>
      </c>
      <c r="AB67" s="88"/>
      <c r="AC67" s="88"/>
      <c r="AD67" s="88"/>
      <c r="AE67" s="88"/>
      <c r="AF67" s="88"/>
      <c r="AG67" s="88"/>
      <c r="AH67" s="88"/>
      <c r="AI67" s="88"/>
      <c r="AJ67" s="88"/>
      <c r="AK67" s="88"/>
      <c r="AL67" s="88"/>
      <c r="AM67" s="2"/>
      <c r="AN67" s="2"/>
      <c r="AO67" s="2"/>
      <c r="AP67" s="2"/>
      <c r="AQ67" s="2"/>
      <c r="AR67" s="2"/>
      <c r="AS67" s="2"/>
      <c r="AT67" s="2"/>
      <c r="AU67" s="2"/>
      <c r="AV67" s="2"/>
      <c r="AW67" s="2"/>
      <c r="AX67" s="2"/>
      <c r="AY67" s="2"/>
      <c r="AZ67" s="2"/>
      <c r="BA67" s="2"/>
      <c r="BB67" s="2"/>
      <c r="BC67" s="2"/>
      <c r="BD67" s="2"/>
      <c r="BE67" s="2"/>
      <c r="BF67" s="2"/>
    </row>
    <row r="68" spans="1:58" ht="31.5" customHeight="1">
      <c r="A68" s="83"/>
      <c r="B68" s="83"/>
      <c r="C68" s="83"/>
      <c r="D68" s="83"/>
      <c r="E68" s="83"/>
      <c r="F68" s="83"/>
      <c r="G68" s="83"/>
      <c r="H68" s="83"/>
      <c r="I68" s="83"/>
      <c r="J68" s="83"/>
      <c r="K68" s="83"/>
      <c r="L68" s="83"/>
      <c r="M68" s="83"/>
      <c r="N68" s="83"/>
      <c r="O68" s="83"/>
      <c r="P68" s="83"/>
      <c r="Q68" s="31" t="str">
        <f>IF($H$66="","",
IF(OR($H$66="Corrupción",$H$66="Lavado de Activos",$H$66="Financiación del Terrorismo",$H$66="Trámites, OPAs y Consultas de Acceso a la Información Pública"),'6.Valoración Control Corrupción'!$E68,'5. Valoración de Controles'!$H68))</f>
        <v/>
      </c>
      <c r="R68" s="24" t="str">
        <f>IF($H$66="","",
IF(OR($H$66="Corrupción",$H$66="Lavado de Activos",$H$66="Financiación del Terrorismo",$H$66="Trámites, OPAs y Consultas de Acceso a la Información Pública"),"No Aplica",'5. Valoración de Controles'!$I68))</f>
        <v/>
      </c>
      <c r="S68" s="24" t="str">
        <f>IF($H$66="","",
IF(OR($H$66="Corrupción",$H$66="Lavado de Activos",$H$66="Financiación del Terrorismo",$H$66="Trámites, OPAs y Consultas de Acceso a la Información Pública"),"No Aplica",'5. Valoración de Controles'!$J68))</f>
        <v/>
      </c>
      <c r="T68" s="24" t="str">
        <f>IF($H$66="","",
IF(OR($H$66="Corrupción",$H$66="Lavado de Activos",$H$66="Financiación del Terrorismo",$H$66="Trámites, OPAs y Consultas de Acceso a la Información Pública"),"No Aplica",'5. Valoración de Controles'!$K68))</f>
        <v/>
      </c>
      <c r="U68" s="24" t="str">
        <f>IF($H$66="","",
IF(OR($H$66="Corrupción",$H$66="Lavado de Activos",$H$66="Financiación del Terrorismo",$H$66="Trámites, OPAs y Consultas de Acceso a la Información Pública"),"No Aplica",'5. Valoración de Controles'!$L68))</f>
        <v/>
      </c>
      <c r="V68" s="24" t="str">
        <f>IF($H$66="","",
IF(OR($H$66="Corrupción",$H$66="Lavado de Activos",$H$66="Financiación del Terrorismo",$H$66="Trámites, OPAs y Consultas de Acceso a la Información Pública"),"No Aplica",'5. Valoración de Controles'!$M68))</f>
        <v/>
      </c>
      <c r="W68" s="24" t="str">
        <f>IF($H$66="","",
IF(OR($H$66="Corrupción",$H$66="Lavado de Activos",$H$66="Financiación del Terrorismo",$H$66="Trámites, OPAs y Consultas de Acceso a la Información Pública"),"No Aplica",'5. Valoración de Controles'!$N68))</f>
        <v/>
      </c>
      <c r="X68" s="32" t="str">
        <f>IF($H$66="","",
IF(OR($H$66="Corrupción",$H$66="Lavado de Activos",$H$66="Financiación del Terrorismo",$H$66="Trámites, OPAs y Consultas de Acceso a la Información Pública"),"No Aplica",'5. Valoración de Controles'!$O68))</f>
        <v/>
      </c>
      <c r="Y68" s="32" t="str">
        <f>IF($H$66="","",
IF(OR($H$66="Corrupción",$H$66="Lavado de Activos",$H$66="Financiación del Terrorismo",$H$66="Trámites, OPAs y Consultas de Acceso a la Información Pública"),"No Aplica",'5. Valoración de Controles'!$P68))</f>
        <v/>
      </c>
      <c r="Z68" s="32" t="str">
        <f>IF($H$66="","",
IF(OR($H$66="Corrupción",$H$66="Lavado de Activos",$H$66="Financiación del Terrorismo",$H$66="Trámites, OPAs y Consultas de Acceso a la Información Pública"),"No Aplica",'5. Valoración de Controles'!$Q68))</f>
        <v/>
      </c>
      <c r="AA68" s="25" t="str">
        <f>IF($H$66="","",
IF(OR($H$66="Corrupción",$H$66="Lavado de Activos",$H$66="Financiación del Terrorismo",$H$66="Trámites, OPAs y Consultas de Acceso a la Información Pública"),"No aplica",'5. Valoración de Controles'!$R68))</f>
        <v/>
      </c>
      <c r="AB68" s="83"/>
      <c r="AC68" s="83"/>
      <c r="AD68" s="83"/>
      <c r="AE68" s="83"/>
      <c r="AF68" s="83"/>
      <c r="AG68" s="83"/>
      <c r="AH68" s="83"/>
      <c r="AI68" s="83"/>
      <c r="AJ68" s="83"/>
      <c r="AK68" s="83"/>
      <c r="AL68" s="83"/>
      <c r="AM68" s="2"/>
      <c r="AN68" s="2"/>
      <c r="AO68" s="2"/>
      <c r="AP68" s="2"/>
      <c r="AQ68" s="2"/>
      <c r="AR68" s="2"/>
      <c r="AS68" s="2"/>
      <c r="AT68" s="2"/>
      <c r="AU68" s="2"/>
      <c r="AV68" s="2"/>
      <c r="AW68" s="2"/>
      <c r="AX68" s="2"/>
      <c r="AY68" s="2"/>
      <c r="AZ68" s="2"/>
      <c r="BA68" s="2"/>
      <c r="BB68" s="2"/>
      <c r="BC68" s="2"/>
      <c r="BD68" s="2"/>
      <c r="BE68" s="2"/>
      <c r="BF68" s="2"/>
    </row>
    <row r="69" spans="1:58" ht="16.5" customHeight="1">
      <c r="A69" s="7"/>
      <c r="B69" s="7"/>
      <c r="C69" s="7"/>
      <c r="D69" s="7"/>
      <c r="E69" s="7"/>
      <c r="F69" s="7"/>
      <c r="G69" s="7"/>
      <c r="H69" s="7"/>
      <c r="I69" s="8"/>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row>
    <row r="70" spans="1:58" ht="16.5" hidden="1" customHeight="1">
      <c r="A70" s="7"/>
      <c r="B70" s="7"/>
      <c r="C70" s="7"/>
      <c r="D70" s="7"/>
      <c r="E70" s="7"/>
      <c r="F70" s="7"/>
      <c r="G70" s="7"/>
      <c r="H70" s="7"/>
      <c r="I70" s="8"/>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row>
    <row r="71" spans="1:58" ht="16.5" customHeight="1">
      <c r="A71" s="7"/>
      <c r="B71" s="7"/>
      <c r="C71" s="7"/>
      <c r="D71" s="7"/>
      <c r="E71" s="7"/>
      <c r="F71" s="7"/>
      <c r="G71" s="7"/>
      <c r="H71" s="7"/>
      <c r="I71" s="8"/>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row>
    <row r="72" spans="1:58" ht="16.5" customHeight="1">
      <c r="A72" s="7"/>
      <c r="B72" s="7"/>
      <c r="C72" s="7"/>
      <c r="D72" s="7"/>
      <c r="E72" s="7"/>
      <c r="F72" s="7"/>
      <c r="G72" s="7"/>
      <c r="H72" s="7"/>
      <c r="I72" s="8"/>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row>
    <row r="73" spans="1:58" ht="16.5" customHeight="1">
      <c r="A73" s="7"/>
      <c r="B73" s="7"/>
      <c r="C73" s="7"/>
      <c r="D73" s="7"/>
      <c r="E73" s="7"/>
      <c r="F73" s="7"/>
      <c r="G73" s="7"/>
      <c r="H73" s="7"/>
      <c r="I73" s="8"/>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row>
    <row r="74" spans="1:58" ht="16.5" customHeight="1">
      <c r="A74" s="7"/>
      <c r="B74" s="7"/>
      <c r="C74" s="7"/>
      <c r="D74" s="7"/>
      <c r="E74" s="7"/>
      <c r="F74" s="7"/>
      <c r="G74" s="7"/>
      <c r="H74" s="7"/>
      <c r="I74" s="8"/>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row>
    <row r="75" spans="1:58" ht="16.5" customHeight="1">
      <c r="A75" s="7"/>
      <c r="B75" s="7"/>
      <c r="C75" s="7"/>
      <c r="D75" s="7"/>
      <c r="E75" s="7"/>
      <c r="F75" s="7"/>
      <c r="G75" s="7"/>
      <c r="H75" s="7"/>
      <c r="I75" s="8"/>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row>
    <row r="76" spans="1:58" ht="16.5" customHeight="1">
      <c r="A76" s="7"/>
      <c r="B76" s="7"/>
      <c r="C76" s="7"/>
      <c r="D76" s="7"/>
      <c r="E76" s="7"/>
      <c r="F76" s="7"/>
      <c r="G76" s="7"/>
      <c r="H76" s="7"/>
      <c r="I76" s="8"/>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row>
    <row r="77" spans="1:58" ht="16.5" customHeight="1">
      <c r="A77" s="7"/>
      <c r="B77" s="7"/>
      <c r="C77" s="7"/>
      <c r="D77" s="7"/>
      <c r="E77" s="7"/>
      <c r="F77" s="7"/>
      <c r="G77" s="7"/>
      <c r="H77" s="7"/>
      <c r="I77" s="8"/>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row>
    <row r="78" spans="1:58" ht="16.5" customHeight="1">
      <c r="A78" s="7"/>
      <c r="B78" s="7"/>
      <c r="C78" s="7"/>
      <c r="D78" s="7"/>
      <c r="E78" s="7"/>
      <c r="F78" s="7"/>
      <c r="G78" s="7"/>
      <c r="H78" s="7"/>
      <c r="I78" s="8"/>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row>
    <row r="79" spans="1:58" ht="16.5" customHeight="1">
      <c r="A79" s="7"/>
      <c r="B79" s="7"/>
      <c r="C79" s="7"/>
      <c r="D79" s="7"/>
      <c r="E79" s="7"/>
      <c r="F79" s="7"/>
      <c r="G79" s="7"/>
      <c r="H79" s="7"/>
      <c r="I79" s="8"/>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row>
    <row r="80" spans="1:58" ht="16.5" customHeight="1">
      <c r="A80" s="7"/>
      <c r="B80" s="7"/>
      <c r="C80" s="7"/>
      <c r="D80" s="7"/>
      <c r="E80" s="7"/>
      <c r="F80" s="7"/>
      <c r="G80" s="7"/>
      <c r="H80" s="7"/>
      <c r="I80" s="8"/>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row>
    <row r="81" spans="1:58" ht="16.5" customHeight="1">
      <c r="A81" s="7"/>
      <c r="B81" s="7"/>
      <c r="C81" s="7"/>
      <c r="D81" s="7"/>
      <c r="E81" s="7"/>
      <c r="F81" s="7"/>
      <c r="G81" s="7"/>
      <c r="H81" s="7"/>
      <c r="I81" s="8"/>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row>
    <row r="82" spans="1:58" ht="16.5" customHeight="1">
      <c r="A82" s="7"/>
      <c r="B82" s="7"/>
      <c r="C82" s="7"/>
      <c r="D82" s="7"/>
      <c r="E82" s="7"/>
      <c r="F82" s="7"/>
      <c r="G82" s="7"/>
      <c r="H82" s="7"/>
      <c r="I82" s="8"/>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row>
    <row r="83" spans="1:58" ht="16.5" customHeight="1">
      <c r="A83" s="7"/>
      <c r="B83" s="7"/>
      <c r="C83" s="7"/>
      <c r="D83" s="7"/>
      <c r="E83" s="7"/>
      <c r="F83" s="7"/>
      <c r="G83" s="7"/>
      <c r="H83" s="7"/>
      <c r="I83" s="8"/>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row>
    <row r="84" spans="1:58" ht="16.5" customHeight="1">
      <c r="A84" s="7"/>
      <c r="B84" s="7"/>
      <c r="C84" s="7"/>
      <c r="D84" s="7"/>
      <c r="E84" s="7"/>
      <c r="F84" s="7"/>
      <c r="G84" s="7"/>
      <c r="H84" s="7"/>
      <c r="I84" s="8"/>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row>
    <row r="85" spans="1:58" ht="16.5" customHeight="1">
      <c r="A85" s="7"/>
      <c r="B85" s="7"/>
      <c r="C85" s="7"/>
      <c r="D85" s="7"/>
      <c r="E85" s="7"/>
      <c r="F85" s="7"/>
      <c r="G85" s="7"/>
      <c r="H85" s="7"/>
      <c r="I85" s="8"/>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row>
    <row r="86" spans="1:58" ht="16.5" customHeight="1">
      <c r="A86" s="7"/>
      <c r="B86" s="7"/>
      <c r="C86" s="7"/>
      <c r="D86" s="7"/>
      <c r="E86" s="7"/>
      <c r="F86" s="7"/>
      <c r="G86" s="7"/>
      <c r="H86" s="7"/>
      <c r="I86" s="8"/>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row>
    <row r="87" spans="1:58" ht="16.5" customHeight="1">
      <c r="A87" s="7"/>
      <c r="B87" s="7"/>
      <c r="C87" s="7"/>
      <c r="D87" s="7"/>
      <c r="E87" s="7"/>
      <c r="F87" s="7"/>
      <c r="G87" s="7"/>
      <c r="H87" s="7"/>
      <c r="I87" s="8"/>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row>
    <row r="88" spans="1:58" ht="16.5" customHeight="1">
      <c r="A88" s="7"/>
      <c r="B88" s="7"/>
      <c r="C88" s="7"/>
      <c r="D88" s="7"/>
      <c r="E88" s="7"/>
      <c r="F88" s="7"/>
      <c r="G88" s="7"/>
      <c r="H88" s="7"/>
      <c r="I88" s="8"/>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row>
    <row r="89" spans="1:58" ht="16.5" customHeight="1">
      <c r="A89" s="7"/>
      <c r="B89" s="7"/>
      <c r="C89" s="7"/>
      <c r="D89" s="7"/>
      <c r="E89" s="7"/>
      <c r="F89" s="7"/>
      <c r="G89" s="7"/>
      <c r="H89" s="7"/>
      <c r="I89" s="8"/>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row>
    <row r="90" spans="1:58" ht="16.5" customHeight="1">
      <c r="A90" s="7"/>
      <c r="B90" s="7"/>
      <c r="C90" s="7"/>
      <c r="D90" s="7"/>
      <c r="E90" s="7"/>
      <c r="F90" s="7"/>
      <c r="G90" s="7"/>
      <c r="H90" s="7"/>
      <c r="I90" s="8"/>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row>
    <row r="91" spans="1:58" ht="16.5" customHeight="1">
      <c r="A91" s="7"/>
      <c r="B91" s="7"/>
      <c r="C91" s="7"/>
      <c r="D91" s="7"/>
      <c r="E91" s="7"/>
      <c r="F91" s="7"/>
      <c r="G91" s="7"/>
      <c r="H91" s="7"/>
      <c r="I91" s="8"/>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row>
    <row r="92" spans="1:58" ht="16.5" customHeight="1">
      <c r="A92" s="7"/>
      <c r="B92" s="7"/>
      <c r="C92" s="7"/>
      <c r="D92" s="7"/>
      <c r="E92" s="7"/>
      <c r="F92" s="7"/>
      <c r="G92" s="7"/>
      <c r="H92" s="7"/>
      <c r="I92" s="8"/>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row>
    <row r="93" spans="1:58" ht="16.5" customHeight="1">
      <c r="A93" s="7"/>
      <c r="B93" s="7"/>
      <c r="C93" s="7"/>
      <c r="D93" s="7"/>
      <c r="E93" s="7"/>
      <c r="F93" s="7"/>
      <c r="G93" s="7"/>
      <c r="H93" s="7"/>
      <c r="I93" s="8"/>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row>
    <row r="94" spans="1:58" ht="16.5" customHeight="1">
      <c r="A94" s="7"/>
      <c r="B94" s="7"/>
      <c r="C94" s="7"/>
      <c r="D94" s="7"/>
      <c r="E94" s="7"/>
      <c r="F94" s="7"/>
      <c r="G94" s="7"/>
      <c r="H94" s="7"/>
      <c r="I94" s="8"/>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row>
    <row r="95" spans="1:58" ht="16.5" customHeight="1">
      <c r="A95" s="7"/>
      <c r="B95" s="7"/>
      <c r="C95" s="7"/>
      <c r="D95" s="7"/>
      <c r="E95" s="7"/>
      <c r="F95" s="7"/>
      <c r="G95" s="7"/>
      <c r="H95" s="7"/>
      <c r="I95" s="8"/>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row>
    <row r="96" spans="1:58" ht="16.5" customHeight="1">
      <c r="A96" s="7"/>
      <c r="B96" s="7"/>
      <c r="C96" s="7"/>
      <c r="D96" s="7"/>
      <c r="E96" s="7"/>
      <c r="F96" s="7"/>
      <c r="G96" s="7"/>
      <c r="H96" s="7"/>
      <c r="I96" s="8"/>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row>
    <row r="97" spans="1:58" ht="16.5" customHeight="1">
      <c r="A97" s="7"/>
      <c r="B97" s="7"/>
      <c r="C97" s="7"/>
      <c r="D97" s="7"/>
      <c r="E97" s="7"/>
      <c r="F97" s="7"/>
      <c r="G97" s="7"/>
      <c r="H97" s="7"/>
      <c r="I97" s="8"/>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row>
    <row r="98" spans="1:58" ht="16.5" customHeight="1">
      <c r="A98" s="7"/>
      <c r="B98" s="7"/>
      <c r="C98" s="7"/>
      <c r="D98" s="7"/>
      <c r="E98" s="7"/>
      <c r="F98" s="7"/>
      <c r="G98" s="7"/>
      <c r="H98" s="7"/>
      <c r="I98" s="8"/>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row>
    <row r="99" spans="1:58" ht="16.5" customHeight="1">
      <c r="A99" s="7"/>
      <c r="B99" s="7"/>
      <c r="C99" s="7"/>
      <c r="D99" s="7"/>
      <c r="E99" s="7"/>
      <c r="F99" s="7"/>
      <c r="G99" s="7"/>
      <c r="H99" s="7"/>
      <c r="I99" s="8"/>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row>
    <row r="100" spans="1:58" ht="16.5" customHeight="1">
      <c r="A100" s="7"/>
      <c r="B100" s="7"/>
      <c r="C100" s="7"/>
      <c r="D100" s="7"/>
      <c r="E100" s="7"/>
      <c r="F100" s="7"/>
      <c r="G100" s="7"/>
      <c r="H100" s="7"/>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row>
    <row r="101" spans="1:58" ht="16.5" customHeight="1">
      <c r="A101" s="7"/>
      <c r="B101" s="7"/>
      <c r="C101" s="7"/>
      <c r="D101" s="7"/>
      <c r="E101" s="7"/>
      <c r="F101" s="7"/>
      <c r="G101" s="7"/>
      <c r="H101" s="7"/>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row>
    <row r="102" spans="1:58" ht="16.5" customHeight="1">
      <c r="A102" s="7"/>
      <c r="B102" s="7"/>
      <c r="C102" s="7"/>
      <c r="D102" s="7"/>
      <c r="E102" s="7"/>
      <c r="F102" s="7"/>
      <c r="G102" s="7"/>
      <c r="H102" s="7"/>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row>
    <row r="103" spans="1:58" ht="16.5" customHeight="1">
      <c r="A103" s="7"/>
      <c r="B103" s="7"/>
      <c r="C103" s="7"/>
      <c r="D103" s="7"/>
      <c r="E103" s="7"/>
      <c r="F103" s="7"/>
      <c r="G103" s="7"/>
      <c r="H103" s="7"/>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row>
    <row r="104" spans="1:58" ht="16.5" customHeight="1">
      <c r="A104" s="7"/>
      <c r="B104" s="7"/>
      <c r="C104" s="7"/>
      <c r="D104" s="7"/>
      <c r="E104" s="7"/>
      <c r="F104" s="7"/>
      <c r="G104" s="7"/>
      <c r="H104" s="7"/>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row>
    <row r="105" spans="1:58" ht="16.5" customHeight="1">
      <c r="A105" s="7"/>
      <c r="B105" s="7"/>
      <c r="C105" s="7"/>
      <c r="D105" s="7"/>
      <c r="E105" s="7"/>
      <c r="F105" s="7"/>
      <c r="G105" s="7"/>
      <c r="H105" s="7"/>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row>
    <row r="106" spans="1:58" ht="16.5" customHeight="1">
      <c r="A106" s="7"/>
      <c r="B106" s="7"/>
      <c r="C106" s="7"/>
      <c r="D106" s="7"/>
      <c r="E106" s="7"/>
      <c r="F106" s="7"/>
      <c r="G106" s="7"/>
      <c r="H106" s="7"/>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row>
    <row r="107" spans="1:58" ht="16.5" customHeight="1">
      <c r="A107" s="7"/>
      <c r="B107" s="7"/>
      <c r="C107" s="7"/>
      <c r="D107" s="7"/>
      <c r="E107" s="7"/>
      <c r="F107" s="7"/>
      <c r="G107" s="7"/>
      <c r="H107" s="7"/>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row>
    <row r="108" spans="1:58" ht="16.5" customHeight="1">
      <c r="A108" s="7"/>
      <c r="B108" s="7"/>
      <c r="C108" s="7"/>
      <c r="D108" s="7"/>
      <c r="E108" s="7"/>
      <c r="F108" s="7"/>
      <c r="G108" s="7"/>
      <c r="H108" s="7"/>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row>
    <row r="109" spans="1:58" ht="16.5" customHeight="1">
      <c r="A109" s="7"/>
      <c r="B109" s="7"/>
      <c r="C109" s="7"/>
      <c r="D109" s="7"/>
      <c r="E109" s="7"/>
      <c r="F109" s="7"/>
      <c r="G109" s="7"/>
      <c r="H109" s="7"/>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row>
    <row r="110" spans="1:58" ht="16.5" customHeight="1">
      <c r="A110" s="7"/>
      <c r="B110" s="7"/>
      <c r="C110" s="7"/>
      <c r="D110" s="7"/>
      <c r="E110" s="7"/>
      <c r="F110" s="7"/>
      <c r="G110" s="7"/>
      <c r="H110" s="7"/>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row>
    <row r="111" spans="1:58" ht="16.5" customHeight="1">
      <c r="A111" s="7"/>
      <c r="B111" s="7"/>
      <c r="C111" s="7"/>
      <c r="D111" s="7"/>
      <c r="E111" s="7"/>
      <c r="F111" s="7"/>
      <c r="G111" s="7"/>
      <c r="H111" s="7"/>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row>
    <row r="112" spans="1:58" ht="16.5" customHeight="1">
      <c r="A112" s="7"/>
      <c r="B112" s="7"/>
      <c r="C112" s="7"/>
      <c r="D112" s="7"/>
      <c r="E112" s="7"/>
      <c r="F112" s="7"/>
      <c r="G112" s="7"/>
      <c r="H112" s="7"/>
      <c r="I112" s="8"/>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row>
    <row r="113" spans="1:58" ht="16.5" customHeight="1">
      <c r="A113" s="7"/>
      <c r="B113" s="7"/>
      <c r="C113" s="7"/>
      <c r="D113" s="7"/>
      <c r="E113" s="7"/>
      <c r="F113" s="7"/>
      <c r="G113" s="7"/>
      <c r="H113" s="7"/>
      <c r="I113" s="8"/>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row>
    <row r="114" spans="1:58" ht="16.5" customHeight="1">
      <c r="A114" s="7"/>
      <c r="B114" s="7"/>
      <c r="C114" s="7"/>
      <c r="D114" s="7"/>
      <c r="E114" s="7"/>
      <c r="F114" s="7"/>
      <c r="G114" s="7"/>
      <c r="H114" s="7"/>
      <c r="I114" s="8"/>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row>
    <row r="115" spans="1:58" ht="16.5" customHeight="1">
      <c r="A115" s="7"/>
      <c r="B115" s="7"/>
      <c r="C115" s="7"/>
      <c r="D115" s="7"/>
      <c r="E115" s="7"/>
      <c r="F115" s="7"/>
      <c r="G115" s="7"/>
      <c r="H115" s="7"/>
      <c r="I115" s="8"/>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row>
    <row r="116" spans="1:58" ht="16.5" customHeight="1">
      <c r="A116" s="7"/>
      <c r="B116" s="7"/>
      <c r="C116" s="7"/>
      <c r="D116" s="7"/>
      <c r="E116" s="7"/>
      <c r="F116" s="7"/>
      <c r="G116" s="7"/>
      <c r="H116" s="7"/>
      <c r="I116" s="8"/>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row>
    <row r="117" spans="1:58" ht="16.5" customHeight="1">
      <c r="A117" s="7"/>
      <c r="B117" s="7"/>
      <c r="C117" s="7"/>
      <c r="D117" s="7"/>
      <c r="E117" s="7"/>
      <c r="F117" s="7"/>
      <c r="G117" s="7"/>
      <c r="H117" s="7"/>
      <c r="I117" s="8"/>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c r="AP117" s="2"/>
      <c r="AQ117" s="2"/>
      <c r="AR117" s="2"/>
      <c r="AS117" s="2"/>
      <c r="AT117" s="2"/>
      <c r="AU117" s="2"/>
      <c r="AV117" s="2"/>
      <c r="AW117" s="2"/>
      <c r="AX117" s="2"/>
      <c r="AY117" s="2"/>
      <c r="AZ117" s="2"/>
      <c r="BA117" s="2"/>
      <c r="BB117" s="2"/>
      <c r="BC117" s="2"/>
      <c r="BD117" s="2"/>
      <c r="BE117" s="2"/>
      <c r="BF117" s="2"/>
    </row>
    <row r="118" spans="1:58" ht="16.5" customHeight="1">
      <c r="A118" s="7"/>
      <c r="B118" s="7"/>
      <c r="C118" s="7"/>
      <c r="D118" s="7"/>
      <c r="E118" s="7"/>
      <c r="F118" s="7"/>
      <c r="G118" s="7"/>
      <c r="H118" s="7"/>
      <c r="I118" s="8"/>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c r="AP118" s="2"/>
      <c r="AQ118" s="2"/>
      <c r="AR118" s="2"/>
      <c r="AS118" s="2"/>
      <c r="AT118" s="2"/>
      <c r="AU118" s="2"/>
      <c r="AV118" s="2"/>
      <c r="AW118" s="2"/>
      <c r="AX118" s="2"/>
      <c r="AY118" s="2"/>
      <c r="AZ118" s="2"/>
      <c r="BA118" s="2"/>
      <c r="BB118" s="2"/>
      <c r="BC118" s="2"/>
      <c r="BD118" s="2"/>
      <c r="BE118" s="2"/>
      <c r="BF118" s="2"/>
    </row>
    <row r="119" spans="1:58" ht="16.5" customHeight="1">
      <c r="A119" s="7"/>
      <c r="B119" s="7"/>
      <c r="C119" s="7"/>
      <c r="D119" s="7"/>
      <c r="E119" s="7"/>
      <c r="F119" s="7"/>
      <c r="G119" s="7"/>
      <c r="H119" s="7"/>
      <c r="I119" s="8"/>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c r="AP119" s="2"/>
      <c r="AQ119" s="2"/>
      <c r="AR119" s="2"/>
      <c r="AS119" s="2"/>
      <c r="AT119" s="2"/>
      <c r="AU119" s="2"/>
      <c r="AV119" s="2"/>
      <c r="AW119" s="2"/>
      <c r="AX119" s="2"/>
      <c r="AY119" s="2"/>
      <c r="AZ119" s="2"/>
      <c r="BA119" s="2"/>
      <c r="BB119" s="2"/>
      <c r="BC119" s="2"/>
      <c r="BD119" s="2"/>
      <c r="BE119" s="2"/>
      <c r="BF119" s="2"/>
    </row>
    <row r="120" spans="1:58" ht="16.5" customHeight="1">
      <c r="A120" s="7"/>
      <c r="B120" s="7"/>
      <c r="C120" s="7"/>
      <c r="D120" s="7"/>
      <c r="E120" s="7"/>
      <c r="F120" s="7"/>
      <c r="G120" s="7"/>
      <c r="H120" s="7"/>
      <c r="I120" s="8"/>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c r="AP120" s="2"/>
      <c r="AQ120" s="2"/>
      <c r="AR120" s="2"/>
      <c r="AS120" s="2"/>
      <c r="AT120" s="2"/>
      <c r="AU120" s="2"/>
      <c r="AV120" s="2"/>
      <c r="AW120" s="2"/>
      <c r="AX120" s="2"/>
      <c r="AY120" s="2"/>
      <c r="AZ120" s="2"/>
      <c r="BA120" s="2"/>
      <c r="BB120" s="2"/>
      <c r="BC120" s="2"/>
      <c r="BD120" s="2"/>
      <c r="BE120" s="2"/>
      <c r="BF120" s="2"/>
    </row>
    <row r="121" spans="1:58" ht="16.5" customHeight="1">
      <c r="A121" s="7"/>
      <c r="B121" s="7"/>
      <c r="C121" s="7"/>
      <c r="D121" s="7"/>
      <c r="E121" s="7"/>
      <c r="F121" s="7"/>
      <c r="G121" s="7"/>
      <c r="H121" s="7"/>
      <c r="I121" s="8"/>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row>
    <row r="122" spans="1:58" ht="16.5" customHeight="1">
      <c r="A122" s="7"/>
      <c r="B122" s="7"/>
      <c r="C122" s="7"/>
      <c r="D122" s="7"/>
      <c r="E122" s="7"/>
      <c r="F122" s="7"/>
      <c r="G122" s="7"/>
      <c r="H122" s="7"/>
      <c r="I122" s="8"/>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row>
    <row r="123" spans="1:58" ht="16.5" customHeight="1">
      <c r="A123" s="7"/>
      <c r="B123" s="7"/>
      <c r="C123" s="7"/>
      <c r="D123" s="7"/>
      <c r="E123" s="7"/>
      <c r="F123" s="7"/>
      <c r="G123" s="7"/>
      <c r="H123" s="7"/>
      <c r="I123" s="8"/>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row>
    <row r="124" spans="1:58" ht="16.5" customHeight="1">
      <c r="A124" s="7"/>
      <c r="B124" s="7"/>
      <c r="C124" s="7"/>
      <c r="D124" s="7"/>
      <c r="E124" s="7"/>
      <c r="F124" s="7"/>
      <c r="G124" s="7"/>
      <c r="H124" s="7"/>
      <c r="I124" s="8"/>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row>
    <row r="125" spans="1:58" ht="16.5" customHeight="1">
      <c r="A125" s="7"/>
      <c r="B125" s="7"/>
      <c r="C125" s="7"/>
      <c r="D125" s="7"/>
      <c r="E125" s="7"/>
      <c r="F125" s="7"/>
      <c r="G125" s="7"/>
      <c r="H125" s="7"/>
      <c r="I125" s="8"/>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row>
    <row r="126" spans="1:58" ht="16.5" customHeight="1">
      <c r="A126" s="7"/>
      <c r="B126" s="7"/>
      <c r="C126" s="7"/>
      <c r="D126" s="7"/>
      <c r="E126" s="7"/>
      <c r="F126" s="7"/>
      <c r="G126" s="7"/>
      <c r="H126" s="7"/>
      <c r="I126" s="8"/>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row>
    <row r="127" spans="1:58" ht="16.5" customHeight="1">
      <c r="A127" s="7"/>
      <c r="B127" s="7"/>
      <c r="C127" s="7"/>
      <c r="D127" s="7"/>
      <c r="E127" s="7"/>
      <c r="F127" s="7"/>
      <c r="G127" s="7"/>
      <c r="H127" s="7"/>
      <c r="I127" s="8"/>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row>
    <row r="128" spans="1:58" ht="16.5" customHeight="1">
      <c r="A128" s="7"/>
      <c r="B128" s="7"/>
      <c r="C128" s="7"/>
      <c r="D128" s="7"/>
      <c r="E128" s="7"/>
      <c r="F128" s="7"/>
      <c r="G128" s="7"/>
      <c r="H128" s="7"/>
      <c r="I128" s="8"/>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row>
    <row r="129" spans="1:58" ht="16.5" customHeight="1">
      <c r="A129" s="7"/>
      <c r="B129" s="7"/>
      <c r="C129" s="7"/>
      <c r="D129" s="7"/>
      <c r="E129" s="7"/>
      <c r="F129" s="7"/>
      <c r="G129" s="7"/>
      <c r="H129" s="7"/>
      <c r="I129" s="8"/>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row>
    <row r="130" spans="1:58" ht="16.5" customHeight="1">
      <c r="A130" s="7"/>
      <c r="B130" s="7"/>
      <c r="C130" s="7"/>
      <c r="D130" s="7"/>
      <c r="E130" s="7"/>
      <c r="F130" s="7"/>
      <c r="G130" s="7"/>
      <c r="H130" s="7"/>
      <c r="I130" s="8"/>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row>
    <row r="131" spans="1:58" ht="16.5" customHeight="1">
      <c r="A131" s="7"/>
      <c r="B131" s="7"/>
      <c r="C131" s="7"/>
      <c r="D131" s="7"/>
      <c r="E131" s="7"/>
      <c r="F131" s="7"/>
      <c r="G131" s="7"/>
      <c r="H131" s="7"/>
      <c r="I131" s="8"/>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row>
    <row r="132" spans="1:58" ht="16.5" customHeight="1">
      <c r="A132" s="7"/>
      <c r="B132" s="7"/>
      <c r="C132" s="7"/>
      <c r="D132" s="7"/>
      <c r="E132" s="7"/>
      <c r="F132" s="7"/>
      <c r="G132" s="7"/>
      <c r="H132" s="7"/>
      <c r="I132" s="8"/>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row>
    <row r="133" spans="1:58" ht="16.5" customHeight="1">
      <c r="A133" s="7"/>
      <c r="B133" s="7"/>
      <c r="C133" s="7"/>
      <c r="D133" s="7"/>
      <c r="E133" s="7"/>
      <c r="F133" s="7"/>
      <c r="G133" s="7"/>
      <c r="H133" s="7"/>
      <c r="I133" s="8"/>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c r="AP133" s="2"/>
      <c r="AQ133" s="2"/>
      <c r="AR133" s="2"/>
      <c r="AS133" s="2"/>
      <c r="AT133" s="2"/>
      <c r="AU133" s="2"/>
      <c r="AV133" s="2"/>
      <c r="AW133" s="2"/>
      <c r="AX133" s="2"/>
      <c r="AY133" s="2"/>
      <c r="AZ133" s="2"/>
      <c r="BA133" s="2"/>
      <c r="BB133" s="2"/>
      <c r="BC133" s="2"/>
      <c r="BD133" s="2"/>
      <c r="BE133" s="2"/>
      <c r="BF133" s="2"/>
    </row>
    <row r="134" spans="1:58" ht="16.5" customHeight="1">
      <c r="A134" s="7"/>
      <c r="B134" s="7"/>
      <c r="C134" s="7"/>
      <c r="D134" s="7"/>
      <c r="E134" s="7"/>
      <c r="F134" s="7"/>
      <c r="G134" s="7"/>
      <c r="H134" s="7"/>
      <c r="I134" s="8"/>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c r="AP134" s="2"/>
      <c r="AQ134" s="2"/>
      <c r="AR134" s="2"/>
      <c r="AS134" s="2"/>
      <c r="AT134" s="2"/>
      <c r="AU134" s="2"/>
      <c r="AV134" s="2"/>
      <c r="AW134" s="2"/>
      <c r="AX134" s="2"/>
      <c r="AY134" s="2"/>
      <c r="AZ134" s="2"/>
      <c r="BA134" s="2"/>
      <c r="BB134" s="2"/>
      <c r="BC134" s="2"/>
      <c r="BD134" s="2"/>
      <c r="BE134" s="2"/>
      <c r="BF134" s="2"/>
    </row>
    <row r="135" spans="1:58" ht="16.5" customHeight="1">
      <c r="A135" s="7"/>
      <c r="B135" s="7"/>
      <c r="C135" s="7"/>
      <c r="D135" s="7"/>
      <c r="E135" s="7"/>
      <c r="F135" s="7"/>
      <c r="G135" s="7"/>
      <c r="H135" s="7"/>
      <c r="I135" s="8"/>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c r="AP135" s="2"/>
      <c r="AQ135" s="2"/>
      <c r="AR135" s="2"/>
      <c r="AS135" s="2"/>
      <c r="AT135" s="2"/>
      <c r="AU135" s="2"/>
      <c r="AV135" s="2"/>
      <c r="AW135" s="2"/>
      <c r="AX135" s="2"/>
      <c r="AY135" s="2"/>
      <c r="AZ135" s="2"/>
      <c r="BA135" s="2"/>
      <c r="BB135" s="2"/>
      <c r="BC135" s="2"/>
      <c r="BD135" s="2"/>
      <c r="BE135" s="2"/>
      <c r="BF135" s="2"/>
    </row>
    <row r="136" spans="1:58" ht="16.5" customHeight="1">
      <c r="A136" s="7"/>
      <c r="B136" s="7"/>
      <c r="C136" s="7"/>
      <c r="D136" s="7"/>
      <c r="E136" s="7"/>
      <c r="F136" s="7"/>
      <c r="G136" s="7"/>
      <c r="H136" s="7"/>
      <c r="I136" s="8"/>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row>
    <row r="137" spans="1:58" ht="16.5" customHeight="1">
      <c r="A137" s="7"/>
      <c r="B137" s="7"/>
      <c r="C137" s="7"/>
      <c r="D137" s="7"/>
      <c r="E137" s="7"/>
      <c r="F137" s="7"/>
      <c r="G137" s="7"/>
      <c r="H137" s="7"/>
      <c r="I137" s="8"/>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row>
    <row r="138" spans="1:58" ht="16.5" customHeight="1">
      <c r="A138" s="7"/>
      <c r="B138" s="7"/>
      <c r="C138" s="7"/>
      <c r="D138" s="7"/>
      <c r="E138" s="7"/>
      <c r="F138" s="7"/>
      <c r="G138" s="7"/>
      <c r="H138" s="7"/>
      <c r="I138" s="8"/>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row>
    <row r="139" spans="1:58" ht="16.5" customHeight="1">
      <c r="A139" s="7"/>
      <c r="B139" s="7"/>
      <c r="C139" s="7"/>
      <c r="D139" s="7"/>
      <c r="E139" s="7"/>
      <c r="F139" s="7"/>
      <c r="G139" s="7"/>
      <c r="H139" s="7"/>
      <c r="I139" s="8"/>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row>
    <row r="140" spans="1:58" ht="16.5" customHeight="1">
      <c r="A140" s="7"/>
      <c r="B140" s="7"/>
      <c r="C140" s="7"/>
      <c r="D140" s="7"/>
      <c r="E140" s="7"/>
      <c r="F140" s="7"/>
      <c r="G140" s="7"/>
      <c r="H140" s="7"/>
      <c r="I140" s="8"/>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row>
    <row r="141" spans="1:58" ht="16.5" customHeight="1">
      <c r="A141" s="7"/>
      <c r="B141" s="7"/>
      <c r="C141" s="7"/>
      <c r="D141" s="7"/>
      <c r="E141" s="7"/>
      <c r="F141" s="7"/>
      <c r="G141" s="7"/>
      <c r="H141" s="7"/>
      <c r="I141" s="8"/>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row>
    <row r="142" spans="1:58" ht="16.5" customHeight="1">
      <c r="A142" s="7"/>
      <c r="B142" s="7"/>
      <c r="C142" s="7"/>
      <c r="D142" s="7"/>
      <c r="E142" s="7"/>
      <c r="F142" s="7"/>
      <c r="G142" s="7"/>
      <c r="H142" s="7"/>
      <c r="I142" s="8"/>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row>
    <row r="143" spans="1:58" ht="16.5" customHeight="1">
      <c r="A143" s="7"/>
      <c r="B143" s="7"/>
      <c r="C143" s="7"/>
      <c r="D143" s="7"/>
      <c r="E143" s="7"/>
      <c r="F143" s="7"/>
      <c r="G143" s="7"/>
      <c r="H143" s="7"/>
      <c r="I143" s="8"/>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row>
    <row r="144" spans="1:58" ht="16.5" customHeight="1">
      <c r="A144" s="7"/>
      <c r="B144" s="7"/>
      <c r="C144" s="7"/>
      <c r="D144" s="7"/>
      <c r="E144" s="7"/>
      <c r="F144" s="7"/>
      <c r="G144" s="7"/>
      <c r="H144" s="7"/>
      <c r="I144" s="8"/>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row>
    <row r="145" spans="1:58" ht="16.5" customHeight="1">
      <c r="A145" s="7"/>
      <c r="B145" s="7"/>
      <c r="C145" s="7"/>
      <c r="D145" s="7"/>
      <c r="E145" s="7"/>
      <c r="F145" s="7"/>
      <c r="G145" s="7"/>
      <c r="H145" s="7"/>
      <c r="I145" s="8"/>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row>
    <row r="146" spans="1:58" ht="16.5" customHeight="1">
      <c r="A146" s="7"/>
      <c r="B146" s="7"/>
      <c r="C146" s="7"/>
      <c r="D146" s="7"/>
      <c r="E146" s="7"/>
      <c r="F146" s="7"/>
      <c r="G146" s="7"/>
      <c r="H146" s="7"/>
      <c r="I146" s="8"/>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row>
    <row r="147" spans="1:58" ht="16.5" customHeight="1">
      <c r="A147" s="7"/>
      <c r="B147" s="7"/>
      <c r="C147" s="7"/>
      <c r="D147" s="7"/>
      <c r="E147" s="7"/>
      <c r="F147" s="7"/>
      <c r="G147" s="7"/>
      <c r="H147" s="7"/>
      <c r="I147" s="8"/>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row>
    <row r="148" spans="1:58" ht="16.5" customHeight="1">
      <c r="A148" s="7"/>
      <c r="B148" s="7"/>
      <c r="C148" s="7"/>
      <c r="D148" s="7"/>
      <c r="E148" s="7"/>
      <c r="F148" s="7"/>
      <c r="G148" s="7"/>
      <c r="H148" s="7"/>
      <c r="I148" s="8"/>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row>
    <row r="149" spans="1:58" ht="16.5" customHeight="1">
      <c r="A149" s="7"/>
      <c r="B149" s="7"/>
      <c r="C149" s="7"/>
      <c r="D149" s="7"/>
      <c r="E149" s="7"/>
      <c r="F149" s="7"/>
      <c r="G149" s="7"/>
      <c r="H149" s="7"/>
      <c r="I149" s="8"/>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c r="AP149" s="2"/>
      <c r="AQ149" s="2"/>
      <c r="AR149" s="2"/>
      <c r="AS149" s="2"/>
      <c r="AT149" s="2"/>
      <c r="AU149" s="2"/>
      <c r="AV149" s="2"/>
      <c r="AW149" s="2"/>
      <c r="AX149" s="2"/>
      <c r="AY149" s="2"/>
      <c r="AZ149" s="2"/>
      <c r="BA149" s="2"/>
      <c r="BB149" s="2"/>
      <c r="BC149" s="2"/>
      <c r="BD149" s="2"/>
      <c r="BE149" s="2"/>
      <c r="BF149" s="2"/>
    </row>
    <row r="150" spans="1:58" ht="16.5" customHeight="1">
      <c r="A150" s="7"/>
      <c r="B150" s="7"/>
      <c r="C150" s="7"/>
      <c r="D150" s="7"/>
      <c r="E150" s="7"/>
      <c r="F150" s="7"/>
      <c r="G150" s="7"/>
      <c r="H150" s="7"/>
      <c r="I150" s="8"/>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row>
    <row r="151" spans="1:58" ht="16.5" customHeight="1">
      <c r="A151" s="7"/>
      <c r="B151" s="7"/>
      <c r="C151" s="7"/>
      <c r="D151" s="7"/>
      <c r="E151" s="7"/>
      <c r="F151" s="7"/>
      <c r="G151" s="7"/>
      <c r="H151" s="7"/>
      <c r="I151" s="8"/>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c r="AP151" s="2"/>
      <c r="AQ151" s="2"/>
      <c r="AR151" s="2"/>
      <c r="AS151" s="2"/>
      <c r="AT151" s="2"/>
      <c r="AU151" s="2"/>
      <c r="AV151" s="2"/>
      <c r="AW151" s="2"/>
      <c r="AX151" s="2"/>
      <c r="AY151" s="2"/>
      <c r="AZ151" s="2"/>
      <c r="BA151" s="2"/>
      <c r="BB151" s="2"/>
      <c r="BC151" s="2"/>
      <c r="BD151" s="2"/>
      <c r="BE151" s="2"/>
      <c r="BF151" s="2"/>
    </row>
    <row r="152" spans="1:58" ht="16.5" customHeight="1">
      <c r="A152" s="7"/>
      <c r="B152" s="7"/>
      <c r="C152" s="7"/>
      <c r="D152" s="7"/>
      <c r="E152" s="7"/>
      <c r="F152" s="7"/>
      <c r="G152" s="7"/>
      <c r="H152" s="7"/>
      <c r="I152" s="8"/>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c r="AP152" s="2"/>
      <c r="AQ152" s="2"/>
      <c r="AR152" s="2"/>
      <c r="AS152" s="2"/>
      <c r="AT152" s="2"/>
      <c r="AU152" s="2"/>
      <c r="AV152" s="2"/>
      <c r="AW152" s="2"/>
      <c r="AX152" s="2"/>
      <c r="AY152" s="2"/>
      <c r="AZ152" s="2"/>
      <c r="BA152" s="2"/>
      <c r="BB152" s="2"/>
      <c r="BC152" s="2"/>
      <c r="BD152" s="2"/>
      <c r="BE152" s="2"/>
      <c r="BF152" s="2"/>
    </row>
    <row r="153" spans="1:58" ht="16.5" customHeight="1">
      <c r="A153" s="7"/>
      <c r="B153" s="7"/>
      <c r="C153" s="7"/>
      <c r="D153" s="7"/>
      <c r="E153" s="7"/>
      <c r="F153" s="7"/>
      <c r="G153" s="7"/>
      <c r="H153" s="7"/>
      <c r="I153" s="8"/>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c r="AP153" s="2"/>
      <c r="AQ153" s="2"/>
      <c r="AR153" s="2"/>
      <c r="AS153" s="2"/>
      <c r="AT153" s="2"/>
      <c r="AU153" s="2"/>
      <c r="AV153" s="2"/>
      <c r="AW153" s="2"/>
      <c r="AX153" s="2"/>
      <c r="AY153" s="2"/>
      <c r="AZ153" s="2"/>
      <c r="BA153" s="2"/>
      <c r="BB153" s="2"/>
      <c r="BC153" s="2"/>
      <c r="BD153" s="2"/>
      <c r="BE153" s="2"/>
      <c r="BF153" s="2"/>
    </row>
    <row r="154" spans="1:58" ht="16.5" customHeight="1">
      <c r="A154" s="7"/>
      <c r="B154" s="7"/>
      <c r="C154" s="7"/>
      <c r="D154" s="7"/>
      <c r="E154" s="7"/>
      <c r="F154" s="7"/>
      <c r="G154" s="7"/>
      <c r="H154" s="7"/>
      <c r="I154" s="8"/>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c r="AP154" s="2"/>
      <c r="AQ154" s="2"/>
      <c r="AR154" s="2"/>
      <c r="AS154" s="2"/>
      <c r="AT154" s="2"/>
      <c r="AU154" s="2"/>
      <c r="AV154" s="2"/>
      <c r="AW154" s="2"/>
      <c r="AX154" s="2"/>
      <c r="AY154" s="2"/>
      <c r="AZ154" s="2"/>
      <c r="BA154" s="2"/>
      <c r="BB154" s="2"/>
      <c r="BC154" s="2"/>
      <c r="BD154" s="2"/>
      <c r="BE154" s="2"/>
      <c r="BF154" s="2"/>
    </row>
    <row r="155" spans="1:58" ht="16.5" customHeight="1">
      <c r="A155" s="7"/>
      <c r="B155" s="7"/>
      <c r="C155" s="7"/>
      <c r="D155" s="7"/>
      <c r="E155" s="7"/>
      <c r="F155" s="7"/>
      <c r="G155" s="7"/>
      <c r="H155" s="7"/>
      <c r="I155" s="8"/>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c r="AP155" s="2"/>
      <c r="AQ155" s="2"/>
      <c r="AR155" s="2"/>
      <c r="AS155" s="2"/>
      <c r="AT155" s="2"/>
      <c r="AU155" s="2"/>
      <c r="AV155" s="2"/>
      <c r="AW155" s="2"/>
      <c r="AX155" s="2"/>
      <c r="AY155" s="2"/>
      <c r="AZ155" s="2"/>
      <c r="BA155" s="2"/>
      <c r="BB155" s="2"/>
      <c r="BC155" s="2"/>
      <c r="BD155" s="2"/>
      <c r="BE155" s="2"/>
      <c r="BF155" s="2"/>
    </row>
    <row r="156" spans="1:58" ht="16.5" customHeight="1">
      <c r="A156" s="7"/>
      <c r="B156" s="7"/>
      <c r="C156" s="7"/>
      <c r="D156" s="7"/>
      <c r="E156" s="7"/>
      <c r="F156" s="7"/>
      <c r="G156" s="7"/>
      <c r="H156" s="7"/>
      <c r="I156" s="8"/>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c r="AP156" s="2"/>
      <c r="AQ156" s="2"/>
      <c r="AR156" s="2"/>
      <c r="AS156" s="2"/>
      <c r="AT156" s="2"/>
      <c r="AU156" s="2"/>
      <c r="AV156" s="2"/>
      <c r="AW156" s="2"/>
      <c r="AX156" s="2"/>
      <c r="AY156" s="2"/>
      <c r="AZ156" s="2"/>
      <c r="BA156" s="2"/>
      <c r="BB156" s="2"/>
      <c r="BC156" s="2"/>
      <c r="BD156" s="2"/>
      <c r="BE156" s="2"/>
      <c r="BF156" s="2"/>
    </row>
    <row r="157" spans="1:58" ht="16.5" customHeight="1">
      <c r="A157" s="7"/>
      <c r="B157" s="7"/>
      <c r="C157" s="7"/>
      <c r="D157" s="7"/>
      <c r="E157" s="7"/>
      <c r="F157" s="7"/>
      <c r="G157" s="7"/>
      <c r="H157" s="7"/>
      <c r="I157" s="8"/>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c r="AP157" s="2"/>
      <c r="AQ157" s="2"/>
      <c r="AR157" s="2"/>
      <c r="AS157" s="2"/>
      <c r="AT157" s="2"/>
      <c r="AU157" s="2"/>
      <c r="AV157" s="2"/>
      <c r="AW157" s="2"/>
      <c r="AX157" s="2"/>
      <c r="AY157" s="2"/>
      <c r="AZ157" s="2"/>
      <c r="BA157" s="2"/>
      <c r="BB157" s="2"/>
      <c r="BC157" s="2"/>
      <c r="BD157" s="2"/>
      <c r="BE157" s="2"/>
      <c r="BF157" s="2"/>
    </row>
    <row r="158" spans="1:58" ht="16.5" customHeight="1">
      <c r="A158" s="7"/>
      <c r="B158" s="7"/>
      <c r="C158" s="7"/>
      <c r="D158" s="7"/>
      <c r="E158" s="7"/>
      <c r="F158" s="7"/>
      <c r="G158" s="7"/>
      <c r="H158" s="7"/>
      <c r="I158" s="8"/>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row>
    <row r="159" spans="1:58" ht="16.5" customHeight="1">
      <c r="A159" s="7"/>
      <c r="B159" s="7"/>
      <c r="C159" s="7"/>
      <c r="D159" s="7"/>
      <c r="E159" s="7"/>
      <c r="F159" s="7"/>
      <c r="G159" s="7"/>
      <c r="H159" s="7"/>
      <c r="I159" s="8"/>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c r="AP159" s="2"/>
      <c r="AQ159" s="2"/>
      <c r="AR159" s="2"/>
      <c r="AS159" s="2"/>
      <c r="AT159" s="2"/>
      <c r="AU159" s="2"/>
      <c r="AV159" s="2"/>
      <c r="AW159" s="2"/>
      <c r="AX159" s="2"/>
      <c r="AY159" s="2"/>
      <c r="AZ159" s="2"/>
      <c r="BA159" s="2"/>
      <c r="BB159" s="2"/>
      <c r="BC159" s="2"/>
      <c r="BD159" s="2"/>
      <c r="BE159" s="2"/>
      <c r="BF159" s="2"/>
    </row>
    <row r="160" spans="1:58" ht="16.5" customHeight="1">
      <c r="A160" s="7"/>
      <c r="B160" s="7"/>
      <c r="C160" s="7"/>
      <c r="D160" s="7"/>
      <c r="E160" s="7"/>
      <c r="F160" s="7"/>
      <c r="G160" s="7"/>
      <c r="H160" s="7"/>
      <c r="I160" s="8"/>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c r="AP160" s="2"/>
      <c r="AQ160" s="2"/>
      <c r="AR160" s="2"/>
      <c r="AS160" s="2"/>
      <c r="AT160" s="2"/>
      <c r="AU160" s="2"/>
      <c r="AV160" s="2"/>
      <c r="AW160" s="2"/>
      <c r="AX160" s="2"/>
      <c r="AY160" s="2"/>
      <c r="AZ160" s="2"/>
      <c r="BA160" s="2"/>
      <c r="BB160" s="2"/>
      <c r="BC160" s="2"/>
      <c r="BD160" s="2"/>
      <c r="BE160" s="2"/>
      <c r="BF160" s="2"/>
    </row>
    <row r="161" spans="1:58" ht="16.5" customHeight="1">
      <c r="A161" s="7"/>
      <c r="B161" s="7"/>
      <c r="C161" s="7"/>
      <c r="D161" s="7"/>
      <c r="E161" s="7"/>
      <c r="F161" s="7"/>
      <c r="G161" s="7"/>
      <c r="H161" s="7"/>
      <c r="I161" s="8"/>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F161" s="2"/>
    </row>
    <row r="162" spans="1:58" ht="16.5" customHeight="1">
      <c r="A162" s="7"/>
      <c r="B162" s="7"/>
      <c r="C162" s="7"/>
      <c r="D162" s="7"/>
      <c r="E162" s="7"/>
      <c r="F162" s="7"/>
      <c r="G162" s="7"/>
      <c r="H162" s="7"/>
      <c r="I162" s="8"/>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c r="AP162" s="2"/>
      <c r="AQ162" s="2"/>
      <c r="AR162" s="2"/>
      <c r="AS162" s="2"/>
      <c r="AT162" s="2"/>
      <c r="AU162" s="2"/>
      <c r="AV162" s="2"/>
      <c r="AW162" s="2"/>
      <c r="AX162" s="2"/>
      <c r="AY162" s="2"/>
      <c r="AZ162" s="2"/>
      <c r="BA162" s="2"/>
      <c r="BB162" s="2"/>
      <c r="BC162" s="2"/>
      <c r="BD162" s="2"/>
      <c r="BE162" s="2"/>
      <c r="BF162" s="2"/>
    </row>
    <row r="163" spans="1:58" ht="16.5" customHeight="1">
      <c r="A163" s="7"/>
      <c r="B163" s="7"/>
      <c r="C163" s="7"/>
      <c r="D163" s="7"/>
      <c r="E163" s="7"/>
      <c r="F163" s="7"/>
      <c r="G163" s="7"/>
      <c r="H163" s="7"/>
      <c r="I163" s="8"/>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row>
    <row r="164" spans="1:58" ht="16.5" customHeight="1">
      <c r="A164" s="7"/>
      <c r="B164" s="7"/>
      <c r="C164" s="7"/>
      <c r="D164" s="7"/>
      <c r="E164" s="7"/>
      <c r="F164" s="7"/>
      <c r="G164" s="7"/>
      <c r="H164" s="7"/>
      <c r="I164" s="8"/>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c r="AP164" s="2"/>
      <c r="AQ164" s="2"/>
      <c r="AR164" s="2"/>
      <c r="AS164" s="2"/>
      <c r="AT164" s="2"/>
      <c r="AU164" s="2"/>
      <c r="AV164" s="2"/>
      <c r="AW164" s="2"/>
      <c r="AX164" s="2"/>
      <c r="AY164" s="2"/>
      <c r="AZ164" s="2"/>
      <c r="BA164" s="2"/>
      <c r="BB164" s="2"/>
      <c r="BC164" s="2"/>
      <c r="BD164" s="2"/>
      <c r="BE164" s="2"/>
      <c r="BF164" s="2"/>
    </row>
    <row r="165" spans="1:58" ht="16.5" customHeight="1">
      <c r="A165" s="7"/>
      <c r="B165" s="7"/>
      <c r="C165" s="7"/>
      <c r="D165" s="7"/>
      <c r="E165" s="7"/>
      <c r="F165" s="7"/>
      <c r="G165" s="7"/>
      <c r="H165" s="7"/>
      <c r="I165" s="8"/>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row>
    <row r="166" spans="1:58" ht="16.5" customHeight="1">
      <c r="A166" s="7"/>
      <c r="B166" s="7"/>
      <c r="C166" s="7"/>
      <c r="D166" s="7"/>
      <c r="E166" s="7"/>
      <c r="F166" s="7"/>
      <c r="G166" s="7"/>
      <c r="H166" s="7"/>
      <c r="I166" s="8"/>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AS166" s="2"/>
      <c r="AT166" s="2"/>
      <c r="AU166" s="2"/>
      <c r="AV166" s="2"/>
      <c r="AW166" s="2"/>
      <c r="AX166" s="2"/>
      <c r="AY166" s="2"/>
      <c r="AZ166" s="2"/>
      <c r="BA166" s="2"/>
      <c r="BB166" s="2"/>
      <c r="BC166" s="2"/>
      <c r="BD166" s="2"/>
      <c r="BE166" s="2"/>
      <c r="BF166" s="2"/>
    </row>
    <row r="167" spans="1:58" ht="16.5" customHeight="1">
      <c r="A167" s="7"/>
      <c r="B167" s="7"/>
      <c r="C167" s="7"/>
      <c r="D167" s="7"/>
      <c r="E167" s="7"/>
      <c r="F167" s="7"/>
      <c r="G167" s="7"/>
      <c r="H167" s="7"/>
      <c r="I167" s="8"/>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row>
    <row r="168" spans="1:58" ht="16.5" customHeight="1">
      <c r="A168" s="7"/>
      <c r="B168" s="7"/>
      <c r="C168" s="7"/>
      <c r="D168" s="7"/>
      <c r="E168" s="7"/>
      <c r="F168" s="7"/>
      <c r="G168" s="7"/>
      <c r="H168" s="7"/>
      <c r="I168" s="8"/>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c r="AP168" s="2"/>
      <c r="AQ168" s="2"/>
      <c r="AR168" s="2"/>
      <c r="AS168" s="2"/>
      <c r="AT168" s="2"/>
      <c r="AU168" s="2"/>
      <c r="AV168" s="2"/>
      <c r="AW168" s="2"/>
      <c r="AX168" s="2"/>
      <c r="AY168" s="2"/>
      <c r="AZ168" s="2"/>
      <c r="BA168" s="2"/>
      <c r="BB168" s="2"/>
      <c r="BC168" s="2"/>
      <c r="BD168" s="2"/>
      <c r="BE168" s="2"/>
      <c r="BF168" s="2"/>
    </row>
    <row r="169" spans="1:58" ht="16.5" customHeight="1">
      <c r="A169" s="7"/>
      <c r="B169" s="7"/>
      <c r="C169" s="7"/>
      <c r="D169" s="7"/>
      <c r="E169" s="7"/>
      <c r="F169" s="7"/>
      <c r="G169" s="7"/>
      <c r="H169" s="7"/>
      <c r="I169" s="8"/>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2"/>
      <c r="AV169" s="2"/>
      <c r="AW169" s="2"/>
      <c r="AX169" s="2"/>
      <c r="AY169" s="2"/>
      <c r="AZ169" s="2"/>
      <c r="BA169" s="2"/>
      <c r="BB169" s="2"/>
      <c r="BC169" s="2"/>
      <c r="BD169" s="2"/>
      <c r="BE169" s="2"/>
      <c r="BF169" s="2"/>
    </row>
    <row r="170" spans="1:58" ht="16.5" customHeight="1">
      <c r="A170" s="7"/>
      <c r="B170" s="7"/>
      <c r="C170" s="7"/>
      <c r="D170" s="7"/>
      <c r="E170" s="7"/>
      <c r="F170" s="7"/>
      <c r="G170" s="7"/>
      <c r="H170" s="7"/>
      <c r="I170" s="8"/>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row>
    <row r="171" spans="1:58" ht="16.5" customHeight="1">
      <c r="A171" s="7"/>
      <c r="B171" s="7"/>
      <c r="C171" s="7"/>
      <c r="D171" s="7"/>
      <c r="E171" s="7"/>
      <c r="F171" s="7"/>
      <c r="G171" s="7"/>
      <c r="H171" s="7"/>
      <c r="I171" s="8"/>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row>
    <row r="172" spans="1:58" ht="16.5" customHeight="1">
      <c r="A172" s="7"/>
      <c r="B172" s="7"/>
      <c r="C172" s="7"/>
      <c r="D172" s="7"/>
      <c r="E172" s="7"/>
      <c r="F172" s="7"/>
      <c r="G172" s="7"/>
      <c r="H172" s="7"/>
      <c r="I172" s="8"/>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row>
    <row r="173" spans="1:58" ht="16.5" customHeight="1">
      <c r="A173" s="7"/>
      <c r="B173" s="7"/>
      <c r="C173" s="7"/>
      <c r="D173" s="7"/>
      <c r="E173" s="7"/>
      <c r="F173" s="7"/>
      <c r="G173" s="7"/>
      <c r="H173" s="7"/>
      <c r="I173" s="8"/>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row>
    <row r="174" spans="1:58" ht="16.5" customHeight="1">
      <c r="A174" s="7"/>
      <c r="B174" s="7"/>
      <c r="C174" s="7"/>
      <c r="D174" s="7"/>
      <c r="E174" s="7"/>
      <c r="F174" s="7"/>
      <c r="G174" s="7"/>
      <c r="H174" s="7"/>
      <c r="I174" s="8"/>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row>
    <row r="175" spans="1:58" ht="16.5" customHeight="1">
      <c r="A175" s="7"/>
      <c r="B175" s="7"/>
      <c r="C175" s="7"/>
      <c r="D175" s="7"/>
      <c r="E175" s="7"/>
      <c r="F175" s="7"/>
      <c r="G175" s="7"/>
      <c r="H175" s="7"/>
      <c r="I175" s="8"/>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row>
    <row r="176" spans="1:58" ht="16.5" customHeight="1">
      <c r="A176" s="7"/>
      <c r="B176" s="7"/>
      <c r="C176" s="7"/>
      <c r="D176" s="7"/>
      <c r="E176" s="7"/>
      <c r="F176" s="7"/>
      <c r="G176" s="7"/>
      <c r="H176" s="7"/>
      <c r="I176" s="8"/>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row>
    <row r="177" spans="1:58" ht="16.5" customHeight="1">
      <c r="A177" s="7"/>
      <c r="B177" s="7"/>
      <c r="C177" s="7"/>
      <c r="D177" s="7"/>
      <c r="E177" s="7"/>
      <c r="F177" s="7"/>
      <c r="G177" s="7"/>
      <c r="H177" s="7"/>
      <c r="I177" s="8"/>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row>
    <row r="178" spans="1:58" ht="16.5" customHeight="1">
      <c r="A178" s="7"/>
      <c r="B178" s="7"/>
      <c r="C178" s="7"/>
      <c r="D178" s="7"/>
      <c r="E178" s="7"/>
      <c r="F178" s="7"/>
      <c r="G178" s="7"/>
      <c r="H178" s="7"/>
      <c r="I178" s="8"/>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row>
    <row r="179" spans="1:58" ht="16.5" customHeight="1">
      <c r="A179" s="7"/>
      <c r="B179" s="7"/>
      <c r="C179" s="7"/>
      <c r="D179" s="7"/>
      <c r="E179" s="7"/>
      <c r="F179" s="7"/>
      <c r="G179" s="7"/>
      <c r="H179" s="7"/>
      <c r="I179" s="8"/>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row>
    <row r="180" spans="1:58" ht="16.5" customHeight="1">
      <c r="A180" s="7"/>
      <c r="B180" s="7"/>
      <c r="C180" s="7"/>
      <c r="D180" s="7"/>
      <c r="E180" s="7"/>
      <c r="F180" s="7"/>
      <c r="G180" s="7"/>
      <c r="H180" s="7"/>
      <c r="I180" s="8"/>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row>
    <row r="181" spans="1:58" ht="16.5" customHeight="1">
      <c r="A181" s="7"/>
      <c r="B181" s="7"/>
      <c r="C181" s="7"/>
      <c r="D181" s="7"/>
      <c r="E181" s="7"/>
      <c r="F181" s="7"/>
      <c r="G181" s="7"/>
      <c r="H181" s="7"/>
      <c r="I181" s="8"/>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row>
    <row r="182" spans="1:58" ht="16.5" customHeight="1">
      <c r="A182" s="7"/>
      <c r="B182" s="7"/>
      <c r="C182" s="7"/>
      <c r="D182" s="7"/>
      <c r="E182" s="7"/>
      <c r="F182" s="7"/>
      <c r="G182" s="7"/>
      <c r="H182" s="7"/>
      <c r="I182" s="8"/>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row>
    <row r="183" spans="1:58" ht="16.5" customHeight="1">
      <c r="A183" s="7"/>
      <c r="B183" s="7"/>
      <c r="C183" s="7"/>
      <c r="D183" s="7"/>
      <c r="E183" s="7"/>
      <c r="F183" s="7"/>
      <c r="G183" s="7"/>
      <c r="H183" s="7"/>
      <c r="I183" s="8"/>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row>
    <row r="184" spans="1:58" ht="16.5" customHeight="1">
      <c r="A184" s="7"/>
      <c r="B184" s="7"/>
      <c r="C184" s="7"/>
      <c r="D184" s="7"/>
      <c r="E184" s="7"/>
      <c r="F184" s="7"/>
      <c r="G184" s="7"/>
      <c r="H184" s="7"/>
      <c r="I184" s="8"/>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row>
    <row r="185" spans="1:58" ht="16.5" customHeight="1">
      <c r="A185" s="7"/>
      <c r="B185" s="7"/>
      <c r="C185" s="7"/>
      <c r="D185" s="7"/>
      <c r="E185" s="7"/>
      <c r="F185" s="7"/>
      <c r="G185" s="7"/>
      <c r="H185" s="7"/>
      <c r="I185" s="8"/>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row>
    <row r="186" spans="1:58" ht="16.5" customHeight="1">
      <c r="A186" s="7"/>
      <c r="B186" s="7"/>
      <c r="C186" s="7"/>
      <c r="D186" s="7"/>
      <c r="E186" s="7"/>
      <c r="F186" s="7"/>
      <c r="G186" s="7"/>
      <c r="H186" s="7"/>
      <c r="I186" s="8"/>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row>
    <row r="187" spans="1:58" ht="16.5" customHeight="1">
      <c r="A187" s="7"/>
      <c r="B187" s="7"/>
      <c r="C187" s="7"/>
      <c r="D187" s="7"/>
      <c r="E187" s="7"/>
      <c r="F187" s="7"/>
      <c r="G187" s="7"/>
      <c r="H187" s="7"/>
      <c r="I187" s="8"/>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row>
    <row r="188" spans="1:58" ht="16.5" customHeight="1">
      <c r="A188" s="7"/>
      <c r="B188" s="7"/>
      <c r="C188" s="7"/>
      <c r="D188" s="7"/>
      <c r="E188" s="7"/>
      <c r="F188" s="7"/>
      <c r="G188" s="7"/>
      <c r="H188" s="7"/>
      <c r="I188" s="8"/>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row>
    <row r="189" spans="1:58" ht="16.5" customHeight="1">
      <c r="A189" s="7"/>
      <c r="B189" s="7"/>
      <c r="C189" s="7"/>
      <c r="D189" s="7"/>
      <c r="E189" s="7"/>
      <c r="F189" s="7"/>
      <c r="G189" s="7"/>
      <c r="H189" s="7"/>
      <c r="I189" s="8"/>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row>
    <row r="190" spans="1:58" ht="16.5" customHeight="1">
      <c r="A190" s="7"/>
      <c r="B190" s="7"/>
      <c r="C190" s="7"/>
      <c r="D190" s="7"/>
      <c r="E190" s="7"/>
      <c r="F190" s="7"/>
      <c r="G190" s="7"/>
      <c r="H190" s="7"/>
      <c r="I190" s="8"/>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row>
    <row r="191" spans="1:58" ht="16.5" customHeight="1">
      <c r="A191" s="7"/>
      <c r="B191" s="7"/>
      <c r="C191" s="7"/>
      <c r="D191" s="7"/>
      <c r="E191" s="7"/>
      <c r="F191" s="7"/>
      <c r="G191" s="7"/>
      <c r="H191" s="7"/>
      <c r="I191" s="8"/>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row>
    <row r="192" spans="1:58" ht="16.5" customHeight="1">
      <c r="A192" s="7"/>
      <c r="B192" s="7"/>
      <c r="C192" s="7"/>
      <c r="D192" s="7"/>
      <c r="E192" s="7"/>
      <c r="F192" s="7"/>
      <c r="G192" s="7"/>
      <c r="H192" s="7"/>
      <c r="I192" s="8"/>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row>
    <row r="193" spans="1:58" ht="16.5" customHeight="1">
      <c r="A193" s="7"/>
      <c r="B193" s="7"/>
      <c r="C193" s="7"/>
      <c r="D193" s="7"/>
      <c r="E193" s="7"/>
      <c r="F193" s="7"/>
      <c r="G193" s="7"/>
      <c r="H193" s="7"/>
      <c r="I193" s="8"/>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row>
    <row r="194" spans="1:58" ht="16.5" customHeight="1">
      <c r="A194" s="7"/>
      <c r="B194" s="7"/>
      <c r="C194" s="7"/>
      <c r="D194" s="7"/>
      <c r="E194" s="7"/>
      <c r="F194" s="7"/>
      <c r="G194" s="7"/>
      <c r="H194" s="7"/>
      <c r="I194" s="8"/>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row>
    <row r="195" spans="1:58" ht="16.5" customHeight="1">
      <c r="A195" s="7"/>
      <c r="B195" s="7"/>
      <c r="C195" s="7"/>
      <c r="D195" s="7"/>
      <c r="E195" s="7"/>
      <c r="F195" s="7"/>
      <c r="G195" s="7"/>
      <c r="H195" s="7"/>
      <c r="I195" s="8"/>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row>
    <row r="196" spans="1:58" ht="16.5" customHeight="1">
      <c r="A196" s="7"/>
      <c r="B196" s="7"/>
      <c r="C196" s="7"/>
      <c r="D196" s="7"/>
      <c r="E196" s="7"/>
      <c r="F196" s="7"/>
      <c r="G196" s="7"/>
      <c r="H196" s="7"/>
      <c r="I196" s="8"/>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row>
    <row r="197" spans="1:58" ht="16.5" customHeight="1">
      <c r="A197" s="7"/>
      <c r="B197" s="7"/>
      <c r="C197" s="7"/>
      <c r="D197" s="7"/>
      <c r="E197" s="7"/>
      <c r="F197" s="7"/>
      <c r="G197" s="7"/>
      <c r="H197" s="7"/>
      <c r="I197" s="8"/>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row>
    <row r="198" spans="1:58" ht="16.5" customHeight="1">
      <c r="A198" s="7"/>
      <c r="B198" s="7"/>
      <c r="C198" s="7"/>
      <c r="D198" s="7"/>
      <c r="E198" s="7"/>
      <c r="F198" s="7"/>
      <c r="G198" s="7"/>
      <c r="H198" s="7"/>
      <c r="I198" s="8"/>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row>
    <row r="199" spans="1:58" ht="16.5" customHeight="1">
      <c r="A199" s="7"/>
      <c r="B199" s="7"/>
      <c r="C199" s="7"/>
      <c r="D199" s="7"/>
      <c r="E199" s="7"/>
      <c r="F199" s="7"/>
      <c r="G199" s="7"/>
      <c r="H199" s="7"/>
      <c r="I199" s="8"/>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row>
    <row r="200" spans="1:58" ht="16.5" customHeight="1">
      <c r="A200" s="7"/>
      <c r="B200" s="7"/>
      <c r="C200" s="7"/>
      <c r="D200" s="7"/>
      <c r="E200" s="7"/>
      <c r="F200" s="7"/>
      <c r="G200" s="7"/>
      <c r="H200" s="7"/>
      <c r="I200" s="8"/>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row>
    <row r="201" spans="1:58" ht="16.5" customHeight="1">
      <c r="A201" s="7"/>
      <c r="B201" s="7"/>
      <c r="C201" s="7"/>
      <c r="D201" s="7"/>
      <c r="E201" s="7"/>
      <c r="F201" s="7"/>
      <c r="G201" s="7"/>
      <c r="H201" s="7"/>
      <c r="I201" s="8"/>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row>
    <row r="202" spans="1:58" ht="16.5" customHeight="1">
      <c r="A202" s="7"/>
      <c r="B202" s="7"/>
      <c r="C202" s="7"/>
      <c r="D202" s="7"/>
      <c r="E202" s="7"/>
      <c r="F202" s="7"/>
      <c r="G202" s="7"/>
      <c r="H202" s="7"/>
      <c r="I202" s="8"/>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row>
    <row r="203" spans="1:58" ht="16.5" customHeight="1">
      <c r="A203" s="7"/>
      <c r="B203" s="7"/>
      <c r="C203" s="7"/>
      <c r="D203" s="7"/>
      <c r="E203" s="7"/>
      <c r="F203" s="7"/>
      <c r="G203" s="7"/>
      <c r="H203" s="7"/>
      <c r="I203" s="8"/>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row>
    <row r="204" spans="1:58" ht="16.5" customHeight="1">
      <c r="A204" s="7"/>
      <c r="B204" s="7"/>
      <c r="C204" s="7"/>
      <c r="D204" s="7"/>
      <c r="E204" s="7"/>
      <c r="F204" s="7"/>
      <c r="G204" s="7"/>
      <c r="H204" s="7"/>
      <c r="I204" s="8"/>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row>
    <row r="205" spans="1:58" ht="16.5" customHeight="1">
      <c r="A205" s="7"/>
      <c r="B205" s="7"/>
      <c r="C205" s="7"/>
      <c r="D205" s="7"/>
      <c r="E205" s="7"/>
      <c r="F205" s="7"/>
      <c r="G205" s="7"/>
      <c r="H205" s="7"/>
      <c r="I205" s="8"/>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row>
    <row r="206" spans="1:58" ht="16.5" customHeight="1">
      <c r="A206" s="7"/>
      <c r="B206" s="7"/>
      <c r="C206" s="7"/>
      <c r="D206" s="7"/>
      <c r="E206" s="7"/>
      <c r="F206" s="7"/>
      <c r="G206" s="7"/>
      <c r="H206" s="7"/>
      <c r="I206" s="8"/>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row>
    <row r="207" spans="1:58" ht="16.5" customHeight="1">
      <c r="A207" s="7"/>
      <c r="B207" s="7"/>
      <c r="C207" s="7"/>
      <c r="D207" s="7"/>
      <c r="E207" s="7"/>
      <c r="F207" s="7"/>
      <c r="G207" s="7"/>
      <c r="H207" s="7"/>
      <c r="I207" s="8"/>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row>
    <row r="208" spans="1:58" ht="16.5" customHeight="1">
      <c r="A208" s="7"/>
      <c r="B208" s="7"/>
      <c r="C208" s="7"/>
      <c r="D208" s="7"/>
      <c r="E208" s="7"/>
      <c r="F208" s="7"/>
      <c r="G208" s="7"/>
      <c r="H208" s="7"/>
      <c r="I208" s="8"/>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row>
    <row r="209" spans="1:58" ht="16.5" customHeight="1">
      <c r="A209" s="7"/>
      <c r="B209" s="7"/>
      <c r="C209" s="7"/>
      <c r="D209" s="7"/>
      <c r="E209" s="7"/>
      <c r="F209" s="7"/>
      <c r="G209" s="7"/>
      <c r="H209" s="7"/>
      <c r="I209" s="8"/>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row>
    <row r="210" spans="1:58" ht="16.5" customHeight="1">
      <c r="A210" s="7"/>
      <c r="B210" s="7"/>
      <c r="C210" s="7"/>
      <c r="D210" s="7"/>
      <c r="E210" s="7"/>
      <c r="F210" s="7"/>
      <c r="G210" s="7"/>
      <c r="H210" s="7"/>
      <c r="I210" s="8"/>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row>
    <row r="211" spans="1:58" ht="16.5" customHeight="1">
      <c r="A211" s="7"/>
      <c r="B211" s="7"/>
      <c r="C211" s="7"/>
      <c r="D211" s="7"/>
      <c r="E211" s="7"/>
      <c r="F211" s="7"/>
      <c r="G211" s="7"/>
      <c r="H211" s="7"/>
      <c r="I211" s="8"/>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row>
    <row r="212" spans="1:58" ht="16.5" customHeight="1">
      <c r="A212" s="7"/>
      <c r="B212" s="7"/>
      <c r="C212" s="7"/>
      <c r="D212" s="7"/>
      <c r="E212" s="7"/>
      <c r="F212" s="7"/>
      <c r="G212" s="7"/>
      <c r="H212" s="7"/>
      <c r="I212" s="8"/>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row>
    <row r="213" spans="1:58" ht="16.5" customHeight="1">
      <c r="A213" s="7"/>
      <c r="B213" s="7"/>
      <c r="C213" s="7"/>
      <c r="D213" s="7"/>
      <c r="E213" s="7"/>
      <c r="F213" s="7"/>
      <c r="G213" s="7"/>
      <c r="H213" s="7"/>
      <c r="I213" s="8"/>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row>
    <row r="214" spans="1:58" ht="16.5" customHeight="1">
      <c r="A214" s="7"/>
      <c r="B214" s="7"/>
      <c r="C214" s="7"/>
      <c r="D214" s="7"/>
      <c r="E214" s="7"/>
      <c r="F214" s="7"/>
      <c r="G214" s="7"/>
      <c r="H214" s="7"/>
      <c r="I214" s="8"/>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row>
    <row r="215" spans="1:58" ht="16.5" customHeight="1">
      <c r="A215" s="7"/>
      <c r="B215" s="7"/>
      <c r="C215" s="7"/>
      <c r="D215" s="7"/>
      <c r="E215" s="7"/>
      <c r="F215" s="7"/>
      <c r="G215" s="7"/>
      <c r="H215" s="7"/>
      <c r="I215" s="8"/>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row>
    <row r="216" spans="1:58" ht="16.5" customHeight="1">
      <c r="A216" s="7"/>
      <c r="B216" s="7"/>
      <c r="C216" s="7"/>
      <c r="D216" s="7"/>
      <c r="E216" s="7"/>
      <c r="F216" s="7"/>
      <c r="G216" s="7"/>
      <c r="H216" s="7"/>
      <c r="I216" s="8"/>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row>
    <row r="217" spans="1:58" ht="16.5" customHeight="1">
      <c r="A217" s="7"/>
      <c r="B217" s="7"/>
      <c r="C217" s="7"/>
      <c r="D217" s="7"/>
      <c r="E217" s="7"/>
      <c r="F217" s="7"/>
      <c r="G217" s="7"/>
      <c r="H217" s="7"/>
      <c r="I217" s="8"/>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row>
    <row r="218" spans="1:58" ht="16.5" customHeight="1">
      <c r="A218" s="7"/>
      <c r="B218" s="7"/>
      <c r="C218" s="7"/>
      <c r="D218" s="7"/>
      <c r="E218" s="7"/>
      <c r="F218" s="7"/>
      <c r="G218" s="7"/>
      <c r="H218" s="7"/>
      <c r="I218" s="8"/>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row>
    <row r="219" spans="1:58" ht="16.5" customHeight="1">
      <c r="A219" s="7"/>
      <c r="B219" s="7"/>
      <c r="C219" s="7"/>
      <c r="D219" s="7"/>
      <c r="E219" s="7"/>
      <c r="F219" s="7"/>
      <c r="G219" s="7"/>
      <c r="H219" s="7"/>
      <c r="I219" s="8"/>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row>
    <row r="220" spans="1:58" ht="16.5" customHeight="1">
      <c r="A220" s="7"/>
      <c r="B220" s="7"/>
      <c r="C220" s="7"/>
      <c r="D220" s="7"/>
      <c r="E220" s="7"/>
      <c r="F220" s="7"/>
      <c r="G220" s="7"/>
      <c r="H220" s="7"/>
      <c r="I220" s="8"/>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row>
    <row r="221" spans="1:58" ht="16.5" customHeight="1">
      <c r="A221" s="7"/>
      <c r="B221" s="7"/>
      <c r="C221" s="7"/>
      <c r="D221" s="7"/>
      <c r="E221" s="7"/>
      <c r="F221" s="7"/>
      <c r="G221" s="7"/>
      <c r="H221" s="7"/>
      <c r="I221" s="8"/>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row>
    <row r="222" spans="1:58" ht="16.5" customHeight="1">
      <c r="A222" s="7"/>
      <c r="B222" s="7"/>
      <c r="C222" s="7"/>
      <c r="D222" s="7"/>
      <c r="E222" s="7"/>
      <c r="F222" s="7"/>
      <c r="G222" s="7"/>
      <c r="H222" s="7"/>
      <c r="I222" s="8"/>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row>
    <row r="223" spans="1:58" ht="16.5" customHeight="1">
      <c r="A223" s="7"/>
      <c r="B223" s="7"/>
      <c r="C223" s="7"/>
      <c r="D223" s="7"/>
      <c r="E223" s="7"/>
      <c r="F223" s="7"/>
      <c r="G223" s="7"/>
      <c r="H223" s="7"/>
      <c r="I223" s="8"/>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row>
    <row r="224" spans="1:58" ht="16.5" customHeight="1">
      <c r="A224" s="7"/>
      <c r="B224" s="7"/>
      <c r="C224" s="7"/>
      <c r="D224" s="7"/>
      <c r="E224" s="7"/>
      <c r="F224" s="7"/>
      <c r="G224" s="7"/>
      <c r="H224" s="7"/>
      <c r="I224" s="8"/>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row>
    <row r="225" spans="1:58" ht="16.5" customHeight="1">
      <c r="A225" s="7"/>
      <c r="B225" s="7"/>
      <c r="C225" s="7"/>
      <c r="D225" s="7"/>
      <c r="E225" s="7"/>
      <c r="F225" s="7"/>
      <c r="G225" s="7"/>
      <c r="H225" s="7"/>
      <c r="I225" s="8"/>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row>
    <row r="226" spans="1:58" ht="16.5" customHeight="1">
      <c r="A226" s="7"/>
      <c r="B226" s="7"/>
      <c r="C226" s="7"/>
      <c r="D226" s="7"/>
      <c r="E226" s="7"/>
      <c r="F226" s="7"/>
      <c r="G226" s="7"/>
      <c r="H226" s="7"/>
      <c r="I226" s="8"/>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row>
    <row r="227" spans="1:58" ht="16.5" customHeight="1">
      <c r="A227" s="7"/>
      <c r="B227" s="7"/>
      <c r="C227" s="7"/>
      <c r="D227" s="7"/>
      <c r="E227" s="7"/>
      <c r="F227" s="7"/>
      <c r="G227" s="7"/>
      <c r="H227" s="7"/>
      <c r="I227" s="8"/>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row>
    <row r="228" spans="1:58" ht="16.5" customHeight="1">
      <c r="A228" s="7"/>
      <c r="B228" s="7"/>
      <c r="C228" s="7"/>
      <c r="D228" s="7"/>
      <c r="E228" s="7"/>
      <c r="F228" s="7"/>
      <c r="G228" s="7"/>
      <c r="H228" s="7"/>
      <c r="I228" s="8"/>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row>
    <row r="229" spans="1:58" ht="16.5" customHeight="1">
      <c r="A229" s="7"/>
      <c r="B229" s="7"/>
      <c r="C229" s="7"/>
      <c r="D229" s="7"/>
      <c r="E229" s="7"/>
      <c r="F229" s="7"/>
      <c r="G229" s="7"/>
      <c r="H229" s="7"/>
      <c r="I229" s="8"/>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row>
    <row r="230" spans="1:58" ht="16.5" customHeight="1">
      <c r="A230" s="7"/>
      <c r="B230" s="7"/>
      <c r="C230" s="7"/>
      <c r="D230" s="7"/>
      <c r="E230" s="7"/>
      <c r="F230" s="7"/>
      <c r="G230" s="7"/>
      <c r="H230" s="7"/>
      <c r="I230" s="8"/>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row>
    <row r="231" spans="1:58" ht="16.5" customHeight="1">
      <c r="A231" s="7"/>
      <c r="B231" s="7"/>
      <c r="C231" s="7"/>
      <c r="D231" s="7"/>
      <c r="E231" s="7"/>
      <c r="F231" s="7"/>
      <c r="G231" s="7"/>
      <c r="H231" s="7"/>
      <c r="I231" s="8"/>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row>
    <row r="232" spans="1:58" ht="16.5" customHeight="1">
      <c r="A232" s="7"/>
      <c r="B232" s="7"/>
      <c r="C232" s="7"/>
      <c r="D232" s="7"/>
      <c r="E232" s="7"/>
      <c r="F232" s="7"/>
      <c r="G232" s="7"/>
      <c r="H232" s="7"/>
      <c r="I232" s="8"/>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row>
    <row r="233" spans="1:58" ht="16.5" customHeight="1">
      <c r="A233" s="7"/>
      <c r="B233" s="7"/>
      <c r="C233" s="7"/>
      <c r="D233" s="7"/>
      <c r="E233" s="7"/>
      <c r="F233" s="7"/>
      <c r="G233" s="7"/>
      <c r="H233" s="7"/>
      <c r="I233" s="8"/>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row>
    <row r="234" spans="1:58" ht="16.5" customHeight="1">
      <c r="A234" s="7"/>
      <c r="B234" s="7"/>
      <c r="C234" s="7"/>
      <c r="D234" s="7"/>
      <c r="E234" s="7"/>
      <c r="F234" s="7"/>
      <c r="G234" s="7"/>
      <c r="H234" s="7"/>
      <c r="I234" s="8"/>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row>
    <row r="235" spans="1:58" ht="16.5" customHeight="1">
      <c r="A235" s="7"/>
      <c r="B235" s="7"/>
      <c r="C235" s="7"/>
      <c r="D235" s="7"/>
      <c r="E235" s="7"/>
      <c r="F235" s="7"/>
      <c r="G235" s="7"/>
      <c r="H235" s="7"/>
      <c r="I235" s="8"/>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row>
    <row r="236" spans="1:58" ht="16.5" customHeight="1">
      <c r="A236" s="7"/>
      <c r="B236" s="7"/>
      <c r="C236" s="7"/>
      <c r="D236" s="7"/>
      <c r="E236" s="7"/>
      <c r="F236" s="7"/>
      <c r="G236" s="7"/>
      <c r="H236" s="7"/>
      <c r="I236" s="8"/>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row>
    <row r="237" spans="1:58" ht="16.5" customHeight="1">
      <c r="A237" s="7"/>
      <c r="B237" s="7"/>
      <c r="C237" s="7"/>
      <c r="D237" s="7"/>
      <c r="E237" s="7"/>
      <c r="F237" s="7"/>
      <c r="G237" s="7"/>
      <c r="H237" s="7"/>
      <c r="I237" s="8"/>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row>
    <row r="238" spans="1:58" ht="16.5" customHeight="1">
      <c r="A238" s="7"/>
      <c r="B238" s="7"/>
      <c r="C238" s="7"/>
      <c r="D238" s="7"/>
      <c r="E238" s="7"/>
      <c r="F238" s="7"/>
      <c r="G238" s="7"/>
      <c r="H238" s="7"/>
      <c r="I238" s="8"/>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row>
    <row r="239" spans="1:58" ht="16.5" customHeight="1">
      <c r="A239" s="7"/>
      <c r="B239" s="7"/>
      <c r="C239" s="7"/>
      <c r="D239" s="7"/>
      <c r="E239" s="7"/>
      <c r="F239" s="7"/>
      <c r="G239" s="7"/>
      <c r="H239" s="7"/>
      <c r="I239" s="8"/>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row>
    <row r="240" spans="1:58" ht="16.5" customHeight="1">
      <c r="A240" s="7"/>
      <c r="B240" s="7"/>
      <c r="C240" s="7"/>
      <c r="D240" s="7"/>
      <c r="E240" s="7"/>
      <c r="F240" s="7"/>
      <c r="G240" s="7"/>
      <c r="H240" s="7"/>
      <c r="I240" s="8"/>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row>
    <row r="241" spans="1:58" ht="16.5" customHeight="1">
      <c r="A241" s="7"/>
      <c r="B241" s="7"/>
      <c r="C241" s="7"/>
      <c r="D241" s="7"/>
      <c r="E241" s="7"/>
      <c r="F241" s="7"/>
      <c r="G241" s="7"/>
      <c r="H241" s="7"/>
      <c r="I241" s="8"/>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row>
    <row r="242" spans="1:58" ht="16.5" customHeight="1">
      <c r="A242" s="7"/>
      <c r="B242" s="7"/>
      <c r="C242" s="7"/>
      <c r="D242" s="7"/>
      <c r="E242" s="7"/>
      <c r="F242" s="7"/>
      <c r="G242" s="7"/>
      <c r="H242" s="7"/>
      <c r="I242" s="8"/>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row>
    <row r="243" spans="1:58" ht="16.5" customHeight="1">
      <c r="A243" s="7"/>
      <c r="B243" s="7"/>
      <c r="C243" s="7"/>
      <c r="D243" s="7"/>
      <c r="E243" s="7"/>
      <c r="F243" s="7"/>
      <c r="G243" s="7"/>
      <c r="H243" s="7"/>
      <c r="I243" s="8"/>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row>
    <row r="244" spans="1:58" ht="16.5" customHeight="1">
      <c r="A244" s="7"/>
      <c r="B244" s="7"/>
      <c r="C244" s="7"/>
      <c r="D244" s="7"/>
      <c r="E244" s="7"/>
      <c r="F244" s="7"/>
      <c r="G244" s="7"/>
      <c r="H244" s="7"/>
      <c r="I244" s="8"/>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row>
    <row r="245" spans="1:58" ht="16.5" customHeight="1">
      <c r="A245" s="7"/>
      <c r="B245" s="7"/>
      <c r="C245" s="7"/>
      <c r="D245" s="7"/>
      <c r="E245" s="7"/>
      <c r="F245" s="7"/>
      <c r="G245" s="7"/>
      <c r="H245" s="7"/>
      <c r="I245" s="8"/>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row>
    <row r="246" spans="1:58" ht="16.5" customHeight="1">
      <c r="A246" s="7"/>
      <c r="B246" s="7"/>
      <c r="C246" s="7"/>
      <c r="D246" s="7"/>
      <c r="E246" s="7"/>
      <c r="F246" s="7"/>
      <c r="G246" s="7"/>
      <c r="H246" s="7"/>
      <c r="I246" s="8"/>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row>
    <row r="247" spans="1:58" ht="16.5" customHeight="1">
      <c r="A247" s="7"/>
      <c r="B247" s="7"/>
      <c r="C247" s="7"/>
      <c r="D247" s="7"/>
      <c r="E247" s="7"/>
      <c r="F247" s="7"/>
      <c r="G247" s="7"/>
      <c r="H247" s="7"/>
      <c r="I247" s="8"/>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row>
    <row r="248" spans="1:58" ht="16.5" customHeight="1">
      <c r="A248" s="7"/>
      <c r="B248" s="7"/>
      <c r="C248" s="7"/>
      <c r="D248" s="7"/>
      <c r="E248" s="7"/>
      <c r="F248" s="7"/>
      <c r="G248" s="7"/>
      <c r="H248" s="7"/>
      <c r="I248" s="8"/>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row>
    <row r="249" spans="1:58" ht="16.5" customHeight="1">
      <c r="A249" s="7"/>
      <c r="B249" s="7"/>
      <c r="C249" s="7"/>
      <c r="D249" s="7"/>
      <c r="E249" s="7"/>
      <c r="F249" s="7"/>
      <c r="G249" s="7"/>
      <c r="H249" s="7"/>
      <c r="I249" s="8"/>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row>
    <row r="250" spans="1:58" ht="16.5" customHeight="1">
      <c r="A250" s="7"/>
      <c r="B250" s="7"/>
      <c r="C250" s="7"/>
      <c r="D250" s="7"/>
      <c r="E250" s="7"/>
      <c r="F250" s="7"/>
      <c r="G250" s="7"/>
      <c r="H250" s="7"/>
      <c r="I250" s="8"/>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row>
    <row r="251" spans="1:58" ht="16.5" customHeight="1">
      <c r="A251" s="7"/>
      <c r="B251" s="7"/>
      <c r="C251" s="7"/>
      <c r="D251" s="7"/>
      <c r="E251" s="7"/>
      <c r="F251" s="7"/>
      <c r="G251" s="7"/>
      <c r="H251" s="7"/>
      <c r="I251" s="8"/>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row>
    <row r="252" spans="1:58" ht="16.5" customHeight="1">
      <c r="A252" s="7"/>
      <c r="B252" s="7"/>
      <c r="C252" s="7"/>
      <c r="D252" s="7"/>
      <c r="E252" s="7"/>
      <c r="F252" s="7"/>
      <c r="G252" s="7"/>
      <c r="H252" s="7"/>
      <c r="I252" s="8"/>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row>
    <row r="253" spans="1:58" ht="16.5" customHeight="1">
      <c r="A253" s="7"/>
      <c r="B253" s="7"/>
      <c r="C253" s="7"/>
      <c r="D253" s="7"/>
      <c r="E253" s="7"/>
      <c r="F253" s="7"/>
      <c r="G253" s="7"/>
      <c r="H253" s="7"/>
      <c r="I253" s="8"/>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row>
    <row r="254" spans="1:58" ht="16.5" customHeight="1">
      <c r="A254" s="7"/>
      <c r="B254" s="7"/>
      <c r="C254" s="7"/>
      <c r="D254" s="7"/>
      <c r="E254" s="7"/>
      <c r="F254" s="7"/>
      <c r="G254" s="7"/>
      <c r="H254" s="7"/>
      <c r="I254" s="8"/>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row>
    <row r="255" spans="1:58" ht="16.5" customHeight="1">
      <c r="A255" s="7"/>
      <c r="B255" s="7"/>
      <c r="C255" s="7"/>
      <c r="D255" s="7"/>
      <c r="E255" s="7"/>
      <c r="F255" s="7"/>
      <c r="G255" s="7"/>
      <c r="H255" s="7"/>
      <c r="I255" s="8"/>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row>
    <row r="256" spans="1:58" ht="16.5" customHeight="1">
      <c r="A256" s="7"/>
      <c r="B256" s="7"/>
      <c r="C256" s="7"/>
      <c r="D256" s="7"/>
      <c r="E256" s="7"/>
      <c r="F256" s="7"/>
      <c r="G256" s="7"/>
      <c r="H256" s="7"/>
      <c r="I256" s="8"/>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row>
    <row r="257" spans="1:58" ht="16.5" customHeight="1">
      <c r="A257" s="7"/>
      <c r="B257" s="7"/>
      <c r="C257" s="7"/>
      <c r="D257" s="7"/>
      <c r="E257" s="7"/>
      <c r="F257" s="7"/>
      <c r="G257" s="7"/>
      <c r="H257" s="7"/>
      <c r="I257" s="8"/>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row>
    <row r="258" spans="1:58" ht="16.5" customHeight="1">
      <c r="A258" s="7"/>
      <c r="B258" s="7"/>
      <c r="C258" s="7"/>
      <c r="D258" s="7"/>
      <c r="E258" s="7"/>
      <c r="F258" s="7"/>
      <c r="G258" s="7"/>
      <c r="H258" s="7"/>
      <c r="I258" s="8"/>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row>
    <row r="259" spans="1:58" ht="16.5" customHeight="1">
      <c r="A259" s="7"/>
      <c r="B259" s="7"/>
      <c r="C259" s="7"/>
      <c r="D259" s="7"/>
      <c r="E259" s="7"/>
      <c r="F259" s="7"/>
      <c r="G259" s="7"/>
      <c r="H259" s="7"/>
      <c r="I259" s="8"/>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row>
    <row r="260" spans="1:58" ht="16.5" customHeight="1">
      <c r="A260" s="7"/>
      <c r="B260" s="7"/>
      <c r="C260" s="7"/>
      <c r="D260" s="7"/>
      <c r="E260" s="7"/>
      <c r="F260" s="7"/>
      <c r="G260" s="7"/>
      <c r="H260" s="7"/>
      <c r="I260" s="8"/>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row>
    <row r="261" spans="1:58" ht="16.5" customHeight="1">
      <c r="A261" s="7"/>
      <c r="B261" s="7"/>
      <c r="C261" s="7"/>
      <c r="D261" s="7"/>
      <c r="E261" s="7"/>
      <c r="F261" s="7"/>
      <c r="G261" s="7"/>
      <c r="H261" s="7"/>
      <c r="I261" s="8"/>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row>
    <row r="262" spans="1:58" ht="16.5" customHeight="1">
      <c r="A262" s="7"/>
      <c r="B262" s="7"/>
      <c r="C262" s="7"/>
      <c r="D262" s="7"/>
      <c r="E262" s="7"/>
      <c r="F262" s="7"/>
      <c r="G262" s="7"/>
      <c r="H262" s="7"/>
      <c r="I262" s="8"/>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row>
    <row r="263" spans="1:58" ht="16.5" customHeight="1">
      <c r="A263" s="7"/>
      <c r="B263" s="7"/>
      <c r="C263" s="7"/>
      <c r="D263" s="7"/>
      <c r="E263" s="7"/>
      <c r="F263" s="7"/>
      <c r="G263" s="7"/>
      <c r="H263" s="7"/>
      <c r="I263" s="8"/>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row>
    <row r="264" spans="1:58" ht="16.5" customHeight="1">
      <c r="A264" s="7"/>
      <c r="B264" s="7"/>
      <c r="C264" s="7"/>
      <c r="D264" s="7"/>
      <c r="E264" s="7"/>
      <c r="F264" s="7"/>
      <c r="G264" s="7"/>
      <c r="H264" s="7"/>
      <c r="I264" s="8"/>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row>
    <row r="265" spans="1:58" ht="16.5" customHeight="1">
      <c r="A265" s="7"/>
      <c r="B265" s="7"/>
      <c r="C265" s="7"/>
      <c r="D265" s="7"/>
      <c r="E265" s="7"/>
      <c r="F265" s="7"/>
      <c r="G265" s="7"/>
      <c r="H265" s="7"/>
      <c r="I265" s="8"/>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row>
    <row r="266" spans="1:58" ht="16.5" customHeight="1">
      <c r="A266" s="7"/>
      <c r="B266" s="7"/>
      <c r="C266" s="7"/>
      <c r="D266" s="7"/>
      <c r="E266" s="7"/>
      <c r="F266" s="7"/>
      <c r="G266" s="7"/>
      <c r="H266" s="7"/>
      <c r="I266" s="8"/>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row>
    <row r="267" spans="1:58" ht="16.5" customHeight="1">
      <c r="A267" s="7"/>
      <c r="B267" s="7"/>
      <c r="C267" s="7"/>
      <c r="D267" s="7"/>
      <c r="E267" s="7"/>
      <c r="F267" s="7"/>
      <c r="G267" s="7"/>
      <c r="H267" s="7"/>
      <c r="I267" s="8"/>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row>
    <row r="268" spans="1:58" ht="16.5" customHeight="1">
      <c r="A268" s="7"/>
      <c r="B268" s="7"/>
      <c r="C268" s="7"/>
      <c r="D268" s="7"/>
      <c r="E268" s="7"/>
      <c r="F268" s="7"/>
      <c r="G268" s="7"/>
      <c r="H268" s="7"/>
      <c r="I268" s="8"/>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row>
    <row r="269" spans="1:58" ht="15.75" customHeight="1"/>
    <row r="270" spans="1:58" ht="15.75" customHeight="1"/>
    <row r="271" spans="1:58" ht="15.75" customHeight="1"/>
    <row r="272" spans="1:58"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82">
    <mergeCell ref="A66:A68"/>
    <mergeCell ref="B66:B68"/>
    <mergeCell ref="C66:C68"/>
    <mergeCell ref="D66:D68"/>
    <mergeCell ref="E66:E68"/>
    <mergeCell ref="F66:F68"/>
    <mergeCell ref="G66:G68"/>
    <mergeCell ref="O66:O68"/>
    <mergeCell ref="P66:P68"/>
    <mergeCell ref="H66:H68"/>
    <mergeCell ref="I66:I68"/>
    <mergeCell ref="J66:J68"/>
    <mergeCell ref="K66:K68"/>
    <mergeCell ref="L66:L68"/>
    <mergeCell ref="M66:M68"/>
    <mergeCell ref="N66:N68"/>
    <mergeCell ref="A42:A44"/>
    <mergeCell ref="B42:B44"/>
    <mergeCell ref="C42:C44"/>
    <mergeCell ref="D42:D44"/>
    <mergeCell ref="E42:E44"/>
    <mergeCell ref="F42:F44"/>
    <mergeCell ref="G42:G44"/>
    <mergeCell ref="O63:O65"/>
    <mergeCell ref="P63:P65"/>
    <mergeCell ref="H63:H65"/>
    <mergeCell ref="I63:I65"/>
    <mergeCell ref="J63:J65"/>
    <mergeCell ref="K63:K65"/>
    <mergeCell ref="L63:L65"/>
    <mergeCell ref="M63:M65"/>
    <mergeCell ref="N63:N65"/>
    <mergeCell ref="A63:A65"/>
    <mergeCell ref="B63:B65"/>
    <mergeCell ref="C63:C65"/>
    <mergeCell ref="D63:D65"/>
    <mergeCell ref="E63:E65"/>
    <mergeCell ref="F63:F65"/>
    <mergeCell ref="G63:G65"/>
    <mergeCell ref="A36:A38"/>
    <mergeCell ref="B36:B38"/>
    <mergeCell ref="C36:C38"/>
    <mergeCell ref="D36:D38"/>
    <mergeCell ref="E36:E38"/>
    <mergeCell ref="F36:F38"/>
    <mergeCell ref="G36:G38"/>
    <mergeCell ref="O39:O41"/>
    <mergeCell ref="P39:P41"/>
    <mergeCell ref="H39:H41"/>
    <mergeCell ref="I39:I41"/>
    <mergeCell ref="J39:J41"/>
    <mergeCell ref="K39:K41"/>
    <mergeCell ref="L39:L41"/>
    <mergeCell ref="M39:M41"/>
    <mergeCell ref="N39:N41"/>
    <mergeCell ref="A39:A41"/>
    <mergeCell ref="B39:B41"/>
    <mergeCell ref="C39:C41"/>
    <mergeCell ref="D39:D41"/>
    <mergeCell ref="E39:E41"/>
    <mergeCell ref="F39:F41"/>
    <mergeCell ref="G39:G41"/>
    <mergeCell ref="O36:O38"/>
    <mergeCell ref="P36:P38"/>
    <mergeCell ref="H36:H38"/>
    <mergeCell ref="I36:I38"/>
    <mergeCell ref="J36:J38"/>
    <mergeCell ref="K36:K38"/>
    <mergeCell ref="L36:L38"/>
    <mergeCell ref="M36:M38"/>
    <mergeCell ref="N36:N38"/>
    <mergeCell ref="O42:O44"/>
    <mergeCell ref="P42:P44"/>
    <mergeCell ref="H42:H44"/>
    <mergeCell ref="I42:I44"/>
    <mergeCell ref="J42:J44"/>
    <mergeCell ref="K42:K44"/>
    <mergeCell ref="L42:L44"/>
    <mergeCell ref="M42:M44"/>
    <mergeCell ref="N42:N44"/>
    <mergeCell ref="B30:B32"/>
    <mergeCell ref="C30:C32"/>
    <mergeCell ref="D30:D32"/>
    <mergeCell ref="E30:E32"/>
    <mergeCell ref="F30:F32"/>
    <mergeCell ref="G30:G32"/>
    <mergeCell ref="A33:A35"/>
    <mergeCell ref="B33:B35"/>
    <mergeCell ref="C33:C35"/>
    <mergeCell ref="D33:D35"/>
    <mergeCell ref="E33:E35"/>
    <mergeCell ref="F33:F35"/>
    <mergeCell ref="G33:G35"/>
    <mergeCell ref="O30:O32"/>
    <mergeCell ref="P30:P32"/>
    <mergeCell ref="H30:H32"/>
    <mergeCell ref="I30:I32"/>
    <mergeCell ref="J30:J32"/>
    <mergeCell ref="K30:K32"/>
    <mergeCell ref="L30:L32"/>
    <mergeCell ref="M30:M32"/>
    <mergeCell ref="N30:N32"/>
    <mergeCell ref="O27:O29"/>
    <mergeCell ref="P27:P29"/>
    <mergeCell ref="H27:H29"/>
    <mergeCell ref="I27:I29"/>
    <mergeCell ref="J27:J29"/>
    <mergeCell ref="K27:K29"/>
    <mergeCell ref="L27:L29"/>
    <mergeCell ref="M27:M29"/>
    <mergeCell ref="N27:N29"/>
    <mergeCell ref="O33:O35"/>
    <mergeCell ref="P33:P35"/>
    <mergeCell ref="H33:H35"/>
    <mergeCell ref="I33:I35"/>
    <mergeCell ref="J33:J35"/>
    <mergeCell ref="K33:K35"/>
    <mergeCell ref="L33:L35"/>
    <mergeCell ref="M33:M35"/>
    <mergeCell ref="N33:N35"/>
    <mergeCell ref="A15:A17"/>
    <mergeCell ref="B15:B17"/>
    <mergeCell ref="C15:C17"/>
    <mergeCell ref="D15:D17"/>
    <mergeCell ref="E15:E17"/>
    <mergeCell ref="F15:F17"/>
    <mergeCell ref="G15:G17"/>
    <mergeCell ref="O18:O20"/>
    <mergeCell ref="P18:P20"/>
    <mergeCell ref="O15:O17"/>
    <mergeCell ref="P15:P17"/>
    <mergeCell ref="H15:H17"/>
    <mergeCell ref="I15:I17"/>
    <mergeCell ref="J15:J17"/>
    <mergeCell ref="K15:K17"/>
    <mergeCell ref="L15:L17"/>
    <mergeCell ref="M15:M17"/>
    <mergeCell ref="N15:N17"/>
    <mergeCell ref="O12:O14"/>
    <mergeCell ref="P12:P14"/>
    <mergeCell ref="H12:H14"/>
    <mergeCell ref="I12:I14"/>
    <mergeCell ref="J12:J14"/>
    <mergeCell ref="K12:K14"/>
    <mergeCell ref="L12:L14"/>
    <mergeCell ref="M12:M14"/>
    <mergeCell ref="N12:N14"/>
    <mergeCell ref="J18:J20"/>
    <mergeCell ref="K18:K20"/>
    <mergeCell ref="L18:L20"/>
    <mergeCell ref="M18:M20"/>
    <mergeCell ref="N18:N20"/>
    <mergeCell ref="A18:A20"/>
    <mergeCell ref="B18:B20"/>
    <mergeCell ref="C18:C20"/>
    <mergeCell ref="D18:D20"/>
    <mergeCell ref="E18:E20"/>
    <mergeCell ref="F18:F20"/>
    <mergeCell ref="G18:G20"/>
    <mergeCell ref="A60:A62"/>
    <mergeCell ref="B60:B62"/>
    <mergeCell ref="C60:C62"/>
    <mergeCell ref="D60:D62"/>
    <mergeCell ref="E60:E62"/>
    <mergeCell ref="F60:F62"/>
    <mergeCell ref="G60:G62"/>
    <mergeCell ref="H18:H20"/>
    <mergeCell ref="I18:I20"/>
    <mergeCell ref="A21:A23"/>
    <mergeCell ref="B21:B23"/>
    <mergeCell ref="C21:C23"/>
    <mergeCell ref="D21:D23"/>
    <mergeCell ref="E21:E23"/>
    <mergeCell ref="F21:F23"/>
    <mergeCell ref="G21:G23"/>
    <mergeCell ref="A27:A29"/>
    <mergeCell ref="B27:B29"/>
    <mergeCell ref="C27:C29"/>
    <mergeCell ref="D27:D29"/>
    <mergeCell ref="E27:E29"/>
    <mergeCell ref="F27:F29"/>
    <mergeCell ref="G27:G29"/>
    <mergeCell ref="A30:A32"/>
    <mergeCell ref="P57:P59"/>
    <mergeCell ref="H57:H59"/>
    <mergeCell ref="I57:I59"/>
    <mergeCell ref="J57:J59"/>
    <mergeCell ref="K57:K59"/>
    <mergeCell ref="L57:L59"/>
    <mergeCell ref="M57:M59"/>
    <mergeCell ref="N57:N59"/>
    <mergeCell ref="A57:A59"/>
    <mergeCell ref="B57:B59"/>
    <mergeCell ref="C57:C59"/>
    <mergeCell ref="D57:D59"/>
    <mergeCell ref="E57:E59"/>
    <mergeCell ref="F57:F59"/>
    <mergeCell ref="G57:G59"/>
    <mergeCell ref="N54:N56"/>
    <mergeCell ref="A54:A56"/>
    <mergeCell ref="B54:B56"/>
    <mergeCell ref="C54:C56"/>
    <mergeCell ref="D54:D56"/>
    <mergeCell ref="E54:E56"/>
    <mergeCell ref="F54:F56"/>
    <mergeCell ref="G54:G56"/>
    <mergeCell ref="O57:O59"/>
    <mergeCell ref="A51:A53"/>
    <mergeCell ref="B51:B53"/>
    <mergeCell ref="C51:C53"/>
    <mergeCell ref="D51:D53"/>
    <mergeCell ref="E51:E53"/>
    <mergeCell ref="F51:F53"/>
    <mergeCell ref="G51:G53"/>
    <mergeCell ref="O60:O62"/>
    <mergeCell ref="P60:P62"/>
    <mergeCell ref="H60:H62"/>
    <mergeCell ref="I60:I62"/>
    <mergeCell ref="J60:J62"/>
    <mergeCell ref="K60:K62"/>
    <mergeCell ref="L60:L62"/>
    <mergeCell ref="M60:M62"/>
    <mergeCell ref="N60:N62"/>
    <mergeCell ref="O54:O56"/>
    <mergeCell ref="P54:P56"/>
    <mergeCell ref="H54:H56"/>
    <mergeCell ref="I54:I56"/>
    <mergeCell ref="J54:J56"/>
    <mergeCell ref="K54:K56"/>
    <mergeCell ref="L54:L56"/>
    <mergeCell ref="M54:M56"/>
    <mergeCell ref="A45:A47"/>
    <mergeCell ref="B45:B47"/>
    <mergeCell ref="C45:C47"/>
    <mergeCell ref="D45:D47"/>
    <mergeCell ref="E45:E47"/>
    <mergeCell ref="F45:F47"/>
    <mergeCell ref="G45:G47"/>
    <mergeCell ref="O48:O50"/>
    <mergeCell ref="P48:P50"/>
    <mergeCell ref="H48:H50"/>
    <mergeCell ref="I48:I50"/>
    <mergeCell ref="J48:J50"/>
    <mergeCell ref="K48:K50"/>
    <mergeCell ref="L48:L50"/>
    <mergeCell ref="M48:M50"/>
    <mergeCell ref="N48:N50"/>
    <mergeCell ref="A48:A50"/>
    <mergeCell ref="B48:B50"/>
    <mergeCell ref="C48:C50"/>
    <mergeCell ref="D48:D50"/>
    <mergeCell ref="E48:E50"/>
    <mergeCell ref="F48:F50"/>
    <mergeCell ref="G48:G50"/>
    <mergeCell ref="O45:O47"/>
    <mergeCell ref="P45:P47"/>
    <mergeCell ref="H45:H47"/>
    <mergeCell ref="I45:I47"/>
    <mergeCell ref="J45:J47"/>
    <mergeCell ref="K45:K47"/>
    <mergeCell ref="L45:L47"/>
    <mergeCell ref="M45:M47"/>
    <mergeCell ref="N45:N47"/>
    <mergeCell ref="O51:O53"/>
    <mergeCell ref="P51:P53"/>
    <mergeCell ref="H51:H53"/>
    <mergeCell ref="I51:I53"/>
    <mergeCell ref="J51:J53"/>
    <mergeCell ref="K51:K53"/>
    <mergeCell ref="L51:L53"/>
    <mergeCell ref="M51:M53"/>
    <mergeCell ref="N51:N53"/>
    <mergeCell ref="AI42:AI44"/>
    <mergeCell ref="AJ42:AJ44"/>
    <mergeCell ref="AK42:AK44"/>
    <mergeCell ref="AL42:AL44"/>
    <mergeCell ref="AB42:AB44"/>
    <mergeCell ref="AC42:AC44"/>
    <mergeCell ref="AD42:AD44"/>
    <mergeCell ref="AE42:AE44"/>
    <mergeCell ref="AF42:AF44"/>
    <mergeCell ref="AG42:AG44"/>
    <mergeCell ref="AH42:AH44"/>
    <mergeCell ref="AI39:AI41"/>
    <mergeCell ref="AJ39:AJ41"/>
    <mergeCell ref="AK39:AK41"/>
    <mergeCell ref="AL39:AL41"/>
    <mergeCell ref="AB39:AB41"/>
    <mergeCell ref="AC39:AC41"/>
    <mergeCell ref="AD39:AD41"/>
    <mergeCell ref="AE39:AE41"/>
    <mergeCell ref="AF39:AF41"/>
    <mergeCell ref="AG39:AG41"/>
    <mergeCell ref="AH39:AH41"/>
    <mergeCell ref="AI36:AI38"/>
    <mergeCell ref="AJ36:AJ38"/>
    <mergeCell ref="AK36:AK38"/>
    <mergeCell ref="AL36:AL38"/>
    <mergeCell ref="AB36:AB38"/>
    <mergeCell ref="AC36:AC38"/>
    <mergeCell ref="AD36:AD38"/>
    <mergeCell ref="AE36:AE38"/>
    <mergeCell ref="AF36:AF38"/>
    <mergeCell ref="AG36:AG38"/>
    <mergeCell ref="AH36:AH38"/>
    <mergeCell ref="AI33:AI35"/>
    <mergeCell ref="AJ33:AJ35"/>
    <mergeCell ref="AK33:AK35"/>
    <mergeCell ref="AL33:AL35"/>
    <mergeCell ref="AB33:AB35"/>
    <mergeCell ref="AC33:AC35"/>
    <mergeCell ref="AD33:AD35"/>
    <mergeCell ref="AE33:AE35"/>
    <mergeCell ref="AF33:AF35"/>
    <mergeCell ref="AG33:AG35"/>
    <mergeCell ref="AH33:AH35"/>
    <mergeCell ref="AI30:AI32"/>
    <mergeCell ref="AJ30:AJ32"/>
    <mergeCell ref="AK30:AK32"/>
    <mergeCell ref="AL30:AL32"/>
    <mergeCell ref="AB30:AB32"/>
    <mergeCell ref="AC30:AC32"/>
    <mergeCell ref="AD30:AD32"/>
    <mergeCell ref="AE30:AE32"/>
    <mergeCell ref="AF30:AF32"/>
    <mergeCell ref="AG30:AG32"/>
    <mergeCell ref="AH30:AH32"/>
    <mergeCell ref="AI27:AI29"/>
    <mergeCell ref="AJ27:AJ29"/>
    <mergeCell ref="AK27:AK29"/>
    <mergeCell ref="AL27:AL29"/>
    <mergeCell ref="AB27:AB29"/>
    <mergeCell ref="AC27:AC29"/>
    <mergeCell ref="AD27:AD29"/>
    <mergeCell ref="AE27:AE29"/>
    <mergeCell ref="AF27:AF29"/>
    <mergeCell ref="AG27:AG29"/>
    <mergeCell ref="AH27:AH29"/>
    <mergeCell ref="AI24:AI26"/>
    <mergeCell ref="AJ24:AJ26"/>
    <mergeCell ref="AK24:AK26"/>
    <mergeCell ref="AL24:AL26"/>
    <mergeCell ref="AB24:AB26"/>
    <mergeCell ref="AC24:AC26"/>
    <mergeCell ref="AD24:AD26"/>
    <mergeCell ref="AE24:AE26"/>
    <mergeCell ref="AF24:AF26"/>
    <mergeCell ref="AG24:AG26"/>
    <mergeCell ref="AH24:AH26"/>
    <mergeCell ref="AI66:AI68"/>
    <mergeCell ref="AJ66:AJ68"/>
    <mergeCell ref="AK66:AK68"/>
    <mergeCell ref="AL66:AL68"/>
    <mergeCell ref="AB66:AB68"/>
    <mergeCell ref="AC66:AC68"/>
    <mergeCell ref="AD66:AD68"/>
    <mergeCell ref="AE66:AE68"/>
    <mergeCell ref="AF66:AF68"/>
    <mergeCell ref="AG66:AG68"/>
    <mergeCell ref="AH66:AH68"/>
    <mergeCell ref="AI18:AI20"/>
    <mergeCell ref="AJ18:AJ20"/>
    <mergeCell ref="AK18:AK20"/>
    <mergeCell ref="AL18:AL20"/>
    <mergeCell ref="AB18:AB20"/>
    <mergeCell ref="AC18:AC20"/>
    <mergeCell ref="AD18:AD20"/>
    <mergeCell ref="AE18:AE20"/>
    <mergeCell ref="AF18:AF20"/>
    <mergeCell ref="AG18:AG20"/>
    <mergeCell ref="AH18:AH20"/>
    <mergeCell ref="AF12:AF14"/>
    <mergeCell ref="AG12:AG14"/>
    <mergeCell ref="AH12:AH14"/>
    <mergeCell ref="AI15:AI17"/>
    <mergeCell ref="AJ15:AJ17"/>
    <mergeCell ref="AK15:AK17"/>
    <mergeCell ref="AL15:AL17"/>
    <mergeCell ref="AB15:AB17"/>
    <mergeCell ref="AC15:AC17"/>
    <mergeCell ref="AD15:AD17"/>
    <mergeCell ref="AE15:AE17"/>
    <mergeCell ref="AF15:AF17"/>
    <mergeCell ref="AG15:AG17"/>
    <mergeCell ref="AH15:AH17"/>
    <mergeCell ref="AI63:AI65"/>
    <mergeCell ref="AJ63:AJ65"/>
    <mergeCell ref="AK63:AK65"/>
    <mergeCell ref="AL63:AL65"/>
    <mergeCell ref="AB63:AB65"/>
    <mergeCell ref="AC63:AC65"/>
    <mergeCell ref="AD63:AD65"/>
    <mergeCell ref="AE63:AE65"/>
    <mergeCell ref="AF63:AF65"/>
    <mergeCell ref="AG63:AG65"/>
    <mergeCell ref="AH63:AH65"/>
    <mergeCell ref="AI60:AI62"/>
    <mergeCell ref="AJ60:AJ62"/>
    <mergeCell ref="AK60:AK62"/>
    <mergeCell ref="AL60:AL62"/>
    <mergeCell ref="AB60:AB62"/>
    <mergeCell ref="AC60:AC62"/>
    <mergeCell ref="AD60:AD62"/>
    <mergeCell ref="AE60:AE62"/>
    <mergeCell ref="AF60:AF62"/>
    <mergeCell ref="AG60:AG62"/>
    <mergeCell ref="AH60:AH62"/>
    <mergeCell ref="AI57:AI59"/>
    <mergeCell ref="AJ57:AJ59"/>
    <mergeCell ref="AK57:AK59"/>
    <mergeCell ref="AL57:AL59"/>
    <mergeCell ref="AB57:AB59"/>
    <mergeCell ref="AC57:AC59"/>
    <mergeCell ref="AD57:AD59"/>
    <mergeCell ref="AE57:AE59"/>
    <mergeCell ref="AF57:AF59"/>
    <mergeCell ref="AG57:AG59"/>
    <mergeCell ref="AH57:AH59"/>
    <mergeCell ref="AI54:AI56"/>
    <mergeCell ref="AJ54:AJ56"/>
    <mergeCell ref="AK54:AK56"/>
    <mergeCell ref="AL54:AL56"/>
    <mergeCell ref="AB54:AB56"/>
    <mergeCell ref="AC54:AC56"/>
    <mergeCell ref="AD54:AD56"/>
    <mergeCell ref="AE54:AE56"/>
    <mergeCell ref="AF54:AF56"/>
    <mergeCell ref="AG54:AG56"/>
    <mergeCell ref="AH54:AH56"/>
    <mergeCell ref="AI51:AI53"/>
    <mergeCell ref="AJ51:AJ53"/>
    <mergeCell ref="AK51:AK53"/>
    <mergeCell ref="AL51:AL53"/>
    <mergeCell ref="AB51:AB53"/>
    <mergeCell ref="AC51:AC53"/>
    <mergeCell ref="AD51:AD53"/>
    <mergeCell ref="AE51:AE53"/>
    <mergeCell ref="AF51:AF53"/>
    <mergeCell ref="AG51:AG53"/>
    <mergeCell ref="AH51:AH53"/>
    <mergeCell ref="AI48:AI50"/>
    <mergeCell ref="AJ48:AJ50"/>
    <mergeCell ref="AK48:AK50"/>
    <mergeCell ref="AL48:AL50"/>
    <mergeCell ref="AB48:AB50"/>
    <mergeCell ref="AC48:AC50"/>
    <mergeCell ref="AD48:AD50"/>
    <mergeCell ref="AE48:AE50"/>
    <mergeCell ref="AF48:AF50"/>
    <mergeCell ref="AG48:AG50"/>
    <mergeCell ref="AH48:AH50"/>
    <mergeCell ref="AI45:AI47"/>
    <mergeCell ref="AJ45:AJ47"/>
    <mergeCell ref="AK45:AK47"/>
    <mergeCell ref="AL45:AL47"/>
    <mergeCell ref="AB45:AB47"/>
    <mergeCell ref="AC45:AC47"/>
    <mergeCell ref="AD45:AD47"/>
    <mergeCell ref="AE45:AE47"/>
    <mergeCell ref="AF45:AF47"/>
    <mergeCell ref="AG45:AG47"/>
    <mergeCell ref="AH45:AH47"/>
    <mergeCell ref="AI21:AI23"/>
    <mergeCell ref="AJ21:AJ23"/>
    <mergeCell ref="AK21:AK23"/>
    <mergeCell ref="AL21:AL23"/>
    <mergeCell ref="AB21:AB23"/>
    <mergeCell ref="AC21:AC23"/>
    <mergeCell ref="AD21:AD23"/>
    <mergeCell ref="AE21:AE23"/>
    <mergeCell ref="AF21:AF23"/>
    <mergeCell ref="AG21:AG23"/>
    <mergeCell ref="AH21:AH23"/>
    <mergeCell ref="A24:A26"/>
    <mergeCell ref="B24:B26"/>
    <mergeCell ref="C24:C26"/>
    <mergeCell ref="D24:D26"/>
    <mergeCell ref="E24:E26"/>
    <mergeCell ref="F24:F26"/>
    <mergeCell ref="G24:G26"/>
    <mergeCell ref="O24:O26"/>
    <mergeCell ref="P24:P26"/>
    <mergeCell ref="H24:H26"/>
    <mergeCell ref="I24:I26"/>
    <mergeCell ref="J24:J26"/>
    <mergeCell ref="K24:K26"/>
    <mergeCell ref="L24:L26"/>
    <mergeCell ref="M24:M26"/>
    <mergeCell ref="N24:N26"/>
    <mergeCell ref="O21:O23"/>
    <mergeCell ref="P21:P23"/>
    <mergeCell ref="H21:H23"/>
    <mergeCell ref="I21:I23"/>
    <mergeCell ref="J21:J23"/>
    <mergeCell ref="K21:K23"/>
    <mergeCell ref="L21:L23"/>
    <mergeCell ref="M21:M23"/>
    <mergeCell ref="N21:N23"/>
    <mergeCell ref="AK9:AK11"/>
    <mergeCell ref="AL9:AL11"/>
    <mergeCell ref="AK12:AK14"/>
    <mergeCell ref="AL12:AL14"/>
    <mergeCell ref="A12:A14"/>
    <mergeCell ref="B12:B14"/>
    <mergeCell ref="C12:C14"/>
    <mergeCell ref="D12:D14"/>
    <mergeCell ref="E12:E14"/>
    <mergeCell ref="F12:F14"/>
    <mergeCell ref="G12:G14"/>
    <mergeCell ref="AB9:AB11"/>
    <mergeCell ref="AC9:AC11"/>
    <mergeCell ref="AD9:AD11"/>
    <mergeCell ref="AE9:AE11"/>
    <mergeCell ref="AF9:AF11"/>
    <mergeCell ref="AG9:AG11"/>
    <mergeCell ref="AH9:AH11"/>
    <mergeCell ref="AI12:AI14"/>
    <mergeCell ref="AJ12:AJ14"/>
    <mergeCell ref="AB12:AB14"/>
    <mergeCell ref="AC12:AC14"/>
    <mergeCell ref="AD12:AD14"/>
    <mergeCell ref="AE12:AE14"/>
    <mergeCell ref="AK1:AL1"/>
    <mergeCell ref="AK2:AL2"/>
    <mergeCell ref="AK3:AL3"/>
    <mergeCell ref="AK4:AL4"/>
    <mergeCell ref="A6:J6"/>
    <mergeCell ref="R7:T7"/>
    <mergeCell ref="U7:Z7"/>
    <mergeCell ref="K6:P6"/>
    <mergeCell ref="Q6:AA6"/>
    <mergeCell ref="A7:A8"/>
    <mergeCell ref="B7:B8"/>
    <mergeCell ref="C7:C8"/>
    <mergeCell ref="D7:D8"/>
    <mergeCell ref="E7:E8"/>
    <mergeCell ref="A9:A11"/>
    <mergeCell ref="B9:B11"/>
    <mergeCell ref="C9:C11"/>
    <mergeCell ref="D9:D11"/>
    <mergeCell ref="E9:E11"/>
    <mergeCell ref="F9:F11"/>
    <mergeCell ref="G9:G11"/>
    <mergeCell ref="A1:C4"/>
    <mergeCell ref="D1:AJ4"/>
    <mergeCell ref="O9:O11"/>
    <mergeCell ref="P9:P11"/>
    <mergeCell ref="AI9:AI11"/>
    <mergeCell ref="AJ9:AJ11"/>
    <mergeCell ref="AF7:AF8"/>
    <mergeCell ref="AG7:AG8"/>
    <mergeCell ref="H9:H11"/>
    <mergeCell ref="I9:I11"/>
    <mergeCell ref="J9:J11"/>
    <mergeCell ref="K9:K11"/>
    <mergeCell ref="L9:L11"/>
    <mergeCell ref="M9:M11"/>
    <mergeCell ref="N9:N11"/>
    <mergeCell ref="AB6:AH6"/>
    <mergeCell ref="AI6:AL6"/>
    <mergeCell ref="F7:F8"/>
    <mergeCell ref="G7:G8"/>
    <mergeCell ref="H7:H8"/>
    <mergeCell ref="I7:I8"/>
    <mergeCell ref="J7:J8"/>
    <mergeCell ref="K7:K8"/>
    <mergeCell ref="L7:L8"/>
    <mergeCell ref="M7:M8"/>
    <mergeCell ref="N7:N8"/>
    <mergeCell ref="O7:O8"/>
    <mergeCell ref="P7:P8"/>
    <mergeCell ref="Q7:Q8"/>
    <mergeCell ref="AH7:AH8"/>
    <mergeCell ref="AI7:AI8"/>
    <mergeCell ref="AJ7:AJ8"/>
    <mergeCell ref="AK7:AK8"/>
    <mergeCell ref="AL7:AL8"/>
    <mergeCell ref="AA7:AA8"/>
    <mergeCell ref="AB7:AB8"/>
    <mergeCell ref="AC7:AC8"/>
    <mergeCell ref="AD7:AD8"/>
    <mergeCell ref="AE7:AE8"/>
  </mergeCells>
  <conditionalFormatting sqref="N9">
    <cfRule type="cellIs" dxfId="93" priority="7" operator="equal">
      <formula>"Catastrófico"</formula>
    </cfRule>
  </conditionalFormatting>
  <conditionalFormatting sqref="N9">
    <cfRule type="cellIs" dxfId="92" priority="8" operator="equal">
      <formula>"Mayor"</formula>
    </cfRule>
  </conditionalFormatting>
  <conditionalFormatting sqref="N9">
    <cfRule type="cellIs" dxfId="91" priority="9" operator="equal">
      <formula>"Moderado"</formula>
    </cfRule>
  </conditionalFormatting>
  <conditionalFormatting sqref="N9">
    <cfRule type="cellIs" dxfId="90" priority="10" operator="equal">
      <formula>"Menor"</formula>
    </cfRule>
  </conditionalFormatting>
  <conditionalFormatting sqref="N9">
    <cfRule type="cellIs" dxfId="89" priority="11" operator="equal">
      <formula>"Leve"</formula>
    </cfRule>
  </conditionalFormatting>
  <conditionalFormatting sqref="P9">
    <cfRule type="cellIs" dxfId="88" priority="12" operator="equal">
      <formula>"Extremo"</formula>
    </cfRule>
  </conditionalFormatting>
  <conditionalFormatting sqref="P9">
    <cfRule type="cellIs" dxfId="87" priority="13" operator="equal">
      <formula>"Alto"</formula>
    </cfRule>
  </conditionalFormatting>
  <conditionalFormatting sqref="P9">
    <cfRule type="cellIs" dxfId="86" priority="14" operator="equal">
      <formula>"Moderado"</formula>
    </cfRule>
  </conditionalFormatting>
  <conditionalFormatting sqref="P9">
    <cfRule type="cellIs" dxfId="85" priority="15" operator="equal">
      <formula>"Bajo"</formula>
    </cfRule>
  </conditionalFormatting>
  <conditionalFormatting sqref="AD9">
    <cfRule type="cellIs" dxfId="84" priority="16" operator="equal">
      <formula>"Catastrófico"</formula>
    </cfRule>
  </conditionalFormatting>
  <conditionalFormatting sqref="AD9">
    <cfRule type="cellIs" dxfId="83" priority="17" operator="equal">
      <formula>"Mayor"</formula>
    </cfRule>
  </conditionalFormatting>
  <conditionalFormatting sqref="AD9">
    <cfRule type="cellIs" dxfId="82" priority="18" operator="equal">
      <formula>"Moderado"</formula>
    </cfRule>
  </conditionalFormatting>
  <conditionalFormatting sqref="AD9">
    <cfRule type="cellIs" dxfId="81" priority="19" operator="equal">
      <formula>"Menor"</formula>
    </cfRule>
  </conditionalFormatting>
  <conditionalFormatting sqref="AD9">
    <cfRule type="cellIs" dxfId="80" priority="20" operator="equal">
      <formula>"Leve"</formula>
    </cfRule>
  </conditionalFormatting>
  <conditionalFormatting sqref="AF9">
    <cfRule type="cellIs" dxfId="79" priority="21" operator="equal">
      <formula>"Extremo"</formula>
    </cfRule>
  </conditionalFormatting>
  <conditionalFormatting sqref="AF9">
    <cfRule type="cellIs" dxfId="78" priority="22" operator="equal">
      <formula>"Alto"</formula>
    </cfRule>
  </conditionalFormatting>
  <conditionalFormatting sqref="AF9">
    <cfRule type="cellIs" dxfId="77" priority="23" operator="equal">
      <formula>"Moderado"</formula>
    </cfRule>
  </conditionalFormatting>
  <conditionalFormatting sqref="AF9">
    <cfRule type="cellIs" dxfId="76" priority="24" operator="equal">
      <formula>"Bajo"</formula>
    </cfRule>
  </conditionalFormatting>
  <conditionalFormatting sqref="K9">
    <cfRule type="cellIs" dxfId="75" priority="25" operator="equal">
      <formula>"Muy Alta"</formula>
    </cfRule>
  </conditionalFormatting>
  <conditionalFormatting sqref="K9">
    <cfRule type="cellIs" dxfId="74" priority="26" operator="equal">
      <formula>"Alta"</formula>
    </cfRule>
  </conditionalFormatting>
  <conditionalFormatting sqref="K9">
    <cfRule type="cellIs" dxfId="73" priority="27" operator="equal">
      <formula>"Media"</formula>
    </cfRule>
  </conditionalFormatting>
  <conditionalFormatting sqref="K9">
    <cfRule type="cellIs" dxfId="72" priority="28" operator="equal">
      <formula>"Baja"</formula>
    </cfRule>
  </conditionalFormatting>
  <conditionalFormatting sqref="K9">
    <cfRule type="cellIs" dxfId="71" priority="29" operator="equal">
      <formula>"Muy Baja"</formula>
    </cfRule>
  </conditionalFormatting>
  <conditionalFormatting sqref="K9:K11">
    <cfRule type="expression" dxfId="70" priority="30">
      <formula>IF($K9="Casi seguro",1,0)</formula>
    </cfRule>
  </conditionalFormatting>
  <conditionalFormatting sqref="K9:K11">
    <cfRule type="expression" dxfId="69" priority="31">
      <formula>IF($K9="Probable",1,0)</formula>
    </cfRule>
  </conditionalFormatting>
  <conditionalFormatting sqref="K9:K11">
    <cfRule type="expression" dxfId="68" priority="32">
      <formula>IF($K9="Posible",1,0)</formula>
    </cfRule>
  </conditionalFormatting>
  <conditionalFormatting sqref="K9:K11">
    <cfRule type="expression" dxfId="67" priority="33">
      <formula>IF($K9="Improbable",1,0)</formula>
    </cfRule>
  </conditionalFormatting>
  <conditionalFormatting sqref="K9:K11">
    <cfRule type="expression" dxfId="66" priority="34">
      <formula>IF($K9="Rara vez",1,0)</formula>
    </cfRule>
  </conditionalFormatting>
  <conditionalFormatting sqref="AB9">
    <cfRule type="cellIs" dxfId="65" priority="35" operator="equal">
      <formula>"Muy Alta"</formula>
    </cfRule>
  </conditionalFormatting>
  <conditionalFormatting sqref="AB9">
    <cfRule type="cellIs" dxfId="64" priority="36" operator="equal">
      <formula>"Alta"</formula>
    </cfRule>
  </conditionalFormatting>
  <conditionalFormatting sqref="AB9">
    <cfRule type="cellIs" dxfId="63" priority="37" operator="equal">
      <formula>"Media"</formula>
    </cfRule>
  </conditionalFormatting>
  <conditionalFormatting sqref="AB9">
    <cfRule type="cellIs" dxfId="62" priority="38" operator="equal">
      <formula>"Baja"</formula>
    </cfRule>
  </conditionalFormatting>
  <conditionalFormatting sqref="AB9">
    <cfRule type="cellIs" dxfId="61" priority="39" operator="equal">
      <formula>"Muy Baja"</formula>
    </cfRule>
  </conditionalFormatting>
  <conditionalFormatting sqref="AB9:AB11">
    <cfRule type="expression" dxfId="60" priority="40">
      <formula>IF($AB9="Casi seguro",1,0)</formula>
    </cfRule>
  </conditionalFormatting>
  <conditionalFormatting sqref="AB9:AB11">
    <cfRule type="expression" dxfId="59" priority="41">
      <formula>IF($AB9="Probable",1,0)</formula>
    </cfRule>
  </conditionalFormatting>
  <conditionalFormatting sqref="AB9:AB11">
    <cfRule type="expression" dxfId="58" priority="42">
      <formula>IF($AB9="Posible",1,0)</formula>
    </cfRule>
  </conditionalFormatting>
  <conditionalFormatting sqref="AB9:AB11">
    <cfRule type="expression" dxfId="57" priority="43">
      <formula>IF($AB9="Improbable",1,0)</formula>
    </cfRule>
  </conditionalFormatting>
  <conditionalFormatting sqref="AB9:AB11">
    <cfRule type="expression" dxfId="56" priority="44">
      <formula>IF($AB9="Rara vez",1,0)</formula>
    </cfRule>
  </conditionalFormatting>
  <conditionalFormatting sqref="N12 N15 N18 N21 N24 N27 N30 N33 N36 N39 N42 N45 N48 N51 N54 N57 N60 N63 N66">
    <cfRule type="cellIs" dxfId="55" priority="45" operator="equal">
      <formula>"Catastrófico"</formula>
    </cfRule>
  </conditionalFormatting>
  <conditionalFormatting sqref="N12 N15 N18 N21 N24 N27 N30 N33 N36 N39 N42 N45 N48 N51 N54 N57 N60 N63 N66">
    <cfRule type="cellIs" dxfId="54" priority="46" operator="equal">
      <formula>"Mayor"</formula>
    </cfRule>
  </conditionalFormatting>
  <conditionalFormatting sqref="N12 N15 N18 N21 N24 N27 N30 N33 N36 N39 N42 N45 N48 N51 N54 N57 N60 N63 N66">
    <cfRule type="cellIs" dxfId="53" priority="47" operator="equal">
      <formula>"Moderado"</formula>
    </cfRule>
  </conditionalFormatting>
  <conditionalFormatting sqref="N12 N15 N18 N21 N24 N27 N30 N33 N36 N39 N42 N45 N48 N51 N54 N57 N60 N63 N66">
    <cfRule type="cellIs" dxfId="52" priority="48" operator="equal">
      <formula>"Menor"</formula>
    </cfRule>
  </conditionalFormatting>
  <conditionalFormatting sqref="N12 N15 N18 N21 N24 N27 N30 N33 N36 N39 N42 N45 N48 N51 N54 N57 N60 N63 N66">
    <cfRule type="cellIs" dxfId="51" priority="49" operator="equal">
      <formula>"Leve"</formula>
    </cfRule>
  </conditionalFormatting>
  <conditionalFormatting sqref="P12 P15 P18 P21 P24 P27 P30 P33 P36 P39 P42 P45 P48 P51 P54 P57 P60 P63 P66">
    <cfRule type="cellIs" dxfId="50" priority="50" operator="equal">
      <formula>"Extremo"</formula>
    </cfRule>
  </conditionalFormatting>
  <conditionalFormatting sqref="P12 P15 P18 P21 P24 P27 P30 P33 P36 P39 P42 P45 P48 P51 P54 P57 P60 P63 P66">
    <cfRule type="cellIs" dxfId="49" priority="51" operator="equal">
      <formula>"Alto"</formula>
    </cfRule>
  </conditionalFormatting>
  <conditionalFormatting sqref="P12 P15 P18 P21 P24 P27 P30 P33 P36 P39 P42 P45 P48 P51 P54 P57 P60 P63 P66">
    <cfRule type="cellIs" dxfId="48" priority="52" operator="equal">
      <formula>"Moderado"</formula>
    </cfRule>
  </conditionalFormatting>
  <conditionalFormatting sqref="P12 P15 P18 P21 P24 P27 P30 P33 P36 P39 P42 P45 P48 P51 P54 P57 P60 P63 P66">
    <cfRule type="cellIs" dxfId="47" priority="53" operator="equal">
      <formula>"Bajo"</formula>
    </cfRule>
  </conditionalFormatting>
  <conditionalFormatting sqref="AD12 AD15 AD18 AD21 AD24 AD27 AD30 AD33 AD36 AD39 AD42 AD45 AD48 AD51 AD54 AD57 AD60 AD63 AD66">
    <cfRule type="cellIs" dxfId="46" priority="54" operator="equal">
      <formula>"Catastrófico"</formula>
    </cfRule>
  </conditionalFormatting>
  <conditionalFormatting sqref="AD12 AD15 AD18 AD21 AD24 AD27 AD30 AD33 AD36 AD39 AD42 AD45 AD48 AD51 AD54 AD57 AD60 AD63 AD66">
    <cfRule type="cellIs" dxfId="45" priority="55" operator="equal">
      <formula>"Mayor"</formula>
    </cfRule>
  </conditionalFormatting>
  <conditionalFormatting sqref="AD12 AD15 AD18 AD21 AD24 AD27 AD30 AD33 AD36 AD39 AD42 AD45 AD48 AD51 AD54 AD57 AD60 AD63 AD66">
    <cfRule type="cellIs" dxfId="44" priority="56" operator="equal">
      <formula>"Moderado"</formula>
    </cfRule>
  </conditionalFormatting>
  <conditionalFormatting sqref="AD12 AD15 AD18 AD21 AD24 AD27 AD30 AD33 AD36 AD39 AD42 AD45 AD48 AD51 AD54 AD57 AD60 AD63 AD66">
    <cfRule type="cellIs" dxfId="43" priority="57" operator="equal">
      <formula>"Menor"</formula>
    </cfRule>
  </conditionalFormatting>
  <conditionalFormatting sqref="AD12 AD15 AD18 AD21 AD24 AD27 AD30 AD33 AD36 AD39 AD42 AD45 AD48 AD51 AD54 AD57 AD60 AD63 AD66">
    <cfRule type="cellIs" dxfId="42" priority="58" operator="equal">
      <formula>"Leve"</formula>
    </cfRule>
  </conditionalFormatting>
  <conditionalFormatting sqref="AF12 AF15 AF18 AF21 AF24 AF27 AF30 AF33 AF36 AF39 AF42 AF45 AF48 AF51 AF54 AF57 AF60 AF63 AF66">
    <cfRule type="cellIs" dxfId="41" priority="59" operator="equal">
      <formula>"Extremo"</formula>
    </cfRule>
  </conditionalFormatting>
  <conditionalFormatting sqref="AF12 AF15 AF18 AF21 AF24 AF27 AF30 AF33 AF36 AF39 AF42 AF45 AF48 AF51 AF54 AF57 AF60 AF63 AF66">
    <cfRule type="cellIs" dxfId="40" priority="60" operator="equal">
      <formula>"Alto"</formula>
    </cfRule>
  </conditionalFormatting>
  <conditionalFormatting sqref="AF12 AF15 AF18 AF21 AF24 AF27 AF30 AF33 AF36 AF39 AF42 AF45 AF48 AF51 AF54 AF57 AF60 AF63 AF66">
    <cfRule type="cellIs" dxfId="39" priority="61" operator="equal">
      <formula>"Moderado"</formula>
    </cfRule>
  </conditionalFormatting>
  <conditionalFormatting sqref="AF12 AF15 AF18 AF21 AF24 AF27 AF30 AF33 AF36 AF39 AF42 AF45 AF48 AF51 AF54 AF57 AF60 AF63 AF66">
    <cfRule type="cellIs" dxfId="38" priority="62" operator="equal">
      <formula>"Bajo"</formula>
    </cfRule>
  </conditionalFormatting>
  <conditionalFormatting sqref="K12 K15 K18 K21 K24 K27 K30 K33 K36 K39 K42 K45 K48 K51 K54 K57 K60 K63 K66">
    <cfRule type="cellIs" dxfId="37" priority="63" operator="equal">
      <formula>"Muy Alta"</formula>
    </cfRule>
  </conditionalFormatting>
  <conditionalFormatting sqref="K12 K15 K18 K21 K24 K27 K30 K33 K36 K39 K42 K45 K48 K51 K54 K57 K60 K63 K66">
    <cfRule type="cellIs" dxfId="36" priority="64" operator="equal">
      <formula>"Alta"</formula>
    </cfRule>
  </conditionalFormatting>
  <conditionalFormatting sqref="K12 K15 K18 K21 K24 K27 K30 K33 K36 K39 K42 K45 K48 K51 K54 K57 K60 K63 K66">
    <cfRule type="cellIs" dxfId="35" priority="65" operator="equal">
      <formula>"Media"</formula>
    </cfRule>
  </conditionalFormatting>
  <conditionalFormatting sqref="K12 K15 K18 K21 K24 K27 K30 K33 K36 K39 K42 K45 K48 K51 K54 K57 K60 K63 K66">
    <cfRule type="cellIs" dxfId="34" priority="66" operator="equal">
      <formula>"Baja"</formula>
    </cfRule>
  </conditionalFormatting>
  <conditionalFormatting sqref="K12 K15 K18 K21 K24 K27 K30 K33 K36 K39 K42 K45 K48 K51 K54 K57 K60 K63 K66">
    <cfRule type="cellIs" dxfId="33" priority="67" operator="equal">
      <formula>"Muy Baja"</formula>
    </cfRule>
  </conditionalFormatting>
  <conditionalFormatting sqref="K12:K68">
    <cfRule type="expression" dxfId="32" priority="68">
      <formula>IF($K12="Casi seguro",1,0)</formula>
    </cfRule>
  </conditionalFormatting>
  <conditionalFormatting sqref="K12:K68">
    <cfRule type="expression" dxfId="31" priority="69">
      <formula>IF($K12="Probable",1,0)</formula>
    </cfRule>
  </conditionalFormatting>
  <conditionalFormatting sqref="K12:K68">
    <cfRule type="expression" dxfId="30" priority="70">
      <formula>IF($K12="Posible",1,0)</formula>
    </cfRule>
  </conditionalFormatting>
  <conditionalFormatting sqref="K12:K68">
    <cfRule type="expression" dxfId="29" priority="71">
      <formula>IF($K12="Improbable",1,0)</formula>
    </cfRule>
  </conditionalFormatting>
  <conditionalFormatting sqref="K12:K68">
    <cfRule type="expression" dxfId="28" priority="72">
      <formula>IF($K12="Rara vez",1,0)</formula>
    </cfRule>
  </conditionalFormatting>
  <conditionalFormatting sqref="AB12 AB15 AB18 AB21 AB24 AB27 AB30 AB33 AB36 AB39 AB42 AB45 AB48 AB51 AB54 AB57 AB60 AB63 AB66">
    <cfRule type="cellIs" dxfId="27" priority="73" operator="equal">
      <formula>"Muy Alta"</formula>
    </cfRule>
  </conditionalFormatting>
  <conditionalFormatting sqref="AB12 AB15 AB18 AB21 AB24 AB27 AB30 AB33 AB36 AB39 AB42 AB45 AB48 AB51 AB54 AB57 AB60 AB63 AB66">
    <cfRule type="cellIs" dxfId="26" priority="74" operator="equal">
      <formula>"Alta"</formula>
    </cfRule>
  </conditionalFormatting>
  <conditionalFormatting sqref="AB12 AB15 AB18 AB21 AB24 AB27 AB30 AB33 AB36 AB39 AB42 AB45 AB48 AB51 AB54 AB57 AB60 AB63 AB66">
    <cfRule type="cellIs" dxfId="25" priority="75" operator="equal">
      <formula>"Media"</formula>
    </cfRule>
  </conditionalFormatting>
  <conditionalFormatting sqref="AB12 AB15 AB18 AB21 AB24 AB27 AB30 AB33 AB36 AB39 AB42 AB45 AB48 AB51 AB54 AB57 AB60 AB63 AB66">
    <cfRule type="cellIs" dxfId="24" priority="76" operator="equal">
      <formula>"Baja"</formula>
    </cfRule>
  </conditionalFormatting>
  <conditionalFormatting sqref="AB12 AB15 AB18 AB21 AB24 AB27 AB30 AB33 AB36 AB39 AB42 AB45 AB48 AB51 AB54 AB57 AB60 AB63 AB66">
    <cfRule type="cellIs" dxfId="23" priority="77" operator="equal">
      <formula>"Muy Baja"</formula>
    </cfRule>
  </conditionalFormatting>
  <conditionalFormatting sqref="AB12:AB68">
    <cfRule type="expression" dxfId="22" priority="78">
      <formula>IF($AB12="Casi seguro",1,0)</formula>
    </cfRule>
  </conditionalFormatting>
  <conditionalFormatting sqref="AB12:AB68">
    <cfRule type="expression" dxfId="21" priority="79">
      <formula>IF($AB12="Probable",1,0)</formula>
    </cfRule>
  </conditionalFormatting>
  <conditionalFormatting sqref="AB12:AB68">
    <cfRule type="expression" dxfId="20" priority="80">
      <formula>IF($AB12="Posible",1,0)</formula>
    </cfRule>
  </conditionalFormatting>
  <conditionalFormatting sqref="AB12:AB68">
    <cfRule type="expression" dxfId="19" priority="81">
      <formula>IF($AB12="Improbable",1,0)</formula>
    </cfRule>
  </conditionalFormatting>
  <conditionalFormatting sqref="AB12:AB68">
    <cfRule type="expression" dxfId="18" priority="82">
      <formula>IF($AB12="Rara vez",1,0)</formula>
    </cfRule>
  </conditionalFormatting>
  <conditionalFormatting sqref="AK9:AK11">
    <cfRule type="expression" dxfId="17" priority="83">
      <formula>IF(OR($AG9="Evitar",$AG9="Compartir",$AG9="Aceptar",$AG9="Reducir (Transferir)"),1,0)</formula>
    </cfRule>
  </conditionalFormatting>
  <conditionalFormatting sqref="AK9:AK11">
    <cfRule type="expression" dxfId="16" priority="84">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K9:AK11">
    <cfRule type="expression" dxfId="15" priority="85">
      <formula>IF($AF9="Bajo",1,0)</formula>
    </cfRule>
  </conditionalFormatting>
  <conditionalFormatting sqref="AI15:AL68 AK12:AK14">
    <cfRule type="expression" dxfId="14" priority="86">
      <formula>IF(OR($AG12="Evitar",$AG12="Compartir",$AG12="Aceptar",$AG12="Reducir (Transferir)"),1,0)</formula>
    </cfRule>
  </conditionalFormatting>
  <conditionalFormatting sqref="AI15:AL68 AK12:AK14">
    <cfRule type="expression" dxfId="13" priority="87">
      <formula>IF(AND($AF12="Moderado",OR($H12="Gestión",$H12="Seguridad de la Información (Pérdida de la Disponibilidad)",$H12="Seguridad de la Información (Pérdida de la Integridad)",$H12="Seguridad de la Información (Pérdida de Confidencialidad)",$H12="Fuga de Capital Intelectual",$H12="Estratégico")),1,0)</formula>
    </cfRule>
  </conditionalFormatting>
  <conditionalFormatting sqref="AI15:AL68 AK12:AK14">
    <cfRule type="expression" dxfId="12" priority="88">
      <formula>IF($AF12="Bajo",1,0)</formula>
    </cfRule>
  </conditionalFormatting>
  <conditionalFormatting sqref="AI9:AJ14">
    <cfRule type="expression" dxfId="11" priority="4">
      <formula>IF(OR($AG9="Evitar",$AG9="Compartir",$AG9="Aceptar",$AG9="Reducir (Transferir)"),1,0)</formula>
    </cfRule>
  </conditionalFormatting>
  <conditionalFormatting sqref="AI9:AJ14">
    <cfRule type="expression" dxfId="9" priority="5">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I9:AJ14">
    <cfRule type="expression" dxfId="7" priority="6">
      <formula>IF($AF9="Bajo",1,0)</formula>
    </cfRule>
  </conditionalFormatting>
  <conditionalFormatting sqref="AL9:AL14">
    <cfRule type="expression" dxfId="5" priority="1">
      <formula>IF(OR($AG9="Evitar",$AG9="Compartir",$AG9="Aceptar",$AG9="Reducir (Transferir)"),1,0)</formula>
    </cfRule>
  </conditionalFormatting>
  <conditionalFormatting sqref="AL9:AL14">
    <cfRule type="expression" dxfId="3" priority="2">
      <formula>IF(AND($AF9="Moderado",OR($H9="Gestión",$H9="Seguridad de la Información (Pérdida de la Disponibilidad)",$H9="Seguridad de la Información (Pérdida de la Integridad)",$H9="Seguridad de la Información (Pérdida de Confidencialidad)",$H9="Fuga de Capital Intelectual",$H9="Estratégico")),1,0)</formula>
    </cfRule>
  </conditionalFormatting>
  <conditionalFormatting sqref="AL9:AL14">
    <cfRule type="expression" dxfId="1" priority="3">
      <formula>IF($AF9="Bajo",1,0)</formula>
    </cfRule>
  </conditionalFormatting>
  <dataValidations count="1">
    <dataValidation type="list" allowBlank="1" showErrorMessage="1" sqref="AG9 AG12 AG15 AG18 AG21 AG24 AG27 AG30 AG33 AG36 AG39 AG42 AG45 AG48 AG51 AG54 AG57 AG60 AG63 AG66">
      <formula1>IF(OR($H9="Corrupción",$H9="Trámites, OPAs y Consultas de Acceso a la Información Pública",$H9="Lavado de Activos",$H9="Financiación del Terrorismo"),TratamientoCorrupcion,TratamientoV5)</formula1>
    </dataValidation>
  </dataValidations>
  <pageMargins left="0.7" right="0.7" top="0.75" bottom="0.75" header="0" footer="0"/>
  <pageSetup orientation="portrait"/>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000"/>
  <sheetViews>
    <sheetView topLeftCell="A10" zoomScaleNormal="100" workbookViewId="0">
      <selection activeCell="G12" sqref="G12:G14"/>
    </sheetView>
  </sheetViews>
  <sheetFormatPr baseColWidth="10" defaultColWidth="14.42578125" defaultRowHeight="15" customHeight="1"/>
  <cols>
    <col min="1" max="1" width="4" customWidth="1"/>
    <col min="2" max="2" width="19" customWidth="1"/>
    <col min="3" max="3" width="46.7109375" customWidth="1"/>
    <col min="4" max="4" width="21.28515625" customWidth="1"/>
    <col min="5" max="5" width="39.42578125" customWidth="1"/>
    <col min="6" max="6" width="17.42578125" customWidth="1"/>
    <col min="7" max="7" width="77" customWidth="1"/>
    <col min="8" max="8" width="23.7109375" customWidth="1"/>
    <col min="9" max="9" width="33.7109375" customWidth="1"/>
    <col min="10" max="10" width="9.5703125" customWidth="1"/>
    <col min="11" max="11" width="31.85546875" customWidth="1"/>
    <col min="12" max="12" width="23.7109375" customWidth="1"/>
    <col min="13" max="13" width="8.5703125" customWidth="1"/>
    <col min="14" max="14" width="59.85546875" customWidth="1"/>
    <col min="15" max="15" width="23.7109375" customWidth="1"/>
    <col min="16" max="16" width="33.7109375" customWidth="1"/>
    <col min="17" max="17" width="9.5703125" customWidth="1"/>
    <col min="18" max="18" width="31.85546875" customWidth="1"/>
    <col min="19" max="19" width="23.7109375" customWidth="1"/>
    <col min="20" max="20" width="8.5703125" customWidth="1"/>
    <col min="21" max="21" width="40.42578125" customWidth="1"/>
    <col min="22" max="22" width="23.7109375" customWidth="1"/>
    <col min="23" max="23" width="33.7109375" customWidth="1"/>
    <col min="24" max="24" width="9.5703125" customWidth="1"/>
    <col min="25" max="25" width="27.140625" customWidth="1"/>
    <col min="26" max="26" width="23.7109375" customWidth="1"/>
    <col min="27" max="27" width="11.42578125" customWidth="1"/>
    <col min="28" max="41" width="11.42578125" hidden="1" customWidth="1"/>
  </cols>
  <sheetData>
    <row r="1" spans="1:41" ht="16.5" customHeight="1">
      <c r="A1" s="72"/>
      <c r="B1" s="67"/>
      <c r="C1" s="72" t="s">
        <v>0</v>
      </c>
      <c r="D1" s="73"/>
      <c r="E1" s="73"/>
      <c r="F1" s="73"/>
      <c r="G1" s="73"/>
      <c r="H1" s="73"/>
      <c r="I1" s="73"/>
      <c r="J1" s="73"/>
      <c r="K1" s="73"/>
      <c r="L1" s="73"/>
      <c r="M1" s="73"/>
      <c r="N1" s="73"/>
      <c r="O1" s="73"/>
      <c r="P1" s="73"/>
      <c r="Q1" s="73"/>
      <c r="R1" s="73"/>
      <c r="S1" s="73"/>
      <c r="T1" s="73"/>
      <c r="U1" s="73"/>
      <c r="V1" s="73"/>
      <c r="W1" s="73"/>
      <c r="X1" s="67"/>
      <c r="Y1" s="101" t="s">
        <v>298</v>
      </c>
      <c r="Z1" s="59"/>
      <c r="AA1" s="3"/>
      <c r="AB1" s="3"/>
      <c r="AC1" s="3"/>
      <c r="AD1" s="3"/>
      <c r="AE1" s="3"/>
      <c r="AF1" s="3"/>
      <c r="AG1" s="3"/>
      <c r="AH1" s="3"/>
      <c r="AI1" s="3"/>
      <c r="AJ1" s="3"/>
      <c r="AK1" s="3"/>
      <c r="AL1" s="3"/>
      <c r="AM1" s="3"/>
      <c r="AN1" s="3"/>
      <c r="AO1" s="3"/>
    </row>
    <row r="2" spans="1:41" ht="16.5" customHeight="1">
      <c r="A2" s="68"/>
      <c r="B2" s="69"/>
      <c r="C2" s="68"/>
      <c r="D2" s="74"/>
      <c r="E2" s="74"/>
      <c r="F2" s="74"/>
      <c r="G2" s="74"/>
      <c r="H2" s="74"/>
      <c r="I2" s="74"/>
      <c r="J2" s="74"/>
      <c r="K2" s="74"/>
      <c r="L2" s="74"/>
      <c r="M2" s="74"/>
      <c r="N2" s="74"/>
      <c r="O2" s="74"/>
      <c r="P2" s="74"/>
      <c r="Q2" s="74"/>
      <c r="R2" s="74"/>
      <c r="S2" s="74"/>
      <c r="T2" s="74"/>
      <c r="U2" s="74"/>
      <c r="V2" s="74"/>
      <c r="W2" s="74"/>
      <c r="X2" s="69"/>
      <c r="Y2" s="101" t="s">
        <v>299</v>
      </c>
      <c r="Z2" s="59"/>
      <c r="AA2" s="3"/>
      <c r="AB2" s="3"/>
      <c r="AC2" s="3"/>
      <c r="AD2" s="3"/>
      <c r="AE2" s="3"/>
      <c r="AF2" s="3"/>
      <c r="AG2" s="3"/>
      <c r="AH2" s="3"/>
      <c r="AI2" s="3"/>
      <c r="AJ2" s="3"/>
      <c r="AK2" s="3"/>
      <c r="AL2" s="3"/>
      <c r="AM2" s="3"/>
      <c r="AN2" s="3"/>
      <c r="AO2" s="3"/>
    </row>
    <row r="3" spans="1:41" ht="16.5" customHeight="1">
      <c r="A3" s="68"/>
      <c r="B3" s="69"/>
      <c r="C3" s="68"/>
      <c r="D3" s="74"/>
      <c r="E3" s="74"/>
      <c r="F3" s="74"/>
      <c r="G3" s="74"/>
      <c r="H3" s="74"/>
      <c r="I3" s="74"/>
      <c r="J3" s="74"/>
      <c r="K3" s="74"/>
      <c r="L3" s="74"/>
      <c r="M3" s="74"/>
      <c r="N3" s="74"/>
      <c r="O3" s="74"/>
      <c r="P3" s="74"/>
      <c r="Q3" s="74"/>
      <c r="R3" s="74"/>
      <c r="S3" s="74"/>
      <c r="T3" s="74"/>
      <c r="U3" s="74"/>
      <c r="V3" s="74"/>
      <c r="W3" s="74"/>
      <c r="X3" s="69"/>
      <c r="Y3" s="101" t="s">
        <v>300</v>
      </c>
      <c r="Z3" s="59"/>
      <c r="AA3" s="3"/>
      <c r="AB3" s="3"/>
      <c r="AC3" s="3"/>
      <c r="AD3" s="3"/>
      <c r="AE3" s="3"/>
      <c r="AF3" s="3"/>
      <c r="AG3" s="3"/>
      <c r="AH3" s="3"/>
      <c r="AI3" s="3"/>
      <c r="AJ3" s="3"/>
      <c r="AK3" s="3"/>
      <c r="AL3" s="3"/>
      <c r="AM3" s="3"/>
      <c r="AN3" s="3"/>
      <c r="AO3" s="3"/>
    </row>
    <row r="4" spans="1:41" ht="16.5" customHeight="1">
      <c r="A4" s="70"/>
      <c r="B4" s="71"/>
      <c r="C4" s="70"/>
      <c r="D4" s="75"/>
      <c r="E4" s="75"/>
      <c r="F4" s="75"/>
      <c r="G4" s="75"/>
      <c r="H4" s="75"/>
      <c r="I4" s="75"/>
      <c r="J4" s="75"/>
      <c r="K4" s="75"/>
      <c r="L4" s="75"/>
      <c r="M4" s="75"/>
      <c r="N4" s="75"/>
      <c r="O4" s="75"/>
      <c r="P4" s="75"/>
      <c r="Q4" s="75"/>
      <c r="R4" s="75"/>
      <c r="S4" s="75"/>
      <c r="T4" s="75"/>
      <c r="U4" s="75"/>
      <c r="V4" s="75"/>
      <c r="W4" s="75"/>
      <c r="X4" s="71"/>
      <c r="Y4" s="101" t="s">
        <v>301</v>
      </c>
      <c r="Z4" s="59"/>
      <c r="AA4" s="3"/>
      <c r="AB4" s="3"/>
      <c r="AC4" s="3"/>
      <c r="AD4" s="3"/>
      <c r="AE4" s="3"/>
      <c r="AF4" s="3"/>
      <c r="AG4" s="3"/>
      <c r="AH4" s="3"/>
      <c r="AI4" s="3"/>
      <c r="AJ4" s="3"/>
      <c r="AK4" s="3"/>
      <c r="AL4" s="3"/>
      <c r="AM4" s="3"/>
      <c r="AN4" s="3"/>
      <c r="AO4" s="3"/>
    </row>
    <row r="5" spans="1:41" ht="16.5" customHeight="1">
      <c r="A5" s="15"/>
      <c r="B5" s="19"/>
      <c r="C5" s="15"/>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6.5" customHeight="1">
      <c r="A6" s="108" t="s">
        <v>119</v>
      </c>
      <c r="B6" s="62"/>
      <c r="C6" s="62"/>
      <c r="D6" s="62"/>
      <c r="E6" s="33" t="s">
        <v>286</v>
      </c>
      <c r="F6" s="123" t="s">
        <v>302</v>
      </c>
      <c r="G6" s="62"/>
      <c r="H6" s="62"/>
      <c r="I6" s="62"/>
      <c r="J6" s="62"/>
      <c r="K6" s="62"/>
      <c r="L6" s="59"/>
      <c r="M6" s="123" t="s">
        <v>303</v>
      </c>
      <c r="N6" s="62"/>
      <c r="O6" s="62"/>
      <c r="P6" s="62"/>
      <c r="Q6" s="62"/>
      <c r="R6" s="62"/>
      <c r="S6" s="59"/>
      <c r="T6" s="123" t="s">
        <v>304</v>
      </c>
      <c r="U6" s="62"/>
      <c r="V6" s="62"/>
      <c r="W6" s="62"/>
      <c r="X6" s="62"/>
      <c r="Y6" s="62"/>
      <c r="Z6" s="59"/>
      <c r="AA6" s="3"/>
      <c r="AB6" s="3"/>
      <c r="AC6" s="3"/>
      <c r="AD6" s="3"/>
      <c r="AE6" s="3"/>
      <c r="AF6" s="3"/>
      <c r="AG6" s="3"/>
      <c r="AH6" s="3"/>
      <c r="AI6" s="3"/>
      <c r="AJ6" s="3"/>
      <c r="AK6" s="3"/>
      <c r="AL6" s="3"/>
      <c r="AM6" s="3"/>
      <c r="AN6" s="3"/>
      <c r="AO6" s="3"/>
    </row>
    <row r="7" spans="1:41" ht="26.25" customHeight="1">
      <c r="A7" s="126" t="s">
        <v>117</v>
      </c>
      <c r="B7" s="89" t="s">
        <v>118</v>
      </c>
      <c r="C7" s="84" t="s">
        <v>126</v>
      </c>
      <c r="D7" s="127" t="s">
        <v>127</v>
      </c>
      <c r="E7" s="129" t="s">
        <v>305</v>
      </c>
      <c r="F7" s="124" t="s">
        <v>306</v>
      </c>
      <c r="G7" s="62"/>
      <c r="H7" s="59"/>
      <c r="I7" s="34" t="s">
        <v>307</v>
      </c>
      <c r="J7" s="125" t="s">
        <v>308</v>
      </c>
      <c r="K7" s="62"/>
      <c r="L7" s="59"/>
      <c r="M7" s="124" t="s">
        <v>306</v>
      </c>
      <c r="N7" s="62"/>
      <c r="O7" s="59"/>
      <c r="P7" s="34" t="s">
        <v>307</v>
      </c>
      <c r="Q7" s="125" t="s">
        <v>308</v>
      </c>
      <c r="R7" s="62"/>
      <c r="S7" s="59"/>
      <c r="T7" s="124" t="s">
        <v>306</v>
      </c>
      <c r="U7" s="62"/>
      <c r="V7" s="59"/>
      <c r="W7" s="34" t="s">
        <v>307</v>
      </c>
      <c r="X7" s="125" t="s">
        <v>308</v>
      </c>
      <c r="Y7" s="62"/>
      <c r="Z7" s="59"/>
      <c r="AA7" s="3"/>
      <c r="AB7" s="3"/>
      <c r="AC7" s="3"/>
      <c r="AD7" s="3"/>
      <c r="AE7" s="3"/>
      <c r="AF7" s="3"/>
      <c r="AG7" s="3"/>
      <c r="AH7" s="3"/>
      <c r="AI7" s="3"/>
      <c r="AJ7" s="3"/>
      <c r="AK7" s="3"/>
      <c r="AL7" s="3"/>
      <c r="AM7" s="3"/>
      <c r="AN7" s="3"/>
      <c r="AO7" s="3"/>
    </row>
    <row r="8" spans="1:41" ht="29.25" customHeight="1">
      <c r="A8" s="83"/>
      <c r="B8" s="83"/>
      <c r="C8" s="83"/>
      <c r="D8" s="128"/>
      <c r="E8" s="128"/>
      <c r="F8" s="159" t="s">
        <v>309</v>
      </c>
      <c r="G8" s="159" t="s">
        <v>310</v>
      </c>
      <c r="H8" s="159" t="s">
        <v>311</v>
      </c>
      <c r="I8" s="160" t="s">
        <v>312</v>
      </c>
      <c r="J8" s="161" t="s">
        <v>309</v>
      </c>
      <c r="K8" s="161" t="s">
        <v>313</v>
      </c>
      <c r="L8" s="161" t="s">
        <v>314</v>
      </c>
      <c r="M8" s="159" t="s">
        <v>309</v>
      </c>
      <c r="N8" s="159" t="s">
        <v>310</v>
      </c>
      <c r="O8" s="159" t="s">
        <v>311</v>
      </c>
      <c r="P8" s="34" t="s">
        <v>312</v>
      </c>
      <c r="Q8" s="36" t="s">
        <v>309</v>
      </c>
      <c r="R8" s="36" t="s">
        <v>313</v>
      </c>
      <c r="S8" s="36" t="s">
        <v>314</v>
      </c>
      <c r="T8" s="35" t="s">
        <v>309</v>
      </c>
      <c r="U8" s="35" t="s">
        <v>310</v>
      </c>
      <c r="V8" s="35" t="s">
        <v>311</v>
      </c>
      <c r="W8" s="34" t="s">
        <v>312</v>
      </c>
      <c r="X8" s="36" t="s">
        <v>309</v>
      </c>
      <c r="Y8" s="36" t="s">
        <v>313</v>
      </c>
      <c r="Z8" s="36" t="s">
        <v>314</v>
      </c>
      <c r="AA8" s="16"/>
      <c r="AB8" s="16"/>
      <c r="AC8" s="16"/>
      <c r="AD8" s="16"/>
      <c r="AE8" s="16"/>
      <c r="AF8" s="16"/>
      <c r="AG8" s="16"/>
      <c r="AH8" s="16"/>
      <c r="AI8" s="16"/>
      <c r="AJ8" s="16"/>
      <c r="AK8" s="16"/>
      <c r="AL8" s="16"/>
      <c r="AM8" s="16"/>
      <c r="AN8" s="16"/>
      <c r="AO8" s="16"/>
    </row>
    <row r="9" spans="1:41" ht="60" customHeight="1">
      <c r="A9" s="93">
        <v>1</v>
      </c>
      <c r="B9" s="110" t="str">
        <f>IF('2. Identificación del Riesgo'!B9:B11="","",'2. Identificación del Riesgo'!B9:B11)</f>
        <v>Reducción del Riesgo y Adaptación al Cambio Climático</v>
      </c>
      <c r="C9" s="94" t="str">
        <f>IF('2. Identificación del Riesgo'!G9:G11="","",'2. Identificación del Riesgo'!G9:G11)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94" t="str">
        <f>IF('2. Identificación del Riesgo'!H9:H11="","",'2. Identificación del Riesgo'!H9:H11)</f>
        <v>Gestión</v>
      </c>
      <c r="E9" s="151" t="str">
        <f>IF('7. Mapa de Riesgos General'!AI9:AI11="","",'7. Mapa de Riesgos General'!AI9:AI11)</f>
        <v/>
      </c>
      <c r="F9" s="167">
        <v>1</v>
      </c>
      <c r="G9" s="143" t="s">
        <v>484</v>
      </c>
      <c r="H9" s="166" t="s">
        <v>316</v>
      </c>
      <c r="I9" s="144" t="s">
        <v>483</v>
      </c>
      <c r="J9" s="156"/>
      <c r="K9" s="144"/>
      <c r="L9" s="144"/>
      <c r="M9" s="167">
        <v>1</v>
      </c>
      <c r="N9" s="143" t="s">
        <v>317</v>
      </c>
      <c r="O9" s="166" t="s">
        <v>315</v>
      </c>
      <c r="P9" s="147" t="s">
        <v>483</v>
      </c>
      <c r="Q9" s="122"/>
      <c r="R9" s="117"/>
      <c r="S9" s="117"/>
      <c r="T9" s="122"/>
      <c r="U9" s="130"/>
      <c r="V9" s="130"/>
      <c r="W9" s="117"/>
      <c r="X9" s="122"/>
      <c r="Y9" s="117"/>
      <c r="Z9" s="117"/>
      <c r="AA9" s="17"/>
      <c r="AB9" s="17"/>
      <c r="AC9" s="17"/>
      <c r="AD9" s="17"/>
      <c r="AE9" s="17"/>
      <c r="AF9" s="17"/>
      <c r="AG9" s="17"/>
      <c r="AH9" s="17"/>
      <c r="AI9" s="17"/>
      <c r="AJ9" s="17"/>
      <c r="AK9" s="17"/>
      <c r="AL9" s="17"/>
      <c r="AM9" s="17"/>
      <c r="AN9" s="17"/>
      <c r="AO9" s="17"/>
    </row>
    <row r="10" spans="1:41" ht="60" customHeight="1">
      <c r="A10" s="88"/>
      <c r="B10" s="88"/>
      <c r="C10" s="88"/>
      <c r="D10" s="88"/>
      <c r="E10" s="68"/>
      <c r="F10" s="168"/>
      <c r="G10" s="145"/>
      <c r="H10" s="145"/>
      <c r="I10" s="145"/>
      <c r="J10" s="145"/>
      <c r="K10" s="145"/>
      <c r="L10" s="145"/>
      <c r="M10" s="168"/>
      <c r="N10" s="145"/>
      <c r="O10" s="145"/>
      <c r="P10" s="69"/>
      <c r="Q10" s="88"/>
      <c r="R10" s="88"/>
      <c r="S10" s="88"/>
      <c r="T10" s="88"/>
      <c r="U10" s="88"/>
      <c r="V10" s="88"/>
      <c r="W10" s="88"/>
      <c r="X10" s="88"/>
      <c r="Y10" s="88"/>
      <c r="Z10" s="88"/>
      <c r="AA10" s="3"/>
      <c r="AB10" s="3"/>
      <c r="AC10" s="3"/>
      <c r="AD10" s="3"/>
      <c r="AE10" s="3"/>
      <c r="AF10" s="3"/>
      <c r="AG10" s="3"/>
      <c r="AH10" s="3"/>
      <c r="AI10" s="3"/>
      <c r="AJ10" s="3"/>
      <c r="AK10" s="3"/>
      <c r="AL10" s="3"/>
      <c r="AM10" s="3"/>
      <c r="AN10" s="3"/>
      <c r="AO10" s="3"/>
    </row>
    <row r="11" spans="1:41" ht="60" customHeight="1">
      <c r="A11" s="83"/>
      <c r="B11" s="83"/>
      <c r="C11" s="83"/>
      <c r="D11" s="83"/>
      <c r="E11" s="128"/>
      <c r="F11" s="168"/>
      <c r="G11" s="145"/>
      <c r="H11" s="145"/>
      <c r="I11" s="145"/>
      <c r="J11" s="145"/>
      <c r="K11" s="145"/>
      <c r="L11" s="145"/>
      <c r="M11" s="168"/>
      <c r="N11" s="145"/>
      <c r="O11" s="145"/>
      <c r="P11" s="107"/>
      <c r="Q11" s="83"/>
      <c r="R11" s="83"/>
      <c r="S11" s="83"/>
      <c r="T11" s="83"/>
      <c r="U11" s="83"/>
      <c r="V11" s="83"/>
      <c r="W11" s="83"/>
      <c r="X11" s="83"/>
      <c r="Y11" s="83"/>
      <c r="Z11" s="83"/>
      <c r="AA11" s="3"/>
      <c r="AB11" s="3"/>
      <c r="AC11" s="3"/>
      <c r="AD11" s="3"/>
      <c r="AE11" s="3"/>
      <c r="AF11" s="3"/>
      <c r="AG11" s="3"/>
      <c r="AH11" s="3"/>
      <c r="AI11" s="3"/>
      <c r="AJ11" s="3"/>
      <c r="AK11" s="3"/>
      <c r="AL11" s="3"/>
      <c r="AM11" s="3"/>
      <c r="AN11" s="3"/>
      <c r="AO11" s="3"/>
    </row>
    <row r="12" spans="1:41" ht="60" customHeight="1">
      <c r="A12" s="93">
        <v>2</v>
      </c>
      <c r="B12" s="110" t="str">
        <f>IF('2. Identificación del Riesgo'!B12:B14="","",'2. Identificación del Riesgo'!B12:B14)</f>
        <v>Reducción del Riesgo y Adaptación al Cambio Climático</v>
      </c>
      <c r="C12" s="94" t="str">
        <f>IF('2. Identificación del Riesgo'!G12:G14="","",'2. Identificación del Riesgo'!G12:G14)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94" t="str">
        <f>IF('2. Identificación del Riesgo'!H12:H14="","",'2. Identificación del Riesgo'!H12:H14)</f>
        <v>Gestión</v>
      </c>
      <c r="E12" s="151" t="str">
        <f>IF('7. Mapa de Riesgos General'!AI12:AI14="","",'7. Mapa de Riesgos General'!AI12:AI14)</f>
        <v/>
      </c>
      <c r="F12" s="167">
        <v>0.17499999999999999</v>
      </c>
      <c r="G12" s="143" t="s">
        <v>318</v>
      </c>
      <c r="H12" s="166" t="s">
        <v>319</v>
      </c>
      <c r="I12" s="144" t="s">
        <v>483</v>
      </c>
      <c r="J12" s="156"/>
      <c r="K12" s="144"/>
      <c r="L12" s="144"/>
      <c r="M12" s="167">
        <v>0.47499999999999998</v>
      </c>
      <c r="N12" s="143" t="s">
        <v>485</v>
      </c>
      <c r="O12" s="166" t="s">
        <v>320</v>
      </c>
      <c r="P12" s="147" t="s">
        <v>483</v>
      </c>
      <c r="Q12" s="96"/>
      <c r="R12" s="118"/>
      <c r="S12" s="118"/>
      <c r="T12" s="96"/>
      <c r="U12" s="120"/>
      <c r="V12" s="120"/>
      <c r="W12" s="118"/>
      <c r="X12" s="96"/>
      <c r="Y12" s="117"/>
      <c r="Z12" s="117"/>
      <c r="AA12" s="3"/>
      <c r="AB12" s="3"/>
      <c r="AC12" s="3"/>
      <c r="AD12" s="3"/>
      <c r="AE12" s="3"/>
      <c r="AF12" s="3"/>
      <c r="AG12" s="3"/>
      <c r="AH12" s="3"/>
      <c r="AI12" s="3"/>
      <c r="AJ12" s="3"/>
      <c r="AK12" s="3"/>
      <c r="AL12" s="3"/>
      <c r="AM12" s="3"/>
      <c r="AN12" s="3"/>
      <c r="AO12" s="3"/>
    </row>
    <row r="13" spans="1:41" ht="60" customHeight="1">
      <c r="A13" s="88"/>
      <c r="B13" s="88"/>
      <c r="C13" s="88"/>
      <c r="D13" s="88"/>
      <c r="E13" s="68"/>
      <c r="F13" s="168"/>
      <c r="G13" s="145"/>
      <c r="H13" s="145"/>
      <c r="I13" s="145"/>
      <c r="J13" s="145"/>
      <c r="K13" s="145"/>
      <c r="L13" s="145"/>
      <c r="M13" s="168"/>
      <c r="N13" s="145"/>
      <c r="O13" s="145"/>
      <c r="P13" s="69"/>
      <c r="Q13" s="88"/>
      <c r="R13" s="88"/>
      <c r="S13" s="88"/>
      <c r="T13" s="88"/>
      <c r="U13" s="88"/>
      <c r="V13" s="88"/>
      <c r="W13" s="88"/>
      <c r="X13" s="88"/>
      <c r="Y13" s="88"/>
      <c r="Z13" s="88"/>
      <c r="AA13" s="3"/>
      <c r="AB13" s="3"/>
      <c r="AC13" s="3"/>
      <c r="AD13" s="3"/>
      <c r="AE13" s="3"/>
      <c r="AF13" s="3"/>
      <c r="AG13" s="3"/>
      <c r="AH13" s="3"/>
      <c r="AI13" s="3"/>
      <c r="AJ13" s="3"/>
      <c r="AK13" s="3"/>
      <c r="AL13" s="3"/>
      <c r="AM13" s="3"/>
      <c r="AN13" s="3"/>
      <c r="AO13" s="3"/>
    </row>
    <row r="14" spans="1:41" ht="60" customHeight="1">
      <c r="A14" s="83"/>
      <c r="B14" s="83"/>
      <c r="C14" s="83"/>
      <c r="D14" s="83"/>
      <c r="E14" s="128"/>
      <c r="F14" s="168"/>
      <c r="G14" s="145"/>
      <c r="H14" s="145"/>
      <c r="I14" s="145"/>
      <c r="J14" s="145"/>
      <c r="K14" s="145"/>
      <c r="L14" s="145"/>
      <c r="M14" s="170"/>
      <c r="N14" s="171"/>
      <c r="O14" s="171"/>
      <c r="P14" s="69"/>
      <c r="Q14" s="83"/>
      <c r="R14" s="83"/>
      <c r="S14" s="83"/>
      <c r="T14" s="83"/>
      <c r="U14" s="83"/>
      <c r="V14" s="83"/>
      <c r="W14" s="83"/>
      <c r="X14" s="83"/>
      <c r="Y14" s="83"/>
      <c r="Z14" s="83"/>
      <c r="AA14" s="3"/>
      <c r="AB14" s="3"/>
      <c r="AC14" s="3"/>
      <c r="AD14" s="3"/>
      <c r="AE14" s="3"/>
      <c r="AF14" s="3"/>
      <c r="AG14" s="3"/>
      <c r="AH14" s="3"/>
      <c r="AI14" s="3"/>
      <c r="AJ14" s="3"/>
      <c r="AK14" s="3"/>
      <c r="AL14" s="3"/>
      <c r="AM14" s="3"/>
      <c r="AN14" s="3"/>
      <c r="AO14" s="3"/>
    </row>
    <row r="15" spans="1:41" ht="15.75" customHeight="1">
      <c r="A15" s="93">
        <v>1</v>
      </c>
      <c r="B15" s="110" t="str">
        <f>IF('2. Identificación del Riesgo'!B15:B17="","",'2. Identificación del Riesgo'!B15:B17)</f>
        <v/>
      </c>
      <c r="C15" s="131" t="str">
        <f>IF('2. Identificación del Riesgo'!G15:G17="","",'2. Identificación del Riesgo'!G15:G17)</f>
        <v/>
      </c>
      <c r="D15" s="94" t="str">
        <f>IF('2. Identificación del Riesgo'!H15:H17="","",'2. Identificación del Riesgo'!H15:H17)</f>
        <v/>
      </c>
      <c r="E15" s="140"/>
      <c r="F15" s="142"/>
      <c r="G15" s="143"/>
      <c r="H15" s="162"/>
      <c r="I15" s="147"/>
      <c r="J15" s="163"/>
      <c r="K15" s="164"/>
      <c r="L15" s="165"/>
      <c r="M15" s="142"/>
      <c r="N15" s="143"/>
      <c r="O15" s="144"/>
      <c r="P15" s="144"/>
      <c r="Q15" s="169"/>
      <c r="R15" s="118"/>
      <c r="S15" s="118"/>
      <c r="T15" s="96"/>
      <c r="U15" s="120"/>
      <c r="V15" s="120"/>
      <c r="W15" s="120"/>
      <c r="X15" s="96"/>
      <c r="Y15" s="118"/>
      <c r="Z15" s="118"/>
      <c r="AA15" s="3"/>
      <c r="AB15" s="3"/>
      <c r="AC15" s="3"/>
      <c r="AD15" s="3"/>
      <c r="AE15" s="3"/>
      <c r="AF15" s="3"/>
      <c r="AG15" s="3"/>
      <c r="AH15" s="3"/>
      <c r="AI15" s="3"/>
      <c r="AJ15" s="3"/>
      <c r="AK15" s="3"/>
      <c r="AL15" s="3"/>
      <c r="AM15" s="3"/>
      <c r="AN15" s="3"/>
      <c r="AO15" s="3"/>
    </row>
    <row r="16" spans="1:41" ht="15.75" customHeight="1">
      <c r="A16" s="88"/>
      <c r="B16" s="88"/>
      <c r="C16" s="88"/>
      <c r="D16" s="88"/>
      <c r="E16" s="68"/>
      <c r="F16" s="145"/>
      <c r="G16" s="145"/>
      <c r="H16" s="158"/>
      <c r="I16" s="69"/>
      <c r="J16" s="88"/>
      <c r="K16" s="88"/>
      <c r="L16" s="68"/>
      <c r="M16" s="150"/>
      <c r="N16" s="145"/>
      <c r="O16" s="145"/>
      <c r="P16" s="145"/>
      <c r="Q16" s="69"/>
      <c r="R16" s="88"/>
      <c r="S16" s="88"/>
      <c r="T16" s="88"/>
      <c r="U16" s="88"/>
      <c r="V16" s="88"/>
      <c r="W16" s="88"/>
      <c r="X16" s="88"/>
      <c r="Y16" s="88"/>
      <c r="Z16" s="88"/>
      <c r="AA16" s="3"/>
      <c r="AB16" s="3"/>
      <c r="AC16" s="3"/>
      <c r="AD16" s="3"/>
      <c r="AE16" s="3"/>
      <c r="AF16" s="3"/>
      <c r="AG16" s="3"/>
      <c r="AH16" s="3"/>
      <c r="AI16" s="3"/>
      <c r="AJ16" s="3"/>
      <c r="AK16" s="3"/>
      <c r="AL16" s="3"/>
      <c r="AM16" s="3"/>
      <c r="AN16" s="3"/>
      <c r="AO16" s="3"/>
    </row>
    <row r="17" spans="1:41" ht="15.75" customHeight="1">
      <c r="A17" s="83"/>
      <c r="B17" s="83"/>
      <c r="C17" s="83"/>
      <c r="D17" s="83"/>
      <c r="E17" s="128"/>
      <c r="F17" s="145"/>
      <c r="G17" s="145"/>
      <c r="H17" s="158"/>
      <c r="I17" s="107"/>
      <c r="J17" s="83"/>
      <c r="K17" s="83"/>
      <c r="L17" s="128"/>
      <c r="M17" s="150"/>
      <c r="N17" s="145"/>
      <c r="O17" s="145"/>
      <c r="P17" s="145"/>
      <c r="Q17" s="107"/>
      <c r="R17" s="83"/>
      <c r="S17" s="83"/>
      <c r="T17" s="83"/>
      <c r="U17" s="83"/>
      <c r="V17" s="83"/>
      <c r="W17" s="83"/>
      <c r="X17" s="83"/>
      <c r="Y17" s="83"/>
      <c r="Z17" s="83"/>
      <c r="AA17" s="3"/>
      <c r="AB17" s="3"/>
      <c r="AC17" s="3"/>
      <c r="AD17" s="3"/>
      <c r="AE17" s="3"/>
      <c r="AF17" s="3"/>
      <c r="AG17" s="3"/>
      <c r="AH17" s="3"/>
      <c r="AI17" s="3"/>
      <c r="AJ17" s="3"/>
      <c r="AK17" s="3"/>
      <c r="AL17" s="3"/>
      <c r="AM17" s="3"/>
      <c r="AN17" s="3"/>
      <c r="AO17" s="3"/>
    </row>
    <row r="18" spans="1:41" ht="15.75" customHeight="1">
      <c r="A18" s="93">
        <v>2</v>
      </c>
      <c r="B18" s="110" t="str">
        <f>IF('2. Identificación del Riesgo'!B18:B20="","",'2. Identificación del Riesgo'!B18:B20)</f>
        <v/>
      </c>
      <c r="C18" s="94" t="str">
        <f>IF('2. Identificación del Riesgo'!G18:G20="","",'2. Identificación del Riesgo'!G18:G20)</f>
        <v/>
      </c>
      <c r="D18" s="94" t="str">
        <f>IF('2. Identificación del Riesgo'!H18:H20="","",'2. Identificación del Riesgo'!H18:H20)</f>
        <v/>
      </c>
      <c r="E18" s="140"/>
      <c r="F18" s="142"/>
      <c r="G18" s="143"/>
      <c r="H18" s="144"/>
      <c r="I18" s="141"/>
      <c r="J18" s="119"/>
      <c r="K18" s="118"/>
      <c r="L18" s="146"/>
      <c r="M18" s="148"/>
      <c r="N18" s="143"/>
      <c r="O18" s="149"/>
      <c r="P18" s="144"/>
      <c r="Q18" s="169"/>
      <c r="R18" s="118"/>
      <c r="S18" s="118"/>
      <c r="T18" s="96"/>
      <c r="U18" s="120"/>
      <c r="V18" s="120"/>
      <c r="W18" s="118"/>
      <c r="X18" s="96"/>
      <c r="Y18" s="118"/>
      <c r="Z18" s="118"/>
      <c r="AA18" s="3"/>
      <c r="AB18" s="3"/>
      <c r="AC18" s="3"/>
      <c r="AD18" s="3"/>
      <c r="AE18" s="3"/>
      <c r="AF18" s="3"/>
      <c r="AG18" s="3"/>
      <c r="AH18" s="3"/>
      <c r="AI18" s="3"/>
      <c r="AJ18" s="3"/>
      <c r="AK18" s="3"/>
      <c r="AL18" s="3"/>
      <c r="AM18" s="3"/>
      <c r="AN18" s="3"/>
      <c r="AO18" s="3"/>
    </row>
    <row r="19" spans="1:41" ht="15.75" customHeight="1">
      <c r="A19" s="88"/>
      <c r="B19" s="88"/>
      <c r="C19" s="88"/>
      <c r="D19" s="88"/>
      <c r="E19" s="68"/>
      <c r="F19" s="145"/>
      <c r="G19" s="145"/>
      <c r="H19" s="145"/>
      <c r="I19" s="69"/>
      <c r="J19" s="88"/>
      <c r="K19" s="88"/>
      <c r="L19" s="68"/>
      <c r="M19" s="145"/>
      <c r="N19" s="145"/>
      <c r="O19" s="145"/>
      <c r="P19" s="145"/>
      <c r="Q19" s="69"/>
      <c r="R19" s="88"/>
      <c r="S19" s="88"/>
      <c r="T19" s="88"/>
      <c r="U19" s="88"/>
      <c r="V19" s="88"/>
      <c r="W19" s="88"/>
      <c r="X19" s="88"/>
      <c r="Y19" s="88"/>
      <c r="Z19" s="88"/>
      <c r="AA19" s="3"/>
      <c r="AB19" s="3"/>
      <c r="AC19" s="3"/>
      <c r="AD19" s="3"/>
      <c r="AE19" s="3"/>
      <c r="AF19" s="3"/>
      <c r="AG19" s="3"/>
      <c r="AH19" s="3"/>
      <c r="AI19" s="3"/>
      <c r="AJ19" s="3"/>
      <c r="AK19" s="3"/>
      <c r="AL19" s="3"/>
      <c r="AM19" s="3"/>
      <c r="AN19" s="3"/>
      <c r="AO19" s="3"/>
    </row>
    <row r="20" spans="1:41" ht="15.75" customHeight="1">
      <c r="A20" s="83"/>
      <c r="B20" s="83"/>
      <c r="C20" s="83"/>
      <c r="D20" s="83"/>
      <c r="E20" s="128"/>
      <c r="F20" s="145"/>
      <c r="G20" s="145"/>
      <c r="H20" s="145"/>
      <c r="I20" s="107"/>
      <c r="J20" s="83"/>
      <c r="K20" s="83"/>
      <c r="L20" s="128"/>
      <c r="M20" s="145"/>
      <c r="N20" s="145"/>
      <c r="O20" s="145"/>
      <c r="P20" s="145"/>
      <c r="Q20" s="107"/>
      <c r="R20" s="83"/>
      <c r="S20" s="83"/>
      <c r="T20" s="83"/>
      <c r="U20" s="83"/>
      <c r="V20" s="83"/>
      <c r="W20" s="83"/>
      <c r="X20" s="83"/>
      <c r="Y20" s="83"/>
      <c r="Z20" s="83"/>
      <c r="AA20" s="3"/>
      <c r="AB20" s="3"/>
      <c r="AC20" s="3"/>
      <c r="AD20" s="3"/>
      <c r="AE20" s="3"/>
      <c r="AF20" s="3"/>
      <c r="AG20" s="3"/>
      <c r="AH20" s="3"/>
      <c r="AI20" s="3"/>
      <c r="AJ20" s="3"/>
      <c r="AK20" s="3"/>
      <c r="AL20" s="3"/>
      <c r="AM20" s="3"/>
      <c r="AN20" s="3"/>
      <c r="AO20" s="3"/>
    </row>
    <row r="21" spans="1:41" ht="15.75" customHeight="1">
      <c r="A21" s="93">
        <v>5</v>
      </c>
      <c r="B21" s="110" t="str">
        <f>IF('2. Identificación del Riesgo'!B21:B23="","",'2. Identificación del Riesgo'!B21:B23)</f>
        <v/>
      </c>
      <c r="C21" s="94" t="str">
        <f>IF('2. Identificación del Riesgo'!G21:G23="","",'2. Identificación del Riesgo'!G21:G23)</f>
        <v/>
      </c>
      <c r="D21" s="94" t="str">
        <f>IF('2. Identificación del Riesgo'!H21:H23="","",'2. Identificación del Riesgo'!H21:H23)</f>
        <v/>
      </c>
      <c r="E21" s="151" t="str">
        <f>IF('7. Mapa de Riesgos General'!AI21:AI23="","",'7. Mapa de Riesgos General'!AI21:AI23)</f>
        <v/>
      </c>
      <c r="F21" s="144"/>
      <c r="G21" s="154"/>
      <c r="H21" s="155"/>
      <c r="I21" s="141"/>
      <c r="J21" s="96"/>
      <c r="K21" s="118"/>
      <c r="L21" s="146"/>
      <c r="M21" s="144"/>
      <c r="N21" s="154"/>
      <c r="O21" s="155"/>
      <c r="P21" s="144"/>
      <c r="Q21" s="169"/>
      <c r="R21" s="118"/>
      <c r="S21" s="118"/>
      <c r="T21" s="96"/>
      <c r="U21" s="120"/>
      <c r="V21" s="120"/>
      <c r="W21" s="118"/>
      <c r="X21" s="96"/>
      <c r="Y21" s="118"/>
      <c r="Z21" s="118"/>
      <c r="AA21" s="3"/>
      <c r="AB21" s="3"/>
      <c r="AC21" s="3"/>
      <c r="AD21" s="3"/>
      <c r="AE21" s="3"/>
      <c r="AF21" s="3"/>
      <c r="AG21" s="3"/>
      <c r="AH21" s="3"/>
      <c r="AI21" s="3"/>
      <c r="AJ21" s="3"/>
      <c r="AK21" s="3"/>
      <c r="AL21" s="3"/>
      <c r="AM21" s="3"/>
      <c r="AN21" s="3"/>
      <c r="AO21" s="3"/>
    </row>
    <row r="22" spans="1:41" ht="15.75" customHeight="1">
      <c r="A22" s="88"/>
      <c r="B22" s="88"/>
      <c r="C22" s="88"/>
      <c r="D22" s="88"/>
      <c r="E22" s="68"/>
      <c r="F22" s="145"/>
      <c r="G22" s="145"/>
      <c r="H22" s="145"/>
      <c r="I22" s="69"/>
      <c r="J22" s="88"/>
      <c r="K22" s="88"/>
      <c r="L22" s="68"/>
      <c r="M22" s="145"/>
      <c r="N22" s="145"/>
      <c r="O22" s="145"/>
      <c r="P22" s="145"/>
      <c r="Q22" s="69"/>
      <c r="R22" s="88"/>
      <c r="S22" s="88"/>
      <c r="T22" s="88"/>
      <c r="U22" s="88"/>
      <c r="V22" s="88"/>
      <c r="W22" s="88"/>
      <c r="X22" s="88"/>
      <c r="Y22" s="88"/>
      <c r="Z22" s="88"/>
      <c r="AA22" s="3"/>
      <c r="AB22" s="3"/>
      <c r="AC22" s="3"/>
      <c r="AD22" s="3"/>
      <c r="AE22" s="3"/>
      <c r="AF22" s="3"/>
      <c r="AG22" s="3"/>
      <c r="AH22" s="3"/>
      <c r="AI22" s="3"/>
      <c r="AJ22" s="3"/>
      <c r="AK22" s="3"/>
      <c r="AL22" s="3"/>
      <c r="AM22" s="3"/>
      <c r="AN22" s="3"/>
      <c r="AO22" s="3"/>
    </row>
    <row r="23" spans="1:41" ht="15.75" customHeight="1">
      <c r="A23" s="83"/>
      <c r="B23" s="83"/>
      <c r="C23" s="83"/>
      <c r="D23" s="83"/>
      <c r="E23" s="128"/>
      <c r="F23" s="145"/>
      <c r="G23" s="145"/>
      <c r="H23" s="145"/>
      <c r="I23" s="107"/>
      <c r="J23" s="83"/>
      <c r="K23" s="83"/>
      <c r="L23" s="128"/>
      <c r="M23" s="145"/>
      <c r="N23" s="145"/>
      <c r="O23" s="145"/>
      <c r="P23" s="145"/>
      <c r="Q23" s="107"/>
      <c r="R23" s="83"/>
      <c r="S23" s="83"/>
      <c r="T23" s="83"/>
      <c r="U23" s="83"/>
      <c r="V23" s="83"/>
      <c r="W23" s="83"/>
      <c r="X23" s="83"/>
      <c r="Y23" s="83"/>
      <c r="Z23" s="83"/>
      <c r="AA23" s="3"/>
      <c r="AB23" s="3"/>
      <c r="AC23" s="3"/>
      <c r="AD23" s="3"/>
      <c r="AE23" s="3"/>
      <c r="AF23" s="3"/>
      <c r="AG23" s="3"/>
      <c r="AH23" s="3"/>
      <c r="AI23" s="3"/>
      <c r="AJ23" s="3"/>
      <c r="AK23" s="3"/>
      <c r="AL23" s="3"/>
      <c r="AM23" s="3"/>
      <c r="AN23" s="3"/>
      <c r="AO23" s="3"/>
    </row>
    <row r="24" spans="1:41" ht="15.75" customHeight="1">
      <c r="A24" s="93">
        <v>3</v>
      </c>
      <c r="B24" s="110" t="str">
        <f>IF('2. Identificación del Riesgo'!B24:B26="","",'2. Identificación del Riesgo'!B24:B26)</f>
        <v/>
      </c>
      <c r="C24" s="94" t="str">
        <f>IF('2. Identificación del Riesgo'!G24:G26="","",'2. Identificación del Riesgo'!G24:G26)</f>
        <v/>
      </c>
      <c r="D24" s="94" t="str">
        <f>IF('2. Identificación del Riesgo'!H24:H26="","",'2. Identificación del Riesgo'!H24:H26)</f>
        <v/>
      </c>
      <c r="E24" s="151" t="str">
        <f>IF('7. Mapa de Riesgos General'!AI24:AI26="","",'7. Mapa de Riesgos General'!AI24:AI26)</f>
        <v/>
      </c>
      <c r="F24" s="156"/>
      <c r="G24" s="157"/>
      <c r="H24" s="157"/>
      <c r="I24" s="141"/>
      <c r="J24" s="96"/>
      <c r="K24" s="118"/>
      <c r="L24" s="118"/>
      <c r="M24" s="152"/>
      <c r="N24" s="153"/>
      <c r="O24" s="153"/>
      <c r="P24" s="164"/>
      <c r="Q24" s="96"/>
      <c r="R24" s="118"/>
      <c r="S24" s="118"/>
      <c r="T24" s="96"/>
      <c r="U24" s="120"/>
      <c r="V24" s="120"/>
      <c r="W24" s="118"/>
      <c r="X24" s="96"/>
      <c r="Y24" s="118"/>
      <c r="Z24" s="118"/>
      <c r="AA24" s="3"/>
      <c r="AB24" s="3"/>
      <c r="AC24" s="3"/>
      <c r="AD24" s="3"/>
      <c r="AE24" s="3"/>
      <c r="AF24" s="3"/>
      <c r="AG24" s="3"/>
      <c r="AH24" s="3"/>
      <c r="AI24" s="3"/>
      <c r="AJ24" s="3"/>
      <c r="AK24" s="3"/>
      <c r="AL24" s="3"/>
      <c r="AM24" s="3"/>
      <c r="AN24" s="3"/>
      <c r="AO24" s="3"/>
    </row>
    <row r="25" spans="1:41" ht="15.75" customHeight="1">
      <c r="A25" s="88"/>
      <c r="B25" s="88"/>
      <c r="C25" s="88"/>
      <c r="D25" s="88"/>
      <c r="E25" s="68"/>
      <c r="F25" s="145"/>
      <c r="G25" s="145"/>
      <c r="H25" s="145"/>
      <c r="I25" s="69"/>
      <c r="J25" s="88"/>
      <c r="K25" s="88"/>
      <c r="L25" s="88"/>
      <c r="M25" s="88"/>
      <c r="N25" s="88"/>
      <c r="O25" s="88"/>
      <c r="P25" s="88"/>
      <c r="Q25" s="88"/>
      <c r="R25" s="88"/>
      <c r="S25" s="88"/>
      <c r="T25" s="88"/>
      <c r="U25" s="88"/>
      <c r="V25" s="88"/>
      <c r="W25" s="88"/>
      <c r="X25" s="88"/>
      <c r="Y25" s="88"/>
      <c r="Z25" s="88"/>
      <c r="AA25" s="3"/>
      <c r="AB25" s="3"/>
      <c r="AC25" s="3"/>
      <c r="AD25" s="3"/>
      <c r="AE25" s="3"/>
      <c r="AF25" s="3"/>
      <c r="AG25" s="3"/>
      <c r="AH25" s="3"/>
      <c r="AI25" s="3"/>
      <c r="AJ25" s="3"/>
      <c r="AK25" s="3"/>
      <c r="AL25" s="3"/>
      <c r="AM25" s="3"/>
      <c r="AN25" s="3"/>
      <c r="AO25" s="3"/>
    </row>
    <row r="26" spans="1:41" ht="15.75" customHeight="1">
      <c r="A26" s="83"/>
      <c r="B26" s="83"/>
      <c r="C26" s="83"/>
      <c r="D26" s="83"/>
      <c r="E26" s="128"/>
      <c r="F26" s="145"/>
      <c r="G26" s="145"/>
      <c r="H26" s="145"/>
      <c r="I26" s="107"/>
      <c r="J26" s="83"/>
      <c r="K26" s="83"/>
      <c r="L26" s="83"/>
      <c r="M26" s="83"/>
      <c r="N26" s="83"/>
      <c r="O26" s="83"/>
      <c r="P26" s="83"/>
      <c r="Q26" s="83"/>
      <c r="R26" s="83"/>
      <c r="S26" s="83"/>
      <c r="T26" s="83"/>
      <c r="U26" s="83"/>
      <c r="V26" s="83"/>
      <c r="W26" s="83"/>
      <c r="X26" s="83"/>
      <c r="Y26" s="83"/>
      <c r="Z26" s="83"/>
      <c r="AA26" s="3"/>
      <c r="AB26" s="3"/>
      <c r="AC26" s="3"/>
      <c r="AD26" s="3"/>
      <c r="AE26" s="3"/>
      <c r="AF26" s="3"/>
      <c r="AG26" s="3"/>
      <c r="AH26" s="3"/>
      <c r="AI26" s="3"/>
      <c r="AJ26" s="3"/>
      <c r="AK26" s="3"/>
      <c r="AL26" s="3"/>
      <c r="AM26" s="3"/>
      <c r="AN26" s="3"/>
      <c r="AO26" s="3"/>
    </row>
    <row r="27" spans="1:41" ht="15.75" customHeight="1">
      <c r="A27" s="93">
        <v>4</v>
      </c>
      <c r="B27" s="110" t="str">
        <f>IF('2. Identificación del Riesgo'!B27:B29="","",'2. Identificación del Riesgo'!B27:B29)</f>
        <v/>
      </c>
      <c r="C27" s="94" t="str">
        <f>IF('2. Identificación del Riesgo'!G27:G29="","",'2. Identificación del Riesgo'!G27:G29)</f>
        <v/>
      </c>
      <c r="D27" s="94" t="str">
        <f>IF('2. Identificación del Riesgo'!H27:H29="","",'2. Identificación del Riesgo'!H27:H29)</f>
        <v/>
      </c>
      <c r="E27" s="121" t="str">
        <f>IF('7. Mapa de Riesgos General'!AI27:AI29="","",'7. Mapa de Riesgos General'!AI27:AI29)</f>
        <v/>
      </c>
      <c r="F27" s="152"/>
      <c r="G27" s="153"/>
      <c r="H27" s="153"/>
      <c r="I27" s="118"/>
      <c r="J27" s="96"/>
      <c r="K27" s="118"/>
      <c r="L27" s="118"/>
      <c r="M27" s="96"/>
      <c r="N27" s="120"/>
      <c r="O27" s="120"/>
      <c r="P27" s="118"/>
      <c r="Q27" s="96"/>
      <c r="R27" s="118"/>
      <c r="S27" s="118"/>
      <c r="T27" s="96"/>
      <c r="U27" s="120"/>
      <c r="V27" s="118"/>
      <c r="W27" s="118"/>
      <c r="X27" s="96"/>
      <c r="Y27" s="118"/>
      <c r="Z27" s="118"/>
      <c r="AA27" s="3"/>
      <c r="AB27" s="3"/>
      <c r="AC27" s="3"/>
      <c r="AD27" s="3"/>
      <c r="AE27" s="3"/>
      <c r="AF27" s="3"/>
      <c r="AG27" s="3"/>
      <c r="AH27" s="3"/>
      <c r="AI27" s="3"/>
      <c r="AJ27" s="3"/>
      <c r="AK27" s="3"/>
      <c r="AL27" s="3"/>
      <c r="AM27" s="3"/>
      <c r="AN27" s="3"/>
      <c r="AO27" s="3"/>
    </row>
    <row r="28" spans="1:41" ht="15.75" customHeight="1">
      <c r="A28" s="88"/>
      <c r="B28" s="88"/>
      <c r="C28" s="88"/>
      <c r="D28" s="88"/>
      <c r="E28" s="88"/>
      <c r="F28" s="88"/>
      <c r="G28" s="88"/>
      <c r="H28" s="88"/>
      <c r="I28" s="88"/>
      <c r="J28" s="88"/>
      <c r="K28" s="88"/>
      <c r="L28" s="88"/>
      <c r="M28" s="88"/>
      <c r="N28" s="88"/>
      <c r="O28" s="88"/>
      <c r="P28" s="88"/>
      <c r="Q28" s="88"/>
      <c r="R28" s="88"/>
      <c r="S28" s="88"/>
      <c r="T28" s="88"/>
      <c r="U28" s="88"/>
      <c r="V28" s="88"/>
      <c r="W28" s="88"/>
      <c r="X28" s="88"/>
      <c r="Y28" s="88"/>
      <c r="Z28" s="88"/>
      <c r="AA28" s="3"/>
      <c r="AB28" s="3"/>
      <c r="AC28" s="3"/>
      <c r="AD28" s="3"/>
      <c r="AE28" s="3"/>
      <c r="AF28" s="3"/>
      <c r="AG28" s="3"/>
      <c r="AH28" s="3"/>
      <c r="AI28" s="3"/>
      <c r="AJ28" s="3"/>
      <c r="AK28" s="3"/>
      <c r="AL28" s="3"/>
      <c r="AM28" s="3"/>
      <c r="AN28" s="3"/>
      <c r="AO28" s="3"/>
    </row>
    <row r="29" spans="1:41" ht="15.75" customHeight="1">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3"/>
      <c r="AB29" s="3"/>
      <c r="AC29" s="3"/>
      <c r="AD29" s="3"/>
      <c r="AE29" s="3"/>
      <c r="AF29" s="3"/>
      <c r="AG29" s="3"/>
      <c r="AH29" s="3"/>
      <c r="AI29" s="3"/>
      <c r="AJ29" s="3"/>
      <c r="AK29" s="3"/>
      <c r="AL29" s="3"/>
      <c r="AM29" s="3"/>
      <c r="AN29" s="3"/>
      <c r="AO29" s="3"/>
    </row>
    <row r="30" spans="1:41" ht="15.75" customHeight="1">
      <c r="A30" s="93">
        <v>5</v>
      </c>
      <c r="B30" s="110" t="str">
        <f>IF('2. Identificación del Riesgo'!B30:B32="","",'2. Identificación del Riesgo'!B30:B32)</f>
        <v/>
      </c>
      <c r="C30" s="94" t="str">
        <f>IF('2. Identificación del Riesgo'!G30:G32="","",'2. Identificación del Riesgo'!G30:G32)</f>
        <v/>
      </c>
      <c r="D30" s="94" t="str">
        <f>IF('2. Identificación del Riesgo'!H30:H32="","",'2. Identificación del Riesgo'!H30:H32)</f>
        <v/>
      </c>
      <c r="E30" s="121" t="str">
        <f>IF('7. Mapa de Riesgos General'!AI30:AI32="","",'7. Mapa de Riesgos General'!AI30:AI32)</f>
        <v/>
      </c>
      <c r="F30" s="96"/>
      <c r="G30" s="120"/>
      <c r="H30" s="120"/>
      <c r="I30" s="118"/>
      <c r="J30" s="96"/>
      <c r="K30" s="118"/>
      <c r="L30" s="118"/>
      <c r="M30" s="96"/>
      <c r="N30" s="120"/>
      <c r="O30" s="120"/>
      <c r="P30" s="118"/>
      <c r="Q30" s="96"/>
      <c r="R30" s="118"/>
      <c r="S30" s="118"/>
      <c r="T30" s="96"/>
      <c r="U30" s="120"/>
      <c r="V30" s="118"/>
      <c r="W30" s="118"/>
      <c r="X30" s="96"/>
      <c r="Y30" s="118"/>
      <c r="Z30" s="118"/>
      <c r="AA30" s="3"/>
      <c r="AB30" s="3"/>
      <c r="AC30" s="3"/>
      <c r="AD30" s="3"/>
      <c r="AE30" s="3"/>
      <c r="AF30" s="3"/>
      <c r="AG30" s="3"/>
      <c r="AH30" s="3"/>
      <c r="AI30" s="3"/>
      <c r="AJ30" s="3"/>
      <c r="AK30" s="3"/>
      <c r="AL30" s="3"/>
      <c r="AM30" s="3"/>
      <c r="AN30" s="3"/>
      <c r="AO30" s="3"/>
    </row>
    <row r="31" spans="1:41" ht="15.75" customHeight="1">
      <c r="A31" s="88"/>
      <c r="B31" s="88"/>
      <c r="C31" s="88"/>
      <c r="D31" s="88"/>
      <c r="E31" s="88"/>
      <c r="F31" s="88"/>
      <c r="G31" s="88"/>
      <c r="H31" s="88"/>
      <c r="I31" s="88"/>
      <c r="J31" s="88"/>
      <c r="K31" s="88"/>
      <c r="L31" s="88"/>
      <c r="M31" s="88"/>
      <c r="N31" s="88"/>
      <c r="O31" s="88"/>
      <c r="P31" s="88"/>
      <c r="Q31" s="88"/>
      <c r="R31" s="88"/>
      <c r="S31" s="88"/>
      <c r="T31" s="88"/>
      <c r="U31" s="88"/>
      <c r="V31" s="88"/>
      <c r="W31" s="88"/>
      <c r="X31" s="88"/>
      <c r="Y31" s="88"/>
      <c r="Z31" s="88"/>
      <c r="AA31" s="3"/>
      <c r="AB31" s="3"/>
      <c r="AC31" s="3"/>
      <c r="AD31" s="3"/>
      <c r="AE31" s="3"/>
      <c r="AF31" s="3"/>
      <c r="AG31" s="3"/>
      <c r="AH31" s="3"/>
      <c r="AI31" s="3"/>
      <c r="AJ31" s="3"/>
      <c r="AK31" s="3"/>
      <c r="AL31" s="3"/>
      <c r="AM31" s="3"/>
      <c r="AN31" s="3"/>
      <c r="AO31" s="3"/>
    </row>
    <row r="32" spans="1:41" ht="15.75" customHeight="1">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3"/>
      <c r="AB32" s="3"/>
      <c r="AC32" s="3"/>
      <c r="AD32" s="3"/>
      <c r="AE32" s="3"/>
      <c r="AF32" s="3"/>
      <c r="AG32" s="3"/>
      <c r="AH32" s="3"/>
      <c r="AI32" s="3"/>
      <c r="AJ32" s="3"/>
      <c r="AK32" s="3"/>
      <c r="AL32" s="3"/>
      <c r="AM32" s="3"/>
      <c r="AN32" s="3"/>
      <c r="AO32" s="3"/>
    </row>
    <row r="33" spans="1:41" ht="15.75" customHeight="1">
      <c r="A33" s="93">
        <v>6</v>
      </c>
      <c r="B33" s="110" t="str">
        <f>IF('2. Identificación del Riesgo'!B33:B35="","",'2. Identificación del Riesgo'!B33:B35)</f>
        <v/>
      </c>
      <c r="C33" s="94" t="str">
        <f>IF('2. Identificación del Riesgo'!G33:G35="","",'2. Identificación del Riesgo'!G33:G35)</f>
        <v/>
      </c>
      <c r="D33" s="94" t="str">
        <f>IF('2. Identificación del Riesgo'!H33:H35="","",'2. Identificación del Riesgo'!H33:H35)</f>
        <v/>
      </c>
      <c r="E33" s="121" t="str">
        <f>IF('7. Mapa de Riesgos General'!AI33:AI35="","",'7. Mapa de Riesgos General'!AI33:AI35)</f>
        <v/>
      </c>
      <c r="F33" s="96"/>
      <c r="G33" s="120"/>
      <c r="H33" s="120"/>
      <c r="I33" s="118"/>
      <c r="J33" s="96"/>
      <c r="K33" s="118"/>
      <c r="L33" s="118"/>
      <c r="M33" s="96"/>
      <c r="N33" s="120"/>
      <c r="O33" s="120"/>
      <c r="P33" s="118"/>
      <c r="Q33" s="96"/>
      <c r="R33" s="118"/>
      <c r="S33" s="118"/>
      <c r="T33" s="96"/>
      <c r="U33" s="120"/>
      <c r="V33" s="120"/>
      <c r="W33" s="118"/>
      <c r="X33" s="96"/>
      <c r="Y33" s="118"/>
      <c r="Z33" s="118"/>
      <c r="AA33" s="3"/>
      <c r="AB33" s="3"/>
      <c r="AC33" s="3"/>
      <c r="AD33" s="3"/>
      <c r="AE33" s="3"/>
      <c r="AF33" s="3"/>
      <c r="AG33" s="3"/>
      <c r="AH33" s="3"/>
      <c r="AI33" s="3"/>
      <c r="AJ33" s="3"/>
      <c r="AK33" s="3"/>
      <c r="AL33" s="3"/>
      <c r="AM33" s="3"/>
      <c r="AN33" s="3"/>
      <c r="AO33" s="3"/>
    </row>
    <row r="34" spans="1:41" ht="15.75" customHeight="1">
      <c r="A34" s="88"/>
      <c r="B34" s="88"/>
      <c r="C34" s="88"/>
      <c r="D34" s="88"/>
      <c r="E34" s="88"/>
      <c r="F34" s="88"/>
      <c r="G34" s="88"/>
      <c r="H34" s="88"/>
      <c r="I34" s="88"/>
      <c r="J34" s="88"/>
      <c r="K34" s="88"/>
      <c r="L34" s="88"/>
      <c r="M34" s="88"/>
      <c r="N34" s="88"/>
      <c r="O34" s="88"/>
      <c r="P34" s="88"/>
      <c r="Q34" s="88"/>
      <c r="R34" s="88"/>
      <c r="S34" s="88"/>
      <c r="T34" s="88"/>
      <c r="U34" s="88"/>
      <c r="V34" s="88"/>
      <c r="W34" s="88"/>
      <c r="X34" s="88"/>
      <c r="Y34" s="88"/>
      <c r="Z34" s="88"/>
      <c r="AA34" s="3"/>
      <c r="AB34" s="3"/>
      <c r="AC34" s="3"/>
      <c r="AD34" s="3"/>
      <c r="AE34" s="3"/>
      <c r="AF34" s="3"/>
      <c r="AG34" s="3"/>
      <c r="AH34" s="3"/>
      <c r="AI34" s="3"/>
      <c r="AJ34" s="3"/>
      <c r="AK34" s="3"/>
      <c r="AL34" s="3"/>
      <c r="AM34" s="3"/>
      <c r="AN34" s="3"/>
      <c r="AO34" s="3"/>
    </row>
    <row r="35" spans="1:41" ht="15.75" customHeight="1">
      <c r="A35" s="83"/>
      <c r="B35" s="83"/>
      <c r="C35" s="83"/>
      <c r="D35" s="83"/>
      <c r="E35" s="83"/>
      <c r="F35" s="83"/>
      <c r="G35" s="83"/>
      <c r="H35" s="83"/>
      <c r="I35" s="83"/>
      <c r="J35" s="83"/>
      <c r="K35" s="83"/>
      <c r="L35" s="83"/>
      <c r="M35" s="83"/>
      <c r="N35" s="83"/>
      <c r="O35" s="83"/>
      <c r="P35" s="83"/>
      <c r="Q35" s="83"/>
      <c r="R35" s="83"/>
      <c r="S35" s="83"/>
      <c r="T35" s="83"/>
      <c r="U35" s="83"/>
      <c r="V35" s="83"/>
      <c r="W35" s="83"/>
      <c r="X35" s="83"/>
      <c r="Y35" s="83"/>
      <c r="Z35" s="83"/>
      <c r="AA35" s="3"/>
      <c r="AB35" s="3"/>
      <c r="AC35" s="3"/>
      <c r="AD35" s="3"/>
      <c r="AE35" s="3"/>
      <c r="AF35" s="3"/>
      <c r="AG35" s="3"/>
      <c r="AH35" s="3"/>
      <c r="AI35" s="3"/>
      <c r="AJ35" s="3"/>
      <c r="AK35" s="3"/>
      <c r="AL35" s="3"/>
      <c r="AM35" s="3"/>
      <c r="AN35" s="3"/>
      <c r="AO35" s="3"/>
    </row>
    <row r="36" spans="1:41" ht="15.75" customHeight="1">
      <c r="A36" s="93">
        <v>7</v>
      </c>
      <c r="B36" s="110" t="str">
        <f>IF('2. Identificación del Riesgo'!B36:B38="","",'2. Identificación del Riesgo'!B36:B38)</f>
        <v/>
      </c>
      <c r="C36" s="94" t="str">
        <f>IF('2. Identificación del Riesgo'!G36:G38="","",'2. Identificación del Riesgo'!G36:G38)</f>
        <v/>
      </c>
      <c r="D36" s="94" t="str">
        <f>IF('2. Identificación del Riesgo'!H36:H38="","",'2. Identificación del Riesgo'!H36:H38)</f>
        <v/>
      </c>
      <c r="E36" s="121" t="str">
        <f>IF('7. Mapa de Riesgos General'!AI36:AI38="","",'7. Mapa de Riesgos General'!AI36:AI38)</f>
        <v/>
      </c>
      <c r="F36" s="96"/>
      <c r="G36" s="120"/>
      <c r="H36" s="120"/>
      <c r="I36" s="118"/>
      <c r="J36" s="96"/>
      <c r="K36" s="118"/>
      <c r="L36" s="118"/>
      <c r="M36" s="96"/>
      <c r="N36" s="120"/>
      <c r="O36" s="120"/>
      <c r="P36" s="118"/>
      <c r="Q36" s="96"/>
      <c r="R36" s="118"/>
      <c r="S36" s="118"/>
      <c r="T36" s="96"/>
      <c r="U36" s="120"/>
      <c r="V36" s="120"/>
      <c r="W36" s="118"/>
      <c r="X36" s="96"/>
      <c r="Y36" s="118"/>
      <c r="Z36" s="118"/>
      <c r="AA36" s="3"/>
      <c r="AB36" s="3"/>
      <c r="AC36" s="3"/>
      <c r="AD36" s="3"/>
      <c r="AE36" s="3"/>
      <c r="AF36" s="3"/>
      <c r="AG36" s="3"/>
      <c r="AH36" s="3"/>
      <c r="AI36" s="3"/>
      <c r="AJ36" s="3"/>
      <c r="AK36" s="3"/>
      <c r="AL36" s="3"/>
      <c r="AM36" s="3"/>
      <c r="AN36" s="3"/>
      <c r="AO36" s="3"/>
    </row>
    <row r="37" spans="1:41" ht="15.75" customHeight="1">
      <c r="A37" s="88"/>
      <c r="B37" s="88"/>
      <c r="C37" s="88"/>
      <c r="D37" s="88"/>
      <c r="E37" s="88"/>
      <c r="F37" s="88"/>
      <c r="G37" s="88"/>
      <c r="H37" s="88"/>
      <c r="I37" s="88"/>
      <c r="J37" s="88"/>
      <c r="K37" s="88"/>
      <c r="L37" s="88"/>
      <c r="M37" s="88"/>
      <c r="N37" s="88"/>
      <c r="O37" s="88"/>
      <c r="P37" s="88"/>
      <c r="Q37" s="88"/>
      <c r="R37" s="88"/>
      <c r="S37" s="88"/>
      <c r="T37" s="88"/>
      <c r="U37" s="88"/>
      <c r="V37" s="88"/>
      <c r="W37" s="88"/>
      <c r="X37" s="88"/>
      <c r="Y37" s="88"/>
      <c r="Z37" s="88"/>
      <c r="AA37" s="3"/>
      <c r="AB37" s="3"/>
      <c r="AC37" s="3"/>
      <c r="AD37" s="3"/>
      <c r="AE37" s="3"/>
      <c r="AF37" s="3"/>
      <c r="AG37" s="3"/>
      <c r="AH37" s="3"/>
      <c r="AI37" s="3"/>
      <c r="AJ37" s="3"/>
      <c r="AK37" s="3"/>
      <c r="AL37" s="3"/>
      <c r="AM37" s="3"/>
      <c r="AN37" s="3"/>
      <c r="AO37" s="3"/>
    </row>
    <row r="38" spans="1:41" ht="15.75"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3"/>
      <c r="AB38" s="3"/>
      <c r="AC38" s="3"/>
      <c r="AD38" s="3"/>
      <c r="AE38" s="3"/>
      <c r="AF38" s="3"/>
      <c r="AG38" s="3"/>
      <c r="AH38" s="3"/>
      <c r="AI38" s="3"/>
      <c r="AJ38" s="3"/>
      <c r="AK38" s="3"/>
      <c r="AL38" s="3"/>
      <c r="AM38" s="3"/>
      <c r="AN38" s="3"/>
      <c r="AO38" s="3"/>
    </row>
    <row r="39" spans="1:41" ht="15.75" customHeight="1">
      <c r="A39" s="93">
        <v>8</v>
      </c>
      <c r="B39" s="110" t="str">
        <f>IF('2. Identificación del Riesgo'!B39:B41="","",'2. Identificación del Riesgo'!B39:B41)</f>
        <v/>
      </c>
      <c r="C39" s="94" t="str">
        <f>IF('2. Identificación del Riesgo'!G39:G41="","",'2. Identificación del Riesgo'!G39:G41)</f>
        <v/>
      </c>
      <c r="D39" s="94" t="str">
        <f>IF('2. Identificación del Riesgo'!H39:H41="","",'2. Identificación del Riesgo'!H39:H41)</f>
        <v/>
      </c>
      <c r="E39" s="121" t="str">
        <f>IF('7. Mapa de Riesgos General'!AI39:AI41="","",'7. Mapa de Riesgos General'!AI39:AI41)</f>
        <v/>
      </c>
      <c r="F39" s="96"/>
      <c r="G39" s="120"/>
      <c r="H39" s="120"/>
      <c r="I39" s="118"/>
      <c r="J39" s="96"/>
      <c r="K39" s="118"/>
      <c r="L39" s="118"/>
      <c r="M39" s="96"/>
      <c r="N39" s="120"/>
      <c r="O39" s="120"/>
      <c r="P39" s="118"/>
      <c r="Q39" s="96"/>
      <c r="R39" s="118"/>
      <c r="S39" s="118"/>
      <c r="T39" s="96"/>
      <c r="U39" s="120"/>
      <c r="V39" s="120"/>
      <c r="W39" s="118"/>
      <c r="X39" s="96"/>
      <c r="Y39" s="118"/>
      <c r="Z39" s="118"/>
      <c r="AA39" s="3"/>
      <c r="AB39" s="3"/>
      <c r="AC39" s="3"/>
      <c r="AD39" s="3"/>
      <c r="AE39" s="3"/>
      <c r="AF39" s="3"/>
      <c r="AG39" s="3"/>
      <c r="AH39" s="3"/>
      <c r="AI39" s="3"/>
      <c r="AJ39" s="3"/>
      <c r="AK39" s="3"/>
      <c r="AL39" s="3"/>
      <c r="AM39" s="3"/>
      <c r="AN39" s="3"/>
      <c r="AO39" s="3"/>
    </row>
    <row r="40" spans="1:41" ht="15.75" customHeight="1">
      <c r="A40" s="88"/>
      <c r="B40" s="88"/>
      <c r="C40" s="88"/>
      <c r="D40" s="88"/>
      <c r="E40" s="88"/>
      <c r="F40" s="88"/>
      <c r="G40" s="88"/>
      <c r="H40" s="88"/>
      <c r="I40" s="88"/>
      <c r="J40" s="88"/>
      <c r="K40" s="88"/>
      <c r="L40" s="88"/>
      <c r="M40" s="88"/>
      <c r="N40" s="88"/>
      <c r="O40" s="88"/>
      <c r="P40" s="88"/>
      <c r="Q40" s="88"/>
      <c r="R40" s="88"/>
      <c r="S40" s="88"/>
      <c r="T40" s="88"/>
      <c r="U40" s="88"/>
      <c r="V40" s="88"/>
      <c r="W40" s="88"/>
      <c r="X40" s="88"/>
      <c r="Y40" s="88"/>
      <c r="Z40" s="88"/>
      <c r="AA40" s="3"/>
      <c r="AB40" s="3"/>
      <c r="AC40" s="3"/>
      <c r="AD40" s="3"/>
      <c r="AE40" s="3"/>
      <c r="AF40" s="3"/>
      <c r="AG40" s="3"/>
      <c r="AH40" s="3"/>
      <c r="AI40" s="3"/>
      <c r="AJ40" s="3"/>
      <c r="AK40" s="3"/>
      <c r="AL40" s="3"/>
      <c r="AM40" s="3"/>
      <c r="AN40" s="3"/>
      <c r="AO40" s="3"/>
    </row>
    <row r="41" spans="1:41" ht="15.7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3"/>
      <c r="AB41" s="3"/>
      <c r="AC41" s="3"/>
      <c r="AD41" s="3"/>
      <c r="AE41" s="3"/>
      <c r="AF41" s="3"/>
      <c r="AG41" s="3"/>
      <c r="AH41" s="3"/>
      <c r="AI41" s="3"/>
      <c r="AJ41" s="3"/>
      <c r="AK41" s="3"/>
      <c r="AL41" s="3"/>
      <c r="AM41" s="3"/>
      <c r="AN41" s="3"/>
      <c r="AO41" s="3"/>
    </row>
    <row r="42" spans="1:41" ht="15.75" customHeight="1">
      <c r="A42" s="93">
        <v>9</v>
      </c>
      <c r="B42" s="110" t="str">
        <f>IF('2. Identificación del Riesgo'!B42:B44="","",'2. Identificación del Riesgo'!B42:B44)</f>
        <v/>
      </c>
      <c r="C42" s="94" t="str">
        <f>IF('2. Identificación del Riesgo'!G42:G44="","",'2. Identificación del Riesgo'!G42:G44)</f>
        <v/>
      </c>
      <c r="D42" s="94" t="str">
        <f>IF('2. Identificación del Riesgo'!H42:H44="","",'2. Identificación del Riesgo'!H42:H44)</f>
        <v/>
      </c>
      <c r="E42" s="121" t="str">
        <f>IF('7. Mapa de Riesgos General'!AI42:AI44="","",'7. Mapa de Riesgos General'!AI42:AI44)</f>
        <v/>
      </c>
      <c r="F42" s="96"/>
      <c r="G42" s="120"/>
      <c r="H42" s="120"/>
      <c r="I42" s="118"/>
      <c r="J42" s="96"/>
      <c r="K42" s="118"/>
      <c r="L42" s="118"/>
      <c r="M42" s="96"/>
      <c r="N42" s="120"/>
      <c r="O42" s="120"/>
      <c r="P42" s="118"/>
      <c r="Q42" s="96"/>
      <c r="R42" s="118"/>
      <c r="S42" s="118"/>
      <c r="T42" s="96"/>
      <c r="U42" s="120"/>
      <c r="V42" s="120"/>
      <c r="W42" s="118"/>
      <c r="X42" s="96"/>
      <c r="Y42" s="118"/>
      <c r="Z42" s="118"/>
      <c r="AA42" s="3"/>
      <c r="AB42" s="3"/>
      <c r="AC42" s="3"/>
      <c r="AD42" s="3"/>
      <c r="AE42" s="3"/>
      <c r="AF42" s="3"/>
      <c r="AG42" s="3"/>
      <c r="AH42" s="3"/>
      <c r="AI42" s="3"/>
      <c r="AJ42" s="3"/>
      <c r="AK42" s="3"/>
      <c r="AL42" s="3"/>
      <c r="AM42" s="3"/>
      <c r="AN42" s="3"/>
      <c r="AO42" s="3"/>
    </row>
    <row r="43" spans="1:41" ht="15.75" customHeight="1">
      <c r="A43" s="88"/>
      <c r="B43" s="88"/>
      <c r="C43" s="88"/>
      <c r="D43" s="88"/>
      <c r="E43" s="88"/>
      <c r="F43" s="88"/>
      <c r="G43" s="88"/>
      <c r="H43" s="88"/>
      <c r="I43" s="88"/>
      <c r="J43" s="88"/>
      <c r="K43" s="88"/>
      <c r="L43" s="88"/>
      <c r="M43" s="88"/>
      <c r="N43" s="88"/>
      <c r="O43" s="88"/>
      <c r="P43" s="88"/>
      <c r="Q43" s="88"/>
      <c r="R43" s="88"/>
      <c r="S43" s="88"/>
      <c r="T43" s="88"/>
      <c r="U43" s="88"/>
      <c r="V43" s="88"/>
      <c r="W43" s="88"/>
      <c r="X43" s="88"/>
      <c r="Y43" s="88"/>
      <c r="Z43" s="88"/>
      <c r="AA43" s="3"/>
      <c r="AB43" s="3"/>
      <c r="AC43" s="3"/>
      <c r="AD43" s="3"/>
      <c r="AE43" s="3"/>
      <c r="AF43" s="3"/>
      <c r="AG43" s="3"/>
      <c r="AH43" s="3"/>
      <c r="AI43" s="3"/>
      <c r="AJ43" s="3"/>
      <c r="AK43" s="3"/>
      <c r="AL43" s="3"/>
      <c r="AM43" s="3"/>
      <c r="AN43" s="3"/>
      <c r="AO43" s="3"/>
    </row>
    <row r="44" spans="1:41" ht="15.75" customHeight="1">
      <c r="A44" s="83"/>
      <c r="B44" s="83"/>
      <c r="C44" s="83"/>
      <c r="D44" s="83"/>
      <c r="E44" s="83"/>
      <c r="F44" s="83"/>
      <c r="G44" s="83"/>
      <c r="H44" s="83"/>
      <c r="I44" s="83"/>
      <c r="J44" s="83"/>
      <c r="K44" s="83"/>
      <c r="L44" s="83"/>
      <c r="M44" s="83"/>
      <c r="N44" s="83"/>
      <c r="O44" s="83"/>
      <c r="P44" s="83"/>
      <c r="Q44" s="83"/>
      <c r="R44" s="83"/>
      <c r="S44" s="83"/>
      <c r="T44" s="83"/>
      <c r="U44" s="83"/>
      <c r="V44" s="83"/>
      <c r="W44" s="83"/>
      <c r="X44" s="83"/>
      <c r="Y44" s="83"/>
      <c r="Z44" s="83"/>
      <c r="AA44" s="3"/>
      <c r="AB44" s="3"/>
      <c r="AC44" s="3"/>
      <c r="AD44" s="3"/>
      <c r="AE44" s="3"/>
      <c r="AF44" s="3"/>
      <c r="AG44" s="3"/>
      <c r="AH44" s="3"/>
      <c r="AI44" s="3"/>
      <c r="AJ44" s="3"/>
      <c r="AK44" s="3"/>
      <c r="AL44" s="3"/>
      <c r="AM44" s="3"/>
      <c r="AN44" s="3"/>
      <c r="AO44" s="3"/>
    </row>
    <row r="45" spans="1:41" ht="16.5" customHeight="1">
      <c r="A45" s="93"/>
      <c r="B45" s="110" t="str">
        <f>IF('2. Identificación del Riesgo'!B45:B47="","",'2. Identificación del Riesgo'!B45:B47)</f>
        <v/>
      </c>
      <c r="C45" s="94" t="str">
        <f>IF('2. Identificación del Riesgo'!G45:G47="","",'2. Identificación del Riesgo'!G45:G47)</f>
        <v/>
      </c>
      <c r="D45" s="94" t="str">
        <f>IF('2. Identificación del Riesgo'!H45:H47="","",'2. Identificación del Riesgo'!H45:H47)</f>
        <v/>
      </c>
      <c r="E45" s="121" t="str">
        <f>IF('7. Mapa de Riesgos General'!AI45:AI47="","",'7. Mapa de Riesgos General'!AI45:AI47)</f>
        <v/>
      </c>
      <c r="F45" s="96"/>
      <c r="G45" s="120"/>
      <c r="H45" s="120"/>
      <c r="I45" s="118"/>
      <c r="J45" s="96"/>
      <c r="K45" s="118"/>
      <c r="L45" s="118"/>
      <c r="M45" s="96"/>
      <c r="N45" s="120"/>
      <c r="O45" s="120"/>
      <c r="P45" s="118"/>
      <c r="Q45" s="96"/>
      <c r="R45" s="118"/>
      <c r="S45" s="118"/>
      <c r="T45" s="96"/>
      <c r="U45" s="120"/>
      <c r="V45" s="120"/>
      <c r="W45" s="118"/>
      <c r="X45" s="96"/>
      <c r="Y45" s="118"/>
      <c r="Z45" s="118"/>
      <c r="AA45" s="3"/>
      <c r="AB45" s="3"/>
      <c r="AC45" s="3"/>
      <c r="AD45" s="3"/>
      <c r="AE45" s="3"/>
      <c r="AF45" s="3"/>
      <c r="AG45" s="3"/>
      <c r="AH45" s="3"/>
      <c r="AI45" s="3"/>
      <c r="AJ45" s="3"/>
      <c r="AK45" s="3"/>
      <c r="AL45" s="3"/>
      <c r="AM45" s="3"/>
      <c r="AN45" s="3"/>
      <c r="AO45" s="3"/>
    </row>
    <row r="46" spans="1:41" ht="16.5" customHeight="1">
      <c r="A46" s="88"/>
      <c r="B46" s="88"/>
      <c r="C46" s="88"/>
      <c r="D46" s="88"/>
      <c r="E46" s="88"/>
      <c r="F46" s="88"/>
      <c r="G46" s="88"/>
      <c r="H46" s="88"/>
      <c r="I46" s="88"/>
      <c r="J46" s="88"/>
      <c r="K46" s="88"/>
      <c r="L46" s="88"/>
      <c r="M46" s="88"/>
      <c r="N46" s="88"/>
      <c r="O46" s="88"/>
      <c r="P46" s="88"/>
      <c r="Q46" s="88"/>
      <c r="R46" s="88"/>
      <c r="S46" s="88"/>
      <c r="T46" s="88"/>
      <c r="U46" s="88"/>
      <c r="V46" s="88"/>
      <c r="W46" s="88"/>
      <c r="X46" s="88"/>
      <c r="Y46" s="88"/>
      <c r="Z46" s="88"/>
      <c r="AA46" s="3"/>
      <c r="AB46" s="3"/>
      <c r="AC46" s="3"/>
      <c r="AD46" s="3"/>
      <c r="AE46" s="3"/>
      <c r="AF46" s="3"/>
      <c r="AG46" s="3"/>
      <c r="AH46" s="3"/>
      <c r="AI46" s="3"/>
      <c r="AJ46" s="3"/>
      <c r="AK46" s="3"/>
      <c r="AL46" s="3"/>
      <c r="AM46" s="3"/>
      <c r="AN46" s="3"/>
      <c r="AO46" s="3"/>
    </row>
    <row r="47" spans="1:41" ht="16.5" customHeight="1">
      <c r="A47" s="83"/>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3"/>
      <c r="AB47" s="3"/>
      <c r="AC47" s="3"/>
      <c r="AD47" s="3"/>
      <c r="AE47" s="3"/>
      <c r="AF47" s="3"/>
      <c r="AG47" s="3"/>
      <c r="AH47" s="3"/>
      <c r="AI47" s="3"/>
      <c r="AJ47" s="3"/>
      <c r="AK47" s="3"/>
      <c r="AL47" s="3"/>
      <c r="AM47" s="3"/>
      <c r="AN47" s="3"/>
      <c r="AO47" s="3"/>
    </row>
    <row r="48" spans="1:41" ht="16.5" customHeight="1">
      <c r="A48" s="93"/>
      <c r="B48" s="110" t="str">
        <f>IF('2. Identificación del Riesgo'!B48:B50="","",'2. Identificación del Riesgo'!B48:B50)</f>
        <v/>
      </c>
      <c r="C48" s="94" t="str">
        <f>IF('2. Identificación del Riesgo'!G48:G50="","",'2. Identificación del Riesgo'!G48:G50)</f>
        <v/>
      </c>
      <c r="D48" s="94" t="str">
        <f>IF('2. Identificación del Riesgo'!H48:H50="","",'2. Identificación del Riesgo'!H48:H50)</f>
        <v/>
      </c>
      <c r="E48" s="121" t="str">
        <f>IF('7. Mapa de Riesgos General'!AI48:AI50="","",'7. Mapa de Riesgos General'!AI48:AI50)</f>
        <v/>
      </c>
      <c r="F48" s="96"/>
      <c r="G48" s="120"/>
      <c r="H48" s="120"/>
      <c r="I48" s="118"/>
      <c r="J48" s="96"/>
      <c r="K48" s="118"/>
      <c r="L48" s="118"/>
      <c r="M48" s="96"/>
      <c r="N48" s="120"/>
      <c r="O48" s="120"/>
      <c r="P48" s="118"/>
      <c r="Q48" s="96"/>
      <c r="R48" s="118"/>
      <c r="S48" s="118"/>
      <c r="T48" s="96"/>
      <c r="U48" s="120"/>
      <c r="V48" s="120"/>
      <c r="W48" s="118"/>
      <c r="X48" s="96"/>
      <c r="Y48" s="118"/>
      <c r="Z48" s="118"/>
      <c r="AA48" s="3"/>
      <c r="AB48" s="3"/>
      <c r="AC48" s="3"/>
      <c r="AD48" s="3"/>
      <c r="AE48" s="3"/>
      <c r="AF48" s="3"/>
      <c r="AG48" s="3"/>
      <c r="AH48" s="3"/>
      <c r="AI48" s="3"/>
      <c r="AJ48" s="3"/>
      <c r="AK48" s="3"/>
      <c r="AL48" s="3"/>
      <c r="AM48" s="3"/>
      <c r="AN48" s="3"/>
      <c r="AO48" s="3"/>
    </row>
    <row r="49" spans="1:41" ht="16.5" customHeight="1">
      <c r="A49" s="88"/>
      <c r="B49" s="88"/>
      <c r="C49" s="88"/>
      <c r="D49" s="88"/>
      <c r="E49" s="88"/>
      <c r="F49" s="88"/>
      <c r="G49" s="88"/>
      <c r="H49" s="88"/>
      <c r="I49" s="88"/>
      <c r="J49" s="88"/>
      <c r="K49" s="88"/>
      <c r="L49" s="88"/>
      <c r="M49" s="88"/>
      <c r="N49" s="88"/>
      <c r="O49" s="88"/>
      <c r="P49" s="88"/>
      <c r="Q49" s="88"/>
      <c r="R49" s="88"/>
      <c r="S49" s="88"/>
      <c r="T49" s="88"/>
      <c r="U49" s="88"/>
      <c r="V49" s="88"/>
      <c r="W49" s="88"/>
      <c r="X49" s="88"/>
      <c r="Y49" s="88"/>
      <c r="Z49" s="88"/>
      <c r="AA49" s="3"/>
      <c r="AB49" s="3"/>
      <c r="AC49" s="3"/>
      <c r="AD49" s="3"/>
      <c r="AE49" s="3"/>
      <c r="AF49" s="3"/>
      <c r="AG49" s="3"/>
      <c r="AH49" s="3"/>
      <c r="AI49" s="3"/>
      <c r="AJ49" s="3"/>
      <c r="AK49" s="3"/>
      <c r="AL49" s="3"/>
      <c r="AM49" s="3"/>
      <c r="AN49" s="3"/>
      <c r="AO49" s="3"/>
    </row>
    <row r="50" spans="1:41" ht="16.5" customHeight="1">
      <c r="A50" s="83"/>
      <c r="B50" s="83"/>
      <c r="C50" s="83"/>
      <c r="D50" s="83"/>
      <c r="E50" s="83"/>
      <c r="F50" s="83"/>
      <c r="G50" s="83"/>
      <c r="H50" s="83"/>
      <c r="I50" s="83"/>
      <c r="J50" s="83"/>
      <c r="K50" s="83"/>
      <c r="L50" s="83"/>
      <c r="M50" s="83"/>
      <c r="N50" s="83"/>
      <c r="O50" s="83"/>
      <c r="P50" s="83"/>
      <c r="Q50" s="83"/>
      <c r="R50" s="83"/>
      <c r="S50" s="83"/>
      <c r="T50" s="83"/>
      <c r="U50" s="83"/>
      <c r="V50" s="83"/>
      <c r="W50" s="83"/>
      <c r="X50" s="83"/>
      <c r="Y50" s="83"/>
      <c r="Z50" s="83"/>
      <c r="AA50" s="3"/>
      <c r="AB50" s="3"/>
      <c r="AC50" s="3"/>
      <c r="AD50" s="3"/>
      <c r="AE50" s="3"/>
      <c r="AF50" s="3"/>
      <c r="AG50" s="3"/>
      <c r="AH50" s="3"/>
      <c r="AI50" s="3"/>
      <c r="AJ50" s="3"/>
      <c r="AK50" s="3"/>
      <c r="AL50" s="3"/>
      <c r="AM50" s="3"/>
      <c r="AN50" s="3"/>
      <c r="AO50" s="3"/>
    </row>
    <row r="51" spans="1:41" ht="16.5" customHeight="1">
      <c r="A51" s="93"/>
      <c r="B51" s="110" t="str">
        <f>IF('2. Identificación del Riesgo'!B51:B53="","",'2. Identificación del Riesgo'!B51:B53)</f>
        <v/>
      </c>
      <c r="C51" s="94" t="str">
        <f>IF('2. Identificación del Riesgo'!G51:G53="","",'2. Identificación del Riesgo'!G51:G53)</f>
        <v/>
      </c>
      <c r="D51" s="94" t="str">
        <f>IF('2. Identificación del Riesgo'!H51:H53="","",'2. Identificación del Riesgo'!H51:H53)</f>
        <v/>
      </c>
      <c r="E51" s="121" t="str">
        <f>IF('7. Mapa de Riesgos General'!AI51:AI53="","",'7. Mapa de Riesgos General'!AI51:AI53)</f>
        <v/>
      </c>
      <c r="F51" s="96"/>
      <c r="G51" s="120"/>
      <c r="H51" s="120"/>
      <c r="I51" s="118"/>
      <c r="J51" s="96"/>
      <c r="K51" s="118"/>
      <c r="L51" s="118"/>
      <c r="M51" s="96"/>
      <c r="N51" s="120"/>
      <c r="O51" s="120"/>
      <c r="P51" s="118"/>
      <c r="Q51" s="96"/>
      <c r="R51" s="118"/>
      <c r="S51" s="118"/>
      <c r="T51" s="96"/>
      <c r="U51" s="120"/>
      <c r="V51" s="120"/>
      <c r="W51" s="118"/>
      <c r="X51" s="96"/>
      <c r="Y51" s="118"/>
      <c r="Z51" s="118"/>
      <c r="AA51" s="3"/>
      <c r="AB51" s="3"/>
      <c r="AC51" s="3"/>
      <c r="AD51" s="3"/>
      <c r="AE51" s="3"/>
      <c r="AF51" s="3"/>
      <c r="AG51" s="3"/>
      <c r="AH51" s="3"/>
      <c r="AI51" s="3"/>
      <c r="AJ51" s="3"/>
      <c r="AK51" s="3"/>
      <c r="AL51" s="3"/>
      <c r="AM51" s="3"/>
      <c r="AN51" s="3"/>
      <c r="AO51" s="3"/>
    </row>
    <row r="52" spans="1:41" ht="16.5" customHeight="1">
      <c r="A52" s="88"/>
      <c r="B52" s="88"/>
      <c r="C52" s="88"/>
      <c r="D52" s="88"/>
      <c r="E52" s="88"/>
      <c r="F52" s="88"/>
      <c r="G52" s="88"/>
      <c r="H52" s="88"/>
      <c r="I52" s="88"/>
      <c r="J52" s="88"/>
      <c r="K52" s="88"/>
      <c r="L52" s="88"/>
      <c r="M52" s="88"/>
      <c r="N52" s="88"/>
      <c r="O52" s="88"/>
      <c r="P52" s="88"/>
      <c r="Q52" s="88"/>
      <c r="R52" s="88"/>
      <c r="S52" s="88"/>
      <c r="T52" s="88"/>
      <c r="U52" s="88"/>
      <c r="V52" s="88"/>
      <c r="W52" s="88"/>
      <c r="X52" s="88"/>
      <c r="Y52" s="88"/>
      <c r="Z52" s="88"/>
      <c r="AA52" s="3"/>
      <c r="AB52" s="3"/>
      <c r="AC52" s="3"/>
      <c r="AD52" s="3"/>
      <c r="AE52" s="3"/>
      <c r="AF52" s="3"/>
      <c r="AG52" s="3"/>
      <c r="AH52" s="3"/>
      <c r="AI52" s="3"/>
      <c r="AJ52" s="3"/>
      <c r="AK52" s="3"/>
      <c r="AL52" s="3"/>
      <c r="AM52" s="3"/>
      <c r="AN52" s="3"/>
      <c r="AO52" s="3"/>
    </row>
    <row r="53" spans="1:41" ht="16.5" customHeight="1">
      <c r="A53" s="83"/>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3"/>
      <c r="AB53" s="3"/>
      <c r="AC53" s="3"/>
      <c r="AD53" s="3"/>
      <c r="AE53" s="3"/>
      <c r="AF53" s="3"/>
      <c r="AG53" s="3"/>
      <c r="AH53" s="3"/>
      <c r="AI53" s="3"/>
      <c r="AJ53" s="3"/>
      <c r="AK53" s="3"/>
      <c r="AL53" s="3"/>
      <c r="AM53" s="3"/>
      <c r="AN53" s="3"/>
      <c r="AO53" s="3"/>
    </row>
    <row r="54" spans="1:41" ht="16.5" customHeight="1">
      <c r="A54" s="93"/>
      <c r="B54" s="110" t="str">
        <f>IF('2. Identificación del Riesgo'!B54:B56="","",'2. Identificación del Riesgo'!B54:B56)</f>
        <v/>
      </c>
      <c r="C54" s="94" t="str">
        <f>IF('2. Identificación del Riesgo'!G54:G56="","",'2. Identificación del Riesgo'!G54:G56)</f>
        <v/>
      </c>
      <c r="D54" s="94" t="str">
        <f>IF('2. Identificación del Riesgo'!H54:H56="","",'2. Identificación del Riesgo'!H54:H56)</f>
        <v/>
      </c>
      <c r="E54" s="121" t="str">
        <f>IF('7. Mapa de Riesgos General'!AI54:AI56="","",'7. Mapa de Riesgos General'!AI54:AI56)</f>
        <v/>
      </c>
      <c r="F54" s="96"/>
      <c r="G54" s="120"/>
      <c r="H54" s="120"/>
      <c r="I54" s="118"/>
      <c r="J54" s="96"/>
      <c r="K54" s="118"/>
      <c r="L54" s="118"/>
      <c r="M54" s="96"/>
      <c r="N54" s="120"/>
      <c r="O54" s="120"/>
      <c r="P54" s="118"/>
      <c r="Q54" s="96"/>
      <c r="R54" s="118"/>
      <c r="S54" s="118"/>
      <c r="T54" s="96"/>
      <c r="U54" s="120"/>
      <c r="V54" s="120"/>
      <c r="W54" s="118"/>
      <c r="X54" s="96"/>
      <c r="Y54" s="118"/>
      <c r="Z54" s="118"/>
      <c r="AA54" s="3"/>
      <c r="AB54" s="3"/>
      <c r="AC54" s="3"/>
      <c r="AD54" s="3"/>
      <c r="AE54" s="3"/>
      <c r="AF54" s="3"/>
      <c r="AG54" s="3"/>
      <c r="AH54" s="3"/>
      <c r="AI54" s="3"/>
      <c r="AJ54" s="3"/>
      <c r="AK54" s="3"/>
      <c r="AL54" s="3"/>
      <c r="AM54" s="3"/>
      <c r="AN54" s="3"/>
      <c r="AO54" s="3"/>
    </row>
    <row r="55" spans="1:41" ht="16.5" customHeight="1">
      <c r="A55" s="88"/>
      <c r="B55" s="88"/>
      <c r="C55" s="88"/>
      <c r="D55" s="88"/>
      <c r="E55" s="88"/>
      <c r="F55" s="88"/>
      <c r="G55" s="88"/>
      <c r="H55" s="88"/>
      <c r="I55" s="88"/>
      <c r="J55" s="88"/>
      <c r="K55" s="88"/>
      <c r="L55" s="88"/>
      <c r="M55" s="88"/>
      <c r="N55" s="88"/>
      <c r="O55" s="88"/>
      <c r="P55" s="88"/>
      <c r="Q55" s="88"/>
      <c r="R55" s="88"/>
      <c r="S55" s="88"/>
      <c r="T55" s="88"/>
      <c r="U55" s="88"/>
      <c r="V55" s="88"/>
      <c r="W55" s="88"/>
      <c r="X55" s="88"/>
      <c r="Y55" s="88"/>
      <c r="Z55" s="88"/>
      <c r="AA55" s="3"/>
      <c r="AB55" s="3"/>
      <c r="AC55" s="3"/>
      <c r="AD55" s="3"/>
      <c r="AE55" s="3"/>
      <c r="AF55" s="3"/>
      <c r="AG55" s="3"/>
      <c r="AH55" s="3"/>
      <c r="AI55" s="3"/>
      <c r="AJ55" s="3"/>
      <c r="AK55" s="3"/>
      <c r="AL55" s="3"/>
      <c r="AM55" s="3"/>
      <c r="AN55" s="3"/>
      <c r="AO55" s="3"/>
    </row>
    <row r="56" spans="1:41" ht="16.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3"/>
      <c r="AB56" s="3"/>
      <c r="AC56" s="3"/>
      <c r="AD56" s="3"/>
      <c r="AE56" s="3"/>
      <c r="AF56" s="3"/>
      <c r="AG56" s="3"/>
      <c r="AH56" s="3"/>
      <c r="AI56" s="3"/>
      <c r="AJ56" s="3"/>
      <c r="AK56" s="3"/>
      <c r="AL56" s="3"/>
      <c r="AM56" s="3"/>
      <c r="AN56" s="3"/>
      <c r="AO56" s="3"/>
    </row>
    <row r="57" spans="1:41" ht="16.5" customHeight="1">
      <c r="A57" s="93"/>
      <c r="B57" s="110" t="str">
        <f>IF('2. Identificación del Riesgo'!B57:B59="","",'2. Identificación del Riesgo'!B57:B59)</f>
        <v/>
      </c>
      <c r="C57" s="94" t="str">
        <f>IF('2. Identificación del Riesgo'!G57:G59="","",'2. Identificación del Riesgo'!G57:G59)</f>
        <v/>
      </c>
      <c r="D57" s="94" t="str">
        <f>IF('2. Identificación del Riesgo'!H57:H59="","",'2. Identificación del Riesgo'!H57:H59)</f>
        <v/>
      </c>
      <c r="E57" s="121" t="str">
        <f>IF('7. Mapa de Riesgos General'!AI57:AI59="","",'7. Mapa de Riesgos General'!AI57:AI59)</f>
        <v/>
      </c>
      <c r="F57" s="96"/>
      <c r="G57" s="120"/>
      <c r="H57" s="120"/>
      <c r="I57" s="118"/>
      <c r="J57" s="96"/>
      <c r="K57" s="118"/>
      <c r="L57" s="118"/>
      <c r="M57" s="96"/>
      <c r="N57" s="120"/>
      <c r="O57" s="120"/>
      <c r="P57" s="118"/>
      <c r="Q57" s="96"/>
      <c r="R57" s="118"/>
      <c r="S57" s="118"/>
      <c r="T57" s="96"/>
      <c r="U57" s="120"/>
      <c r="V57" s="120"/>
      <c r="W57" s="118"/>
      <c r="X57" s="96"/>
      <c r="Y57" s="118"/>
      <c r="Z57" s="118"/>
      <c r="AA57" s="3"/>
      <c r="AB57" s="3"/>
      <c r="AC57" s="3"/>
      <c r="AD57" s="3"/>
      <c r="AE57" s="3"/>
      <c r="AF57" s="3"/>
      <c r="AG57" s="3"/>
      <c r="AH57" s="3"/>
      <c r="AI57" s="3"/>
      <c r="AJ57" s="3"/>
      <c r="AK57" s="3"/>
      <c r="AL57" s="3"/>
      <c r="AM57" s="3"/>
      <c r="AN57" s="3"/>
      <c r="AO57" s="3"/>
    </row>
    <row r="58" spans="1:41" ht="16.5"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c r="AA58" s="3"/>
      <c r="AB58" s="3"/>
      <c r="AC58" s="3"/>
      <c r="AD58" s="3"/>
      <c r="AE58" s="3"/>
      <c r="AF58" s="3"/>
      <c r="AG58" s="3"/>
      <c r="AH58" s="3"/>
      <c r="AI58" s="3"/>
      <c r="AJ58" s="3"/>
      <c r="AK58" s="3"/>
      <c r="AL58" s="3"/>
      <c r="AM58" s="3"/>
      <c r="AN58" s="3"/>
      <c r="AO58" s="3"/>
    </row>
    <row r="59" spans="1:41" ht="16.5" customHeight="1">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3"/>
      <c r="AB59" s="3"/>
      <c r="AC59" s="3"/>
      <c r="AD59" s="3"/>
      <c r="AE59" s="3"/>
      <c r="AF59" s="3"/>
      <c r="AG59" s="3"/>
      <c r="AH59" s="3"/>
      <c r="AI59" s="3"/>
      <c r="AJ59" s="3"/>
      <c r="AK59" s="3"/>
      <c r="AL59" s="3"/>
      <c r="AM59" s="3"/>
      <c r="AN59" s="3"/>
      <c r="AO59" s="3"/>
    </row>
    <row r="60" spans="1:41" ht="16.5" customHeight="1">
      <c r="A60" s="93"/>
      <c r="B60" s="110" t="str">
        <f>IF('2. Identificación del Riesgo'!B60:B62="","",'2. Identificación del Riesgo'!B60:B62)</f>
        <v/>
      </c>
      <c r="C60" s="94" t="str">
        <f>IF('2. Identificación del Riesgo'!G60:G62="","",'2. Identificación del Riesgo'!G60:G62)</f>
        <v/>
      </c>
      <c r="D60" s="94" t="str">
        <f>IF('2. Identificación del Riesgo'!H60:H62="","",'2. Identificación del Riesgo'!H60:H62)</f>
        <v/>
      </c>
      <c r="E60" s="121" t="str">
        <f>IF('7. Mapa de Riesgos General'!AI60:AI62="","",'7. Mapa de Riesgos General'!AI60:AI62)</f>
        <v/>
      </c>
      <c r="F60" s="96"/>
      <c r="G60" s="120"/>
      <c r="H60" s="120"/>
      <c r="I60" s="118"/>
      <c r="J60" s="96"/>
      <c r="K60" s="118"/>
      <c r="L60" s="118"/>
      <c r="M60" s="96"/>
      <c r="N60" s="120"/>
      <c r="O60" s="120"/>
      <c r="P60" s="118"/>
      <c r="Q60" s="96"/>
      <c r="R60" s="118"/>
      <c r="S60" s="118"/>
      <c r="T60" s="96"/>
      <c r="U60" s="120"/>
      <c r="V60" s="120"/>
      <c r="W60" s="118"/>
      <c r="X60" s="96"/>
      <c r="Y60" s="118"/>
      <c r="Z60" s="118"/>
      <c r="AA60" s="3"/>
      <c r="AB60" s="3"/>
      <c r="AC60" s="3"/>
      <c r="AD60" s="3"/>
      <c r="AE60" s="3"/>
      <c r="AF60" s="3"/>
      <c r="AG60" s="3"/>
      <c r="AH60" s="3"/>
      <c r="AI60" s="3"/>
      <c r="AJ60" s="3"/>
      <c r="AK60" s="3"/>
      <c r="AL60" s="3"/>
      <c r="AM60" s="3"/>
      <c r="AN60" s="3"/>
      <c r="AO60" s="3"/>
    </row>
    <row r="61" spans="1:41" ht="16.5"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c r="AA61" s="3"/>
      <c r="AB61" s="3"/>
      <c r="AC61" s="3"/>
      <c r="AD61" s="3"/>
      <c r="AE61" s="3"/>
      <c r="AF61" s="3"/>
      <c r="AG61" s="3"/>
      <c r="AH61" s="3"/>
      <c r="AI61" s="3"/>
      <c r="AJ61" s="3"/>
      <c r="AK61" s="3"/>
      <c r="AL61" s="3"/>
      <c r="AM61" s="3"/>
      <c r="AN61" s="3"/>
      <c r="AO61" s="3"/>
    </row>
    <row r="62" spans="1:41" ht="16.5" customHeight="1">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3"/>
      <c r="AB62" s="3"/>
      <c r="AC62" s="3"/>
      <c r="AD62" s="3"/>
      <c r="AE62" s="3"/>
      <c r="AF62" s="3"/>
      <c r="AG62" s="3"/>
      <c r="AH62" s="3"/>
      <c r="AI62" s="3"/>
      <c r="AJ62" s="3"/>
      <c r="AK62" s="3"/>
      <c r="AL62" s="3"/>
      <c r="AM62" s="3"/>
      <c r="AN62" s="3"/>
      <c r="AO62" s="3"/>
    </row>
    <row r="63" spans="1:41" ht="16.5" customHeight="1">
      <c r="A63" s="93"/>
      <c r="B63" s="110" t="str">
        <f>IF('2. Identificación del Riesgo'!B63:B65="","",'2. Identificación del Riesgo'!B63:B65)</f>
        <v/>
      </c>
      <c r="C63" s="94" t="str">
        <f>IF('2. Identificación del Riesgo'!G63:G65="","",'2. Identificación del Riesgo'!G63:G65)</f>
        <v/>
      </c>
      <c r="D63" s="94" t="str">
        <f>IF('2. Identificación del Riesgo'!H63:H65="","",'2. Identificación del Riesgo'!H63:H65)</f>
        <v/>
      </c>
      <c r="E63" s="121" t="str">
        <f>IF('7. Mapa de Riesgos General'!AI63:AI65="","",'7. Mapa de Riesgos General'!AI63:AI65)</f>
        <v/>
      </c>
      <c r="F63" s="96"/>
      <c r="G63" s="120"/>
      <c r="H63" s="120"/>
      <c r="I63" s="118"/>
      <c r="J63" s="96"/>
      <c r="K63" s="118"/>
      <c r="L63" s="118"/>
      <c r="M63" s="96"/>
      <c r="N63" s="120"/>
      <c r="O63" s="120"/>
      <c r="P63" s="118"/>
      <c r="Q63" s="96"/>
      <c r="R63" s="118"/>
      <c r="S63" s="118"/>
      <c r="T63" s="96"/>
      <c r="U63" s="120"/>
      <c r="V63" s="120"/>
      <c r="W63" s="118"/>
      <c r="X63" s="96"/>
      <c r="Y63" s="118"/>
      <c r="Z63" s="118"/>
      <c r="AA63" s="3"/>
      <c r="AB63" s="3"/>
      <c r="AC63" s="3"/>
      <c r="AD63" s="3"/>
      <c r="AE63" s="3"/>
      <c r="AF63" s="3"/>
      <c r="AG63" s="3"/>
      <c r="AH63" s="3"/>
      <c r="AI63" s="3"/>
      <c r="AJ63" s="3"/>
      <c r="AK63" s="3"/>
      <c r="AL63" s="3"/>
      <c r="AM63" s="3"/>
      <c r="AN63" s="3"/>
      <c r="AO63" s="3"/>
    </row>
    <row r="64" spans="1:41" ht="16.5"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c r="AA64" s="3"/>
      <c r="AB64" s="3"/>
      <c r="AC64" s="3"/>
      <c r="AD64" s="3"/>
      <c r="AE64" s="3"/>
      <c r="AF64" s="3"/>
      <c r="AG64" s="3"/>
      <c r="AH64" s="3"/>
      <c r="AI64" s="3"/>
      <c r="AJ64" s="3"/>
      <c r="AK64" s="3"/>
      <c r="AL64" s="3"/>
      <c r="AM64" s="3"/>
      <c r="AN64" s="3"/>
      <c r="AO64" s="3"/>
    </row>
    <row r="65" spans="1:41" ht="16.5"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3"/>
      <c r="AB65" s="3"/>
      <c r="AC65" s="3"/>
      <c r="AD65" s="3"/>
      <c r="AE65" s="3"/>
      <c r="AF65" s="3"/>
      <c r="AG65" s="3"/>
      <c r="AH65" s="3"/>
      <c r="AI65" s="3"/>
      <c r="AJ65" s="3"/>
      <c r="AK65" s="3"/>
      <c r="AL65" s="3"/>
      <c r="AM65" s="3"/>
      <c r="AN65" s="3"/>
      <c r="AO65" s="3"/>
    </row>
    <row r="66" spans="1:41" ht="16.5" customHeight="1">
      <c r="A66" s="93"/>
      <c r="B66" s="110" t="str">
        <f>IF('2. Identificación del Riesgo'!B66:B68="","",'2. Identificación del Riesgo'!B66:B68)</f>
        <v/>
      </c>
      <c r="C66" s="94" t="str">
        <f>IF('2. Identificación del Riesgo'!G66:G68="","",'2. Identificación del Riesgo'!G66:G68)</f>
        <v/>
      </c>
      <c r="D66" s="94" t="str">
        <f>IF('2. Identificación del Riesgo'!H66:H68="","",'2. Identificación del Riesgo'!H66:H68)</f>
        <v/>
      </c>
      <c r="E66" s="121" t="str">
        <f>IF('7. Mapa de Riesgos General'!AI66:AI68="","",'7. Mapa de Riesgos General'!AI66:AI68)</f>
        <v/>
      </c>
      <c r="F66" s="96"/>
      <c r="G66" s="120"/>
      <c r="H66" s="120"/>
      <c r="I66" s="118"/>
      <c r="J66" s="96"/>
      <c r="K66" s="118"/>
      <c r="L66" s="118"/>
      <c r="M66" s="96"/>
      <c r="N66" s="120"/>
      <c r="O66" s="120"/>
      <c r="P66" s="118"/>
      <c r="Q66" s="96"/>
      <c r="R66" s="118"/>
      <c r="S66" s="118"/>
      <c r="T66" s="96"/>
      <c r="U66" s="120"/>
      <c r="V66" s="120"/>
      <c r="W66" s="118"/>
      <c r="X66" s="96"/>
      <c r="Y66" s="118"/>
      <c r="Z66" s="118"/>
      <c r="AA66" s="3"/>
      <c r="AB66" s="3"/>
      <c r="AC66" s="3"/>
      <c r="AD66" s="3"/>
      <c r="AE66" s="3"/>
      <c r="AF66" s="3"/>
      <c r="AG66" s="3"/>
      <c r="AH66" s="3"/>
      <c r="AI66" s="3"/>
      <c r="AJ66" s="3"/>
      <c r="AK66" s="3"/>
      <c r="AL66" s="3"/>
      <c r="AM66" s="3"/>
      <c r="AN66" s="3"/>
      <c r="AO66" s="3"/>
    </row>
    <row r="67" spans="1:41" ht="16.5"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c r="AA67" s="2"/>
      <c r="AB67" s="2"/>
      <c r="AC67" s="2"/>
      <c r="AD67" s="2"/>
      <c r="AE67" s="2"/>
      <c r="AF67" s="2"/>
      <c r="AG67" s="2"/>
      <c r="AH67" s="2"/>
      <c r="AI67" s="2"/>
      <c r="AJ67" s="2"/>
      <c r="AK67" s="2"/>
      <c r="AL67" s="2"/>
      <c r="AM67" s="2"/>
      <c r="AN67" s="2"/>
      <c r="AO67" s="2"/>
    </row>
    <row r="68" spans="1:41" ht="16.5" customHeight="1">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2"/>
      <c r="AB68" s="2"/>
      <c r="AC68" s="2"/>
      <c r="AD68" s="2"/>
      <c r="AE68" s="2"/>
      <c r="AF68" s="2"/>
      <c r="AG68" s="2"/>
      <c r="AH68" s="2"/>
      <c r="AI68" s="2"/>
      <c r="AJ68" s="2"/>
      <c r="AK68" s="2"/>
      <c r="AL68" s="2"/>
      <c r="AM68" s="2"/>
      <c r="AN68" s="2"/>
      <c r="AO68" s="2"/>
    </row>
    <row r="69" spans="1:41" ht="16.5" customHeight="1">
      <c r="A69" s="2"/>
      <c r="B69" s="37"/>
      <c r="C69" s="2"/>
      <c r="D69" s="2"/>
      <c r="E69" s="2"/>
      <c r="F69" s="38">
        <f>IFERROR(AVERAGE(F9:F68),"")</f>
        <v>0.58750000000000002</v>
      </c>
      <c r="G69" s="2"/>
      <c r="H69" s="2"/>
      <c r="I69" s="2"/>
      <c r="J69" s="38" t="str">
        <f>IFERROR(AVERAGE(J9:J68),"")</f>
        <v/>
      </c>
      <c r="K69" s="2"/>
      <c r="L69" s="2"/>
      <c r="M69" s="38">
        <f>IFERROR(AVERAGE(M9:M68),"")</f>
        <v>0.73750000000000004</v>
      </c>
      <c r="N69" s="2"/>
      <c r="O69" s="2"/>
      <c r="P69" s="2"/>
      <c r="Q69" s="38" t="str">
        <f>IFERROR(AVERAGE(Q9:Q68),"")</f>
        <v/>
      </c>
      <c r="R69" s="2"/>
      <c r="S69" s="2"/>
      <c r="T69" s="38" t="str">
        <f>IFERROR(AVERAGE(T9:T68),"")</f>
        <v/>
      </c>
      <c r="U69" s="2"/>
      <c r="V69" s="2"/>
      <c r="W69" s="2"/>
      <c r="X69" s="38" t="str">
        <f>IFERROR(AVERAGE(X9:X68),"")</f>
        <v/>
      </c>
      <c r="Y69" s="2"/>
      <c r="Z69" s="2"/>
      <c r="AA69" s="2"/>
      <c r="AB69" s="2"/>
      <c r="AC69" s="2"/>
      <c r="AD69" s="2"/>
      <c r="AE69" s="2"/>
      <c r="AF69" s="2"/>
      <c r="AG69" s="2"/>
      <c r="AH69" s="2"/>
      <c r="AI69" s="2"/>
      <c r="AJ69" s="2"/>
      <c r="AK69" s="2"/>
      <c r="AL69" s="2"/>
      <c r="AM69" s="2"/>
      <c r="AN69" s="2"/>
      <c r="AO69" s="2"/>
    </row>
    <row r="70" spans="1:41" ht="16.5" customHeight="1">
      <c r="A70" s="7"/>
      <c r="B70" s="7"/>
      <c r="C70" s="7"/>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ht="16.5" customHeight="1">
      <c r="A71" s="7"/>
      <c r="B71" s="7"/>
      <c r="C71" s="7"/>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ht="16.5" customHeight="1">
      <c r="A72" s="7"/>
      <c r="B72" s="7"/>
      <c r="C72" s="7"/>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ht="16.5" customHeight="1">
      <c r="A73" s="7"/>
      <c r="B73" s="7"/>
      <c r="C73" s="7"/>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ht="16.5" customHeight="1">
      <c r="A74" s="7"/>
      <c r="B74" s="7"/>
      <c r="C74" s="7"/>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ht="16.5" customHeight="1">
      <c r="A75" s="7"/>
      <c r="B75" s="7"/>
      <c r="C75" s="7"/>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ht="16.5" customHeight="1">
      <c r="A76" s="7"/>
      <c r="B76" s="7"/>
      <c r="C76" s="7"/>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ht="16.5" customHeight="1">
      <c r="A77" s="7"/>
      <c r="B77" s="7"/>
      <c r="C77" s="7"/>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ht="16.5" customHeight="1">
      <c r="A78" s="7"/>
      <c r="B78" s="7"/>
      <c r="C78" s="7"/>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ht="16.5" customHeight="1">
      <c r="A79" s="7"/>
      <c r="B79" s="7"/>
      <c r="C79" s="7"/>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ht="16.5" customHeight="1">
      <c r="A80" s="7"/>
      <c r="B80" s="7"/>
      <c r="C80" s="7"/>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ht="16.5" customHeight="1">
      <c r="A81" s="7"/>
      <c r="B81" s="7"/>
      <c r="C81" s="7"/>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ht="16.5" customHeight="1">
      <c r="A82" s="7"/>
      <c r="B82" s="7"/>
      <c r="C82" s="7"/>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ht="16.5" customHeight="1">
      <c r="A83" s="7"/>
      <c r="B83" s="7"/>
      <c r="C83" s="7"/>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ht="16.5" customHeight="1">
      <c r="A84" s="7"/>
      <c r="B84" s="7"/>
      <c r="C84" s="7"/>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ht="16.5" customHeight="1">
      <c r="A85" s="7"/>
      <c r="B85" s="7"/>
      <c r="C85" s="7"/>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ht="16.5" customHeight="1">
      <c r="A86" s="7"/>
      <c r="B86" s="7"/>
      <c r="C86" s="7"/>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ht="16.5" customHeight="1">
      <c r="A87" s="7"/>
      <c r="B87" s="7"/>
      <c r="C87" s="7"/>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ht="16.5" customHeight="1">
      <c r="A88" s="7"/>
      <c r="B88" s="7"/>
      <c r="C88" s="7"/>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ht="16.5" customHeight="1">
      <c r="A89" s="7"/>
      <c r="B89" s="7"/>
      <c r="C89" s="7"/>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ht="16.5" customHeight="1">
      <c r="A90" s="7"/>
      <c r="B90" s="7"/>
      <c r="C90" s="7"/>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ht="16.5" customHeight="1">
      <c r="A91" s="7"/>
      <c r="B91" s="7"/>
      <c r="C91" s="7"/>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ht="16.5" customHeight="1">
      <c r="A92" s="7"/>
      <c r="B92" s="7"/>
      <c r="C92" s="7"/>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ht="16.5" customHeight="1">
      <c r="A93" s="7"/>
      <c r="B93" s="7"/>
      <c r="C93" s="7"/>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ht="16.5" customHeight="1">
      <c r="A94" s="7"/>
      <c r="B94" s="7"/>
      <c r="C94" s="7"/>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ht="16.5" customHeight="1">
      <c r="A95" s="7"/>
      <c r="B95" s="7"/>
      <c r="C95" s="7"/>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ht="16.5" customHeight="1">
      <c r="A96" s="7"/>
      <c r="B96" s="7"/>
      <c r="C96" s="7"/>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ht="16.5" customHeight="1">
      <c r="A97" s="7"/>
      <c r="B97" s="7"/>
      <c r="C97" s="7"/>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ht="16.5" customHeight="1">
      <c r="A98" s="7"/>
      <c r="B98" s="7"/>
      <c r="C98" s="7"/>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ht="16.5" customHeight="1">
      <c r="A99" s="7"/>
      <c r="B99" s="7"/>
      <c r="C99" s="7"/>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ht="16.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ht="16.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ht="16.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ht="16.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ht="16.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ht="16.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ht="16.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ht="16.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ht="16.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ht="16.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ht="16.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ht="16.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ht="16.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ht="16.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ht="16.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ht="16.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ht="16.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ht="16.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ht="16.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ht="16.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ht="16.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ht="16.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ht="16.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ht="16.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ht="16.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ht="16.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ht="16.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ht="16.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ht="16.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ht="16.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ht="16.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ht="16.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ht="16.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ht="16.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ht="16.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ht="16.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ht="16.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ht="16.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ht="16.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ht="16.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ht="16.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ht="16.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ht="16.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ht="16.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ht="16.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ht="16.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ht="16.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ht="16.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ht="16.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ht="16.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ht="16.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ht="16.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ht="16.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ht="16.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ht="16.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ht="16.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ht="16.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ht="16.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ht="16.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ht="16.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ht="16.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ht="16.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ht="16.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ht="16.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ht="16.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ht="16.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ht="16.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ht="16.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ht="16.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ht="16.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ht="16.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ht="16.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ht="16.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ht="16.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ht="16.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ht="16.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ht="16.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ht="16.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ht="16.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ht="16.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ht="16.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ht="16.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ht="16.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ht="16.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ht="16.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ht="16.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ht="16.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ht="16.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ht="16.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ht="16.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ht="16.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ht="16.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ht="16.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ht="16.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ht="16.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ht="16.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ht="16.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ht="16.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ht="16.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ht="16.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ht="16.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ht="16.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ht="16.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ht="16.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ht="16.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ht="16.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ht="16.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ht="16.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ht="16.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ht="16.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ht="16.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ht="16.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ht="16.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ht="16.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ht="16.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ht="16.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ht="16.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ht="16.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ht="16.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ht="16.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ht="16.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ht="16.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ht="16.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ht="16.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ht="16.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ht="16.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ht="16.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ht="16.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ht="16.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ht="16.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ht="16.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ht="16.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ht="16.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ht="16.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ht="16.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ht="16.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ht="16.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ht="16.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ht="16.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ht="16.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ht="16.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ht="16.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ht="16.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ht="16.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ht="16.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ht="16.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ht="16.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ht="16.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ht="16.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ht="16.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ht="16.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ht="16.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ht="16.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ht="16.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ht="16.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ht="16.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ht="16.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ht="16.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ht="16.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ht="16.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ht="16.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ht="16.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ht="16.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ht="16.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ht="16.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ht="16.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ht="16.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ht="16.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ht="16.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ht="16.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ht="15.75" customHeight="1"/>
    <row r="271" spans="1:41" ht="15.75" customHeight="1"/>
    <row r="272" spans="1:41"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41">
    <mergeCell ref="O66:O68"/>
    <mergeCell ref="P66:P68"/>
    <mergeCell ref="H66:H68"/>
    <mergeCell ref="I66:I68"/>
    <mergeCell ref="J66:J68"/>
    <mergeCell ref="K66:K68"/>
    <mergeCell ref="L66:L68"/>
    <mergeCell ref="M66:M68"/>
    <mergeCell ref="N66:N68"/>
    <mergeCell ref="X24:X26"/>
    <mergeCell ref="Y24:Y26"/>
    <mergeCell ref="Q24:Q26"/>
    <mergeCell ref="R24:R26"/>
    <mergeCell ref="S24:S26"/>
    <mergeCell ref="T24:T26"/>
    <mergeCell ref="U24:U26"/>
    <mergeCell ref="V24:V26"/>
    <mergeCell ref="W24:W26"/>
    <mergeCell ref="X15:X17"/>
    <mergeCell ref="Y15:Y17"/>
    <mergeCell ref="Z15:Z17"/>
    <mergeCell ref="Z18:Z20"/>
    <mergeCell ref="A18:A20"/>
    <mergeCell ref="B18:B20"/>
    <mergeCell ref="C18:C20"/>
    <mergeCell ref="D18:D20"/>
    <mergeCell ref="E18:E20"/>
    <mergeCell ref="F18:F20"/>
    <mergeCell ref="G18:G20"/>
    <mergeCell ref="O15:O17"/>
    <mergeCell ref="P15:P17"/>
    <mergeCell ref="Q15:Q17"/>
    <mergeCell ref="R15:R17"/>
    <mergeCell ref="S15:S17"/>
    <mergeCell ref="T15:T17"/>
    <mergeCell ref="U15:U17"/>
    <mergeCell ref="A12:A14"/>
    <mergeCell ref="B12:B14"/>
    <mergeCell ref="C12:C14"/>
    <mergeCell ref="D12:D14"/>
    <mergeCell ref="E12:E14"/>
    <mergeCell ref="F12:F14"/>
    <mergeCell ref="G12:G14"/>
    <mergeCell ref="V15:V17"/>
    <mergeCell ref="W15:W17"/>
    <mergeCell ref="X12:X14"/>
    <mergeCell ref="Y12:Y14"/>
    <mergeCell ref="Z12:Z14"/>
    <mergeCell ref="O12:O14"/>
    <mergeCell ref="P12:P14"/>
    <mergeCell ref="Q12:Q14"/>
    <mergeCell ref="R12:R14"/>
    <mergeCell ref="S12:S14"/>
    <mergeCell ref="T12:T14"/>
    <mergeCell ref="U12:U14"/>
    <mergeCell ref="H12:H14"/>
    <mergeCell ref="I12:I14"/>
    <mergeCell ref="J12:J14"/>
    <mergeCell ref="K12:K14"/>
    <mergeCell ref="L12:L14"/>
    <mergeCell ref="M12:M14"/>
    <mergeCell ref="N12:N14"/>
    <mergeCell ref="V12:V14"/>
    <mergeCell ref="W12:W14"/>
    <mergeCell ref="X18:X20"/>
    <mergeCell ref="Y18:Y20"/>
    <mergeCell ref="Q18:Q20"/>
    <mergeCell ref="R18:R20"/>
    <mergeCell ref="S18:S20"/>
    <mergeCell ref="T18:T20"/>
    <mergeCell ref="U18:U20"/>
    <mergeCell ref="V18:V20"/>
    <mergeCell ref="W18:W20"/>
    <mergeCell ref="H15:H17"/>
    <mergeCell ref="I15:I17"/>
    <mergeCell ref="J15:J17"/>
    <mergeCell ref="K15:K17"/>
    <mergeCell ref="L15:L17"/>
    <mergeCell ref="M15:M17"/>
    <mergeCell ref="N15:N17"/>
    <mergeCell ref="A15:A17"/>
    <mergeCell ref="B15:B17"/>
    <mergeCell ref="C15:C17"/>
    <mergeCell ref="D15:D17"/>
    <mergeCell ref="E15:E17"/>
    <mergeCell ref="F15:F17"/>
    <mergeCell ref="G15:G17"/>
    <mergeCell ref="X9:X11"/>
    <mergeCell ref="Y9:Y11"/>
    <mergeCell ref="Z9:Z11"/>
    <mergeCell ref="F7:H7"/>
    <mergeCell ref="J7:L7"/>
    <mergeCell ref="A9:A11"/>
    <mergeCell ref="B9:B11"/>
    <mergeCell ref="C9:C11"/>
    <mergeCell ref="D9:D11"/>
    <mergeCell ref="E9:E11"/>
    <mergeCell ref="F9:F11"/>
    <mergeCell ref="G9:G11"/>
    <mergeCell ref="H9:H11"/>
    <mergeCell ref="I9:I11"/>
    <mergeCell ref="J9:J11"/>
    <mergeCell ref="K9:K11"/>
    <mergeCell ref="U9:U11"/>
    <mergeCell ref="V9:V11"/>
    <mergeCell ref="W9:W11"/>
    <mergeCell ref="A1:B4"/>
    <mergeCell ref="C1:X4"/>
    <mergeCell ref="Y1:Z1"/>
    <mergeCell ref="Y2:Z2"/>
    <mergeCell ref="Y3:Z3"/>
    <mergeCell ref="Y4:Z4"/>
    <mergeCell ref="A6:D6"/>
    <mergeCell ref="T6:Z6"/>
    <mergeCell ref="M7:O7"/>
    <mergeCell ref="Q7:S7"/>
    <mergeCell ref="T7:V7"/>
    <mergeCell ref="X7:Z7"/>
    <mergeCell ref="F6:L6"/>
    <mergeCell ref="M6:S6"/>
    <mergeCell ref="A7:A8"/>
    <mergeCell ref="B7:B8"/>
    <mergeCell ref="C7:C8"/>
    <mergeCell ref="D7:D8"/>
    <mergeCell ref="E7:E8"/>
    <mergeCell ref="S9:S11"/>
    <mergeCell ref="T9:T11"/>
    <mergeCell ref="L9:L11"/>
    <mergeCell ref="M9:M11"/>
    <mergeCell ref="N9:N11"/>
    <mergeCell ref="O9:O11"/>
    <mergeCell ref="P9:P11"/>
    <mergeCell ref="Q9:Q11"/>
    <mergeCell ref="R9:R11"/>
    <mergeCell ref="X63:X65"/>
    <mergeCell ref="Y63:Y65"/>
    <mergeCell ref="Z63:Z65"/>
    <mergeCell ref="Z66:Z68"/>
    <mergeCell ref="A63:A65"/>
    <mergeCell ref="B63:B65"/>
    <mergeCell ref="C63:C65"/>
    <mergeCell ref="D63:D65"/>
    <mergeCell ref="E63:E65"/>
    <mergeCell ref="F63:F65"/>
    <mergeCell ref="G63:G65"/>
    <mergeCell ref="A66:A68"/>
    <mergeCell ref="B66:B68"/>
    <mergeCell ref="C66:C68"/>
    <mergeCell ref="D66:D68"/>
    <mergeCell ref="E66:E68"/>
    <mergeCell ref="F66:F68"/>
    <mergeCell ref="G66:G68"/>
    <mergeCell ref="O63:O65"/>
    <mergeCell ref="P63:P65"/>
    <mergeCell ref="Q63:Q65"/>
    <mergeCell ref="R63:R65"/>
    <mergeCell ref="S63:S65"/>
    <mergeCell ref="T63:T65"/>
    <mergeCell ref="H63:H65"/>
    <mergeCell ref="I63:I65"/>
    <mergeCell ref="J63:J65"/>
    <mergeCell ref="K63:K65"/>
    <mergeCell ref="L63:L65"/>
    <mergeCell ref="M63:M65"/>
    <mergeCell ref="N63:N65"/>
    <mergeCell ref="V63:V65"/>
    <mergeCell ref="W63:W65"/>
    <mergeCell ref="U63:U65"/>
    <mergeCell ref="O60:O62"/>
    <mergeCell ref="P60:P62"/>
    <mergeCell ref="H60:H62"/>
    <mergeCell ref="I60:I62"/>
    <mergeCell ref="J60:J62"/>
    <mergeCell ref="K60:K62"/>
    <mergeCell ref="L60:L62"/>
    <mergeCell ref="M60:M62"/>
    <mergeCell ref="N60:N62"/>
    <mergeCell ref="X66:X68"/>
    <mergeCell ref="Y66:Y68"/>
    <mergeCell ref="Q66:Q68"/>
    <mergeCell ref="R66:R68"/>
    <mergeCell ref="S66:S68"/>
    <mergeCell ref="T66:T68"/>
    <mergeCell ref="U66:U68"/>
    <mergeCell ref="V66:V68"/>
    <mergeCell ref="W66:W68"/>
    <mergeCell ref="X57:X59"/>
    <mergeCell ref="Y57:Y59"/>
    <mergeCell ref="Z57:Z59"/>
    <mergeCell ref="Z60:Z62"/>
    <mergeCell ref="A57:A59"/>
    <mergeCell ref="B57:B59"/>
    <mergeCell ref="C57:C59"/>
    <mergeCell ref="D57:D59"/>
    <mergeCell ref="E57:E59"/>
    <mergeCell ref="F57:F59"/>
    <mergeCell ref="G57:G59"/>
    <mergeCell ref="A60:A62"/>
    <mergeCell ref="B60:B62"/>
    <mergeCell ref="C60:C62"/>
    <mergeCell ref="D60:D62"/>
    <mergeCell ref="E60:E62"/>
    <mergeCell ref="F60:F62"/>
    <mergeCell ref="G60:G62"/>
    <mergeCell ref="O57:O59"/>
    <mergeCell ref="P57:P59"/>
    <mergeCell ref="Q57:Q59"/>
    <mergeCell ref="R57:R59"/>
    <mergeCell ref="S57:S59"/>
    <mergeCell ref="T57:T59"/>
    <mergeCell ref="H57:H59"/>
    <mergeCell ref="I57:I59"/>
    <mergeCell ref="J57:J59"/>
    <mergeCell ref="K57:K59"/>
    <mergeCell ref="L57:L59"/>
    <mergeCell ref="M57:M59"/>
    <mergeCell ref="N57:N59"/>
    <mergeCell ref="V57:V59"/>
    <mergeCell ref="W57:W59"/>
    <mergeCell ref="U57:U59"/>
    <mergeCell ref="O54:O56"/>
    <mergeCell ref="P54:P56"/>
    <mergeCell ref="H54:H56"/>
    <mergeCell ref="I54:I56"/>
    <mergeCell ref="J54:J56"/>
    <mergeCell ref="K54:K56"/>
    <mergeCell ref="L54:L56"/>
    <mergeCell ref="M54:M56"/>
    <mergeCell ref="N54:N56"/>
    <mergeCell ref="X60:X62"/>
    <mergeCell ref="Y60:Y62"/>
    <mergeCell ref="Q60:Q62"/>
    <mergeCell ref="R60:R62"/>
    <mergeCell ref="S60:S62"/>
    <mergeCell ref="T60:T62"/>
    <mergeCell ref="U60:U62"/>
    <mergeCell ref="V60:V62"/>
    <mergeCell ref="W60:W62"/>
    <mergeCell ref="X51:X53"/>
    <mergeCell ref="Y51:Y53"/>
    <mergeCell ref="Z51:Z53"/>
    <mergeCell ref="Z54:Z56"/>
    <mergeCell ref="A51:A53"/>
    <mergeCell ref="B51:B53"/>
    <mergeCell ref="C51:C53"/>
    <mergeCell ref="D51:D53"/>
    <mergeCell ref="E51:E53"/>
    <mergeCell ref="F51:F53"/>
    <mergeCell ref="G51:G53"/>
    <mergeCell ref="A54:A56"/>
    <mergeCell ref="B54:B56"/>
    <mergeCell ref="C54:C56"/>
    <mergeCell ref="D54:D56"/>
    <mergeCell ref="E54:E56"/>
    <mergeCell ref="F54:F56"/>
    <mergeCell ref="G54:G56"/>
    <mergeCell ref="O51:O53"/>
    <mergeCell ref="P51:P53"/>
    <mergeCell ref="Q51:Q53"/>
    <mergeCell ref="R51:R53"/>
    <mergeCell ref="S51:S53"/>
    <mergeCell ref="T51:T53"/>
    <mergeCell ref="H51:H53"/>
    <mergeCell ref="I51:I53"/>
    <mergeCell ref="J51:J53"/>
    <mergeCell ref="K51:K53"/>
    <mergeCell ref="L51:L53"/>
    <mergeCell ref="M51:M53"/>
    <mergeCell ref="N51:N53"/>
    <mergeCell ref="V51:V53"/>
    <mergeCell ref="W51:W53"/>
    <mergeCell ref="U51:U53"/>
    <mergeCell ref="O48:O50"/>
    <mergeCell ref="P48:P50"/>
    <mergeCell ref="H48:H50"/>
    <mergeCell ref="I48:I50"/>
    <mergeCell ref="J48:J50"/>
    <mergeCell ref="K48:K50"/>
    <mergeCell ref="L48:L50"/>
    <mergeCell ref="M48:M50"/>
    <mergeCell ref="N48:N50"/>
    <mergeCell ref="X54:X56"/>
    <mergeCell ref="Y54:Y56"/>
    <mergeCell ref="Q54:Q56"/>
    <mergeCell ref="R54:R56"/>
    <mergeCell ref="S54:S56"/>
    <mergeCell ref="T54:T56"/>
    <mergeCell ref="U54:U56"/>
    <mergeCell ref="V54:V56"/>
    <mergeCell ref="W54:W56"/>
    <mergeCell ref="X45:X47"/>
    <mergeCell ref="Y45:Y47"/>
    <mergeCell ref="Z45:Z47"/>
    <mergeCell ref="Z48:Z50"/>
    <mergeCell ref="A45:A47"/>
    <mergeCell ref="B45:B47"/>
    <mergeCell ref="C45:C47"/>
    <mergeCell ref="D45:D47"/>
    <mergeCell ref="E45:E47"/>
    <mergeCell ref="F45:F47"/>
    <mergeCell ref="G45:G47"/>
    <mergeCell ref="A48:A50"/>
    <mergeCell ref="B48:B50"/>
    <mergeCell ref="C48:C50"/>
    <mergeCell ref="D48:D50"/>
    <mergeCell ref="E48:E50"/>
    <mergeCell ref="F48:F50"/>
    <mergeCell ref="G48:G50"/>
    <mergeCell ref="O45:O47"/>
    <mergeCell ref="P45:P47"/>
    <mergeCell ref="Q45:Q47"/>
    <mergeCell ref="R45:R47"/>
    <mergeCell ref="S45:S47"/>
    <mergeCell ref="T45:T47"/>
    <mergeCell ref="H45:H47"/>
    <mergeCell ref="I45:I47"/>
    <mergeCell ref="J45:J47"/>
    <mergeCell ref="K45:K47"/>
    <mergeCell ref="L45:L47"/>
    <mergeCell ref="M45:M47"/>
    <mergeCell ref="N45:N47"/>
    <mergeCell ref="V45:V47"/>
    <mergeCell ref="W45:W47"/>
    <mergeCell ref="U45:U47"/>
    <mergeCell ref="O42:O44"/>
    <mergeCell ref="P42:P44"/>
    <mergeCell ref="H42:H44"/>
    <mergeCell ref="I42:I44"/>
    <mergeCell ref="J42:J44"/>
    <mergeCell ref="K42:K44"/>
    <mergeCell ref="L42:L44"/>
    <mergeCell ref="M42:M44"/>
    <mergeCell ref="N42:N44"/>
    <mergeCell ref="X48:X50"/>
    <mergeCell ref="Y48:Y50"/>
    <mergeCell ref="Q48:Q50"/>
    <mergeCell ref="R48:R50"/>
    <mergeCell ref="S48:S50"/>
    <mergeCell ref="T48:T50"/>
    <mergeCell ref="U48:U50"/>
    <mergeCell ref="V48:V50"/>
    <mergeCell ref="W48:W50"/>
    <mergeCell ref="X39:X41"/>
    <mergeCell ref="Y39:Y41"/>
    <mergeCell ref="Z39:Z41"/>
    <mergeCell ref="Z42:Z44"/>
    <mergeCell ref="A39:A41"/>
    <mergeCell ref="B39:B41"/>
    <mergeCell ref="C39:C41"/>
    <mergeCell ref="D39:D41"/>
    <mergeCell ref="E39:E41"/>
    <mergeCell ref="F39:F41"/>
    <mergeCell ref="G39:G41"/>
    <mergeCell ref="A42:A44"/>
    <mergeCell ref="B42:B44"/>
    <mergeCell ref="C42:C44"/>
    <mergeCell ref="D42:D44"/>
    <mergeCell ref="E42:E44"/>
    <mergeCell ref="F42:F44"/>
    <mergeCell ref="G42:G44"/>
    <mergeCell ref="O39:O41"/>
    <mergeCell ref="P39:P41"/>
    <mergeCell ref="Q39:Q41"/>
    <mergeCell ref="R39:R41"/>
    <mergeCell ref="S39:S41"/>
    <mergeCell ref="T39:T41"/>
    <mergeCell ref="H39:H41"/>
    <mergeCell ref="I39:I41"/>
    <mergeCell ref="J39:J41"/>
    <mergeCell ref="K39:K41"/>
    <mergeCell ref="L39:L41"/>
    <mergeCell ref="M39:M41"/>
    <mergeCell ref="N39:N41"/>
    <mergeCell ref="V39:V41"/>
    <mergeCell ref="W39:W41"/>
    <mergeCell ref="U39:U41"/>
    <mergeCell ref="O36:O38"/>
    <mergeCell ref="P36:P38"/>
    <mergeCell ref="H36:H38"/>
    <mergeCell ref="I36:I38"/>
    <mergeCell ref="J36:J38"/>
    <mergeCell ref="K36:K38"/>
    <mergeCell ref="L36:L38"/>
    <mergeCell ref="M36:M38"/>
    <mergeCell ref="N36:N38"/>
    <mergeCell ref="X42:X44"/>
    <mergeCell ref="Y42:Y44"/>
    <mergeCell ref="Q42:Q44"/>
    <mergeCell ref="R42:R44"/>
    <mergeCell ref="S42:S44"/>
    <mergeCell ref="T42:T44"/>
    <mergeCell ref="U42:U44"/>
    <mergeCell ref="V42:V44"/>
    <mergeCell ref="W42:W44"/>
    <mergeCell ref="X33:X35"/>
    <mergeCell ref="Y33:Y35"/>
    <mergeCell ref="Z33:Z35"/>
    <mergeCell ref="Z36:Z38"/>
    <mergeCell ref="A33:A35"/>
    <mergeCell ref="B33:B35"/>
    <mergeCell ref="C33:C35"/>
    <mergeCell ref="D33:D35"/>
    <mergeCell ref="E33:E35"/>
    <mergeCell ref="F33:F35"/>
    <mergeCell ref="G33:G35"/>
    <mergeCell ref="A36:A38"/>
    <mergeCell ref="B36:B38"/>
    <mergeCell ref="C36:C38"/>
    <mergeCell ref="D36:D38"/>
    <mergeCell ref="E36:E38"/>
    <mergeCell ref="F36:F38"/>
    <mergeCell ref="G36:G38"/>
    <mergeCell ref="O33:O35"/>
    <mergeCell ref="P33:P35"/>
    <mergeCell ref="Q33:Q35"/>
    <mergeCell ref="R33:R35"/>
    <mergeCell ref="S33:S35"/>
    <mergeCell ref="T33:T35"/>
    <mergeCell ref="H33:H35"/>
    <mergeCell ref="I33:I35"/>
    <mergeCell ref="J33:J35"/>
    <mergeCell ref="K33:K35"/>
    <mergeCell ref="L33:L35"/>
    <mergeCell ref="M33:M35"/>
    <mergeCell ref="N33:N35"/>
    <mergeCell ref="V33:V35"/>
    <mergeCell ref="W33:W35"/>
    <mergeCell ref="U33:U35"/>
    <mergeCell ref="O30:O32"/>
    <mergeCell ref="P30:P32"/>
    <mergeCell ref="H30:H32"/>
    <mergeCell ref="I30:I32"/>
    <mergeCell ref="J30:J32"/>
    <mergeCell ref="K30:K32"/>
    <mergeCell ref="L30:L32"/>
    <mergeCell ref="M30:M32"/>
    <mergeCell ref="N30:N32"/>
    <mergeCell ref="X36:X38"/>
    <mergeCell ref="Y36:Y38"/>
    <mergeCell ref="Q36:Q38"/>
    <mergeCell ref="R36:R38"/>
    <mergeCell ref="S36:S38"/>
    <mergeCell ref="T36:T38"/>
    <mergeCell ref="U36:U38"/>
    <mergeCell ref="V36:V38"/>
    <mergeCell ref="W36:W38"/>
    <mergeCell ref="X27:X29"/>
    <mergeCell ref="Y27:Y29"/>
    <mergeCell ref="Z27:Z29"/>
    <mergeCell ref="Z30:Z32"/>
    <mergeCell ref="A27:A29"/>
    <mergeCell ref="B27:B29"/>
    <mergeCell ref="C27:C29"/>
    <mergeCell ref="D27:D29"/>
    <mergeCell ref="E27:E29"/>
    <mergeCell ref="F27:F29"/>
    <mergeCell ref="G27:G29"/>
    <mergeCell ref="A30:A32"/>
    <mergeCell ref="B30:B32"/>
    <mergeCell ref="C30:C32"/>
    <mergeCell ref="D30:D32"/>
    <mergeCell ref="E30:E32"/>
    <mergeCell ref="F30:F32"/>
    <mergeCell ref="G30:G32"/>
    <mergeCell ref="O27:O29"/>
    <mergeCell ref="P27:P29"/>
    <mergeCell ref="Q27:Q29"/>
    <mergeCell ref="R27:R29"/>
    <mergeCell ref="S27:S29"/>
    <mergeCell ref="T27:T29"/>
    <mergeCell ref="H27:H29"/>
    <mergeCell ref="I27:I29"/>
    <mergeCell ref="J27:J29"/>
    <mergeCell ref="K27:K29"/>
    <mergeCell ref="L27:L29"/>
    <mergeCell ref="M27:M29"/>
    <mergeCell ref="N27:N29"/>
    <mergeCell ref="V27:V29"/>
    <mergeCell ref="W27:W29"/>
    <mergeCell ref="U27:U29"/>
    <mergeCell ref="O24:O26"/>
    <mergeCell ref="P24:P26"/>
    <mergeCell ref="H24:H26"/>
    <mergeCell ref="I24:I26"/>
    <mergeCell ref="J24:J26"/>
    <mergeCell ref="K24:K26"/>
    <mergeCell ref="L24:L26"/>
    <mergeCell ref="M24:M26"/>
    <mergeCell ref="N24:N26"/>
    <mergeCell ref="X30:X32"/>
    <mergeCell ref="Y30:Y32"/>
    <mergeCell ref="Q30:Q32"/>
    <mergeCell ref="R30:R32"/>
    <mergeCell ref="S30:S32"/>
    <mergeCell ref="T30:T32"/>
    <mergeCell ref="U30:U32"/>
    <mergeCell ref="V30:V32"/>
    <mergeCell ref="W30:W32"/>
    <mergeCell ref="X21:X23"/>
    <mergeCell ref="Y21:Y23"/>
    <mergeCell ref="Z21:Z23"/>
    <mergeCell ref="Z24:Z26"/>
    <mergeCell ref="A21:A23"/>
    <mergeCell ref="B21:B23"/>
    <mergeCell ref="C21:C23"/>
    <mergeCell ref="D21:D23"/>
    <mergeCell ref="E21:E23"/>
    <mergeCell ref="F21:F23"/>
    <mergeCell ref="G21:G23"/>
    <mergeCell ref="A24:A26"/>
    <mergeCell ref="B24:B26"/>
    <mergeCell ref="C24:C26"/>
    <mergeCell ref="D24:D26"/>
    <mergeCell ref="E24:E26"/>
    <mergeCell ref="F24:F26"/>
    <mergeCell ref="G24:G26"/>
    <mergeCell ref="O21:O23"/>
    <mergeCell ref="P21:P23"/>
    <mergeCell ref="Q21:Q23"/>
    <mergeCell ref="R21:R23"/>
    <mergeCell ref="S21:S23"/>
    <mergeCell ref="T21:T23"/>
    <mergeCell ref="H21:H23"/>
    <mergeCell ref="I21:I23"/>
    <mergeCell ref="J21:J23"/>
    <mergeCell ref="K21:K23"/>
    <mergeCell ref="L21:L23"/>
    <mergeCell ref="M21:M23"/>
    <mergeCell ref="N21:N23"/>
    <mergeCell ref="V21:V23"/>
    <mergeCell ref="W21:W23"/>
    <mergeCell ref="U21:U23"/>
    <mergeCell ref="O18:O20"/>
    <mergeCell ref="P18:P20"/>
    <mergeCell ref="H18:H20"/>
    <mergeCell ref="I18:I20"/>
    <mergeCell ref="J18:J20"/>
    <mergeCell ref="K18:K20"/>
    <mergeCell ref="L18:L20"/>
    <mergeCell ref="M18:M20"/>
    <mergeCell ref="N18:N20"/>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pane ySplit="8" topLeftCell="A9" activePane="bottomLeft" state="frozen"/>
      <selection pane="bottomLeft" activeCell="B10" sqref="B10"/>
    </sheetView>
  </sheetViews>
  <sheetFormatPr baseColWidth="10" defaultColWidth="14.42578125" defaultRowHeight="15" customHeight="1"/>
  <cols>
    <col min="1" max="1" width="4" customWidth="1"/>
    <col min="2" max="2" width="18.140625" customWidth="1"/>
    <col min="3" max="3" width="30.85546875" customWidth="1"/>
    <col min="4" max="4" width="21.28515625" customWidth="1"/>
    <col min="5" max="5" width="12.7109375" customWidth="1"/>
    <col min="6" max="6" width="10.85546875" customWidth="1"/>
    <col min="7" max="7" width="12.7109375" customWidth="1"/>
    <col min="8" max="8" width="10.85546875" customWidth="1"/>
    <col min="9" max="9" width="12.7109375" customWidth="1"/>
    <col min="10" max="10" width="13.5703125" customWidth="1"/>
    <col min="11" max="26" width="11.42578125" customWidth="1"/>
  </cols>
  <sheetData>
    <row r="1" spans="1:26" ht="16.5" customHeight="1">
      <c r="A1" s="72"/>
      <c r="B1" s="67"/>
      <c r="C1" s="72" t="s">
        <v>0</v>
      </c>
      <c r="D1" s="73"/>
      <c r="E1" s="73"/>
      <c r="F1" s="73"/>
      <c r="G1" s="73"/>
      <c r="H1" s="67"/>
      <c r="I1" s="101" t="s">
        <v>321</v>
      </c>
      <c r="J1" s="59"/>
      <c r="K1" s="3"/>
      <c r="L1" s="3"/>
      <c r="M1" s="3"/>
      <c r="N1" s="3"/>
      <c r="O1" s="3"/>
      <c r="P1" s="3"/>
      <c r="Q1" s="3"/>
      <c r="R1" s="3"/>
      <c r="S1" s="3"/>
      <c r="T1" s="3"/>
      <c r="U1" s="3"/>
      <c r="V1" s="3"/>
      <c r="W1" s="3"/>
      <c r="X1" s="3"/>
      <c r="Y1" s="3"/>
      <c r="Z1" s="4"/>
    </row>
    <row r="2" spans="1:26" ht="16.5" customHeight="1">
      <c r="A2" s="68"/>
      <c r="B2" s="69"/>
      <c r="C2" s="68"/>
      <c r="D2" s="74"/>
      <c r="E2" s="74"/>
      <c r="F2" s="74"/>
      <c r="G2" s="74"/>
      <c r="H2" s="69"/>
      <c r="I2" s="101" t="s">
        <v>322</v>
      </c>
      <c r="J2" s="59"/>
      <c r="K2" s="3"/>
      <c r="L2" s="3"/>
      <c r="M2" s="3"/>
      <c r="N2" s="3"/>
      <c r="O2" s="3"/>
      <c r="P2" s="3"/>
      <c r="Q2" s="3"/>
      <c r="R2" s="3"/>
      <c r="S2" s="3"/>
      <c r="T2" s="3"/>
      <c r="U2" s="3"/>
      <c r="V2" s="3"/>
      <c r="W2" s="3"/>
      <c r="X2" s="3"/>
      <c r="Y2" s="3"/>
      <c r="Z2" s="4"/>
    </row>
    <row r="3" spans="1:26" ht="16.5">
      <c r="A3" s="68"/>
      <c r="B3" s="69"/>
      <c r="C3" s="68"/>
      <c r="D3" s="74"/>
      <c r="E3" s="74"/>
      <c r="F3" s="74"/>
      <c r="G3" s="74"/>
      <c r="H3" s="69"/>
      <c r="I3" s="101" t="s">
        <v>323</v>
      </c>
      <c r="J3" s="59"/>
      <c r="K3" s="3"/>
      <c r="L3" s="3"/>
      <c r="M3" s="3"/>
      <c r="N3" s="3"/>
      <c r="O3" s="3"/>
      <c r="P3" s="3"/>
      <c r="Q3" s="3"/>
      <c r="R3" s="3"/>
      <c r="S3" s="3"/>
      <c r="T3" s="3"/>
      <c r="U3" s="3"/>
      <c r="V3" s="3"/>
      <c r="W3" s="3"/>
      <c r="X3" s="3"/>
      <c r="Y3" s="3"/>
      <c r="Z3" s="4"/>
    </row>
    <row r="4" spans="1:26" ht="16.5">
      <c r="A4" s="70"/>
      <c r="B4" s="71"/>
      <c r="C4" s="70"/>
      <c r="D4" s="75"/>
      <c r="E4" s="75"/>
      <c r="F4" s="75"/>
      <c r="G4" s="75"/>
      <c r="H4" s="71"/>
      <c r="I4" s="101" t="s">
        <v>324</v>
      </c>
      <c r="J4" s="59"/>
      <c r="K4" s="3"/>
      <c r="L4" s="3"/>
      <c r="M4" s="3"/>
      <c r="N4" s="3"/>
      <c r="O4" s="3"/>
      <c r="P4" s="3"/>
      <c r="Q4" s="3"/>
      <c r="R4" s="3"/>
      <c r="S4" s="3"/>
      <c r="T4" s="3"/>
      <c r="U4" s="3"/>
      <c r="V4" s="3"/>
      <c r="W4" s="3"/>
      <c r="X4" s="3"/>
      <c r="Y4" s="3"/>
      <c r="Z4" s="4"/>
    </row>
    <row r="5" spans="1:26" ht="16.5">
      <c r="A5" s="15"/>
      <c r="B5" s="19"/>
      <c r="C5" s="15"/>
      <c r="D5" s="3"/>
      <c r="E5" s="3"/>
      <c r="F5" s="3"/>
      <c r="G5" s="3"/>
      <c r="H5" s="3"/>
      <c r="I5" s="3"/>
      <c r="J5" s="3"/>
      <c r="K5" s="3"/>
      <c r="L5" s="3"/>
      <c r="M5" s="3"/>
      <c r="N5" s="3"/>
      <c r="O5" s="3"/>
      <c r="P5" s="3"/>
      <c r="Q5" s="3"/>
      <c r="R5" s="3"/>
      <c r="S5" s="3"/>
      <c r="T5" s="3"/>
      <c r="U5" s="3"/>
      <c r="V5" s="3"/>
      <c r="W5" s="3"/>
      <c r="X5" s="3"/>
      <c r="Y5" s="3"/>
      <c r="Z5" s="4"/>
    </row>
    <row r="6" spans="1:26" ht="15.75" customHeight="1">
      <c r="A6" s="108" t="s">
        <v>119</v>
      </c>
      <c r="B6" s="62"/>
      <c r="C6" s="62"/>
      <c r="D6" s="62"/>
      <c r="E6" s="132" t="s">
        <v>325</v>
      </c>
      <c r="F6" s="59"/>
      <c r="G6" s="132" t="s">
        <v>326</v>
      </c>
      <c r="H6" s="59"/>
      <c r="I6" s="132" t="s">
        <v>327</v>
      </c>
      <c r="J6" s="59"/>
      <c r="K6" s="3"/>
      <c r="L6" s="3"/>
      <c r="M6" s="3"/>
      <c r="N6" s="3"/>
      <c r="O6" s="3"/>
      <c r="P6" s="3"/>
      <c r="Q6" s="3"/>
      <c r="R6" s="3"/>
      <c r="S6" s="3"/>
      <c r="T6" s="3"/>
      <c r="U6" s="3"/>
      <c r="V6" s="3"/>
      <c r="W6" s="3"/>
      <c r="X6" s="3"/>
      <c r="Y6" s="3"/>
      <c r="Z6" s="4"/>
    </row>
    <row r="7" spans="1:26" ht="21" customHeight="1">
      <c r="A7" s="126" t="s">
        <v>117</v>
      </c>
      <c r="B7" s="89" t="s">
        <v>118</v>
      </c>
      <c r="C7" s="84" t="s">
        <v>126</v>
      </c>
      <c r="D7" s="127" t="s">
        <v>127</v>
      </c>
      <c r="E7" s="133" t="s">
        <v>328</v>
      </c>
      <c r="F7" s="133" t="s">
        <v>329</v>
      </c>
      <c r="G7" s="133" t="s">
        <v>328</v>
      </c>
      <c r="H7" s="133" t="s">
        <v>329</v>
      </c>
      <c r="I7" s="133" t="s">
        <v>328</v>
      </c>
      <c r="J7" s="133" t="s">
        <v>329</v>
      </c>
      <c r="K7" s="3"/>
      <c r="L7" s="3"/>
      <c r="M7" s="3"/>
      <c r="N7" s="3"/>
      <c r="O7" s="3"/>
      <c r="P7" s="3"/>
      <c r="Q7" s="3"/>
      <c r="R7" s="3"/>
      <c r="S7" s="3"/>
      <c r="T7" s="3"/>
      <c r="U7" s="3"/>
      <c r="V7" s="3"/>
      <c r="W7" s="3"/>
      <c r="X7" s="3"/>
      <c r="Y7" s="3"/>
      <c r="Z7" s="4"/>
    </row>
    <row r="8" spans="1:26" ht="12" customHeight="1">
      <c r="A8" s="83"/>
      <c r="B8" s="83"/>
      <c r="C8" s="83"/>
      <c r="D8" s="128"/>
      <c r="E8" s="83"/>
      <c r="F8" s="83"/>
      <c r="G8" s="83"/>
      <c r="H8" s="83"/>
      <c r="I8" s="83"/>
      <c r="J8" s="83"/>
      <c r="K8" s="16"/>
      <c r="L8" s="16"/>
      <c r="M8" s="16"/>
      <c r="N8" s="16"/>
      <c r="O8" s="16"/>
      <c r="P8" s="16"/>
      <c r="Q8" s="16"/>
      <c r="R8" s="16"/>
      <c r="S8" s="16"/>
      <c r="T8" s="16"/>
      <c r="U8" s="16"/>
      <c r="V8" s="16"/>
      <c r="W8" s="16"/>
      <c r="X8" s="16"/>
      <c r="Y8" s="16"/>
      <c r="Z8" s="4"/>
    </row>
    <row r="9" spans="1:26" ht="16.5" customHeight="1">
      <c r="A9" s="93">
        <v>1</v>
      </c>
      <c r="B9" s="110" t="str">
        <f>IF('8. Seguimiento Cuatrimestral'!B9:B11="","",'8. Seguimiento Cuatrimestral'!B9:B11)</f>
        <v>Reducción del Riesgo y Adaptación al Cambio Climático</v>
      </c>
      <c r="C9" s="110" t="str">
        <f>IF('8. Seguimiento Cuatrimestral'!C9:C11="","",'8. Seguimiento Cuatrimestral'!C9:C11)</f>
        <v>Afectación reputacional por brindar una información errónea o insuficiente a las familias ubicadas en zonas de alto riesgo no mitigable, sobre su inclusión o no dentro del programa de reasentamiento, por parte del equipo interdisciplinario de reasentamientos debido a errores en la ubicación espacial y en la entrega de la información referente a la condición de riesgo a la ciudadanía.</v>
      </c>
      <c r="D9" s="110" t="str">
        <f>IF('8. Seguimiento Cuatrimestral'!D9:D11="","",'8. Seguimiento Cuatrimestral'!D9:D11)</f>
        <v>Gestión</v>
      </c>
      <c r="E9" s="122">
        <f>'8. Seguimiento Cuatrimestral'!F9:F11</f>
        <v>1</v>
      </c>
      <c r="F9" s="122">
        <f>'8. Seguimiento Cuatrimestral'!J9:J11</f>
        <v>0</v>
      </c>
      <c r="G9" s="122">
        <f>'8. Seguimiento Cuatrimestral'!M9:M11</f>
        <v>1</v>
      </c>
      <c r="H9" s="122">
        <f>'8. Seguimiento Cuatrimestral'!Q9:Q11</f>
        <v>0</v>
      </c>
      <c r="I9" s="122">
        <f>'8. Seguimiento Cuatrimestral'!T9:T11</f>
        <v>0</v>
      </c>
      <c r="J9" s="122">
        <f>'8. Seguimiento Cuatrimestral'!X9:X11</f>
        <v>0</v>
      </c>
      <c r="K9" s="17"/>
      <c r="L9" s="17"/>
      <c r="M9" s="17"/>
      <c r="N9" s="17"/>
      <c r="O9" s="17"/>
      <c r="P9" s="17"/>
      <c r="Q9" s="17"/>
      <c r="R9" s="17"/>
      <c r="S9" s="17"/>
      <c r="T9" s="17"/>
      <c r="U9" s="17"/>
      <c r="V9" s="17"/>
      <c r="W9" s="17"/>
      <c r="X9" s="17"/>
      <c r="Y9" s="17"/>
      <c r="Z9" s="4"/>
    </row>
    <row r="10" spans="1:26" ht="16.5">
      <c r="A10" s="88"/>
      <c r="B10" s="88"/>
      <c r="C10" s="88"/>
      <c r="D10" s="88"/>
      <c r="E10" s="88"/>
      <c r="F10" s="88"/>
      <c r="G10" s="88"/>
      <c r="H10" s="88"/>
      <c r="I10" s="88"/>
      <c r="J10" s="88"/>
      <c r="K10" s="3"/>
      <c r="L10" s="3"/>
      <c r="M10" s="3"/>
      <c r="N10" s="3"/>
      <c r="O10" s="3"/>
      <c r="P10" s="3"/>
      <c r="Q10" s="3"/>
      <c r="R10" s="3"/>
      <c r="S10" s="3"/>
      <c r="T10" s="3"/>
      <c r="U10" s="3"/>
      <c r="V10" s="3"/>
      <c r="W10" s="3"/>
      <c r="X10" s="3"/>
      <c r="Y10" s="3"/>
      <c r="Z10" s="4"/>
    </row>
    <row r="11" spans="1:26" ht="16.5">
      <c r="A11" s="83"/>
      <c r="B11" s="83"/>
      <c r="C11" s="83"/>
      <c r="D11" s="83"/>
      <c r="E11" s="83"/>
      <c r="F11" s="83"/>
      <c r="G11" s="83"/>
      <c r="H11" s="83"/>
      <c r="I11" s="83"/>
      <c r="J11" s="83"/>
      <c r="K11" s="3"/>
      <c r="L11" s="3"/>
      <c r="M11" s="3"/>
      <c r="N11" s="3"/>
      <c r="O11" s="3"/>
      <c r="P11" s="3"/>
      <c r="Q11" s="3"/>
      <c r="R11" s="3"/>
      <c r="S11" s="3"/>
      <c r="T11" s="3"/>
      <c r="U11" s="3"/>
      <c r="V11" s="3"/>
      <c r="W11" s="3"/>
      <c r="X11" s="3"/>
      <c r="Y11" s="3"/>
      <c r="Z11" s="4"/>
    </row>
    <row r="12" spans="1:26" ht="16.5" customHeight="1">
      <c r="A12" s="93">
        <v>2</v>
      </c>
      <c r="B12" s="110" t="str">
        <f>IF('8. Seguimiento Cuatrimestral'!B12:B14="","",'8. Seguimiento Cuatrimestral'!B12:B14)</f>
        <v>Reducción del Riesgo y Adaptación al Cambio Climático</v>
      </c>
      <c r="C12" s="110" t="str">
        <f>IF('8. Seguimiento Cuatrimestral'!C12:C14="","",'8. Seguimiento Cuatrimestral'!C12:C14)</f>
        <v>Afectación presupuestal y reputacional por retrasos en las actividades del procedimiento GR-PD-09 Reasentamiento a través de adquisición predial por parte de los beneficiarios del programa debido a la entrega de información documental incompleta o insuficiente, respecto a la tenencia del predio, asì como a los documentos soportes para la liquidaciòn de los reconocimientos ecónomicos, por parte de los beneficiarios del programa. (levantamiento de afectaciones y gravámenes, cancelación de servicios públicos, certificaciones de cabidas y linderos, contratos de arrendamiento...) Debido a que las familias pueden tener incompleta la información por desconocimiento legal de los documentos oficiales que se requieren para el trámite de adquisición predial y/o ocultamiento de información de manera voluntaria por la familia.</v>
      </c>
      <c r="D12" s="110" t="str">
        <f>IF('8. Seguimiento Cuatrimestral'!D12:D14="","",'8. Seguimiento Cuatrimestral'!D12:D14)</f>
        <v>Gestión</v>
      </c>
      <c r="E12" s="122">
        <f>'8. Seguimiento Cuatrimestral'!F12:F14</f>
        <v>0.17499999999999999</v>
      </c>
      <c r="F12" s="122">
        <f>'8. Seguimiento Cuatrimestral'!J12:J14</f>
        <v>0</v>
      </c>
      <c r="G12" s="122">
        <f>'8. Seguimiento Cuatrimestral'!M12:M14</f>
        <v>0.47499999999999998</v>
      </c>
      <c r="H12" s="122">
        <f>'8. Seguimiento Cuatrimestral'!Q12:Q14</f>
        <v>0</v>
      </c>
      <c r="I12" s="122">
        <f>'8. Seguimiento Cuatrimestral'!T12:T14</f>
        <v>0</v>
      </c>
      <c r="J12" s="122">
        <f>'8. Seguimiento Cuatrimestral'!X12:X14</f>
        <v>0</v>
      </c>
      <c r="K12" s="3"/>
      <c r="L12" s="3"/>
      <c r="M12" s="3"/>
      <c r="N12" s="3"/>
      <c r="O12" s="3"/>
      <c r="P12" s="3"/>
      <c r="Q12" s="3"/>
      <c r="R12" s="3"/>
      <c r="S12" s="3"/>
      <c r="T12" s="3"/>
      <c r="U12" s="3"/>
      <c r="V12" s="3"/>
      <c r="W12" s="3"/>
      <c r="X12" s="3"/>
      <c r="Y12" s="3"/>
      <c r="Z12" s="4"/>
    </row>
    <row r="13" spans="1:26" ht="16.5">
      <c r="A13" s="88"/>
      <c r="B13" s="88"/>
      <c r="C13" s="88"/>
      <c r="D13" s="88"/>
      <c r="E13" s="88"/>
      <c r="F13" s="88"/>
      <c r="G13" s="88"/>
      <c r="H13" s="88"/>
      <c r="I13" s="88"/>
      <c r="J13" s="88"/>
      <c r="K13" s="3"/>
      <c r="L13" s="3"/>
      <c r="M13" s="3"/>
      <c r="N13" s="3"/>
      <c r="O13" s="3"/>
      <c r="P13" s="3"/>
      <c r="Q13" s="3"/>
      <c r="R13" s="3"/>
      <c r="S13" s="3"/>
      <c r="T13" s="3"/>
      <c r="U13" s="3"/>
      <c r="V13" s="3"/>
      <c r="W13" s="3"/>
      <c r="X13" s="3"/>
      <c r="Y13" s="3"/>
      <c r="Z13" s="4"/>
    </row>
    <row r="14" spans="1:26" ht="16.5">
      <c r="A14" s="83"/>
      <c r="B14" s="83"/>
      <c r="C14" s="83"/>
      <c r="D14" s="83"/>
      <c r="E14" s="83"/>
      <c r="F14" s="83"/>
      <c r="G14" s="83"/>
      <c r="H14" s="83"/>
      <c r="I14" s="83"/>
      <c r="J14" s="83"/>
      <c r="K14" s="3"/>
      <c r="L14" s="3"/>
      <c r="M14" s="3"/>
      <c r="N14" s="3"/>
      <c r="O14" s="3"/>
      <c r="P14" s="3"/>
      <c r="Q14" s="3"/>
      <c r="R14" s="3"/>
      <c r="S14" s="3"/>
      <c r="T14" s="3"/>
      <c r="U14" s="3"/>
      <c r="V14" s="3"/>
      <c r="W14" s="3"/>
      <c r="X14" s="3"/>
      <c r="Y14" s="3"/>
      <c r="Z14" s="4"/>
    </row>
    <row r="15" spans="1:26" ht="16.5" customHeight="1">
      <c r="A15" s="93">
        <v>3</v>
      </c>
      <c r="B15" s="110" t="str">
        <f>IF('8. Seguimiento Cuatrimestral'!B15:B17="","",'8. Seguimiento Cuatrimestral'!B15:B17)</f>
        <v/>
      </c>
      <c r="C15" s="110" t="str">
        <f>IF('8. Seguimiento Cuatrimestral'!C15:C17="","",'8. Seguimiento Cuatrimestral'!C15:C17)</f>
        <v/>
      </c>
      <c r="D15" s="110" t="str">
        <f>IF('8. Seguimiento Cuatrimestral'!D15:D17="","",'8. Seguimiento Cuatrimestral'!D15:D17)</f>
        <v/>
      </c>
      <c r="E15" s="122">
        <f>'8. Seguimiento Cuatrimestral'!F15:F17</f>
        <v>0</v>
      </c>
      <c r="F15" s="122">
        <f>'8. Seguimiento Cuatrimestral'!J15:J17</f>
        <v>0</v>
      </c>
      <c r="G15" s="122">
        <f>'8. Seguimiento Cuatrimestral'!M15:M17</f>
        <v>0</v>
      </c>
      <c r="H15" s="122">
        <f>'8. Seguimiento Cuatrimestral'!Q15:Q17</f>
        <v>0</v>
      </c>
      <c r="I15" s="122">
        <f>'8. Seguimiento Cuatrimestral'!T15:T17</f>
        <v>0</v>
      </c>
      <c r="J15" s="122">
        <f>'8. Seguimiento Cuatrimestral'!X15:X17</f>
        <v>0</v>
      </c>
      <c r="K15" s="3"/>
      <c r="L15" s="3"/>
      <c r="M15" s="3"/>
      <c r="N15" s="3"/>
      <c r="O15" s="3"/>
      <c r="P15" s="3"/>
      <c r="Q15" s="3"/>
      <c r="R15" s="3"/>
      <c r="S15" s="3"/>
      <c r="T15" s="3"/>
      <c r="U15" s="3"/>
      <c r="V15" s="3"/>
      <c r="W15" s="3"/>
      <c r="X15" s="3"/>
      <c r="Y15" s="3"/>
      <c r="Z15" s="4"/>
    </row>
    <row r="16" spans="1:26" ht="16.5">
      <c r="A16" s="88"/>
      <c r="B16" s="88"/>
      <c r="C16" s="88"/>
      <c r="D16" s="88"/>
      <c r="E16" s="88"/>
      <c r="F16" s="88"/>
      <c r="G16" s="88"/>
      <c r="H16" s="88"/>
      <c r="I16" s="88"/>
      <c r="J16" s="88"/>
      <c r="K16" s="3"/>
      <c r="L16" s="3"/>
      <c r="M16" s="3"/>
      <c r="N16" s="3"/>
      <c r="O16" s="3"/>
      <c r="P16" s="3"/>
      <c r="Q16" s="3"/>
      <c r="R16" s="3"/>
      <c r="S16" s="3"/>
      <c r="T16" s="3"/>
      <c r="U16" s="3"/>
      <c r="V16" s="3"/>
      <c r="W16" s="3"/>
      <c r="X16" s="3"/>
      <c r="Y16" s="3"/>
      <c r="Z16" s="4"/>
    </row>
    <row r="17" spans="1:26" ht="16.5">
      <c r="A17" s="83"/>
      <c r="B17" s="83"/>
      <c r="C17" s="83"/>
      <c r="D17" s="83"/>
      <c r="E17" s="83"/>
      <c r="F17" s="83"/>
      <c r="G17" s="83"/>
      <c r="H17" s="83"/>
      <c r="I17" s="83"/>
      <c r="J17" s="83"/>
      <c r="K17" s="3"/>
      <c r="L17" s="3"/>
      <c r="M17" s="3"/>
      <c r="N17" s="3"/>
      <c r="O17" s="3"/>
      <c r="P17" s="3"/>
      <c r="Q17" s="3"/>
      <c r="R17" s="3"/>
      <c r="S17" s="3"/>
      <c r="T17" s="3"/>
      <c r="U17" s="3"/>
      <c r="V17" s="3"/>
      <c r="W17" s="3"/>
      <c r="X17" s="3"/>
      <c r="Y17" s="3"/>
      <c r="Z17" s="4"/>
    </row>
    <row r="18" spans="1:26" ht="16.5" customHeight="1">
      <c r="A18" s="93">
        <v>4</v>
      </c>
      <c r="B18" s="110" t="str">
        <f>IF('8. Seguimiento Cuatrimestral'!B18:B20="","",'8. Seguimiento Cuatrimestral'!B18:B20)</f>
        <v/>
      </c>
      <c r="C18" s="110" t="str">
        <f>IF('8. Seguimiento Cuatrimestral'!C18:C20="","",'8. Seguimiento Cuatrimestral'!C18:C20)</f>
        <v/>
      </c>
      <c r="D18" s="110" t="str">
        <f>IF('8. Seguimiento Cuatrimestral'!D18:D20="","",'8. Seguimiento Cuatrimestral'!D18:D20)</f>
        <v/>
      </c>
      <c r="E18" s="122">
        <f>'8. Seguimiento Cuatrimestral'!F18:F20</f>
        <v>0</v>
      </c>
      <c r="F18" s="122">
        <f>'8. Seguimiento Cuatrimestral'!J18:J20</f>
        <v>0</v>
      </c>
      <c r="G18" s="122">
        <f>'8. Seguimiento Cuatrimestral'!M18:M20</f>
        <v>0</v>
      </c>
      <c r="H18" s="122">
        <f>'8. Seguimiento Cuatrimestral'!Q18:Q20</f>
        <v>0</v>
      </c>
      <c r="I18" s="122">
        <f>'8. Seguimiento Cuatrimestral'!T18:T20</f>
        <v>0</v>
      </c>
      <c r="J18" s="122">
        <f>'8. Seguimiento Cuatrimestral'!X18:X20</f>
        <v>0</v>
      </c>
      <c r="K18" s="3"/>
      <c r="L18" s="3"/>
      <c r="M18" s="3"/>
      <c r="N18" s="3"/>
      <c r="O18" s="3"/>
      <c r="P18" s="3"/>
      <c r="Q18" s="3"/>
      <c r="R18" s="3"/>
      <c r="S18" s="3"/>
      <c r="T18" s="3"/>
      <c r="U18" s="3"/>
      <c r="V18" s="3"/>
      <c r="W18" s="3"/>
      <c r="X18" s="3"/>
      <c r="Y18" s="3"/>
      <c r="Z18" s="4"/>
    </row>
    <row r="19" spans="1:26" ht="16.5">
      <c r="A19" s="88"/>
      <c r="B19" s="88"/>
      <c r="C19" s="88"/>
      <c r="D19" s="88"/>
      <c r="E19" s="88"/>
      <c r="F19" s="88"/>
      <c r="G19" s="88"/>
      <c r="H19" s="88"/>
      <c r="I19" s="88"/>
      <c r="J19" s="88"/>
      <c r="K19" s="3"/>
      <c r="L19" s="3"/>
      <c r="M19" s="3"/>
      <c r="N19" s="3"/>
      <c r="O19" s="3"/>
      <c r="P19" s="3"/>
      <c r="Q19" s="3"/>
      <c r="R19" s="3"/>
      <c r="S19" s="3"/>
      <c r="T19" s="3"/>
      <c r="U19" s="3"/>
      <c r="V19" s="3"/>
      <c r="W19" s="3"/>
      <c r="X19" s="3"/>
      <c r="Y19" s="3"/>
      <c r="Z19" s="4"/>
    </row>
    <row r="20" spans="1:26" ht="16.5">
      <c r="A20" s="83"/>
      <c r="B20" s="83"/>
      <c r="C20" s="83"/>
      <c r="D20" s="83"/>
      <c r="E20" s="83"/>
      <c r="F20" s="83"/>
      <c r="G20" s="83"/>
      <c r="H20" s="83"/>
      <c r="I20" s="83"/>
      <c r="J20" s="83"/>
      <c r="K20" s="3"/>
      <c r="L20" s="3"/>
      <c r="M20" s="3"/>
      <c r="N20" s="3"/>
      <c r="O20" s="3"/>
      <c r="P20" s="3"/>
      <c r="Q20" s="3"/>
      <c r="R20" s="3"/>
      <c r="S20" s="3"/>
      <c r="T20" s="3"/>
      <c r="U20" s="3"/>
      <c r="V20" s="3"/>
      <c r="W20" s="3"/>
      <c r="X20" s="3"/>
      <c r="Y20" s="3"/>
      <c r="Z20" s="4"/>
    </row>
    <row r="21" spans="1:26" ht="16.5" customHeight="1">
      <c r="A21" s="93">
        <v>5</v>
      </c>
      <c r="B21" s="110" t="str">
        <f>IF('8. Seguimiento Cuatrimestral'!B21:B23="","",'8. Seguimiento Cuatrimestral'!B21:B23)</f>
        <v/>
      </c>
      <c r="C21" s="110" t="str">
        <f>IF('8. Seguimiento Cuatrimestral'!C21:C23="","",'8. Seguimiento Cuatrimestral'!C21:C23)</f>
        <v/>
      </c>
      <c r="D21" s="110" t="str">
        <f>IF('8. Seguimiento Cuatrimestral'!D21:D23="","",'8. Seguimiento Cuatrimestral'!D21:D23)</f>
        <v/>
      </c>
      <c r="E21" s="122">
        <f>'8. Seguimiento Cuatrimestral'!F21:F23</f>
        <v>0</v>
      </c>
      <c r="F21" s="122">
        <f>'8. Seguimiento Cuatrimestral'!J21:J23</f>
        <v>0</v>
      </c>
      <c r="G21" s="122">
        <f>'8. Seguimiento Cuatrimestral'!M21:M23</f>
        <v>0</v>
      </c>
      <c r="H21" s="122">
        <f>'8. Seguimiento Cuatrimestral'!Q21:Q23</f>
        <v>0</v>
      </c>
      <c r="I21" s="122">
        <f>'8. Seguimiento Cuatrimestral'!T21:T23</f>
        <v>0</v>
      </c>
      <c r="J21" s="122">
        <f>'8. Seguimiento Cuatrimestral'!X21:X23</f>
        <v>0</v>
      </c>
      <c r="K21" s="3"/>
      <c r="L21" s="3"/>
      <c r="M21" s="3"/>
      <c r="N21" s="3"/>
      <c r="O21" s="3"/>
      <c r="P21" s="3"/>
      <c r="Q21" s="3"/>
      <c r="R21" s="3"/>
      <c r="S21" s="3"/>
      <c r="T21" s="3"/>
      <c r="U21" s="3"/>
      <c r="V21" s="3"/>
      <c r="W21" s="3"/>
      <c r="X21" s="3"/>
      <c r="Y21" s="3"/>
      <c r="Z21" s="4"/>
    </row>
    <row r="22" spans="1:26" ht="15.75" customHeight="1">
      <c r="A22" s="88"/>
      <c r="B22" s="88"/>
      <c r="C22" s="88"/>
      <c r="D22" s="88"/>
      <c r="E22" s="88"/>
      <c r="F22" s="88"/>
      <c r="G22" s="88"/>
      <c r="H22" s="88"/>
      <c r="I22" s="88"/>
      <c r="J22" s="88"/>
      <c r="K22" s="3"/>
      <c r="L22" s="3"/>
      <c r="M22" s="3"/>
      <c r="N22" s="3"/>
      <c r="O22" s="3"/>
      <c r="P22" s="3"/>
      <c r="Q22" s="3"/>
      <c r="R22" s="3"/>
      <c r="S22" s="3"/>
      <c r="T22" s="3"/>
      <c r="U22" s="3"/>
      <c r="V22" s="3"/>
      <c r="W22" s="3"/>
      <c r="X22" s="3"/>
      <c r="Y22" s="3"/>
      <c r="Z22" s="4"/>
    </row>
    <row r="23" spans="1:26" ht="15.75" customHeight="1">
      <c r="A23" s="83"/>
      <c r="B23" s="83"/>
      <c r="C23" s="83"/>
      <c r="D23" s="83"/>
      <c r="E23" s="83"/>
      <c r="F23" s="83"/>
      <c r="G23" s="83"/>
      <c r="H23" s="83"/>
      <c r="I23" s="83"/>
      <c r="J23" s="83"/>
      <c r="K23" s="3"/>
      <c r="L23" s="3"/>
      <c r="M23" s="3"/>
      <c r="N23" s="3"/>
      <c r="O23" s="3"/>
      <c r="P23" s="3"/>
      <c r="Q23" s="3"/>
      <c r="R23" s="3"/>
      <c r="S23" s="3"/>
      <c r="T23" s="3"/>
      <c r="U23" s="3"/>
      <c r="V23" s="3"/>
      <c r="W23" s="3"/>
      <c r="X23" s="3"/>
      <c r="Y23" s="3"/>
      <c r="Z23" s="4"/>
    </row>
    <row r="24" spans="1:26" ht="16.5" customHeight="1">
      <c r="A24" s="93">
        <v>6</v>
      </c>
      <c r="B24" s="110" t="str">
        <f>IF('8. Seguimiento Cuatrimestral'!B24:B26="","",'8. Seguimiento Cuatrimestral'!B24:B26)</f>
        <v/>
      </c>
      <c r="C24" s="110" t="str">
        <f>IF('8. Seguimiento Cuatrimestral'!C24:C26="","",'8. Seguimiento Cuatrimestral'!C24:C26)</f>
        <v/>
      </c>
      <c r="D24" s="110" t="str">
        <f>IF('8. Seguimiento Cuatrimestral'!D24:D26="","",'8. Seguimiento Cuatrimestral'!D24:D26)</f>
        <v/>
      </c>
      <c r="E24" s="122">
        <f>'8. Seguimiento Cuatrimestral'!F24:F26</f>
        <v>0</v>
      </c>
      <c r="F24" s="122">
        <f>'8. Seguimiento Cuatrimestral'!J24:J26</f>
        <v>0</v>
      </c>
      <c r="G24" s="122">
        <f>'8. Seguimiento Cuatrimestral'!M24:M26</f>
        <v>0</v>
      </c>
      <c r="H24" s="122">
        <f>'8. Seguimiento Cuatrimestral'!Q24:Q26</f>
        <v>0</v>
      </c>
      <c r="I24" s="122">
        <f>'8. Seguimiento Cuatrimestral'!T24:T26</f>
        <v>0</v>
      </c>
      <c r="J24" s="122">
        <f>'8. Seguimiento Cuatrimestral'!X24:X26</f>
        <v>0</v>
      </c>
      <c r="K24" s="3"/>
      <c r="L24" s="3"/>
      <c r="M24" s="3"/>
      <c r="N24" s="3"/>
      <c r="O24" s="3"/>
      <c r="P24" s="3"/>
      <c r="Q24" s="3"/>
      <c r="R24" s="3"/>
      <c r="S24" s="3"/>
      <c r="T24" s="3"/>
      <c r="U24" s="3"/>
      <c r="V24" s="3"/>
      <c r="W24" s="3"/>
      <c r="X24" s="3"/>
      <c r="Y24" s="3"/>
      <c r="Z24" s="4"/>
    </row>
    <row r="25" spans="1:26" ht="15.75" customHeight="1">
      <c r="A25" s="88"/>
      <c r="B25" s="88"/>
      <c r="C25" s="88"/>
      <c r="D25" s="88"/>
      <c r="E25" s="88"/>
      <c r="F25" s="88"/>
      <c r="G25" s="88"/>
      <c r="H25" s="88"/>
      <c r="I25" s="88"/>
      <c r="J25" s="88"/>
      <c r="K25" s="3"/>
      <c r="L25" s="3"/>
      <c r="M25" s="3"/>
      <c r="N25" s="3"/>
      <c r="O25" s="3"/>
      <c r="P25" s="3"/>
      <c r="Q25" s="3"/>
      <c r="R25" s="3"/>
      <c r="S25" s="3"/>
      <c r="T25" s="3"/>
      <c r="U25" s="3"/>
      <c r="V25" s="3"/>
      <c r="W25" s="3"/>
      <c r="X25" s="3"/>
      <c r="Y25" s="3"/>
      <c r="Z25" s="4"/>
    </row>
    <row r="26" spans="1:26" ht="15.75" customHeight="1">
      <c r="A26" s="83"/>
      <c r="B26" s="83"/>
      <c r="C26" s="83"/>
      <c r="D26" s="83"/>
      <c r="E26" s="83"/>
      <c r="F26" s="83"/>
      <c r="G26" s="83"/>
      <c r="H26" s="83"/>
      <c r="I26" s="83"/>
      <c r="J26" s="83"/>
      <c r="K26" s="3"/>
      <c r="L26" s="3"/>
      <c r="M26" s="3"/>
      <c r="N26" s="3"/>
      <c r="O26" s="3"/>
      <c r="P26" s="3"/>
      <c r="Q26" s="3"/>
      <c r="R26" s="3"/>
      <c r="S26" s="3"/>
      <c r="T26" s="3"/>
      <c r="U26" s="3"/>
      <c r="V26" s="3"/>
      <c r="W26" s="3"/>
      <c r="X26" s="3"/>
      <c r="Y26" s="3"/>
      <c r="Z26" s="4"/>
    </row>
    <row r="27" spans="1:26" ht="16.5" customHeight="1">
      <c r="A27" s="93">
        <v>7</v>
      </c>
      <c r="B27" s="110" t="str">
        <f>IF('8. Seguimiento Cuatrimestral'!B27:B29="","",'8. Seguimiento Cuatrimestral'!B27:B29)</f>
        <v/>
      </c>
      <c r="C27" s="110" t="str">
        <f>IF('8. Seguimiento Cuatrimestral'!C27:C29="","",'8. Seguimiento Cuatrimestral'!C27:C29)</f>
        <v/>
      </c>
      <c r="D27" s="110" t="str">
        <f>IF('8. Seguimiento Cuatrimestral'!D27:D29="","",'8. Seguimiento Cuatrimestral'!D27:D29)</f>
        <v/>
      </c>
      <c r="E27" s="122">
        <f>'8. Seguimiento Cuatrimestral'!F27:F29</f>
        <v>0</v>
      </c>
      <c r="F27" s="122">
        <f>'8. Seguimiento Cuatrimestral'!J27:J29</f>
        <v>0</v>
      </c>
      <c r="G27" s="122">
        <f>'8. Seguimiento Cuatrimestral'!M27:M29</f>
        <v>0</v>
      </c>
      <c r="H27" s="122">
        <f>'8. Seguimiento Cuatrimestral'!Q27:Q29</f>
        <v>0</v>
      </c>
      <c r="I27" s="122">
        <f>'8. Seguimiento Cuatrimestral'!T27:T29</f>
        <v>0</v>
      </c>
      <c r="J27" s="122">
        <f>'8. Seguimiento Cuatrimestral'!X27:X29</f>
        <v>0</v>
      </c>
      <c r="K27" s="3"/>
      <c r="L27" s="3"/>
      <c r="M27" s="3"/>
      <c r="N27" s="3"/>
      <c r="O27" s="3"/>
      <c r="P27" s="3"/>
      <c r="Q27" s="3"/>
      <c r="R27" s="3"/>
      <c r="S27" s="3"/>
      <c r="T27" s="3"/>
      <c r="U27" s="3"/>
      <c r="V27" s="3"/>
      <c r="W27" s="3"/>
      <c r="X27" s="3"/>
      <c r="Y27" s="3"/>
      <c r="Z27" s="4"/>
    </row>
    <row r="28" spans="1:26" ht="15.75" customHeight="1">
      <c r="A28" s="88"/>
      <c r="B28" s="88"/>
      <c r="C28" s="88"/>
      <c r="D28" s="88"/>
      <c r="E28" s="88"/>
      <c r="F28" s="88"/>
      <c r="G28" s="88"/>
      <c r="H28" s="88"/>
      <c r="I28" s="88"/>
      <c r="J28" s="88"/>
      <c r="K28" s="3"/>
      <c r="L28" s="3"/>
      <c r="M28" s="3"/>
      <c r="N28" s="3"/>
      <c r="O28" s="3"/>
      <c r="P28" s="3"/>
      <c r="Q28" s="3"/>
      <c r="R28" s="3"/>
      <c r="S28" s="3"/>
      <c r="T28" s="3"/>
      <c r="U28" s="3"/>
      <c r="V28" s="3"/>
      <c r="W28" s="3"/>
      <c r="X28" s="3"/>
      <c r="Y28" s="3"/>
      <c r="Z28" s="4"/>
    </row>
    <row r="29" spans="1:26" ht="15.75" customHeight="1">
      <c r="A29" s="83"/>
      <c r="B29" s="83"/>
      <c r="C29" s="83"/>
      <c r="D29" s="83"/>
      <c r="E29" s="83"/>
      <c r="F29" s="83"/>
      <c r="G29" s="83"/>
      <c r="H29" s="83"/>
      <c r="I29" s="83"/>
      <c r="J29" s="83"/>
      <c r="K29" s="3"/>
      <c r="L29" s="3"/>
      <c r="M29" s="3"/>
      <c r="N29" s="3"/>
      <c r="O29" s="3"/>
      <c r="P29" s="3"/>
      <c r="Q29" s="3"/>
      <c r="R29" s="3"/>
      <c r="S29" s="3"/>
      <c r="T29" s="3"/>
      <c r="U29" s="3"/>
      <c r="V29" s="3"/>
      <c r="W29" s="3"/>
      <c r="X29" s="3"/>
      <c r="Y29" s="3"/>
      <c r="Z29" s="4"/>
    </row>
    <row r="30" spans="1:26" ht="16.5" customHeight="1">
      <c r="A30" s="93">
        <v>8</v>
      </c>
      <c r="B30" s="110" t="str">
        <f>IF('8. Seguimiento Cuatrimestral'!B30:B32="","",'8. Seguimiento Cuatrimestral'!B30:B32)</f>
        <v/>
      </c>
      <c r="C30" s="110" t="str">
        <f>IF('8. Seguimiento Cuatrimestral'!C30:C32="","",'8. Seguimiento Cuatrimestral'!C30:C32)</f>
        <v/>
      </c>
      <c r="D30" s="110" t="str">
        <f>IF('8. Seguimiento Cuatrimestral'!D30:D32="","",'8. Seguimiento Cuatrimestral'!D30:D32)</f>
        <v/>
      </c>
      <c r="E30" s="122">
        <f>'8. Seguimiento Cuatrimestral'!F30:F32</f>
        <v>0</v>
      </c>
      <c r="F30" s="122">
        <f>'8. Seguimiento Cuatrimestral'!J30:J32</f>
        <v>0</v>
      </c>
      <c r="G30" s="122">
        <f>'8. Seguimiento Cuatrimestral'!M30:M32</f>
        <v>0</v>
      </c>
      <c r="H30" s="122">
        <f>'8. Seguimiento Cuatrimestral'!Q30:Q32</f>
        <v>0</v>
      </c>
      <c r="I30" s="122">
        <f>'8. Seguimiento Cuatrimestral'!T30:T32</f>
        <v>0</v>
      </c>
      <c r="J30" s="122">
        <f>'8. Seguimiento Cuatrimestral'!X30:X32</f>
        <v>0</v>
      </c>
      <c r="K30" s="3"/>
      <c r="L30" s="3"/>
      <c r="M30" s="3"/>
      <c r="N30" s="3"/>
      <c r="O30" s="3"/>
      <c r="P30" s="3"/>
      <c r="Q30" s="3"/>
      <c r="R30" s="3"/>
      <c r="S30" s="3"/>
      <c r="T30" s="3"/>
      <c r="U30" s="3"/>
      <c r="V30" s="3"/>
      <c r="W30" s="3"/>
      <c r="X30" s="3"/>
      <c r="Y30" s="3"/>
      <c r="Z30" s="4"/>
    </row>
    <row r="31" spans="1:26" ht="15.75" customHeight="1">
      <c r="A31" s="88"/>
      <c r="B31" s="88"/>
      <c r="C31" s="88"/>
      <c r="D31" s="88"/>
      <c r="E31" s="88"/>
      <c r="F31" s="88"/>
      <c r="G31" s="88"/>
      <c r="H31" s="88"/>
      <c r="I31" s="88"/>
      <c r="J31" s="88"/>
      <c r="K31" s="3"/>
      <c r="L31" s="3"/>
      <c r="M31" s="3"/>
      <c r="N31" s="3"/>
      <c r="O31" s="3"/>
      <c r="P31" s="3"/>
      <c r="Q31" s="3"/>
      <c r="R31" s="3"/>
      <c r="S31" s="3"/>
      <c r="T31" s="3"/>
      <c r="U31" s="3"/>
      <c r="V31" s="3"/>
      <c r="W31" s="3"/>
      <c r="X31" s="3"/>
      <c r="Y31" s="3"/>
      <c r="Z31" s="4"/>
    </row>
    <row r="32" spans="1:26" ht="15.75" customHeight="1">
      <c r="A32" s="83"/>
      <c r="B32" s="83"/>
      <c r="C32" s="83"/>
      <c r="D32" s="83"/>
      <c r="E32" s="83"/>
      <c r="F32" s="83"/>
      <c r="G32" s="83"/>
      <c r="H32" s="83"/>
      <c r="I32" s="83"/>
      <c r="J32" s="83"/>
      <c r="K32" s="3"/>
      <c r="L32" s="3"/>
      <c r="M32" s="3"/>
      <c r="N32" s="3"/>
      <c r="O32" s="3"/>
      <c r="P32" s="3"/>
      <c r="Q32" s="3"/>
      <c r="R32" s="3"/>
      <c r="S32" s="3"/>
      <c r="T32" s="3"/>
      <c r="U32" s="3"/>
      <c r="V32" s="3"/>
      <c r="W32" s="3"/>
      <c r="X32" s="3"/>
      <c r="Y32" s="3"/>
      <c r="Z32" s="4"/>
    </row>
    <row r="33" spans="1:26" ht="16.5" customHeight="1">
      <c r="A33" s="93">
        <v>9</v>
      </c>
      <c r="B33" s="110" t="str">
        <f>IF('8. Seguimiento Cuatrimestral'!B33:B35="","",'8. Seguimiento Cuatrimestral'!B33:B35)</f>
        <v/>
      </c>
      <c r="C33" s="110" t="str">
        <f>IF('8. Seguimiento Cuatrimestral'!C33:C35="","",'8. Seguimiento Cuatrimestral'!C33:C35)</f>
        <v/>
      </c>
      <c r="D33" s="110" t="str">
        <f>IF('8. Seguimiento Cuatrimestral'!D33:D35="","",'8. Seguimiento Cuatrimestral'!D33:D35)</f>
        <v/>
      </c>
      <c r="E33" s="122">
        <f>'8. Seguimiento Cuatrimestral'!F33:F35</f>
        <v>0</v>
      </c>
      <c r="F33" s="122">
        <f>'8. Seguimiento Cuatrimestral'!J33:J35</f>
        <v>0</v>
      </c>
      <c r="G33" s="122">
        <f>'8. Seguimiento Cuatrimestral'!M33:M35</f>
        <v>0</v>
      </c>
      <c r="H33" s="122">
        <f>'8. Seguimiento Cuatrimestral'!Q33:Q35</f>
        <v>0</v>
      </c>
      <c r="I33" s="122">
        <f>'8. Seguimiento Cuatrimestral'!T33:T35</f>
        <v>0</v>
      </c>
      <c r="J33" s="122">
        <f>'8. Seguimiento Cuatrimestral'!X33:X35</f>
        <v>0</v>
      </c>
      <c r="K33" s="3"/>
      <c r="L33" s="3"/>
      <c r="M33" s="3"/>
      <c r="N33" s="3"/>
      <c r="O33" s="3"/>
      <c r="P33" s="3"/>
      <c r="Q33" s="3"/>
      <c r="R33" s="3"/>
      <c r="S33" s="3"/>
      <c r="T33" s="3"/>
      <c r="U33" s="3"/>
      <c r="V33" s="3"/>
      <c r="W33" s="3"/>
      <c r="X33" s="3"/>
      <c r="Y33" s="3"/>
      <c r="Z33" s="4"/>
    </row>
    <row r="34" spans="1:26" ht="15.75" customHeight="1">
      <c r="A34" s="88"/>
      <c r="B34" s="88"/>
      <c r="C34" s="88"/>
      <c r="D34" s="88"/>
      <c r="E34" s="88"/>
      <c r="F34" s="88"/>
      <c r="G34" s="88"/>
      <c r="H34" s="88"/>
      <c r="I34" s="88"/>
      <c r="J34" s="88"/>
      <c r="K34" s="3"/>
      <c r="L34" s="3"/>
      <c r="M34" s="3"/>
      <c r="N34" s="3"/>
      <c r="O34" s="3"/>
      <c r="P34" s="3"/>
      <c r="Q34" s="3"/>
      <c r="R34" s="3"/>
      <c r="S34" s="3"/>
      <c r="T34" s="3"/>
      <c r="U34" s="3"/>
      <c r="V34" s="3"/>
      <c r="W34" s="3"/>
      <c r="X34" s="3"/>
      <c r="Y34" s="3"/>
      <c r="Z34" s="4"/>
    </row>
    <row r="35" spans="1:26" ht="15.75" customHeight="1">
      <c r="A35" s="83"/>
      <c r="B35" s="83"/>
      <c r="C35" s="83"/>
      <c r="D35" s="83"/>
      <c r="E35" s="83"/>
      <c r="F35" s="83"/>
      <c r="G35" s="83"/>
      <c r="H35" s="83"/>
      <c r="I35" s="83"/>
      <c r="J35" s="83"/>
      <c r="K35" s="3"/>
      <c r="L35" s="3"/>
      <c r="M35" s="3"/>
      <c r="N35" s="3"/>
      <c r="O35" s="3"/>
      <c r="P35" s="3"/>
      <c r="Q35" s="3"/>
      <c r="R35" s="3"/>
      <c r="S35" s="3"/>
      <c r="T35" s="3"/>
      <c r="U35" s="3"/>
      <c r="V35" s="3"/>
      <c r="W35" s="3"/>
      <c r="X35" s="3"/>
      <c r="Y35" s="3"/>
      <c r="Z35" s="4"/>
    </row>
    <row r="36" spans="1:26" ht="16.5" customHeight="1">
      <c r="A36" s="93">
        <v>10</v>
      </c>
      <c r="B36" s="110" t="str">
        <f>IF('8. Seguimiento Cuatrimestral'!B36:B38="","",'8. Seguimiento Cuatrimestral'!B36:B38)</f>
        <v/>
      </c>
      <c r="C36" s="110" t="str">
        <f>IF('8. Seguimiento Cuatrimestral'!C36:C38="","",'8. Seguimiento Cuatrimestral'!C36:C38)</f>
        <v/>
      </c>
      <c r="D36" s="110" t="str">
        <f>IF('8. Seguimiento Cuatrimestral'!D36:D38="","",'8. Seguimiento Cuatrimestral'!D36:D38)</f>
        <v/>
      </c>
      <c r="E36" s="122">
        <f>'8. Seguimiento Cuatrimestral'!F36:F38</f>
        <v>0</v>
      </c>
      <c r="F36" s="122">
        <f>'8. Seguimiento Cuatrimestral'!J36:J38</f>
        <v>0</v>
      </c>
      <c r="G36" s="122">
        <f>'8. Seguimiento Cuatrimestral'!M36:M38</f>
        <v>0</v>
      </c>
      <c r="H36" s="122">
        <f>'8. Seguimiento Cuatrimestral'!Q36:Q38</f>
        <v>0</v>
      </c>
      <c r="I36" s="122">
        <f>'8. Seguimiento Cuatrimestral'!T36:T38</f>
        <v>0</v>
      </c>
      <c r="J36" s="122">
        <f>'8. Seguimiento Cuatrimestral'!X36:X38</f>
        <v>0</v>
      </c>
      <c r="K36" s="3"/>
      <c r="L36" s="3"/>
      <c r="M36" s="3"/>
      <c r="N36" s="3"/>
      <c r="O36" s="3"/>
      <c r="P36" s="3"/>
      <c r="Q36" s="3"/>
      <c r="R36" s="3"/>
      <c r="S36" s="3"/>
      <c r="T36" s="3"/>
      <c r="U36" s="3"/>
      <c r="V36" s="3"/>
      <c r="W36" s="3"/>
      <c r="X36" s="3"/>
      <c r="Y36" s="3"/>
      <c r="Z36" s="4"/>
    </row>
    <row r="37" spans="1:26" ht="15.75" customHeight="1">
      <c r="A37" s="88"/>
      <c r="B37" s="88"/>
      <c r="C37" s="88"/>
      <c r="D37" s="88"/>
      <c r="E37" s="88"/>
      <c r="F37" s="88"/>
      <c r="G37" s="88"/>
      <c r="H37" s="88"/>
      <c r="I37" s="88"/>
      <c r="J37" s="88"/>
      <c r="K37" s="3"/>
      <c r="L37" s="3"/>
      <c r="M37" s="3"/>
      <c r="N37" s="3"/>
      <c r="O37" s="3"/>
      <c r="P37" s="3"/>
      <c r="Q37" s="3"/>
      <c r="R37" s="3"/>
      <c r="S37" s="3"/>
      <c r="T37" s="3"/>
      <c r="U37" s="3"/>
      <c r="V37" s="3"/>
      <c r="W37" s="3"/>
      <c r="X37" s="3"/>
      <c r="Y37" s="3"/>
      <c r="Z37" s="4"/>
    </row>
    <row r="38" spans="1:26" ht="15.75" customHeight="1">
      <c r="A38" s="83"/>
      <c r="B38" s="83"/>
      <c r="C38" s="83"/>
      <c r="D38" s="83"/>
      <c r="E38" s="83"/>
      <c r="F38" s="83"/>
      <c r="G38" s="83"/>
      <c r="H38" s="83"/>
      <c r="I38" s="83"/>
      <c r="J38" s="83"/>
      <c r="K38" s="3"/>
      <c r="L38" s="3"/>
      <c r="M38" s="3"/>
      <c r="N38" s="3"/>
      <c r="O38" s="3"/>
      <c r="P38" s="3"/>
      <c r="Q38" s="3"/>
      <c r="R38" s="3"/>
      <c r="S38" s="3"/>
      <c r="T38" s="3"/>
      <c r="U38" s="3"/>
      <c r="V38" s="3"/>
      <c r="W38" s="3"/>
      <c r="X38" s="3"/>
      <c r="Y38" s="3"/>
      <c r="Z38" s="4"/>
    </row>
    <row r="39" spans="1:26" ht="16.5" customHeight="1">
      <c r="A39" s="93">
        <v>11</v>
      </c>
      <c r="B39" s="110" t="str">
        <f>IF('8. Seguimiento Cuatrimestral'!B39:B41="","",'8. Seguimiento Cuatrimestral'!B39:B41)</f>
        <v/>
      </c>
      <c r="C39" s="110" t="str">
        <f>IF('8. Seguimiento Cuatrimestral'!C39:C41="","",'8. Seguimiento Cuatrimestral'!C39:C41)</f>
        <v/>
      </c>
      <c r="D39" s="110" t="str">
        <f>IF('8. Seguimiento Cuatrimestral'!D39:D41="","",'8. Seguimiento Cuatrimestral'!D39:D41)</f>
        <v/>
      </c>
      <c r="E39" s="122">
        <f>'8. Seguimiento Cuatrimestral'!F39:F41</f>
        <v>0</v>
      </c>
      <c r="F39" s="122">
        <f>'8. Seguimiento Cuatrimestral'!J39:J41</f>
        <v>0</v>
      </c>
      <c r="G39" s="122">
        <f>'8. Seguimiento Cuatrimestral'!M39:M41</f>
        <v>0</v>
      </c>
      <c r="H39" s="122">
        <f>'8. Seguimiento Cuatrimestral'!Q39:Q41</f>
        <v>0</v>
      </c>
      <c r="I39" s="122">
        <f>'8. Seguimiento Cuatrimestral'!T39:T41</f>
        <v>0</v>
      </c>
      <c r="J39" s="122">
        <f>'8. Seguimiento Cuatrimestral'!X39:X41</f>
        <v>0</v>
      </c>
      <c r="K39" s="3"/>
      <c r="L39" s="3"/>
      <c r="M39" s="3"/>
      <c r="N39" s="3"/>
      <c r="O39" s="3"/>
      <c r="P39" s="3"/>
      <c r="Q39" s="3"/>
      <c r="R39" s="3"/>
      <c r="S39" s="3"/>
      <c r="T39" s="3"/>
      <c r="U39" s="3"/>
      <c r="V39" s="3"/>
      <c r="W39" s="3"/>
      <c r="X39" s="3"/>
      <c r="Y39" s="3"/>
      <c r="Z39" s="4"/>
    </row>
    <row r="40" spans="1:26" ht="15.75" customHeight="1">
      <c r="A40" s="88"/>
      <c r="B40" s="88"/>
      <c r="C40" s="88"/>
      <c r="D40" s="88"/>
      <c r="E40" s="88"/>
      <c r="F40" s="88"/>
      <c r="G40" s="88"/>
      <c r="H40" s="88"/>
      <c r="I40" s="88"/>
      <c r="J40" s="88"/>
      <c r="K40" s="3"/>
      <c r="L40" s="3"/>
      <c r="M40" s="3"/>
      <c r="N40" s="3"/>
      <c r="O40" s="3"/>
      <c r="P40" s="3"/>
      <c r="Q40" s="3"/>
      <c r="R40" s="3"/>
      <c r="S40" s="3"/>
      <c r="T40" s="3"/>
      <c r="U40" s="3"/>
      <c r="V40" s="3"/>
      <c r="W40" s="3"/>
      <c r="X40" s="3"/>
      <c r="Y40" s="3"/>
      <c r="Z40" s="4"/>
    </row>
    <row r="41" spans="1:26" ht="15.75" customHeight="1">
      <c r="A41" s="83"/>
      <c r="B41" s="83"/>
      <c r="C41" s="83"/>
      <c r="D41" s="83"/>
      <c r="E41" s="83"/>
      <c r="F41" s="83"/>
      <c r="G41" s="83"/>
      <c r="H41" s="83"/>
      <c r="I41" s="83"/>
      <c r="J41" s="83"/>
      <c r="K41" s="3"/>
      <c r="L41" s="3"/>
      <c r="M41" s="3"/>
      <c r="N41" s="3"/>
      <c r="O41" s="3"/>
      <c r="P41" s="3"/>
      <c r="Q41" s="3"/>
      <c r="R41" s="3"/>
      <c r="S41" s="3"/>
      <c r="T41" s="3"/>
      <c r="U41" s="3"/>
      <c r="V41" s="3"/>
      <c r="W41" s="3"/>
      <c r="X41" s="3"/>
      <c r="Y41" s="3"/>
      <c r="Z41" s="4"/>
    </row>
    <row r="42" spans="1:26" ht="16.5" customHeight="1">
      <c r="A42" s="93">
        <v>12</v>
      </c>
      <c r="B42" s="110" t="str">
        <f>IF('8. Seguimiento Cuatrimestral'!B42:B44="","",'8. Seguimiento Cuatrimestral'!B42:B44)</f>
        <v/>
      </c>
      <c r="C42" s="110" t="str">
        <f>IF('8. Seguimiento Cuatrimestral'!C42:C44="","",'8. Seguimiento Cuatrimestral'!C42:C44)</f>
        <v/>
      </c>
      <c r="D42" s="110" t="str">
        <f>IF('8. Seguimiento Cuatrimestral'!D42:D44="","",'8. Seguimiento Cuatrimestral'!D42:D44)</f>
        <v/>
      </c>
      <c r="E42" s="122">
        <f>'8. Seguimiento Cuatrimestral'!F42:F44</f>
        <v>0</v>
      </c>
      <c r="F42" s="122">
        <f>'8. Seguimiento Cuatrimestral'!J42:J44</f>
        <v>0</v>
      </c>
      <c r="G42" s="122">
        <f>'8. Seguimiento Cuatrimestral'!M42:M44</f>
        <v>0</v>
      </c>
      <c r="H42" s="122">
        <f>'8. Seguimiento Cuatrimestral'!Q42:Q44</f>
        <v>0</v>
      </c>
      <c r="I42" s="122">
        <f>'8. Seguimiento Cuatrimestral'!T42:T44</f>
        <v>0</v>
      </c>
      <c r="J42" s="122">
        <f>'8. Seguimiento Cuatrimestral'!X42:X44</f>
        <v>0</v>
      </c>
      <c r="K42" s="3"/>
      <c r="L42" s="3"/>
      <c r="M42" s="3"/>
      <c r="N42" s="3"/>
      <c r="O42" s="3"/>
      <c r="P42" s="3"/>
      <c r="Q42" s="3"/>
      <c r="R42" s="3"/>
      <c r="S42" s="3"/>
      <c r="T42" s="3"/>
      <c r="U42" s="3"/>
      <c r="V42" s="3"/>
      <c r="W42" s="3"/>
      <c r="X42" s="3"/>
      <c r="Y42" s="3"/>
      <c r="Z42" s="4"/>
    </row>
    <row r="43" spans="1:26" ht="15.75" customHeight="1">
      <c r="A43" s="88"/>
      <c r="B43" s="88"/>
      <c r="C43" s="88"/>
      <c r="D43" s="88"/>
      <c r="E43" s="88"/>
      <c r="F43" s="88"/>
      <c r="G43" s="88"/>
      <c r="H43" s="88"/>
      <c r="I43" s="88"/>
      <c r="J43" s="88"/>
      <c r="K43" s="3"/>
      <c r="L43" s="3"/>
      <c r="M43" s="3"/>
      <c r="N43" s="3"/>
      <c r="O43" s="3"/>
      <c r="P43" s="3"/>
      <c r="Q43" s="3"/>
      <c r="R43" s="3"/>
      <c r="S43" s="3"/>
      <c r="T43" s="3"/>
      <c r="U43" s="3"/>
      <c r="V43" s="3"/>
      <c r="W43" s="3"/>
      <c r="X43" s="3"/>
      <c r="Y43" s="3"/>
      <c r="Z43" s="4"/>
    </row>
    <row r="44" spans="1:26" ht="15.75" customHeight="1">
      <c r="A44" s="83"/>
      <c r="B44" s="83"/>
      <c r="C44" s="83"/>
      <c r="D44" s="83"/>
      <c r="E44" s="83"/>
      <c r="F44" s="83"/>
      <c r="G44" s="83"/>
      <c r="H44" s="83"/>
      <c r="I44" s="83"/>
      <c r="J44" s="83"/>
      <c r="K44" s="3"/>
      <c r="L44" s="3"/>
      <c r="M44" s="3"/>
      <c r="N44" s="3"/>
      <c r="O44" s="3"/>
      <c r="P44" s="3"/>
      <c r="Q44" s="3"/>
      <c r="R44" s="3"/>
      <c r="S44" s="3"/>
      <c r="T44" s="3"/>
      <c r="U44" s="3"/>
      <c r="V44" s="3"/>
      <c r="W44" s="3"/>
      <c r="X44" s="3"/>
      <c r="Y44" s="3"/>
      <c r="Z44" s="4"/>
    </row>
    <row r="45" spans="1:26" ht="16.5" customHeight="1">
      <c r="A45" s="93">
        <v>13</v>
      </c>
      <c r="B45" s="110" t="str">
        <f>IF('8. Seguimiento Cuatrimestral'!B45:B47="","",'8. Seguimiento Cuatrimestral'!B45:B47)</f>
        <v/>
      </c>
      <c r="C45" s="110" t="str">
        <f>IF('8. Seguimiento Cuatrimestral'!C45:C47="","",'8. Seguimiento Cuatrimestral'!C45:C47)</f>
        <v/>
      </c>
      <c r="D45" s="110" t="str">
        <f>IF('8. Seguimiento Cuatrimestral'!D45:D47="","",'8. Seguimiento Cuatrimestral'!D45:D47)</f>
        <v/>
      </c>
      <c r="E45" s="122">
        <f>'8. Seguimiento Cuatrimestral'!F45:F47</f>
        <v>0</v>
      </c>
      <c r="F45" s="122">
        <f>'8. Seguimiento Cuatrimestral'!J45:J47</f>
        <v>0</v>
      </c>
      <c r="G45" s="122">
        <f>'8. Seguimiento Cuatrimestral'!M45:M47</f>
        <v>0</v>
      </c>
      <c r="H45" s="122">
        <f>'8. Seguimiento Cuatrimestral'!Q45:Q47</f>
        <v>0</v>
      </c>
      <c r="I45" s="122">
        <f>'8. Seguimiento Cuatrimestral'!T45:T47</f>
        <v>0</v>
      </c>
      <c r="J45" s="122">
        <f>'8. Seguimiento Cuatrimestral'!X45:X47</f>
        <v>0</v>
      </c>
      <c r="K45" s="3"/>
      <c r="L45" s="3"/>
      <c r="M45" s="3"/>
      <c r="N45" s="3"/>
      <c r="O45" s="3"/>
      <c r="P45" s="3"/>
      <c r="Q45" s="3"/>
      <c r="R45" s="3"/>
      <c r="S45" s="3"/>
      <c r="T45" s="3"/>
      <c r="U45" s="3"/>
      <c r="V45" s="3"/>
      <c r="W45" s="3"/>
      <c r="X45" s="3"/>
      <c r="Y45" s="3"/>
      <c r="Z45" s="4"/>
    </row>
    <row r="46" spans="1:26" ht="15.75" customHeight="1">
      <c r="A46" s="88"/>
      <c r="B46" s="88"/>
      <c r="C46" s="88"/>
      <c r="D46" s="88"/>
      <c r="E46" s="88"/>
      <c r="F46" s="88"/>
      <c r="G46" s="88"/>
      <c r="H46" s="88"/>
      <c r="I46" s="88"/>
      <c r="J46" s="88"/>
      <c r="K46" s="3"/>
      <c r="L46" s="3"/>
      <c r="M46" s="3"/>
      <c r="N46" s="3"/>
      <c r="O46" s="3"/>
      <c r="P46" s="3"/>
      <c r="Q46" s="3"/>
      <c r="R46" s="3"/>
      <c r="S46" s="3"/>
      <c r="T46" s="3"/>
      <c r="U46" s="3"/>
      <c r="V46" s="3"/>
      <c r="W46" s="3"/>
      <c r="X46" s="3"/>
      <c r="Y46" s="3"/>
      <c r="Z46" s="4"/>
    </row>
    <row r="47" spans="1:26" ht="15.75" customHeight="1">
      <c r="A47" s="83"/>
      <c r="B47" s="83"/>
      <c r="C47" s="83"/>
      <c r="D47" s="83"/>
      <c r="E47" s="83"/>
      <c r="F47" s="83"/>
      <c r="G47" s="83"/>
      <c r="H47" s="83"/>
      <c r="I47" s="83"/>
      <c r="J47" s="83"/>
      <c r="K47" s="3"/>
      <c r="L47" s="3"/>
      <c r="M47" s="3"/>
      <c r="N47" s="3"/>
      <c r="O47" s="3"/>
      <c r="P47" s="3"/>
      <c r="Q47" s="3"/>
      <c r="R47" s="3"/>
      <c r="S47" s="3"/>
      <c r="T47" s="3"/>
      <c r="U47" s="3"/>
      <c r="V47" s="3"/>
      <c r="W47" s="3"/>
      <c r="X47" s="3"/>
      <c r="Y47" s="3"/>
      <c r="Z47" s="4"/>
    </row>
    <row r="48" spans="1:26" ht="16.5" customHeight="1">
      <c r="A48" s="93">
        <v>14</v>
      </c>
      <c r="B48" s="110" t="str">
        <f>IF('8. Seguimiento Cuatrimestral'!B48:B50="","",'8. Seguimiento Cuatrimestral'!B48:B50)</f>
        <v/>
      </c>
      <c r="C48" s="110" t="str">
        <f>IF('8. Seguimiento Cuatrimestral'!C48:C50="","",'8. Seguimiento Cuatrimestral'!C48:C50)</f>
        <v/>
      </c>
      <c r="D48" s="110" t="str">
        <f>IF('8. Seguimiento Cuatrimestral'!D48:D50="","",'8. Seguimiento Cuatrimestral'!D48:D50)</f>
        <v/>
      </c>
      <c r="E48" s="122">
        <f>'8. Seguimiento Cuatrimestral'!F48:F50</f>
        <v>0</v>
      </c>
      <c r="F48" s="122">
        <f>'8. Seguimiento Cuatrimestral'!J48:J50</f>
        <v>0</v>
      </c>
      <c r="G48" s="122">
        <f>'8. Seguimiento Cuatrimestral'!M48:M50</f>
        <v>0</v>
      </c>
      <c r="H48" s="122">
        <f>'8. Seguimiento Cuatrimestral'!Q48:Q50</f>
        <v>0</v>
      </c>
      <c r="I48" s="122">
        <f>'8. Seguimiento Cuatrimestral'!T48:T50</f>
        <v>0</v>
      </c>
      <c r="J48" s="122">
        <f>'8. Seguimiento Cuatrimestral'!X48:X50</f>
        <v>0</v>
      </c>
      <c r="K48" s="3"/>
      <c r="L48" s="3"/>
      <c r="M48" s="3"/>
      <c r="N48" s="3"/>
      <c r="O48" s="3"/>
      <c r="P48" s="3"/>
      <c r="Q48" s="3"/>
      <c r="R48" s="3"/>
      <c r="S48" s="3"/>
      <c r="T48" s="3"/>
      <c r="U48" s="3"/>
      <c r="V48" s="3"/>
      <c r="W48" s="3"/>
      <c r="X48" s="3"/>
      <c r="Y48" s="3"/>
      <c r="Z48" s="4"/>
    </row>
    <row r="49" spans="1:26" ht="15.75" customHeight="1">
      <c r="A49" s="88"/>
      <c r="B49" s="88"/>
      <c r="C49" s="88"/>
      <c r="D49" s="88"/>
      <c r="E49" s="88"/>
      <c r="F49" s="88"/>
      <c r="G49" s="88"/>
      <c r="H49" s="88"/>
      <c r="I49" s="88"/>
      <c r="J49" s="88"/>
      <c r="K49" s="3"/>
      <c r="L49" s="3"/>
      <c r="M49" s="3"/>
      <c r="N49" s="3"/>
      <c r="O49" s="3"/>
      <c r="P49" s="3"/>
      <c r="Q49" s="3"/>
      <c r="R49" s="3"/>
      <c r="S49" s="3"/>
      <c r="T49" s="3"/>
      <c r="U49" s="3"/>
      <c r="V49" s="3"/>
      <c r="W49" s="3"/>
      <c r="X49" s="3"/>
      <c r="Y49" s="3"/>
      <c r="Z49" s="4"/>
    </row>
    <row r="50" spans="1:26" ht="15.75" customHeight="1">
      <c r="A50" s="83"/>
      <c r="B50" s="83"/>
      <c r="C50" s="83"/>
      <c r="D50" s="83"/>
      <c r="E50" s="83"/>
      <c r="F50" s="83"/>
      <c r="G50" s="83"/>
      <c r="H50" s="83"/>
      <c r="I50" s="83"/>
      <c r="J50" s="83"/>
      <c r="K50" s="3"/>
      <c r="L50" s="3"/>
      <c r="M50" s="3"/>
      <c r="N50" s="3"/>
      <c r="O50" s="3"/>
      <c r="P50" s="3"/>
      <c r="Q50" s="3"/>
      <c r="R50" s="3"/>
      <c r="S50" s="3"/>
      <c r="T50" s="3"/>
      <c r="U50" s="3"/>
      <c r="V50" s="3"/>
      <c r="W50" s="3"/>
      <c r="X50" s="3"/>
      <c r="Y50" s="3"/>
      <c r="Z50" s="4"/>
    </row>
    <row r="51" spans="1:26" ht="16.5" customHeight="1">
      <c r="A51" s="93">
        <v>15</v>
      </c>
      <c r="B51" s="110" t="str">
        <f>IF('8. Seguimiento Cuatrimestral'!B51:B53="","",'8. Seguimiento Cuatrimestral'!B51:B53)</f>
        <v/>
      </c>
      <c r="C51" s="110" t="str">
        <f>IF('8. Seguimiento Cuatrimestral'!C51:C53="","",'8. Seguimiento Cuatrimestral'!C51:C53)</f>
        <v/>
      </c>
      <c r="D51" s="110" t="str">
        <f>IF('8. Seguimiento Cuatrimestral'!D51:D53="","",'8. Seguimiento Cuatrimestral'!D51:D53)</f>
        <v/>
      </c>
      <c r="E51" s="122">
        <f>'8. Seguimiento Cuatrimestral'!F51:F53</f>
        <v>0</v>
      </c>
      <c r="F51" s="122">
        <f>'8. Seguimiento Cuatrimestral'!J51:J53</f>
        <v>0</v>
      </c>
      <c r="G51" s="122">
        <f>'8. Seguimiento Cuatrimestral'!M51:M53</f>
        <v>0</v>
      </c>
      <c r="H51" s="122">
        <f>'8. Seguimiento Cuatrimestral'!Q51:Q53</f>
        <v>0</v>
      </c>
      <c r="I51" s="122">
        <f>'8. Seguimiento Cuatrimestral'!T51:T53</f>
        <v>0</v>
      </c>
      <c r="J51" s="122">
        <f>'8. Seguimiento Cuatrimestral'!X51:X53</f>
        <v>0</v>
      </c>
      <c r="K51" s="3"/>
      <c r="L51" s="3"/>
      <c r="M51" s="3"/>
      <c r="N51" s="3"/>
      <c r="O51" s="3"/>
      <c r="P51" s="3"/>
      <c r="Q51" s="3"/>
      <c r="R51" s="3"/>
      <c r="S51" s="3"/>
      <c r="T51" s="3"/>
      <c r="U51" s="3"/>
      <c r="V51" s="3"/>
      <c r="W51" s="3"/>
      <c r="X51" s="3"/>
      <c r="Y51" s="3"/>
      <c r="Z51" s="4"/>
    </row>
    <row r="52" spans="1:26" ht="15.75" customHeight="1">
      <c r="A52" s="88"/>
      <c r="B52" s="88"/>
      <c r="C52" s="88"/>
      <c r="D52" s="88"/>
      <c r="E52" s="88"/>
      <c r="F52" s="88"/>
      <c r="G52" s="88"/>
      <c r="H52" s="88"/>
      <c r="I52" s="88"/>
      <c r="J52" s="88"/>
      <c r="K52" s="3"/>
      <c r="L52" s="3"/>
      <c r="M52" s="3"/>
      <c r="N52" s="3"/>
      <c r="O52" s="3"/>
      <c r="P52" s="3"/>
      <c r="Q52" s="3"/>
      <c r="R52" s="3"/>
      <c r="S52" s="3"/>
      <c r="T52" s="3"/>
      <c r="U52" s="3"/>
      <c r="V52" s="3"/>
      <c r="W52" s="3"/>
      <c r="X52" s="3"/>
      <c r="Y52" s="3"/>
      <c r="Z52" s="4"/>
    </row>
    <row r="53" spans="1:26" ht="15.75" customHeight="1">
      <c r="A53" s="83"/>
      <c r="B53" s="83"/>
      <c r="C53" s="83"/>
      <c r="D53" s="83"/>
      <c r="E53" s="83"/>
      <c r="F53" s="83"/>
      <c r="G53" s="83"/>
      <c r="H53" s="83"/>
      <c r="I53" s="83"/>
      <c r="J53" s="83"/>
      <c r="K53" s="3"/>
      <c r="L53" s="3"/>
      <c r="M53" s="3"/>
      <c r="N53" s="3"/>
      <c r="O53" s="3"/>
      <c r="P53" s="3"/>
      <c r="Q53" s="3"/>
      <c r="R53" s="3"/>
      <c r="S53" s="3"/>
      <c r="T53" s="3"/>
      <c r="U53" s="3"/>
      <c r="V53" s="3"/>
      <c r="W53" s="3"/>
      <c r="X53" s="3"/>
      <c r="Y53" s="3"/>
      <c r="Z53" s="4"/>
    </row>
    <row r="54" spans="1:26" ht="16.5" customHeight="1">
      <c r="A54" s="93">
        <v>16</v>
      </c>
      <c r="B54" s="110" t="str">
        <f>IF('8. Seguimiento Cuatrimestral'!B54:B56="","",'8. Seguimiento Cuatrimestral'!B54:B56)</f>
        <v/>
      </c>
      <c r="C54" s="110" t="str">
        <f>IF('8. Seguimiento Cuatrimestral'!C54:C56="","",'8. Seguimiento Cuatrimestral'!C54:C56)</f>
        <v/>
      </c>
      <c r="D54" s="110" t="str">
        <f>IF('8. Seguimiento Cuatrimestral'!D54:D56="","",'8. Seguimiento Cuatrimestral'!D54:D56)</f>
        <v/>
      </c>
      <c r="E54" s="122">
        <f>'8. Seguimiento Cuatrimestral'!F54:F56</f>
        <v>0</v>
      </c>
      <c r="F54" s="122">
        <f>'8. Seguimiento Cuatrimestral'!J54:J56</f>
        <v>0</v>
      </c>
      <c r="G54" s="122">
        <f>'8. Seguimiento Cuatrimestral'!M54:M56</f>
        <v>0</v>
      </c>
      <c r="H54" s="122">
        <f>'8. Seguimiento Cuatrimestral'!Q54:Q56</f>
        <v>0</v>
      </c>
      <c r="I54" s="122">
        <f>'8. Seguimiento Cuatrimestral'!T54:T56</f>
        <v>0</v>
      </c>
      <c r="J54" s="122">
        <f>'8. Seguimiento Cuatrimestral'!X54:X56</f>
        <v>0</v>
      </c>
      <c r="K54" s="3"/>
      <c r="L54" s="3"/>
      <c r="M54" s="3"/>
      <c r="N54" s="3"/>
      <c r="O54" s="3"/>
      <c r="P54" s="3"/>
      <c r="Q54" s="3"/>
      <c r="R54" s="3"/>
      <c r="S54" s="3"/>
      <c r="T54" s="3"/>
      <c r="U54" s="3"/>
      <c r="V54" s="3"/>
      <c r="W54" s="3"/>
      <c r="X54" s="3"/>
      <c r="Y54" s="3"/>
      <c r="Z54" s="4"/>
    </row>
    <row r="55" spans="1:26" ht="15.75" customHeight="1">
      <c r="A55" s="88"/>
      <c r="B55" s="88"/>
      <c r="C55" s="88"/>
      <c r="D55" s="88"/>
      <c r="E55" s="88"/>
      <c r="F55" s="88"/>
      <c r="G55" s="88"/>
      <c r="H55" s="88"/>
      <c r="I55" s="88"/>
      <c r="J55" s="88"/>
      <c r="K55" s="3"/>
      <c r="L55" s="3"/>
      <c r="M55" s="3"/>
      <c r="N55" s="3"/>
      <c r="O55" s="3"/>
      <c r="P55" s="3"/>
      <c r="Q55" s="3"/>
      <c r="R55" s="3"/>
      <c r="S55" s="3"/>
      <c r="T55" s="3"/>
      <c r="U55" s="3"/>
      <c r="V55" s="3"/>
      <c r="W55" s="3"/>
      <c r="X55" s="3"/>
      <c r="Y55" s="3"/>
      <c r="Z55" s="4"/>
    </row>
    <row r="56" spans="1:26" ht="15.75" customHeight="1">
      <c r="A56" s="83"/>
      <c r="B56" s="83"/>
      <c r="C56" s="83"/>
      <c r="D56" s="83"/>
      <c r="E56" s="83"/>
      <c r="F56" s="83"/>
      <c r="G56" s="83"/>
      <c r="H56" s="83"/>
      <c r="I56" s="83"/>
      <c r="J56" s="83"/>
      <c r="K56" s="3"/>
      <c r="L56" s="3"/>
      <c r="M56" s="3"/>
      <c r="N56" s="3"/>
      <c r="O56" s="3"/>
      <c r="P56" s="3"/>
      <c r="Q56" s="3"/>
      <c r="R56" s="3"/>
      <c r="S56" s="3"/>
      <c r="T56" s="3"/>
      <c r="U56" s="3"/>
      <c r="V56" s="3"/>
      <c r="W56" s="3"/>
      <c r="X56" s="3"/>
      <c r="Y56" s="3"/>
      <c r="Z56" s="4"/>
    </row>
    <row r="57" spans="1:26" ht="16.5" customHeight="1">
      <c r="A57" s="93">
        <v>17</v>
      </c>
      <c r="B57" s="110" t="str">
        <f>IF('8. Seguimiento Cuatrimestral'!B57:B59="","",'8. Seguimiento Cuatrimestral'!B57:B59)</f>
        <v/>
      </c>
      <c r="C57" s="110" t="str">
        <f>IF('8. Seguimiento Cuatrimestral'!C57:C59="","",'8. Seguimiento Cuatrimestral'!C57:C59)</f>
        <v/>
      </c>
      <c r="D57" s="110" t="str">
        <f>IF('8. Seguimiento Cuatrimestral'!D57:D59="","",'8. Seguimiento Cuatrimestral'!D57:D59)</f>
        <v/>
      </c>
      <c r="E57" s="122">
        <f>'8. Seguimiento Cuatrimestral'!F57:F59</f>
        <v>0</v>
      </c>
      <c r="F57" s="122">
        <f>'8. Seguimiento Cuatrimestral'!J57:J59</f>
        <v>0</v>
      </c>
      <c r="G57" s="122">
        <f>'8. Seguimiento Cuatrimestral'!M57:M59</f>
        <v>0</v>
      </c>
      <c r="H57" s="122">
        <f>'8. Seguimiento Cuatrimestral'!Q57:Q59</f>
        <v>0</v>
      </c>
      <c r="I57" s="122">
        <f>'8. Seguimiento Cuatrimestral'!T57:T59</f>
        <v>0</v>
      </c>
      <c r="J57" s="122">
        <f>'8. Seguimiento Cuatrimestral'!X57:X59</f>
        <v>0</v>
      </c>
      <c r="K57" s="3"/>
      <c r="L57" s="3"/>
      <c r="M57" s="3"/>
      <c r="N57" s="3"/>
      <c r="O57" s="3"/>
      <c r="P57" s="3"/>
      <c r="Q57" s="3"/>
      <c r="R57" s="3"/>
      <c r="S57" s="3"/>
      <c r="T57" s="3"/>
      <c r="U57" s="3"/>
      <c r="V57" s="3"/>
      <c r="W57" s="3"/>
      <c r="X57" s="3"/>
      <c r="Y57" s="3"/>
      <c r="Z57" s="4"/>
    </row>
    <row r="58" spans="1:26" ht="15.75" customHeight="1">
      <c r="A58" s="88"/>
      <c r="B58" s="88"/>
      <c r="C58" s="88"/>
      <c r="D58" s="88"/>
      <c r="E58" s="88"/>
      <c r="F58" s="88"/>
      <c r="G58" s="88"/>
      <c r="H58" s="88"/>
      <c r="I58" s="88"/>
      <c r="J58" s="88"/>
      <c r="K58" s="3"/>
      <c r="L58" s="3"/>
      <c r="M58" s="3"/>
      <c r="N58" s="3"/>
      <c r="O58" s="3"/>
      <c r="P58" s="3"/>
      <c r="Q58" s="3"/>
      <c r="R58" s="3"/>
      <c r="S58" s="3"/>
      <c r="T58" s="3"/>
      <c r="U58" s="3"/>
      <c r="V58" s="3"/>
      <c r="W58" s="3"/>
      <c r="X58" s="3"/>
      <c r="Y58" s="3"/>
      <c r="Z58" s="4"/>
    </row>
    <row r="59" spans="1:26" ht="15.75" customHeight="1">
      <c r="A59" s="83"/>
      <c r="B59" s="83"/>
      <c r="C59" s="83"/>
      <c r="D59" s="83"/>
      <c r="E59" s="83"/>
      <c r="F59" s="83"/>
      <c r="G59" s="83"/>
      <c r="H59" s="83"/>
      <c r="I59" s="83"/>
      <c r="J59" s="83"/>
      <c r="K59" s="3"/>
      <c r="L59" s="3"/>
      <c r="M59" s="3"/>
      <c r="N59" s="3"/>
      <c r="O59" s="3"/>
      <c r="P59" s="3"/>
      <c r="Q59" s="3"/>
      <c r="R59" s="3"/>
      <c r="S59" s="3"/>
      <c r="T59" s="3"/>
      <c r="U59" s="3"/>
      <c r="V59" s="3"/>
      <c r="W59" s="3"/>
      <c r="X59" s="3"/>
      <c r="Y59" s="3"/>
      <c r="Z59" s="4"/>
    </row>
    <row r="60" spans="1:26" ht="16.5" customHeight="1">
      <c r="A60" s="93">
        <v>18</v>
      </c>
      <c r="B60" s="110" t="str">
        <f>IF('8. Seguimiento Cuatrimestral'!B60:B62="","",'8. Seguimiento Cuatrimestral'!B60:B62)</f>
        <v/>
      </c>
      <c r="C60" s="110" t="str">
        <f>IF('8. Seguimiento Cuatrimestral'!C60:C62="","",'8. Seguimiento Cuatrimestral'!C60:C62)</f>
        <v/>
      </c>
      <c r="D60" s="110" t="str">
        <f>IF('8. Seguimiento Cuatrimestral'!D60:D62="","",'8. Seguimiento Cuatrimestral'!D60:D62)</f>
        <v/>
      </c>
      <c r="E60" s="122">
        <f>'8. Seguimiento Cuatrimestral'!F60:F62</f>
        <v>0</v>
      </c>
      <c r="F60" s="122">
        <f>'8. Seguimiento Cuatrimestral'!J60:J62</f>
        <v>0</v>
      </c>
      <c r="G60" s="122">
        <f>'8. Seguimiento Cuatrimestral'!M60:M62</f>
        <v>0</v>
      </c>
      <c r="H60" s="122">
        <f>'8. Seguimiento Cuatrimestral'!Q60:Q62</f>
        <v>0</v>
      </c>
      <c r="I60" s="122">
        <f>'8. Seguimiento Cuatrimestral'!T60:T62</f>
        <v>0</v>
      </c>
      <c r="J60" s="122">
        <f>'8. Seguimiento Cuatrimestral'!X60:X62</f>
        <v>0</v>
      </c>
      <c r="K60" s="3"/>
      <c r="L60" s="3"/>
      <c r="M60" s="3"/>
      <c r="N60" s="3"/>
      <c r="O60" s="3"/>
      <c r="P60" s="3"/>
      <c r="Q60" s="3"/>
      <c r="R60" s="3"/>
      <c r="S60" s="3"/>
      <c r="T60" s="3"/>
      <c r="U60" s="3"/>
      <c r="V60" s="3"/>
      <c r="W60" s="3"/>
      <c r="X60" s="3"/>
      <c r="Y60" s="3"/>
      <c r="Z60" s="4"/>
    </row>
    <row r="61" spans="1:26" ht="15.75" customHeight="1">
      <c r="A61" s="88"/>
      <c r="B61" s="88"/>
      <c r="C61" s="88"/>
      <c r="D61" s="88"/>
      <c r="E61" s="88"/>
      <c r="F61" s="88"/>
      <c r="G61" s="88"/>
      <c r="H61" s="88"/>
      <c r="I61" s="88"/>
      <c r="J61" s="88"/>
      <c r="K61" s="3"/>
      <c r="L61" s="3"/>
      <c r="M61" s="3"/>
      <c r="N61" s="3"/>
      <c r="O61" s="3"/>
      <c r="P61" s="3"/>
      <c r="Q61" s="3"/>
      <c r="R61" s="3"/>
      <c r="S61" s="3"/>
      <c r="T61" s="3"/>
      <c r="U61" s="3"/>
      <c r="V61" s="3"/>
      <c r="W61" s="3"/>
      <c r="X61" s="3"/>
      <c r="Y61" s="3"/>
      <c r="Z61" s="4"/>
    </row>
    <row r="62" spans="1:26" ht="15.75" customHeight="1">
      <c r="A62" s="83"/>
      <c r="B62" s="83"/>
      <c r="C62" s="83"/>
      <c r="D62" s="83"/>
      <c r="E62" s="83"/>
      <c r="F62" s="83"/>
      <c r="G62" s="83"/>
      <c r="H62" s="83"/>
      <c r="I62" s="83"/>
      <c r="J62" s="83"/>
      <c r="K62" s="3"/>
      <c r="L62" s="3"/>
      <c r="M62" s="3"/>
      <c r="N62" s="3"/>
      <c r="O62" s="3"/>
      <c r="P62" s="3"/>
      <c r="Q62" s="3"/>
      <c r="R62" s="3"/>
      <c r="S62" s="3"/>
      <c r="T62" s="3"/>
      <c r="U62" s="3"/>
      <c r="V62" s="3"/>
      <c r="W62" s="3"/>
      <c r="X62" s="3"/>
      <c r="Y62" s="3"/>
      <c r="Z62" s="4"/>
    </row>
    <row r="63" spans="1:26" ht="16.5" customHeight="1">
      <c r="A63" s="93">
        <v>19</v>
      </c>
      <c r="B63" s="110" t="str">
        <f>IF('8. Seguimiento Cuatrimestral'!B63:B65="","",'8. Seguimiento Cuatrimestral'!B63:B65)</f>
        <v/>
      </c>
      <c r="C63" s="110" t="str">
        <f>IF('8. Seguimiento Cuatrimestral'!C63:C65="","",'8. Seguimiento Cuatrimestral'!C63:C65)</f>
        <v/>
      </c>
      <c r="D63" s="110" t="str">
        <f>IF('8. Seguimiento Cuatrimestral'!D63:D65="","",'8. Seguimiento Cuatrimestral'!D63:D65)</f>
        <v/>
      </c>
      <c r="E63" s="122">
        <f>'8. Seguimiento Cuatrimestral'!F63:F65</f>
        <v>0</v>
      </c>
      <c r="F63" s="122">
        <f>'8. Seguimiento Cuatrimestral'!J63:J65</f>
        <v>0</v>
      </c>
      <c r="G63" s="122">
        <f>'8. Seguimiento Cuatrimestral'!M63:M65</f>
        <v>0</v>
      </c>
      <c r="H63" s="122">
        <f>'8. Seguimiento Cuatrimestral'!Q63:Q65</f>
        <v>0</v>
      </c>
      <c r="I63" s="122">
        <f>'8. Seguimiento Cuatrimestral'!T63:T65</f>
        <v>0</v>
      </c>
      <c r="J63" s="122">
        <f>'8. Seguimiento Cuatrimestral'!X63:X65</f>
        <v>0</v>
      </c>
      <c r="K63" s="3"/>
      <c r="L63" s="3"/>
      <c r="M63" s="3"/>
      <c r="N63" s="3"/>
      <c r="O63" s="3"/>
      <c r="P63" s="3"/>
      <c r="Q63" s="3"/>
      <c r="R63" s="3"/>
      <c r="S63" s="3"/>
      <c r="T63" s="3"/>
      <c r="U63" s="3"/>
      <c r="V63" s="3"/>
      <c r="W63" s="3"/>
      <c r="X63" s="3"/>
      <c r="Y63" s="3"/>
      <c r="Z63" s="4"/>
    </row>
    <row r="64" spans="1:26" ht="15.75" customHeight="1">
      <c r="A64" s="88"/>
      <c r="B64" s="88"/>
      <c r="C64" s="88"/>
      <c r="D64" s="88"/>
      <c r="E64" s="88"/>
      <c r="F64" s="88"/>
      <c r="G64" s="88"/>
      <c r="H64" s="88"/>
      <c r="I64" s="88"/>
      <c r="J64" s="88"/>
      <c r="K64" s="3"/>
      <c r="L64" s="3"/>
      <c r="M64" s="3"/>
      <c r="N64" s="3"/>
      <c r="O64" s="3"/>
      <c r="P64" s="3"/>
      <c r="Q64" s="3"/>
      <c r="R64" s="3"/>
      <c r="S64" s="3"/>
      <c r="T64" s="3"/>
      <c r="U64" s="3"/>
      <c r="V64" s="3"/>
      <c r="W64" s="3"/>
      <c r="X64" s="3"/>
      <c r="Y64" s="3"/>
      <c r="Z64" s="4"/>
    </row>
    <row r="65" spans="1:26" ht="15.75" customHeight="1">
      <c r="A65" s="83"/>
      <c r="B65" s="83"/>
      <c r="C65" s="83"/>
      <c r="D65" s="83"/>
      <c r="E65" s="83"/>
      <c r="F65" s="83"/>
      <c r="G65" s="83"/>
      <c r="H65" s="83"/>
      <c r="I65" s="83"/>
      <c r="J65" s="83"/>
      <c r="K65" s="3"/>
      <c r="L65" s="3"/>
      <c r="M65" s="3"/>
      <c r="N65" s="3"/>
      <c r="O65" s="3"/>
      <c r="P65" s="3"/>
      <c r="Q65" s="3"/>
      <c r="R65" s="3"/>
      <c r="S65" s="3"/>
      <c r="T65" s="3"/>
      <c r="U65" s="3"/>
      <c r="V65" s="3"/>
      <c r="W65" s="3"/>
      <c r="X65" s="3"/>
      <c r="Y65" s="3"/>
      <c r="Z65" s="4"/>
    </row>
    <row r="66" spans="1:26" ht="16.5" customHeight="1">
      <c r="A66" s="93">
        <v>20</v>
      </c>
      <c r="B66" s="110" t="str">
        <f>IF('8. Seguimiento Cuatrimestral'!B66:B68="","",'8. Seguimiento Cuatrimestral'!B66:B68)</f>
        <v/>
      </c>
      <c r="C66" s="110" t="str">
        <f>IF('8. Seguimiento Cuatrimestral'!C66:C68="","",'8. Seguimiento Cuatrimestral'!C66:C68)</f>
        <v/>
      </c>
      <c r="D66" s="110" t="str">
        <f>IF('8. Seguimiento Cuatrimestral'!D66:D68="","",'8. Seguimiento Cuatrimestral'!D66:D68)</f>
        <v/>
      </c>
      <c r="E66" s="122">
        <f>'8. Seguimiento Cuatrimestral'!F66:F68</f>
        <v>0</v>
      </c>
      <c r="F66" s="122">
        <f>'8. Seguimiento Cuatrimestral'!J66:J68</f>
        <v>0</v>
      </c>
      <c r="G66" s="122">
        <f>'8. Seguimiento Cuatrimestral'!M66:M68</f>
        <v>0</v>
      </c>
      <c r="H66" s="122">
        <f>'8. Seguimiento Cuatrimestral'!Q66:Q68</f>
        <v>0</v>
      </c>
      <c r="I66" s="122">
        <f>'8. Seguimiento Cuatrimestral'!T66:T68</f>
        <v>0</v>
      </c>
      <c r="J66" s="122">
        <f>'8. Seguimiento Cuatrimestral'!X66:X68</f>
        <v>0</v>
      </c>
      <c r="K66" s="3"/>
      <c r="L66" s="3"/>
      <c r="M66" s="3"/>
      <c r="N66" s="3"/>
      <c r="O66" s="3"/>
      <c r="P66" s="3"/>
      <c r="Q66" s="3"/>
      <c r="R66" s="3"/>
      <c r="S66" s="3"/>
      <c r="T66" s="3"/>
      <c r="U66" s="3"/>
      <c r="V66" s="3"/>
      <c r="W66" s="3"/>
      <c r="X66" s="3"/>
      <c r="Y66" s="3"/>
      <c r="Z66" s="4"/>
    </row>
    <row r="67" spans="1:26" ht="15.75" customHeight="1">
      <c r="A67" s="88"/>
      <c r="B67" s="88"/>
      <c r="C67" s="88"/>
      <c r="D67" s="88"/>
      <c r="E67" s="88"/>
      <c r="F67" s="88"/>
      <c r="G67" s="88"/>
      <c r="H67" s="88"/>
      <c r="I67" s="88"/>
      <c r="J67" s="88"/>
      <c r="K67" s="2"/>
      <c r="L67" s="2"/>
      <c r="M67" s="2"/>
      <c r="N67" s="2"/>
      <c r="O67" s="2"/>
      <c r="P67" s="2"/>
      <c r="Q67" s="2"/>
      <c r="R67" s="2"/>
      <c r="S67" s="2"/>
      <c r="T67" s="2"/>
      <c r="U67" s="2"/>
      <c r="V67" s="2"/>
      <c r="W67" s="2"/>
      <c r="X67" s="2"/>
      <c r="Y67" s="2"/>
      <c r="Z67" s="4"/>
    </row>
    <row r="68" spans="1:26" ht="15.75" customHeight="1">
      <c r="A68" s="83"/>
      <c r="B68" s="83"/>
      <c r="C68" s="83"/>
      <c r="D68" s="83"/>
      <c r="E68" s="83"/>
      <c r="F68" s="83"/>
      <c r="G68" s="83"/>
      <c r="H68" s="83"/>
      <c r="I68" s="83"/>
      <c r="J68" s="83"/>
      <c r="K68" s="2"/>
      <c r="L68" s="2"/>
      <c r="M68" s="2"/>
      <c r="N68" s="2"/>
      <c r="O68" s="2"/>
      <c r="P68" s="2"/>
      <c r="Q68" s="2"/>
      <c r="R68" s="2"/>
      <c r="S68" s="2"/>
      <c r="T68" s="2"/>
      <c r="U68" s="2"/>
      <c r="V68" s="2"/>
      <c r="W68" s="2"/>
      <c r="X68" s="2"/>
      <c r="Y68" s="2"/>
      <c r="Z68" s="4"/>
    </row>
    <row r="69" spans="1:26" ht="23.25" customHeight="1">
      <c r="A69" s="2"/>
      <c r="B69" s="134" t="s">
        <v>330</v>
      </c>
      <c r="C69" s="62"/>
      <c r="D69" s="59"/>
      <c r="E69" s="39">
        <f t="shared" ref="E69:J69" si="0">IFERROR(AVERAGE(E9:E68),"")</f>
        <v>5.8750000000000004E-2</v>
      </c>
      <c r="F69" s="39">
        <f t="shared" si="0"/>
        <v>0</v>
      </c>
      <c r="G69" s="39">
        <f t="shared" si="0"/>
        <v>7.375000000000001E-2</v>
      </c>
      <c r="H69" s="39">
        <f t="shared" si="0"/>
        <v>0</v>
      </c>
      <c r="I69" s="39">
        <f t="shared" si="0"/>
        <v>0</v>
      </c>
      <c r="J69" s="39">
        <f t="shared" si="0"/>
        <v>0</v>
      </c>
      <c r="K69" s="2"/>
      <c r="L69" s="2"/>
      <c r="M69" s="2"/>
      <c r="N69" s="2"/>
      <c r="O69" s="2"/>
      <c r="P69" s="2"/>
      <c r="Q69" s="2"/>
      <c r="R69" s="2"/>
      <c r="S69" s="2"/>
      <c r="T69" s="2"/>
      <c r="U69" s="2"/>
      <c r="V69" s="2"/>
      <c r="W69" s="2"/>
      <c r="X69" s="2"/>
      <c r="Y69" s="2"/>
      <c r="Z69" s="4"/>
    </row>
    <row r="70" spans="1:26" ht="23.25" customHeight="1">
      <c r="A70" s="7"/>
      <c r="B70" s="134" t="s">
        <v>331</v>
      </c>
      <c r="C70" s="62"/>
      <c r="D70" s="59"/>
      <c r="E70" s="40">
        <v>0.33333333333333337</v>
      </c>
      <c r="F70" s="40">
        <v>0.33333333333333337</v>
      </c>
      <c r="G70" s="40">
        <v>0.66666666666666596</v>
      </c>
      <c r="H70" s="40">
        <v>0.66666666666666596</v>
      </c>
      <c r="I70" s="40">
        <v>1</v>
      </c>
      <c r="J70" s="40">
        <v>1</v>
      </c>
      <c r="K70" s="2"/>
      <c r="L70" s="2"/>
      <c r="M70" s="2"/>
      <c r="N70" s="2"/>
      <c r="O70" s="2"/>
      <c r="P70" s="2"/>
      <c r="Q70" s="2"/>
      <c r="R70" s="2"/>
      <c r="S70" s="2"/>
      <c r="T70" s="2"/>
      <c r="U70" s="2"/>
      <c r="V70" s="2"/>
      <c r="W70" s="2"/>
      <c r="X70" s="2"/>
      <c r="Y70" s="2"/>
      <c r="Z70" s="4"/>
    </row>
    <row r="71" spans="1:26" ht="23.25" customHeight="1">
      <c r="A71" s="7"/>
      <c r="B71" s="134" t="s">
        <v>332</v>
      </c>
      <c r="C71" s="62"/>
      <c r="D71" s="59"/>
      <c r="E71" s="39">
        <f t="shared" ref="E71:J71" si="1">IFERROR(E69/E70,"")</f>
        <v>0.17624999999999999</v>
      </c>
      <c r="F71" s="39">
        <f t="shared" si="1"/>
        <v>0</v>
      </c>
      <c r="G71" s="39">
        <f t="shared" si="1"/>
        <v>0.11062500000000013</v>
      </c>
      <c r="H71" s="39">
        <f t="shared" si="1"/>
        <v>0</v>
      </c>
      <c r="I71" s="39">
        <f t="shared" si="1"/>
        <v>0</v>
      </c>
      <c r="J71" s="39">
        <f t="shared" si="1"/>
        <v>0</v>
      </c>
      <c r="K71" s="2"/>
      <c r="L71" s="2"/>
      <c r="M71" s="2"/>
      <c r="N71" s="2"/>
      <c r="O71" s="2"/>
      <c r="P71" s="2"/>
      <c r="Q71" s="2"/>
      <c r="R71" s="2"/>
      <c r="S71" s="2"/>
      <c r="T71" s="2"/>
      <c r="U71" s="2"/>
      <c r="V71" s="2"/>
      <c r="W71" s="2"/>
      <c r="X71" s="2"/>
      <c r="Y71" s="2"/>
      <c r="Z71" s="4"/>
    </row>
    <row r="72" spans="1:26" ht="15.75" customHeight="1">
      <c r="A72" s="7"/>
      <c r="B72" s="7"/>
      <c r="C72" s="7"/>
      <c r="D72" s="2"/>
      <c r="E72" s="2"/>
      <c r="F72" s="2"/>
      <c r="G72" s="2"/>
      <c r="H72" s="2"/>
      <c r="I72" s="2"/>
      <c r="J72" s="2"/>
      <c r="K72" s="2"/>
      <c r="L72" s="2"/>
      <c r="M72" s="2"/>
      <c r="N72" s="2"/>
      <c r="O72" s="2"/>
      <c r="P72" s="2"/>
      <c r="Q72" s="2"/>
      <c r="R72" s="2"/>
      <c r="S72" s="2"/>
      <c r="T72" s="2"/>
      <c r="U72" s="2"/>
      <c r="V72" s="2"/>
      <c r="W72" s="2"/>
      <c r="X72" s="2"/>
      <c r="Y72" s="2"/>
      <c r="Z72" s="4"/>
    </row>
    <row r="73" spans="1:26" ht="15.75" customHeight="1">
      <c r="A73" s="7"/>
      <c r="B73" s="7"/>
      <c r="C73" s="7"/>
      <c r="D73" s="2"/>
      <c r="E73" s="2"/>
      <c r="F73" s="2"/>
      <c r="G73" s="2"/>
      <c r="H73" s="2"/>
      <c r="I73" s="2"/>
      <c r="J73" s="2"/>
      <c r="K73" s="2"/>
      <c r="L73" s="2"/>
      <c r="M73" s="2"/>
      <c r="N73" s="2"/>
      <c r="O73" s="2"/>
      <c r="P73" s="2"/>
      <c r="Q73" s="2"/>
      <c r="R73" s="2"/>
      <c r="S73" s="2"/>
      <c r="T73" s="2"/>
      <c r="U73" s="2"/>
      <c r="V73" s="2"/>
      <c r="W73" s="2"/>
      <c r="X73" s="2"/>
      <c r="Y73" s="2"/>
      <c r="Z73" s="4"/>
    </row>
    <row r="74" spans="1:26" ht="15.75" customHeight="1">
      <c r="A74" s="7"/>
      <c r="B74" s="7"/>
      <c r="C74" s="7"/>
      <c r="D74" s="2"/>
      <c r="E74" s="2"/>
      <c r="F74" s="2"/>
      <c r="G74" s="2"/>
      <c r="H74" s="2"/>
      <c r="I74" s="2"/>
      <c r="J74" s="2"/>
      <c r="K74" s="2"/>
      <c r="L74" s="2"/>
      <c r="M74" s="2"/>
      <c r="N74" s="2"/>
      <c r="O74" s="2"/>
      <c r="P74" s="2"/>
      <c r="Q74" s="2"/>
      <c r="R74" s="2"/>
      <c r="S74" s="2"/>
      <c r="T74" s="2"/>
      <c r="U74" s="2"/>
      <c r="V74" s="2"/>
      <c r="W74" s="2"/>
      <c r="X74" s="2"/>
      <c r="Y74" s="2"/>
      <c r="Z74" s="4"/>
    </row>
    <row r="75" spans="1:26" ht="15.75" customHeight="1">
      <c r="A75" s="7"/>
      <c r="B75" s="7"/>
      <c r="C75" s="7"/>
      <c r="D75" s="2"/>
      <c r="E75" s="2"/>
      <c r="F75" s="2"/>
      <c r="G75" s="2"/>
      <c r="H75" s="2"/>
      <c r="I75" s="2"/>
      <c r="J75" s="2"/>
      <c r="K75" s="2"/>
      <c r="L75" s="2"/>
      <c r="M75" s="2"/>
      <c r="N75" s="2"/>
      <c r="O75" s="2"/>
      <c r="P75" s="2"/>
      <c r="Q75" s="2"/>
      <c r="R75" s="2"/>
      <c r="S75" s="2"/>
      <c r="T75" s="2"/>
      <c r="U75" s="2"/>
      <c r="V75" s="2"/>
      <c r="W75" s="2"/>
      <c r="X75" s="2"/>
      <c r="Y75" s="2"/>
      <c r="Z75" s="4"/>
    </row>
    <row r="76" spans="1:26" ht="15.75" customHeight="1">
      <c r="A76" s="7"/>
      <c r="B76" s="7"/>
      <c r="C76" s="7"/>
      <c r="D76" s="2"/>
      <c r="E76" s="2"/>
      <c r="F76" s="2"/>
      <c r="G76" s="2"/>
      <c r="H76" s="2"/>
      <c r="I76" s="2"/>
      <c r="J76" s="2"/>
      <c r="K76" s="2"/>
      <c r="L76" s="2"/>
      <c r="M76" s="2"/>
      <c r="N76" s="2"/>
      <c r="O76" s="2"/>
      <c r="P76" s="2"/>
      <c r="Q76" s="2"/>
      <c r="R76" s="2"/>
      <c r="S76" s="2"/>
      <c r="T76" s="2"/>
      <c r="U76" s="2"/>
      <c r="V76" s="2"/>
      <c r="W76" s="2"/>
      <c r="X76" s="2"/>
      <c r="Y76" s="2"/>
      <c r="Z76" s="4"/>
    </row>
    <row r="77" spans="1:26" ht="15.75" customHeight="1">
      <c r="A77" s="7"/>
      <c r="B77" s="7"/>
      <c r="C77" s="7"/>
      <c r="D77" s="2"/>
      <c r="E77" s="2"/>
      <c r="F77" s="2"/>
      <c r="G77" s="2"/>
      <c r="H77" s="2"/>
      <c r="I77" s="2"/>
      <c r="J77" s="2"/>
      <c r="K77" s="2"/>
      <c r="L77" s="2"/>
      <c r="M77" s="2"/>
      <c r="N77" s="2"/>
      <c r="O77" s="2"/>
      <c r="P77" s="2"/>
      <c r="Q77" s="2"/>
      <c r="R77" s="2"/>
      <c r="S77" s="2"/>
      <c r="T77" s="2"/>
      <c r="U77" s="2"/>
      <c r="V77" s="2"/>
      <c r="W77" s="2"/>
      <c r="X77" s="2"/>
      <c r="Y77" s="2"/>
      <c r="Z77" s="4"/>
    </row>
    <row r="78" spans="1:26" ht="15.75" customHeight="1">
      <c r="A78" s="7"/>
      <c r="B78" s="7"/>
      <c r="C78" s="7"/>
      <c r="D78" s="2"/>
      <c r="E78" s="2"/>
      <c r="F78" s="2"/>
      <c r="G78" s="2"/>
      <c r="H78" s="2"/>
      <c r="I78" s="2"/>
      <c r="J78" s="2"/>
      <c r="K78" s="2"/>
      <c r="L78" s="2"/>
      <c r="M78" s="2"/>
      <c r="N78" s="2"/>
      <c r="O78" s="2"/>
      <c r="P78" s="2"/>
      <c r="Q78" s="2"/>
      <c r="R78" s="2"/>
      <c r="S78" s="2"/>
      <c r="T78" s="2"/>
      <c r="U78" s="2"/>
      <c r="V78" s="2"/>
      <c r="W78" s="2"/>
      <c r="X78" s="2"/>
      <c r="Y78" s="2"/>
      <c r="Z78" s="4"/>
    </row>
    <row r="79" spans="1:26" ht="15.75" customHeight="1">
      <c r="A79" s="7"/>
      <c r="B79" s="7"/>
      <c r="C79" s="7"/>
      <c r="D79" s="2"/>
      <c r="E79" s="2"/>
      <c r="F79" s="2"/>
      <c r="G79" s="2"/>
      <c r="H79" s="2"/>
      <c r="I79" s="2"/>
      <c r="J79" s="2"/>
      <c r="K79" s="2"/>
      <c r="L79" s="2"/>
      <c r="M79" s="2"/>
      <c r="N79" s="2"/>
      <c r="O79" s="2"/>
      <c r="P79" s="2"/>
      <c r="Q79" s="2"/>
      <c r="R79" s="2"/>
      <c r="S79" s="2"/>
      <c r="T79" s="2"/>
      <c r="U79" s="2"/>
      <c r="V79" s="2"/>
      <c r="W79" s="2"/>
      <c r="X79" s="2"/>
      <c r="Y79" s="2"/>
      <c r="Z79" s="4"/>
    </row>
    <row r="80" spans="1:26" ht="15.75" customHeight="1">
      <c r="A80" s="7"/>
      <c r="B80" s="7"/>
      <c r="C80" s="7"/>
      <c r="D80" s="2"/>
      <c r="E80" s="2"/>
      <c r="F80" s="2"/>
      <c r="G80" s="2"/>
      <c r="H80" s="2"/>
      <c r="I80" s="2"/>
      <c r="J80" s="2"/>
      <c r="K80" s="2"/>
      <c r="L80" s="2"/>
      <c r="M80" s="2"/>
      <c r="N80" s="2"/>
      <c r="O80" s="2"/>
      <c r="P80" s="2"/>
      <c r="Q80" s="2"/>
      <c r="R80" s="2"/>
      <c r="S80" s="2"/>
      <c r="T80" s="2"/>
      <c r="U80" s="2"/>
      <c r="V80" s="2"/>
      <c r="W80" s="2"/>
      <c r="X80" s="2"/>
      <c r="Y80" s="2"/>
      <c r="Z80" s="4"/>
    </row>
    <row r="81" spans="1:26" ht="15.75" customHeight="1">
      <c r="A81" s="7"/>
      <c r="B81" s="7"/>
      <c r="C81" s="7"/>
      <c r="D81" s="2"/>
      <c r="E81" s="2"/>
      <c r="F81" s="2"/>
      <c r="G81" s="2"/>
      <c r="H81" s="2"/>
      <c r="I81" s="2"/>
      <c r="J81" s="2"/>
      <c r="K81" s="2"/>
      <c r="L81" s="2"/>
      <c r="M81" s="2"/>
      <c r="N81" s="2"/>
      <c r="O81" s="2"/>
      <c r="P81" s="2"/>
      <c r="Q81" s="2"/>
      <c r="R81" s="2"/>
      <c r="S81" s="2"/>
      <c r="T81" s="2"/>
      <c r="U81" s="2"/>
      <c r="V81" s="2"/>
      <c r="W81" s="2"/>
      <c r="X81" s="2"/>
      <c r="Y81" s="2"/>
      <c r="Z81" s="4"/>
    </row>
    <row r="82" spans="1:26" ht="15.75" customHeight="1">
      <c r="A82" s="7"/>
      <c r="B82" s="7"/>
      <c r="C82" s="7"/>
      <c r="D82" s="2"/>
      <c r="E82" s="2"/>
      <c r="F82" s="2"/>
      <c r="G82" s="2"/>
      <c r="H82" s="2"/>
      <c r="I82" s="2"/>
      <c r="J82" s="2"/>
      <c r="K82" s="2"/>
      <c r="L82" s="2"/>
      <c r="M82" s="2"/>
      <c r="N82" s="2"/>
      <c r="O82" s="2"/>
      <c r="P82" s="2"/>
      <c r="Q82" s="2"/>
      <c r="R82" s="2"/>
      <c r="S82" s="2"/>
      <c r="T82" s="2"/>
      <c r="U82" s="2"/>
      <c r="V82" s="2"/>
      <c r="W82" s="2"/>
      <c r="X82" s="2"/>
      <c r="Y82" s="2"/>
      <c r="Z82" s="4"/>
    </row>
    <row r="83" spans="1:26" ht="15.75" customHeight="1">
      <c r="A83" s="7"/>
      <c r="B83" s="7"/>
      <c r="C83" s="7"/>
      <c r="D83" s="2"/>
      <c r="E83" s="2"/>
      <c r="F83" s="2"/>
      <c r="G83" s="2"/>
      <c r="H83" s="2"/>
      <c r="I83" s="2"/>
      <c r="J83" s="2"/>
      <c r="K83" s="2"/>
      <c r="L83" s="2"/>
      <c r="M83" s="2"/>
      <c r="N83" s="2"/>
      <c r="O83" s="2"/>
      <c r="P83" s="2"/>
      <c r="Q83" s="2"/>
      <c r="R83" s="2"/>
      <c r="S83" s="2"/>
      <c r="T83" s="2"/>
      <c r="U83" s="2"/>
      <c r="V83" s="2"/>
      <c r="W83" s="2"/>
      <c r="X83" s="2"/>
      <c r="Y83" s="2"/>
      <c r="Z83" s="4"/>
    </row>
    <row r="84" spans="1:26" ht="15.75" customHeight="1">
      <c r="A84" s="7"/>
      <c r="B84" s="7"/>
      <c r="C84" s="7"/>
      <c r="D84" s="2"/>
      <c r="E84" s="2"/>
      <c r="F84" s="2"/>
      <c r="G84" s="2"/>
      <c r="H84" s="2"/>
      <c r="I84" s="2"/>
      <c r="J84" s="2"/>
      <c r="K84" s="2"/>
      <c r="L84" s="2"/>
      <c r="M84" s="2"/>
      <c r="N84" s="2"/>
      <c r="O84" s="2"/>
      <c r="P84" s="2"/>
      <c r="Q84" s="2"/>
      <c r="R84" s="2"/>
      <c r="S84" s="2"/>
      <c r="T84" s="2"/>
      <c r="U84" s="2"/>
      <c r="V84" s="2"/>
      <c r="W84" s="2"/>
      <c r="X84" s="2"/>
      <c r="Y84" s="2"/>
      <c r="Z84" s="4"/>
    </row>
    <row r="85" spans="1:26" ht="15.75" customHeight="1">
      <c r="A85" s="7"/>
      <c r="B85" s="7"/>
      <c r="C85" s="7"/>
      <c r="D85" s="2"/>
      <c r="E85" s="2"/>
      <c r="F85" s="2"/>
      <c r="G85" s="2"/>
      <c r="H85" s="2"/>
      <c r="I85" s="2"/>
      <c r="J85" s="2"/>
      <c r="K85" s="2"/>
      <c r="L85" s="2"/>
      <c r="M85" s="2"/>
      <c r="N85" s="2"/>
      <c r="O85" s="2"/>
      <c r="P85" s="2"/>
      <c r="Q85" s="2"/>
      <c r="R85" s="2"/>
      <c r="S85" s="2"/>
      <c r="T85" s="2"/>
      <c r="U85" s="2"/>
      <c r="V85" s="2"/>
      <c r="W85" s="2"/>
      <c r="X85" s="2"/>
      <c r="Y85" s="2"/>
      <c r="Z85" s="4"/>
    </row>
    <row r="86" spans="1:26" ht="15.75" customHeight="1">
      <c r="A86" s="7"/>
      <c r="B86" s="7"/>
      <c r="C86" s="7"/>
      <c r="D86" s="2"/>
      <c r="E86" s="2"/>
      <c r="F86" s="2"/>
      <c r="G86" s="2"/>
      <c r="H86" s="2"/>
      <c r="I86" s="2"/>
      <c r="J86" s="2"/>
      <c r="K86" s="2"/>
      <c r="L86" s="2"/>
      <c r="M86" s="2"/>
      <c r="N86" s="2"/>
      <c r="O86" s="2"/>
      <c r="P86" s="2"/>
      <c r="Q86" s="2"/>
      <c r="R86" s="2"/>
      <c r="S86" s="2"/>
      <c r="T86" s="2"/>
      <c r="U86" s="2"/>
      <c r="V86" s="2"/>
      <c r="W86" s="2"/>
      <c r="X86" s="2"/>
      <c r="Y86" s="2"/>
      <c r="Z86" s="4"/>
    </row>
    <row r="87" spans="1:26" ht="15.75" customHeight="1">
      <c r="A87" s="7"/>
      <c r="B87" s="7"/>
      <c r="C87" s="7"/>
      <c r="D87" s="2"/>
      <c r="E87" s="2"/>
      <c r="F87" s="2"/>
      <c r="G87" s="2"/>
      <c r="H87" s="2"/>
      <c r="I87" s="2"/>
      <c r="J87" s="2"/>
      <c r="K87" s="2"/>
      <c r="L87" s="2"/>
      <c r="M87" s="2"/>
      <c r="N87" s="2"/>
      <c r="O87" s="2"/>
      <c r="P87" s="2"/>
      <c r="Q87" s="2"/>
      <c r="R87" s="2"/>
      <c r="S87" s="2"/>
      <c r="T87" s="2"/>
      <c r="U87" s="2"/>
      <c r="V87" s="2"/>
      <c r="W87" s="2"/>
      <c r="X87" s="2"/>
      <c r="Y87" s="2"/>
      <c r="Z87" s="4"/>
    </row>
    <row r="88" spans="1:26" ht="15.75" customHeight="1">
      <c r="A88" s="7"/>
      <c r="B88" s="7"/>
      <c r="C88" s="7"/>
      <c r="D88" s="2"/>
      <c r="E88" s="2"/>
      <c r="F88" s="2"/>
      <c r="G88" s="2"/>
      <c r="H88" s="2"/>
      <c r="I88" s="2"/>
      <c r="J88" s="2"/>
      <c r="K88" s="2"/>
      <c r="L88" s="2"/>
      <c r="M88" s="2"/>
      <c r="N88" s="2"/>
      <c r="O88" s="2"/>
      <c r="P88" s="2"/>
      <c r="Q88" s="2"/>
      <c r="R88" s="2"/>
      <c r="S88" s="2"/>
      <c r="T88" s="2"/>
      <c r="U88" s="2"/>
      <c r="V88" s="2"/>
      <c r="W88" s="2"/>
      <c r="X88" s="2"/>
      <c r="Y88" s="2"/>
      <c r="Z88" s="4"/>
    </row>
    <row r="89" spans="1:26" ht="15.75" customHeight="1">
      <c r="A89" s="7"/>
      <c r="B89" s="7"/>
      <c r="C89" s="7"/>
      <c r="D89" s="2"/>
      <c r="E89" s="2"/>
      <c r="F89" s="2"/>
      <c r="G89" s="2"/>
      <c r="H89" s="2"/>
      <c r="I89" s="2"/>
      <c r="J89" s="2"/>
      <c r="K89" s="2"/>
      <c r="L89" s="2"/>
      <c r="M89" s="2"/>
      <c r="N89" s="2"/>
      <c r="O89" s="2"/>
      <c r="P89" s="2"/>
      <c r="Q89" s="2"/>
      <c r="R89" s="2"/>
      <c r="S89" s="2"/>
      <c r="T89" s="2"/>
      <c r="U89" s="2"/>
      <c r="V89" s="2"/>
      <c r="W89" s="2"/>
      <c r="X89" s="2"/>
      <c r="Y89" s="2"/>
      <c r="Z89" s="4"/>
    </row>
    <row r="90" spans="1:26" ht="15.75" customHeight="1">
      <c r="A90" s="7"/>
      <c r="B90" s="7"/>
      <c r="C90" s="7"/>
      <c r="D90" s="2"/>
      <c r="E90" s="2"/>
      <c r="F90" s="2"/>
      <c r="G90" s="2"/>
      <c r="H90" s="2"/>
      <c r="I90" s="2"/>
      <c r="J90" s="2"/>
      <c r="K90" s="2"/>
      <c r="L90" s="2"/>
      <c r="M90" s="2"/>
      <c r="N90" s="2"/>
      <c r="O90" s="2"/>
      <c r="P90" s="2"/>
      <c r="Q90" s="2"/>
      <c r="R90" s="2"/>
      <c r="S90" s="2"/>
      <c r="T90" s="2"/>
      <c r="U90" s="2"/>
      <c r="V90" s="2"/>
      <c r="W90" s="2"/>
      <c r="X90" s="2"/>
      <c r="Y90" s="2"/>
      <c r="Z90" s="4"/>
    </row>
    <row r="91" spans="1:26" ht="15.75" customHeight="1">
      <c r="A91" s="7"/>
      <c r="B91" s="7"/>
      <c r="C91" s="7"/>
      <c r="D91" s="2"/>
      <c r="E91" s="2"/>
      <c r="F91" s="2"/>
      <c r="G91" s="2"/>
      <c r="H91" s="2"/>
      <c r="I91" s="2"/>
      <c r="J91" s="2"/>
      <c r="K91" s="2"/>
      <c r="L91" s="2"/>
      <c r="M91" s="2"/>
      <c r="N91" s="2"/>
      <c r="O91" s="2"/>
      <c r="P91" s="2"/>
      <c r="Q91" s="2"/>
      <c r="R91" s="2"/>
      <c r="S91" s="2"/>
      <c r="T91" s="2"/>
      <c r="U91" s="2"/>
      <c r="V91" s="2"/>
      <c r="W91" s="2"/>
      <c r="X91" s="2"/>
      <c r="Y91" s="2"/>
      <c r="Z91" s="4"/>
    </row>
    <row r="92" spans="1:26" ht="15.75" customHeight="1">
      <c r="A92" s="7"/>
      <c r="B92" s="7"/>
      <c r="C92" s="7"/>
      <c r="D92" s="2"/>
      <c r="E92" s="2"/>
      <c r="F92" s="2"/>
      <c r="G92" s="2"/>
      <c r="H92" s="2"/>
      <c r="I92" s="2"/>
      <c r="J92" s="2"/>
      <c r="K92" s="2"/>
      <c r="L92" s="2"/>
      <c r="M92" s="2"/>
      <c r="N92" s="2"/>
      <c r="O92" s="2"/>
      <c r="P92" s="2"/>
      <c r="Q92" s="2"/>
      <c r="R92" s="2"/>
      <c r="S92" s="2"/>
      <c r="T92" s="2"/>
      <c r="U92" s="2"/>
      <c r="V92" s="2"/>
      <c r="W92" s="2"/>
      <c r="X92" s="2"/>
      <c r="Y92" s="2"/>
      <c r="Z92" s="4"/>
    </row>
    <row r="93" spans="1:26" ht="15.75" customHeight="1">
      <c r="A93" s="7"/>
      <c r="B93" s="7"/>
      <c r="C93" s="7"/>
      <c r="D93" s="2"/>
      <c r="E93" s="2"/>
      <c r="F93" s="2"/>
      <c r="G93" s="2"/>
      <c r="H93" s="2"/>
      <c r="I93" s="2"/>
      <c r="J93" s="2"/>
      <c r="K93" s="2"/>
      <c r="L93" s="2"/>
      <c r="M93" s="2"/>
      <c r="N93" s="2"/>
      <c r="O93" s="2"/>
      <c r="P93" s="2"/>
      <c r="Q93" s="2"/>
      <c r="R93" s="2"/>
      <c r="S93" s="2"/>
      <c r="T93" s="2"/>
      <c r="U93" s="2"/>
      <c r="V93" s="2"/>
      <c r="W93" s="2"/>
      <c r="X93" s="2"/>
      <c r="Y93" s="2"/>
      <c r="Z93" s="4"/>
    </row>
    <row r="94" spans="1:26" ht="15.75" customHeight="1">
      <c r="A94" s="7"/>
      <c r="B94" s="7"/>
      <c r="C94" s="7"/>
      <c r="D94" s="2"/>
      <c r="E94" s="2"/>
      <c r="F94" s="2"/>
      <c r="G94" s="2"/>
      <c r="H94" s="2"/>
      <c r="I94" s="2"/>
      <c r="J94" s="2"/>
      <c r="K94" s="2"/>
      <c r="L94" s="2"/>
      <c r="M94" s="2"/>
      <c r="N94" s="2"/>
      <c r="O94" s="2"/>
      <c r="P94" s="2"/>
      <c r="Q94" s="2"/>
      <c r="R94" s="2"/>
      <c r="S94" s="2"/>
      <c r="T94" s="2"/>
      <c r="U94" s="2"/>
      <c r="V94" s="2"/>
      <c r="W94" s="2"/>
      <c r="X94" s="2"/>
      <c r="Y94" s="2"/>
      <c r="Z94" s="4"/>
    </row>
    <row r="95" spans="1:26" ht="15.75" customHeight="1">
      <c r="A95" s="7"/>
      <c r="B95" s="7"/>
      <c r="C95" s="7"/>
      <c r="D95" s="2"/>
      <c r="E95" s="2"/>
      <c r="F95" s="2"/>
      <c r="G95" s="2"/>
      <c r="H95" s="2"/>
      <c r="I95" s="2"/>
      <c r="J95" s="2"/>
      <c r="K95" s="2"/>
      <c r="L95" s="2"/>
      <c r="M95" s="2"/>
      <c r="N95" s="2"/>
      <c r="O95" s="2"/>
      <c r="P95" s="2"/>
      <c r="Q95" s="2"/>
      <c r="R95" s="2"/>
      <c r="S95" s="2"/>
      <c r="T95" s="2"/>
      <c r="U95" s="2"/>
      <c r="V95" s="2"/>
      <c r="W95" s="2"/>
      <c r="X95" s="2"/>
      <c r="Y95" s="2"/>
      <c r="Z95" s="4"/>
    </row>
    <row r="96" spans="1:26" ht="15.75" customHeight="1">
      <c r="A96" s="7"/>
      <c r="B96" s="7"/>
      <c r="C96" s="7"/>
      <c r="D96" s="2"/>
      <c r="E96" s="2"/>
      <c r="F96" s="2"/>
      <c r="G96" s="2"/>
      <c r="H96" s="2"/>
      <c r="I96" s="2"/>
      <c r="J96" s="2"/>
      <c r="K96" s="2"/>
      <c r="L96" s="2"/>
      <c r="M96" s="2"/>
      <c r="N96" s="2"/>
      <c r="O96" s="2"/>
      <c r="P96" s="2"/>
      <c r="Q96" s="2"/>
      <c r="R96" s="2"/>
      <c r="S96" s="2"/>
      <c r="T96" s="2"/>
      <c r="U96" s="2"/>
      <c r="V96" s="2"/>
      <c r="W96" s="2"/>
      <c r="X96" s="2"/>
      <c r="Y96" s="2"/>
      <c r="Z96" s="4"/>
    </row>
    <row r="97" spans="1:26" ht="15.75" customHeight="1">
      <c r="A97" s="7"/>
      <c r="B97" s="7"/>
      <c r="C97" s="7"/>
      <c r="D97" s="2"/>
      <c r="E97" s="2"/>
      <c r="F97" s="2"/>
      <c r="G97" s="2"/>
      <c r="H97" s="2"/>
      <c r="I97" s="2"/>
      <c r="J97" s="2"/>
      <c r="K97" s="2"/>
      <c r="L97" s="2"/>
      <c r="M97" s="2"/>
      <c r="N97" s="2"/>
      <c r="O97" s="2"/>
      <c r="P97" s="2"/>
      <c r="Q97" s="2"/>
      <c r="R97" s="2"/>
      <c r="S97" s="2"/>
      <c r="T97" s="2"/>
      <c r="U97" s="2"/>
      <c r="V97" s="2"/>
      <c r="W97" s="2"/>
      <c r="X97" s="2"/>
      <c r="Y97" s="2"/>
      <c r="Z97" s="4"/>
    </row>
    <row r="98" spans="1:26" ht="15.75" customHeight="1">
      <c r="A98" s="7"/>
      <c r="B98" s="7"/>
      <c r="C98" s="7"/>
      <c r="D98" s="2"/>
      <c r="E98" s="2"/>
      <c r="F98" s="2"/>
      <c r="G98" s="2"/>
      <c r="H98" s="2"/>
      <c r="I98" s="2"/>
      <c r="J98" s="2"/>
      <c r="K98" s="2"/>
      <c r="L98" s="2"/>
      <c r="M98" s="2"/>
      <c r="N98" s="2"/>
      <c r="O98" s="2"/>
      <c r="P98" s="2"/>
      <c r="Q98" s="2"/>
      <c r="R98" s="2"/>
      <c r="S98" s="2"/>
      <c r="T98" s="2"/>
      <c r="U98" s="2"/>
      <c r="V98" s="2"/>
      <c r="W98" s="2"/>
      <c r="X98" s="2"/>
      <c r="Y98" s="2"/>
      <c r="Z98" s="4"/>
    </row>
    <row r="99" spans="1:26" ht="15.75" customHeight="1">
      <c r="A99" s="7"/>
      <c r="B99" s="7"/>
      <c r="C99" s="7"/>
      <c r="D99" s="2"/>
      <c r="E99" s="2"/>
      <c r="F99" s="2"/>
      <c r="G99" s="2"/>
      <c r="H99" s="2"/>
      <c r="I99" s="2"/>
      <c r="J99" s="2"/>
      <c r="K99" s="2"/>
      <c r="L99" s="2"/>
      <c r="M99" s="2"/>
      <c r="N99" s="2"/>
      <c r="O99" s="2"/>
      <c r="P99" s="2"/>
      <c r="Q99" s="2"/>
      <c r="R99" s="2"/>
      <c r="S99" s="2"/>
      <c r="T99" s="2"/>
      <c r="U99" s="2"/>
      <c r="V99" s="2"/>
      <c r="W99" s="2"/>
      <c r="X99" s="2"/>
      <c r="Y99" s="2"/>
      <c r="Z99" s="4"/>
    </row>
    <row r="100" spans="1:26" ht="15.75" customHeight="1">
      <c r="A100" s="7"/>
      <c r="B100" s="7"/>
      <c r="C100" s="7"/>
      <c r="D100" s="2"/>
      <c r="E100" s="2"/>
      <c r="F100" s="2"/>
      <c r="G100" s="2"/>
      <c r="H100" s="2"/>
      <c r="I100" s="2"/>
      <c r="J100" s="2"/>
      <c r="K100" s="2"/>
      <c r="L100" s="2"/>
      <c r="M100" s="2"/>
      <c r="N100" s="2"/>
      <c r="O100" s="2"/>
      <c r="P100" s="2"/>
      <c r="Q100" s="2"/>
      <c r="R100" s="2"/>
      <c r="S100" s="2"/>
      <c r="T100" s="2"/>
      <c r="U100" s="2"/>
      <c r="V100" s="2"/>
      <c r="W100" s="2"/>
      <c r="X100" s="2"/>
      <c r="Y100" s="2"/>
      <c r="Z100" s="4"/>
    </row>
    <row r="101" spans="1:26" ht="15.75" customHeight="1">
      <c r="A101" s="7"/>
      <c r="B101" s="7"/>
      <c r="C101" s="7"/>
      <c r="D101" s="2"/>
      <c r="E101" s="2"/>
      <c r="F101" s="2"/>
      <c r="G101" s="2"/>
      <c r="H101" s="2"/>
      <c r="I101" s="2"/>
      <c r="J101" s="2"/>
      <c r="K101" s="2"/>
      <c r="L101" s="2"/>
      <c r="M101" s="2"/>
      <c r="N101" s="2"/>
      <c r="O101" s="2"/>
      <c r="P101" s="2"/>
      <c r="Q101" s="2"/>
      <c r="R101" s="2"/>
      <c r="S101" s="2"/>
      <c r="T101" s="2"/>
      <c r="U101" s="2"/>
      <c r="V101" s="2"/>
      <c r="W101" s="2"/>
      <c r="X101" s="2"/>
      <c r="Y101" s="2"/>
      <c r="Z101" s="4"/>
    </row>
    <row r="102" spans="1:26" ht="15.75" customHeight="1">
      <c r="A102" s="7"/>
      <c r="B102" s="7"/>
      <c r="C102" s="7"/>
      <c r="D102" s="2"/>
      <c r="E102" s="2"/>
      <c r="F102" s="2"/>
      <c r="G102" s="2"/>
      <c r="H102" s="2"/>
      <c r="I102" s="2"/>
      <c r="J102" s="2"/>
      <c r="K102" s="2"/>
      <c r="L102" s="2"/>
      <c r="M102" s="2"/>
      <c r="N102" s="2"/>
      <c r="O102" s="2"/>
      <c r="P102" s="2"/>
      <c r="Q102" s="2"/>
      <c r="R102" s="2"/>
      <c r="S102" s="2"/>
      <c r="T102" s="2"/>
      <c r="U102" s="2"/>
      <c r="V102" s="2"/>
      <c r="W102" s="2"/>
      <c r="X102" s="2"/>
      <c r="Y102" s="2"/>
      <c r="Z102" s="4"/>
    </row>
    <row r="103" spans="1:26" ht="15.75" customHeight="1">
      <c r="A103" s="7"/>
      <c r="B103" s="7"/>
      <c r="C103" s="7"/>
      <c r="D103" s="2"/>
      <c r="E103" s="2"/>
      <c r="F103" s="2"/>
      <c r="G103" s="2"/>
      <c r="H103" s="2"/>
      <c r="I103" s="2"/>
      <c r="J103" s="2"/>
      <c r="K103" s="2"/>
      <c r="L103" s="2"/>
      <c r="M103" s="2"/>
      <c r="N103" s="2"/>
      <c r="O103" s="2"/>
      <c r="P103" s="2"/>
      <c r="Q103" s="2"/>
      <c r="R103" s="2"/>
      <c r="S103" s="2"/>
      <c r="T103" s="2"/>
      <c r="U103" s="2"/>
      <c r="V103" s="2"/>
      <c r="W103" s="2"/>
      <c r="X103" s="2"/>
      <c r="Y103" s="2"/>
      <c r="Z103" s="4"/>
    </row>
    <row r="104" spans="1:26" ht="15.75" customHeight="1">
      <c r="A104" s="7"/>
      <c r="B104" s="7"/>
      <c r="C104" s="7"/>
      <c r="D104" s="2"/>
      <c r="E104" s="2"/>
      <c r="F104" s="2"/>
      <c r="G104" s="2"/>
      <c r="H104" s="2"/>
      <c r="I104" s="2"/>
      <c r="J104" s="2"/>
      <c r="K104" s="2"/>
      <c r="L104" s="2"/>
      <c r="M104" s="2"/>
      <c r="N104" s="2"/>
      <c r="O104" s="2"/>
      <c r="P104" s="2"/>
      <c r="Q104" s="2"/>
      <c r="R104" s="2"/>
      <c r="S104" s="2"/>
      <c r="T104" s="2"/>
      <c r="U104" s="2"/>
      <c r="V104" s="2"/>
      <c r="W104" s="2"/>
      <c r="X104" s="2"/>
      <c r="Y104" s="2"/>
      <c r="Z104" s="4"/>
    </row>
    <row r="105" spans="1:26" ht="15.75" customHeight="1">
      <c r="A105" s="7"/>
      <c r="B105" s="7"/>
      <c r="C105" s="7"/>
      <c r="D105" s="2"/>
      <c r="E105" s="2"/>
      <c r="F105" s="2"/>
      <c r="G105" s="2"/>
      <c r="H105" s="2"/>
      <c r="I105" s="2"/>
      <c r="J105" s="2"/>
      <c r="K105" s="2"/>
      <c r="L105" s="2"/>
      <c r="M105" s="2"/>
      <c r="N105" s="2"/>
      <c r="O105" s="2"/>
      <c r="P105" s="2"/>
      <c r="Q105" s="2"/>
      <c r="R105" s="2"/>
      <c r="S105" s="2"/>
      <c r="T105" s="2"/>
      <c r="U105" s="2"/>
      <c r="V105" s="2"/>
      <c r="W105" s="2"/>
      <c r="X105" s="2"/>
      <c r="Y105" s="2"/>
      <c r="Z105" s="4"/>
    </row>
    <row r="106" spans="1:26" ht="15.75" customHeight="1">
      <c r="A106" s="7"/>
      <c r="B106" s="7"/>
      <c r="C106" s="7"/>
      <c r="D106" s="2"/>
      <c r="E106" s="2"/>
      <c r="F106" s="2"/>
      <c r="G106" s="2"/>
      <c r="H106" s="2"/>
      <c r="I106" s="2"/>
      <c r="J106" s="2"/>
      <c r="K106" s="2"/>
      <c r="L106" s="2"/>
      <c r="M106" s="2"/>
      <c r="N106" s="2"/>
      <c r="O106" s="2"/>
      <c r="P106" s="2"/>
      <c r="Q106" s="2"/>
      <c r="R106" s="2"/>
      <c r="S106" s="2"/>
      <c r="T106" s="2"/>
      <c r="U106" s="2"/>
      <c r="V106" s="2"/>
      <c r="W106" s="2"/>
      <c r="X106" s="2"/>
      <c r="Y106" s="2"/>
      <c r="Z106" s="4"/>
    </row>
    <row r="107" spans="1:26" ht="15.75" customHeight="1">
      <c r="A107" s="7"/>
      <c r="B107" s="7"/>
      <c r="C107" s="7"/>
      <c r="D107" s="2"/>
      <c r="E107" s="2"/>
      <c r="F107" s="2"/>
      <c r="G107" s="2"/>
      <c r="H107" s="2"/>
      <c r="I107" s="2"/>
      <c r="J107" s="2"/>
      <c r="K107" s="2"/>
      <c r="L107" s="2"/>
      <c r="M107" s="2"/>
      <c r="N107" s="2"/>
      <c r="O107" s="2"/>
      <c r="P107" s="2"/>
      <c r="Q107" s="2"/>
      <c r="R107" s="2"/>
      <c r="S107" s="2"/>
      <c r="T107" s="2"/>
      <c r="U107" s="2"/>
      <c r="V107" s="2"/>
      <c r="W107" s="2"/>
      <c r="X107" s="2"/>
      <c r="Y107" s="2"/>
      <c r="Z107" s="4"/>
    </row>
    <row r="108" spans="1:26" ht="15.75" customHeight="1">
      <c r="A108" s="7"/>
      <c r="B108" s="7"/>
      <c r="C108" s="7"/>
      <c r="D108" s="2"/>
      <c r="E108" s="2"/>
      <c r="F108" s="2"/>
      <c r="G108" s="2"/>
      <c r="H108" s="2"/>
      <c r="I108" s="2"/>
      <c r="J108" s="2"/>
      <c r="K108" s="2"/>
      <c r="L108" s="2"/>
      <c r="M108" s="2"/>
      <c r="N108" s="2"/>
      <c r="O108" s="2"/>
      <c r="P108" s="2"/>
      <c r="Q108" s="2"/>
      <c r="R108" s="2"/>
      <c r="S108" s="2"/>
      <c r="T108" s="2"/>
      <c r="U108" s="2"/>
      <c r="V108" s="2"/>
      <c r="W108" s="2"/>
      <c r="X108" s="2"/>
      <c r="Y108" s="2"/>
      <c r="Z108" s="4"/>
    </row>
    <row r="109" spans="1:26" ht="15.75" customHeight="1">
      <c r="A109" s="7"/>
      <c r="B109" s="7"/>
      <c r="C109" s="7"/>
      <c r="D109" s="2"/>
      <c r="E109" s="2"/>
      <c r="F109" s="2"/>
      <c r="G109" s="2"/>
      <c r="H109" s="2"/>
      <c r="I109" s="2"/>
      <c r="J109" s="2"/>
      <c r="K109" s="2"/>
      <c r="L109" s="2"/>
      <c r="M109" s="2"/>
      <c r="N109" s="2"/>
      <c r="O109" s="2"/>
      <c r="P109" s="2"/>
      <c r="Q109" s="2"/>
      <c r="R109" s="2"/>
      <c r="S109" s="2"/>
      <c r="T109" s="2"/>
      <c r="U109" s="2"/>
      <c r="V109" s="2"/>
      <c r="W109" s="2"/>
      <c r="X109" s="2"/>
      <c r="Y109" s="2"/>
      <c r="Z109" s="4"/>
    </row>
    <row r="110" spans="1:26" ht="15.75" customHeight="1">
      <c r="A110" s="7"/>
      <c r="B110" s="7"/>
      <c r="C110" s="7"/>
      <c r="D110" s="2"/>
      <c r="E110" s="2"/>
      <c r="F110" s="2"/>
      <c r="G110" s="2"/>
      <c r="H110" s="2"/>
      <c r="I110" s="2"/>
      <c r="J110" s="2"/>
      <c r="K110" s="2"/>
      <c r="L110" s="2"/>
      <c r="M110" s="2"/>
      <c r="N110" s="2"/>
      <c r="O110" s="2"/>
      <c r="P110" s="2"/>
      <c r="Q110" s="2"/>
      <c r="R110" s="2"/>
      <c r="S110" s="2"/>
      <c r="T110" s="2"/>
      <c r="U110" s="2"/>
      <c r="V110" s="2"/>
      <c r="W110" s="2"/>
      <c r="X110" s="2"/>
      <c r="Y110" s="2"/>
      <c r="Z110" s="4"/>
    </row>
    <row r="111" spans="1:26" ht="15.75" customHeight="1">
      <c r="A111" s="7"/>
      <c r="B111" s="7"/>
      <c r="C111" s="7"/>
      <c r="D111" s="2"/>
      <c r="E111" s="2"/>
      <c r="F111" s="2"/>
      <c r="G111" s="2"/>
      <c r="H111" s="2"/>
      <c r="I111" s="2"/>
      <c r="J111" s="2"/>
      <c r="K111" s="2"/>
      <c r="L111" s="2"/>
      <c r="M111" s="2"/>
      <c r="N111" s="2"/>
      <c r="O111" s="2"/>
      <c r="P111" s="2"/>
      <c r="Q111" s="2"/>
      <c r="R111" s="2"/>
      <c r="S111" s="2"/>
      <c r="T111" s="2"/>
      <c r="U111" s="2"/>
      <c r="V111" s="2"/>
      <c r="W111" s="2"/>
      <c r="X111" s="2"/>
      <c r="Y111" s="2"/>
      <c r="Z111" s="4"/>
    </row>
    <row r="112" spans="1:26" ht="15.75" customHeight="1">
      <c r="A112" s="7"/>
      <c r="B112" s="7"/>
      <c r="C112" s="7"/>
      <c r="D112" s="2"/>
      <c r="E112" s="2"/>
      <c r="F112" s="2"/>
      <c r="G112" s="2"/>
      <c r="H112" s="2"/>
      <c r="I112" s="2"/>
      <c r="J112" s="2"/>
      <c r="K112" s="2"/>
      <c r="L112" s="2"/>
      <c r="M112" s="2"/>
      <c r="N112" s="2"/>
      <c r="O112" s="2"/>
      <c r="P112" s="2"/>
      <c r="Q112" s="2"/>
      <c r="R112" s="2"/>
      <c r="S112" s="2"/>
      <c r="T112" s="2"/>
      <c r="U112" s="2"/>
      <c r="V112" s="2"/>
      <c r="W112" s="2"/>
      <c r="X112" s="2"/>
      <c r="Y112" s="2"/>
      <c r="Z112" s="4"/>
    </row>
    <row r="113" spans="1:26" ht="15.75" customHeight="1">
      <c r="A113" s="7"/>
      <c r="B113" s="7"/>
      <c r="C113" s="7"/>
      <c r="D113" s="2"/>
      <c r="E113" s="2"/>
      <c r="F113" s="2"/>
      <c r="G113" s="2"/>
      <c r="H113" s="2"/>
      <c r="I113" s="2"/>
      <c r="J113" s="2"/>
      <c r="K113" s="2"/>
      <c r="L113" s="2"/>
      <c r="M113" s="2"/>
      <c r="N113" s="2"/>
      <c r="O113" s="2"/>
      <c r="P113" s="2"/>
      <c r="Q113" s="2"/>
      <c r="R113" s="2"/>
      <c r="S113" s="2"/>
      <c r="T113" s="2"/>
      <c r="U113" s="2"/>
      <c r="V113" s="2"/>
      <c r="W113" s="2"/>
      <c r="X113" s="2"/>
      <c r="Y113" s="2"/>
      <c r="Z113" s="4"/>
    </row>
    <row r="114" spans="1:26" ht="15.75" customHeight="1">
      <c r="A114" s="7"/>
      <c r="B114" s="7"/>
      <c r="C114" s="7"/>
      <c r="D114" s="2"/>
      <c r="E114" s="2"/>
      <c r="F114" s="2"/>
      <c r="G114" s="2"/>
      <c r="H114" s="2"/>
      <c r="I114" s="2"/>
      <c r="J114" s="2"/>
      <c r="K114" s="2"/>
      <c r="L114" s="2"/>
      <c r="M114" s="2"/>
      <c r="N114" s="2"/>
      <c r="O114" s="2"/>
      <c r="P114" s="2"/>
      <c r="Q114" s="2"/>
      <c r="R114" s="2"/>
      <c r="S114" s="2"/>
      <c r="T114" s="2"/>
      <c r="U114" s="2"/>
      <c r="V114" s="2"/>
      <c r="W114" s="2"/>
      <c r="X114" s="2"/>
      <c r="Y114" s="2"/>
      <c r="Z114" s="4"/>
    </row>
    <row r="115" spans="1:26" ht="15.75" customHeight="1">
      <c r="A115" s="7"/>
      <c r="B115" s="7"/>
      <c r="C115" s="7"/>
      <c r="D115" s="2"/>
      <c r="E115" s="2"/>
      <c r="F115" s="2"/>
      <c r="G115" s="2"/>
      <c r="H115" s="2"/>
      <c r="I115" s="2"/>
      <c r="J115" s="2"/>
      <c r="K115" s="2"/>
      <c r="L115" s="2"/>
      <c r="M115" s="2"/>
      <c r="N115" s="2"/>
      <c r="O115" s="2"/>
      <c r="P115" s="2"/>
      <c r="Q115" s="2"/>
      <c r="R115" s="2"/>
      <c r="S115" s="2"/>
      <c r="T115" s="2"/>
      <c r="U115" s="2"/>
      <c r="V115" s="2"/>
      <c r="W115" s="2"/>
      <c r="X115" s="2"/>
      <c r="Y115" s="2"/>
      <c r="Z115" s="4"/>
    </row>
    <row r="116" spans="1:26" ht="15.75" customHeight="1">
      <c r="A116" s="7"/>
      <c r="B116" s="7"/>
      <c r="C116" s="7"/>
      <c r="D116" s="2"/>
      <c r="E116" s="2"/>
      <c r="F116" s="2"/>
      <c r="G116" s="2"/>
      <c r="H116" s="2"/>
      <c r="I116" s="2"/>
      <c r="J116" s="2"/>
      <c r="K116" s="2"/>
      <c r="L116" s="2"/>
      <c r="M116" s="2"/>
      <c r="N116" s="2"/>
      <c r="O116" s="2"/>
      <c r="P116" s="2"/>
      <c r="Q116" s="2"/>
      <c r="R116" s="2"/>
      <c r="S116" s="2"/>
      <c r="T116" s="2"/>
      <c r="U116" s="2"/>
      <c r="V116" s="2"/>
      <c r="W116" s="2"/>
      <c r="X116" s="2"/>
      <c r="Y116" s="2"/>
      <c r="Z116" s="4"/>
    </row>
    <row r="117" spans="1:26" ht="15.75" customHeight="1">
      <c r="A117" s="7"/>
      <c r="B117" s="7"/>
      <c r="C117" s="7"/>
      <c r="D117" s="2"/>
      <c r="E117" s="2"/>
      <c r="F117" s="2"/>
      <c r="G117" s="2"/>
      <c r="H117" s="2"/>
      <c r="I117" s="2"/>
      <c r="J117" s="2"/>
      <c r="K117" s="2"/>
      <c r="L117" s="2"/>
      <c r="M117" s="2"/>
      <c r="N117" s="2"/>
      <c r="O117" s="2"/>
      <c r="P117" s="2"/>
      <c r="Q117" s="2"/>
      <c r="R117" s="2"/>
      <c r="S117" s="2"/>
      <c r="T117" s="2"/>
      <c r="U117" s="2"/>
      <c r="V117" s="2"/>
      <c r="W117" s="2"/>
      <c r="X117" s="2"/>
      <c r="Y117" s="2"/>
      <c r="Z117" s="4"/>
    </row>
    <row r="118" spans="1:26" ht="15.75" customHeight="1">
      <c r="A118" s="7"/>
      <c r="B118" s="7"/>
      <c r="C118" s="7"/>
      <c r="D118" s="2"/>
      <c r="E118" s="2"/>
      <c r="F118" s="2"/>
      <c r="G118" s="2"/>
      <c r="H118" s="2"/>
      <c r="I118" s="2"/>
      <c r="J118" s="2"/>
      <c r="K118" s="2"/>
      <c r="L118" s="2"/>
      <c r="M118" s="2"/>
      <c r="N118" s="2"/>
      <c r="O118" s="2"/>
      <c r="P118" s="2"/>
      <c r="Q118" s="2"/>
      <c r="R118" s="2"/>
      <c r="S118" s="2"/>
      <c r="T118" s="2"/>
      <c r="U118" s="2"/>
      <c r="V118" s="2"/>
      <c r="W118" s="2"/>
      <c r="X118" s="2"/>
      <c r="Y118" s="2"/>
      <c r="Z118" s="4"/>
    </row>
    <row r="119" spans="1:26" ht="15.75" customHeight="1">
      <c r="A119" s="7"/>
      <c r="B119" s="7"/>
      <c r="C119" s="7"/>
      <c r="D119" s="2"/>
      <c r="E119" s="2"/>
      <c r="F119" s="2"/>
      <c r="G119" s="2"/>
      <c r="H119" s="2"/>
      <c r="I119" s="2"/>
      <c r="J119" s="2"/>
      <c r="K119" s="2"/>
      <c r="L119" s="2"/>
      <c r="M119" s="2"/>
      <c r="N119" s="2"/>
      <c r="O119" s="2"/>
      <c r="P119" s="2"/>
      <c r="Q119" s="2"/>
      <c r="R119" s="2"/>
      <c r="S119" s="2"/>
      <c r="T119" s="2"/>
      <c r="U119" s="2"/>
      <c r="V119" s="2"/>
      <c r="W119" s="2"/>
      <c r="X119" s="2"/>
      <c r="Y119" s="2"/>
      <c r="Z119" s="4"/>
    </row>
    <row r="120" spans="1:26" ht="15.75" customHeight="1">
      <c r="A120" s="7"/>
      <c r="B120" s="7"/>
      <c r="C120" s="7"/>
      <c r="D120" s="2"/>
      <c r="E120" s="2"/>
      <c r="F120" s="2"/>
      <c r="G120" s="2"/>
      <c r="H120" s="2"/>
      <c r="I120" s="2"/>
      <c r="J120" s="2"/>
      <c r="K120" s="2"/>
      <c r="L120" s="2"/>
      <c r="M120" s="2"/>
      <c r="N120" s="2"/>
      <c r="O120" s="2"/>
      <c r="P120" s="2"/>
      <c r="Q120" s="2"/>
      <c r="R120" s="2"/>
      <c r="S120" s="2"/>
      <c r="T120" s="2"/>
      <c r="U120" s="2"/>
      <c r="V120" s="2"/>
      <c r="W120" s="2"/>
      <c r="X120" s="2"/>
      <c r="Y120" s="2"/>
      <c r="Z120" s="4"/>
    </row>
    <row r="121" spans="1:26" ht="15.75" customHeight="1">
      <c r="A121" s="7"/>
      <c r="B121" s="7"/>
      <c r="C121" s="7"/>
      <c r="D121" s="2"/>
      <c r="E121" s="2"/>
      <c r="F121" s="2"/>
      <c r="G121" s="2"/>
      <c r="H121" s="2"/>
      <c r="I121" s="2"/>
      <c r="J121" s="2"/>
      <c r="K121" s="2"/>
      <c r="L121" s="2"/>
      <c r="M121" s="2"/>
      <c r="N121" s="2"/>
      <c r="O121" s="2"/>
      <c r="P121" s="2"/>
      <c r="Q121" s="2"/>
      <c r="R121" s="2"/>
      <c r="S121" s="2"/>
      <c r="T121" s="2"/>
      <c r="U121" s="2"/>
      <c r="V121" s="2"/>
      <c r="W121" s="2"/>
      <c r="X121" s="2"/>
      <c r="Y121" s="2"/>
      <c r="Z121" s="4"/>
    </row>
    <row r="122" spans="1:26" ht="15.75" customHeight="1">
      <c r="A122" s="7"/>
      <c r="B122" s="7"/>
      <c r="C122" s="7"/>
      <c r="D122" s="2"/>
      <c r="E122" s="2"/>
      <c r="F122" s="2"/>
      <c r="G122" s="2"/>
      <c r="H122" s="2"/>
      <c r="I122" s="2"/>
      <c r="J122" s="2"/>
      <c r="K122" s="2"/>
      <c r="L122" s="2"/>
      <c r="M122" s="2"/>
      <c r="N122" s="2"/>
      <c r="O122" s="2"/>
      <c r="P122" s="2"/>
      <c r="Q122" s="2"/>
      <c r="R122" s="2"/>
      <c r="S122" s="2"/>
      <c r="T122" s="2"/>
      <c r="U122" s="2"/>
      <c r="V122" s="2"/>
      <c r="W122" s="2"/>
      <c r="X122" s="2"/>
      <c r="Y122" s="2"/>
      <c r="Z122" s="4"/>
    </row>
    <row r="123" spans="1:26" ht="15.75" customHeight="1">
      <c r="A123" s="7"/>
      <c r="B123" s="7"/>
      <c r="C123" s="7"/>
      <c r="D123" s="2"/>
      <c r="E123" s="2"/>
      <c r="F123" s="2"/>
      <c r="G123" s="2"/>
      <c r="H123" s="2"/>
      <c r="I123" s="2"/>
      <c r="J123" s="2"/>
      <c r="K123" s="2"/>
      <c r="L123" s="2"/>
      <c r="M123" s="2"/>
      <c r="N123" s="2"/>
      <c r="O123" s="2"/>
      <c r="P123" s="2"/>
      <c r="Q123" s="2"/>
      <c r="R123" s="2"/>
      <c r="S123" s="2"/>
      <c r="T123" s="2"/>
      <c r="U123" s="2"/>
      <c r="V123" s="2"/>
      <c r="W123" s="2"/>
      <c r="X123" s="2"/>
      <c r="Y123" s="2"/>
      <c r="Z123" s="4"/>
    </row>
    <row r="124" spans="1:26" ht="15.75" customHeight="1">
      <c r="A124" s="7"/>
      <c r="B124" s="7"/>
      <c r="C124" s="7"/>
      <c r="D124" s="2"/>
      <c r="E124" s="2"/>
      <c r="F124" s="2"/>
      <c r="G124" s="2"/>
      <c r="H124" s="2"/>
      <c r="I124" s="2"/>
      <c r="J124" s="2"/>
      <c r="K124" s="2"/>
      <c r="L124" s="2"/>
      <c r="M124" s="2"/>
      <c r="N124" s="2"/>
      <c r="O124" s="2"/>
      <c r="P124" s="2"/>
      <c r="Q124" s="2"/>
      <c r="R124" s="2"/>
      <c r="S124" s="2"/>
      <c r="T124" s="2"/>
      <c r="U124" s="2"/>
      <c r="V124" s="2"/>
      <c r="W124" s="2"/>
      <c r="X124" s="2"/>
      <c r="Y124" s="2"/>
      <c r="Z124" s="4"/>
    </row>
    <row r="125" spans="1:26" ht="15.75" customHeight="1">
      <c r="A125" s="7"/>
      <c r="B125" s="7"/>
      <c r="C125" s="7"/>
      <c r="D125" s="2"/>
      <c r="E125" s="2"/>
      <c r="F125" s="2"/>
      <c r="G125" s="2"/>
      <c r="H125" s="2"/>
      <c r="I125" s="2"/>
      <c r="J125" s="2"/>
      <c r="K125" s="2"/>
      <c r="L125" s="2"/>
      <c r="M125" s="2"/>
      <c r="N125" s="2"/>
      <c r="O125" s="2"/>
      <c r="P125" s="2"/>
      <c r="Q125" s="2"/>
      <c r="R125" s="2"/>
      <c r="S125" s="2"/>
      <c r="T125" s="2"/>
      <c r="U125" s="2"/>
      <c r="V125" s="2"/>
      <c r="W125" s="2"/>
      <c r="X125" s="2"/>
      <c r="Y125" s="2"/>
      <c r="Z125" s="4"/>
    </row>
    <row r="126" spans="1:26" ht="15.75" customHeight="1">
      <c r="A126" s="7"/>
      <c r="B126" s="7"/>
      <c r="C126" s="7"/>
      <c r="D126" s="2"/>
      <c r="E126" s="2"/>
      <c r="F126" s="2"/>
      <c r="G126" s="2"/>
      <c r="H126" s="2"/>
      <c r="I126" s="2"/>
      <c r="J126" s="2"/>
      <c r="K126" s="2"/>
      <c r="L126" s="2"/>
      <c r="M126" s="2"/>
      <c r="N126" s="2"/>
      <c r="O126" s="2"/>
      <c r="P126" s="2"/>
      <c r="Q126" s="2"/>
      <c r="R126" s="2"/>
      <c r="S126" s="2"/>
      <c r="T126" s="2"/>
      <c r="U126" s="2"/>
      <c r="V126" s="2"/>
      <c r="W126" s="2"/>
      <c r="X126" s="2"/>
      <c r="Y126" s="2"/>
      <c r="Z126" s="4"/>
    </row>
    <row r="127" spans="1:26" ht="15.75" customHeight="1">
      <c r="A127" s="7"/>
      <c r="B127" s="7"/>
      <c r="C127" s="7"/>
      <c r="D127" s="2"/>
      <c r="E127" s="2"/>
      <c r="F127" s="2"/>
      <c r="G127" s="2"/>
      <c r="H127" s="2"/>
      <c r="I127" s="2"/>
      <c r="J127" s="2"/>
      <c r="K127" s="2"/>
      <c r="L127" s="2"/>
      <c r="M127" s="2"/>
      <c r="N127" s="2"/>
      <c r="O127" s="2"/>
      <c r="P127" s="2"/>
      <c r="Q127" s="2"/>
      <c r="R127" s="2"/>
      <c r="S127" s="2"/>
      <c r="T127" s="2"/>
      <c r="U127" s="2"/>
      <c r="V127" s="2"/>
      <c r="W127" s="2"/>
      <c r="X127" s="2"/>
      <c r="Y127" s="2"/>
      <c r="Z127" s="4"/>
    </row>
    <row r="128" spans="1:26" ht="15.75" customHeight="1">
      <c r="A128" s="7"/>
      <c r="B128" s="7"/>
      <c r="C128" s="7"/>
      <c r="D128" s="2"/>
      <c r="E128" s="2"/>
      <c r="F128" s="2"/>
      <c r="G128" s="2"/>
      <c r="H128" s="2"/>
      <c r="I128" s="2"/>
      <c r="J128" s="2"/>
      <c r="K128" s="2"/>
      <c r="L128" s="2"/>
      <c r="M128" s="2"/>
      <c r="N128" s="2"/>
      <c r="O128" s="2"/>
      <c r="P128" s="2"/>
      <c r="Q128" s="2"/>
      <c r="R128" s="2"/>
      <c r="S128" s="2"/>
      <c r="T128" s="2"/>
      <c r="U128" s="2"/>
      <c r="V128" s="2"/>
      <c r="W128" s="2"/>
      <c r="X128" s="2"/>
      <c r="Y128" s="2"/>
      <c r="Z128" s="4"/>
    </row>
    <row r="129" spans="1:26" ht="15.75" customHeight="1">
      <c r="A129" s="7"/>
      <c r="B129" s="7"/>
      <c r="C129" s="7"/>
      <c r="D129" s="2"/>
      <c r="E129" s="2"/>
      <c r="F129" s="2"/>
      <c r="G129" s="2"/>
      <c r="H129" s="2"/>
      <c r="I129" s="2"/>
      <c r="J129" s="2"/>
      <c r="K129" s="2"/>
      <c r="L129" s="2"/>
      <c r="M129" s="2"/>
      <c r="N129" s="2"/>
      <c r="O129" s="2"/>
      <c r="P129" s="2"/>
      <c r="Q129" s="2"/>
      <c r="R129" s="2"/>
      <c r="S129" s="2"/>
      <c r="T129" s="2"/>
      <c r="U129" s="2"/>
      <c r="V129" s="2"/>
      <c r="W129" s="2"/>
      <c r="X129" s="2"/>
      <c r="Y129" s="2"/>
      <c r="Z129" s="4"/>
    </row>
    <row r="130" spans="1:26" ht="15.75" customHeight="1">
      <c r="A130" s="7"/>
      <c r="B130" s="7"/>
      <c r="C130" s="7"/>
      <c r="D130" s="2"/>
      <c r="E130" s="2"/>
      <c r="F130" s="2"/>
      <c r="G130" s="2"/>
      <c r="H130" s="2"/>
      <c r="I130" s="2"/>
      <c r="J130" s="2"/>
      <c r="K130" s="2"/>
      <c r="L130" s="2"/>
      <c r="M130" s="2"/>
      <c r="N130" s="2"/>
      <c r="O130" s="2"/>
      <c r="P130" s="2"/>
      <c r="Q130" s="2"/>
      <c r="R130" s="2"/>
      <c r="S130" s="2"/>
      <c r="T130" s="2"/>
      <c r="U130" s="2"/>
      <c r="V130" s="2"/>
      <c r="W130" s="2"/>
      <c r="X130" s="2"/>
      <c r="Y130" s="2"/>
      <c r="Z130" s="4"/>
    </row>
    <row r="131" spans="1:26" ht="15.75" customHeight="1">
      <c r="A131" s="7"/>
      <c r="B131" s="7"/>
      <c r="C131" s="7"/>
      <c r="D131" s="2"/>
      <c r="E131" s="2"/>
      <c r="F131" s="2"/>
      <c r="G131" s="2"/>
      <c r="H131" s="2"/>
      <c r="I131" s="2"/>
      <c r="J131" s="2"/>
      <c r="K131" s="2"/>
      <c r="L131" s="2"/>
      <c r="M131" s="2"/>
      <c r="N131" s="2"/>
      <c r="O131" s="2"/>
      <c r="P131" s="2"/>
      <c r="Q131" s="2"/>
      <c r="R131" s="2"/>
      <c r="S131" s="2"/>
      <c r="T131" s="2"/>
      <c r="U131" s="2"/>
      <c r="V131" s="2"/>
      <c r="W131" s="2"/>
      <c r="X131" s="2"/>
      <c r="Y131" s="2"/>
      <c r="Z131" s="4"/>
    </row>
    <row r="132" spans="1:26" ht="15.75" customHeight="1">
      <c r="A132" s="7"/>
      <c r="B132" s="7"/>
      <c r="C132" s="7"/>
      <c r="D132" s="2"/>
      <c r="E132" s="2"/>
      <c r="F132" s="2"/>
      <c r="G132" s="2"/>
      <c r="H132" s="2"/>
      <c r="I132" s="2"/>
      <c r="J132" s="2"/>
      <c r="K132" s="2"/>
      <c r="L132" s="2"/>
      <c r="M132" s="2"/>
      <c r="N132" s="2"/>
      <c r="O132" s="2"/>
      <c r="P132" s="2"/>
      <c r="Q132" s="2"/>
      <c r="R132" s="2"/>
      <c r="S132" s="2"/>
      <c r="T132" s="2"/>
      <c r="U132" s="2"/>
      <c r="V132" s="2"/>
      <c r="W132" s="2"/>
      <c r="X132" s="2"/>
      <c r="Y132" s="2"/>
      <c r="Z132" s="4"/>
    </row>
    <row r="133" spans="1:26" ht="15.75" customHeight="1">
      <c r="A133" s="7"/>
      <c r="B133" s="7"/>
      <c r="C133" s="7"/>
      <c r="D133" s="2"/>
      <c r="E133" s="2"/>
      <c r="F133" s="2"/>
      <c r="G133" s="2"/>
      <c r="H133" s="2"/>
      <c r="I133" s="2"/>
      <c r="J133" s="2"/>
      <c r="K133" s="2"/>
      <c r="L133" s="2"/>
      <c r="M133" s="2"/>
      <c r="N133" s="2"/>
      <c r="O133" s="2"/>
      <c r="P133" s="2"/>
      <c r="Q133" s="2"/>
      <c r="R133" s="2"/>
      <c r="S133" s="2"/>
      <c r="T133" s="2"/>
      <c r="U133" s="2"/>
      <c r="V133" s="2"/>
      <c r="W133" s="2"/>
      <c r="X133" s="2"/>
      <c r="Y133" s="2"/>
      <c r="Z133" s="4"/>
    </row>
    <row r="134" spans="1:26" ht="15.75" customHeight="1">
      <c r="A134" s="7"/>
      <c r="B134" s="7"/>
      <c r="C134" s="7"/>
      <c r="D134" s="2"/>
      <c r="E134" s="2"/>
      <c r="F134" s="2"/>
      <c r="G134" s="2"/>
      <c r="H134" s="2"/>
      <c r="I134" s="2"/>
      <c r="J134" s="2"/>
      <c r="K134" s="2"/>
      <c r="L134" s="2"/>
      <c r="M134" s="2"/>
      <c r="N134" s="2"/>
      <c r="O134" s="2"/>
      <c r="P134" s="2"/>
      <c r="Q134" s="2"/>
      <c r="R134" s="2"/>
      <c r="S134" s="2"/>
      <c r="T134" s="2"/>
      <c r="U134" s="2"/>
      <c r="V134" s="2"/>
      <c r="W134" s="2"/>
      <c r="X134" s="2"/>
      <c r="Y134" s="2"/>
      <c r="Z134" s="4"/>
    </row>
    <row r="135" spans="1:26" ht="15.75" customHeight="1">
      <c r="A135" s="7"/>
      <c r="B135" s="7"/>
      <c r="C135" s="7"/>
      <c r="D135" s="2"/>
      <c r="E135" s="2"/>
      <c r="F135" s="2"/>
      <c r="G135" s="2"/>
      <c r="H135" s="2"/>
      <c r="I135" s="2"/>
      <c r="J135" s="2"/>
      <c r="K135" s="2"/>
      <c r="L135" s="2"/>
      <c r="M135" s="2"/>
      <c r="N135" s="2"/>
      <c r="O135" s="2"/>
      <c r="P135" s="2"/>
      <c r="Q135" s="2"/>
      <c r="R135" s="2"/>
      <c r="S135" s="2"/>
      <c r="T135" s="2"/>
      <c r="U135" s="2"/>
      <c r="V135" s="2"/>
      <c r="W135" s="2"/>
      <c r="X135" s="2"/>
      <c r="Y135" s="2"/>
      <c r="Z135" s="4"/>
    </row>
    <row r="136" spans="1:26" ht="15.75" customHeight="1">
      <c r="A136" s="7"/>
      <c r="B136" s="7"/>
      <c r="C136" s="7"/>
      <c r="D136" s="2"/>
      <c r="E136" s="2"/>
      <c r="F136" s="2"/>
      <c r="G136" s="2"/>
      <c r="H136" s="2"/>
      <c r="I136" s="2"/>
      <c r="J136" s="2"/>
      <c r="K136" s="2"/>
      <c r="L136" s="2"/>
      <c r="M136" s="2"/>
      <c r="N136" s="2"/>
      <c r="O136" s="2"/>
      <c r="P136" s="2"/>
      <c r="Q136" s="2"/>
      <c r="R136" s="2"/>
      <c r="S136" s="2"/>
      <c r="T136" s="2"/>
      <c r="U136" s="2"/>
      <c r="V136" s="2"/>
      <c r="W136" s="2"/>
      <c r="X136" s="2"/>
      <c r="Y136" s="2"/>
      <c r="Z136" s="4"/>
    </row>
    <row r="137" spans="1:26" ht="15.75" customHeight="1">
      <c r="A137" s="7"/>
      <c r="B137" s="7"/>
      <c r="C137" s="7"/>
      <c r="D137" s="2"/>
      <c r="E137" s="2"/>
      <c r="F137" s="2"/>
      <c r="G137" s="2"/>
      <c r="H137" s="2"/>
      <c r="I137" s="2"/>
      <c r="J137" s="2"/>
      <c r="K137" s="2"/>
      <c r="L137" s="2"/>
      <c r="M137" s="2"/>
      <c r="N137" s="2"/>
      <c r="O137" s="2"/>
      <c r="P137" s="2"/>
      <c r="Q137" s="2"/>
      <c r="R137" s="2"/>
      <c r="S137" s="2"/>
      <c r="T137" s="2"/>
      <c r="U137" s="2"/>
      <c r="V137" s="2"/>
      <c r="W137" s="2"/>
      <c r="X137" s="2"/>
      <c r="Y137" s="2"/>
      <c r="Z137" s="4"/>
    </row>
    <row r="138" spans="1:26" ht="15.75" customHeight="1">
      <c r="A138" s="7"/>
      <c r="B138" s="7"/>
      <c r="C138" s="7"/>
      <c r="D138" s="2"/>
      <c r="E138" s="2"/>
      <c r="F138" s="2"/>
      <c r="G138" s="2"/>
      <c r="H138" s="2"/>
      <c r="I138" s="2"/>
      <c r="J138" s="2"/>
      <c r="K138" s="2"/>
      <c r="L138" s="2"/>
      <c r="M138" s="2"/>
      <c r="N138" s="2"/>
      <c r="O138" s="2"/>
      <c r="P138" s="2"/>
      <c r="Q138" s="2"/>
      <c r="R138" s="2"/>
      <c r="S138" s="2"/>
      <c r="T138" s="2"/>
      <c r="U138" s="2"/>
      <c r="V138" s="2"/>
      <c r="W138" s="2"/>
      <c r="X138" s="2"/>
      <c r="Y138" s="2"/>
      <c r="Z138" s="4"/>
    </row>
    <row r="139" spans="1:26" ht="15.75" customHeight="1">
      <c r="A139" s="7"/>
      <c r="B139" s="7"/>
      <c r="C139" s="7"/>
      <c r="D139" s="2"/>
      <c r="E139" s="2"/>
      <c r="F139" s="2"/>
      <c r="G139" s="2"/>
      <c r="H139" s="2"/>
      <c r="I139" s="2"/>
      <c r="J139" s="2"/>
      <c r="K139" s="2"/>
      <c r="L139" s="2"/>
      <c r="M139" s="2"/>
      <c r="N139" s="2"/>
      <c r="O139" s="2"/>
      <c r="P139" s="2"/>
      <c r="Q139" s="2"/>
      <c r="R139" s="2"/>
      <c r="S139" s="2"/>
      <c r="T139" s="2"/>
      <c r="U139" s="2"/>
      <c r="V139" s="2"/>
      <c r="W139" s="2"/>
      <c r="X139" s="2"/>
      <c r="Y139" s="2"/>
      <c r="Z139" s="4"/>
    </row>
    <row r="140" spans="1:26" ht="15.75" customHeight="1">
      <c r="A140" s="7"/>
      <c r="B140" s="7"/>
      <c r="C140" s="7"/>
      <c r="D140" s="2"/>
      <c r="E140" s="2"/>
      <c r="F140" s="2"/>
      <c r="G140" s="2"/>
      <c r="H140" s="2"/>
      <c r="I140" s="2"/>
      <c r="J140" s="2"/>
      <c r="K140" s="2"/>
      <c r="L140" s="2"/>
      <c r="M140" s="2"/>
      <c r="N140" s="2"/>
      <c r="O140" s="2"/>
      <c r="P140" s="2"/>
      <c r="Q140" s="2"/>
      <c r="R140" s="2"/>
      <c r="S140" s="2"/>
      <c r="T140" s="2"/>
      <c r="U140" s="2"/>
      <c r="V140" s="2"/>
      <c r="W140" s="2"/>
      <c r="X140" s="2"/>
      <c r="Y140" s="2"/>
      <c r="Z140" s="4"/>
    </row>
    <row r="141" spans="1:26" ht="15.75" customHeight="1">
      <c r="A141" s="7"/>
      <c r="B141" s="7"/>
      <c r="C141" s="7"/>
      <c r="D141" s="2"/>
      <c r="E141" s="2"/>
      <c r="F141" s="2"/>
      <c r="G141" s="2"/>
      <c r="H141" s="2"/>
      <c r="I141" s="2"/>
      <c r="J141" s="2"/>
      <c r="K141" s="2"/>
      <c r="L141" s="2"/>
      <c r="M141" s="2"/>
      <c r="N141" s="2"/>
      <c r="O141" s="2"/>
      <c r="P141" s="2"/>
      <c r="Q141" s="2"/>
      <c r="R141" s="2"/>
      <c r="S141" s="2"/>
      <c r="T141" s="2"/>
      <c r="U141" s="2"/>
      <c r="V141" s="2"/>
      <c r="W141" s="2"/>
      <c r="X141" s="2"/>
      <c r="Y141" s="2"/>
      <c r="Z141" s="4"/>
    </row>
    <row r="142" spans="1:26" ht="15.75" customHeight="1">
      <c r="A142" s="7"/>
      <c r="B142" s="7"/>
      <c r="C142" s="7"/>
      <c r="D142" s="2"/>
      <c r="E142" s="2"/>
      <c r="F142" s="2"/>
      <c r="G142" s="2"/>
      <c r="H142" s="2"/>
      <c r="I142" s="2"/>
      <c r="J142" s="2"/>
      <c r="K142" s="2"/>
      <c r="L142" s="2"/>
      <c r="M142" s="2"/>
      <c r="N142" s="2"/>
      <c r="O142" s="2"/>
      <c r="P142" s="2"/>
      <c r="Q142" s="2"/>
      <c r="R142" s="2"/>
      <c r="S142" s="2"/>
      <c r="T142" s="2"/>
      <c r="U142" s="2"/>
      <c r="V142" s="2"/>
      <c r="W142" s="2"/>
      <c r="X142" s="2"/>
      <c r="Y142" s="2"/>
      <c r="Z142" s="4"/>
    </row>
    <row r="143" spans="1:26" ht="15.75" customHeight="1">
      <c r="A143" s="7"/>
      <c r="B143" s="7"/>
      <c r="C143" s="7"/>
      <c r="D143" s="2"/>
      <c r="E143" s="2"/>
      <c r="F143" s="2"/>
      <c r="G143" s="2"/>
      <c r="H143" s="2"/>
      <c r="I143" s="2"/>
      <c r="J143" s="2"/>
      <c r="K143" s="2"/>
      <c r="L143" s="2"/>
      <c r="M143" s="2"/>
      <c r="N143" s="2"/>
      <c r="O143" s="2"/>
      <c r="P143" s="2"/>
      <c r="Q143" s="2"/>
      <c r="R143" s="2"/>
      <c r="S143" s="2"/>
      <c r="T143" s="2"/>
      <c r="U143" s="2"/>
      <c r="V143" s="2"/>
      <c r="W143" s="2"/>
      <c r="X143" s="2"/>
      <c r="Y143" s="2"/>
      <c r="Z143" s="4"/>
    </row>
    <row r="144" spans="1:26" ht="15.75" customHeight="1">
      <c r="A144" s="7"/>
      <c r="B144" s="7"/>
      <c r="C144" s="7"/>
      <c r="D144" s="2"/>
      <c r="E144" s="2"/>
      <c r="F144" s="2"/>
      <c r="G144" s="2"/>
      <c r="H144" s="2"/>
      <c r="I144" s="2"/>
      <c r="J144" s="2"/>
      <c r="K144" s="2"/>
      <c r="L144" s="2"/>
      <c r="M144" s="2"/>
      <c r="N144" s="2"/>
      <c r="O144" s="2"/>
      <c r="P144" s="2"/>
      <c r="Q144" s="2"/>
      <c r="R144" s="2"/>
      <c r="S144" s="2"/>
      <c r="T144" s="2"/>
      <c r="U144" s="2"/>
      <c r="V144" s="2"/>
      <c r="W144" s="2"/>
      <c r="X144" s="2"/>
      <c r="Y144" s="2"/>
      <c r="Z144" s="4"/>
    </row>
    <row r="145" spans="1:26" ht="15.75" customHeight="1">
      <c r="A145" s="7"/>
      <c r="B145" s="7"/>
      <c r="C145" s="7"/>
      <c r="D145" s="2"/>
      <c r="E145" s="2"/>
      <c r="F145" s="2"/>
      <c r="G145" s="2"/>
      <c r="H145" s="2"/>
      <c r="I145" s="2"/>
      <c r="J145" s="2"/>
      <c r="K145" s="2"/>
      <c r="L145" s="2"/>
      <c r="M145" s="2"/>
      <c r="N145" s="2"/>
      <c r="O145" s="2"/>
      <c r="P145" s="2"/>
      <c r="Q145" s="2"/>
      <c r="R145" s="2"/>
      <c r="S145" s="2"/>
      <c r="T145" s="2"/>
      <c r="U145" s="2"/>
      <c r="V145" s="2"/>
      <c r="W145" s="2"/>
      <c r="X145" s="2"/>
      <c r="Y145" s="2"/>
      <c r="Z145" s="4"/>
    </row>
    <row r="146" spans="1:26" ht="15.75" customHeight="1">
      <c r="A146" s="7"/>
      <c r="B146" s="7"/>
      <c r="C146" s="7"/>
      <c r="D146" s="2"/>
      <c r="E146" s="2"/>
      <c r="F146" s="2"/>
      <c r="G146" s="2"/>
      <c r="H146" s="2"/>
      <c r="I146" s="2"/>
      <c r="J146" s="2"/>
      <c r="K146" s="2"/>
      <c r="L146" s="2"/>
      <c r="M146" s="2"/>
      <c r="N146" s="2"/>
      <c r="O146" s="2"/>
      <c r="P146" s="2"/>
      <c r="Q146" s="2"/>
      <c r="R146" s="2"/>
      <c r="S146" s="2"/>
      <c r="T146" s="2"/>
      <c r="U146" s="2"/>
      <c r="V146" s="2"/>
      <c r="W146" s="2"/>
      <c r="X146" s="2"/>
      <c r="Y146" s="2"/>
      <c r="Z146" s="4"/>
    </row>
    <row r="147" spans="1:26" ht="15.75" customHeight="1">
      <c r="A147" s="7"/>
      <c r="B147" s="7"/>
      <c r="C147" s="7"/>
      <c r="D147" s="2"/>
      <c r="E147" s="2"/>
      <c r="F147" s="2"/>
      <c r="G147" s="2"/>
      <c r="H147" s="2"/>
      <c r="I147" s="2"/>
      <c r="J147" s="2"/>
      <c r="K147" s="2"/>
      <c r="L147" s="2"/>
      <c r="M147" s="2"/>
      <c r="N147" s="2"/>
      <c r="O147" s="2"/>
      <c r="P147" s="2"/>
      <c r="Q147" s="2"/>
      <c r="R147" s="2"/>
      <c r="S147" s="2"/>
      <c r="T147" s="2"/>
      <c r="U147" s="2"/>
      <c r="V147" s="2"/>
      <c r="W147" s="2"/>
      <c r="X147" s="2"/>
      <c r="Y147" s="2"/>
      <c r="Z147" s="4"/>
    </row>
    <row r="148" spans="1:26" ht="15.75" customHeight="1">
      <c r="A148" s="7"/>
      <c r="B148" s="7"/>
      <c r="C148" s="7"/>
      <c r="D148" s="2"/>
      <c r="E148" s="2"/>
      <c r="F148" s="2"/>
      <c r="G148" s="2"/>
      <c r="H148" s="2"/>
      <c r="I148" s="2"/>
      <c r="J148" s="2"/>
      <c r="K148" s="2"/>
      <c r="L148" s="2"/>
      <c r="M148" s="2"/>
      <c r="N148" s="2"/>
      <c r="O148" s="2"/>
      <c r="P148" s="2"/>
      <c r="Q148" s="2"/>
      <c r="R148" s="2"/>
      <c r="S148" s="2"/>
      <c r="T148" s="2"/>
      <c r="U148" s="2"/>
      <c r="V148" s="2"/>
      <c r="W148" s="2"/>
      <c r="X148" s="2"/>
      <c r="Y148" s="2"/>
      <c r="Z148" s="4"/>
    </row>
    <row r="149" spans="1:26" ht="15.75" customHeight="1">
      <c r="A149" s="7"/>
      <c r="B149" s="7"/>
      <c r="C149" s="7"/>
      <c r="D149" s="2"/>
      <c r="E149" s="2"/>
      <c r="F149" s="2"/>
      <c r="G149" s="2"/>
      <c r="H149" s="2"/>
      <c r="I149" s="2"/>
      <c r="J149" s="2"/>
      <c r="K149" s="2"/>
      <c r="L149" s="2"/>
      <c r="M149" s="2"/>
      <c r="N149" s="2"/>
      <c r="O149" s="2"/>
      <c r="P149" s="2"/>
      <c r="Q149" s="2"/>
      <c r="R149" s="2"/>
      <c r="S149" s="2"/>
      <c r="T149" s="2"/>
      <c r="U149" s="2"/>
      <c r="V149" s="2"/>
      <c r="W149" s="2"/>
      <c r="X149" s="2"/>
      <c r="Y149" s="2"/>
      <c r="Z149" s="4"/>
    </row>
    <row r="150" spans="1:26" ht="15.75" customHeight="1">
      <c r="A150" s="7"/>
      <c r="B150" s="7"/>
      <c r="C150" s="7"/>
      <c r="D150" s="2"/>
      <c r="E150" s="2"/>
      <c r="F150" s="2"/>
      <c r="G150" s="2"/>
      <c r="H150" s="2"/>
      <c r="I150" s="2"/>
      <c r="J150" s="2"/>
      <c r="K150" s="2"/>
      <c r="L150" s="2"/>
      <c r="M150" s="2"/>
      <c r="N150" s="2"/>
      <c r="O150" s="2"/>
      <c r="P150" s="2"/>
      <c r="Q150" s="2"/>
      <c r="R150" s="2"/>
      <c r="S150" s="2"/>
      <c r="T150" s="2"/>
      <c r="U150" s="2"/>
      <c r="V150" s="2"/>
      <c r="W150" s="2"/>
      <c r="X150" s="2"/>
      <c r="Y150" s="2"/>
      <c r="Z150" s="4"/>
    </row>
    <row r="151" spans="1:26" ht="15.75" customHeight="1">
      <c r="A151" s="7"/>
      <c r="B151" s="7"/>
      <c r="C151" s="7"/>
      <c r="D151" s="2"/>
      <c r="E151" s="2"/>
      <c r="F151" s="2"/>
      <c r="G151" s="2"/>
      <c r="H151" s="2"/>
      <c r="I151" s="2"/>
      <c r="J151" s="2"/>
      <c r="K151" s="2"/>
      <c r="L151" s="2"/>
      <c r="M151" s="2"/>
      <c r="N151" s="2"/>
      <c r="O151" s="2"/>
      <c r="P151" s="2"/>
      <c r="Q151" s="2"/>
      <c r="R151" s="2"/>
      <c r="S151" s="2"/>
      <c r="T151" s="2"/>
      <c r="U151" s="2"/>
      <c r="V151" s="2"/>
      <c r="W151" s="2"/>
      <c r="X151" s="2"/>
      <c r="Y151" s="2"/>
      <c r="Z151" s="4"/>
    </row>
    <row r="152" spans="1:26" ht="15.75" customHeight="1">
      <c r="A152" s="7"/>
      <c r="B152" s="7"/>
      <c r="C152" s="7"/>
      <c r="D152" s="2"/>
      <c r="E152" s="2"/>
      <c r="F152" s="2"/>
      <c r="G152" s="2"/>
      <c r="H152" s="2"/>
      <c r="I152" s="2"/>
      <c r="J152" s="2"/>
      <c r="K152" s="2"/>
      <c r="L152" s="2"/>
      <c r="M152" s="2"/>
      <c r="N152" s="2"/>
      <c r="O152" s="2"/>
      <c r="P152" s="2"/>
      <c r="Q152" s="2"/>
      <c r="R152" s="2"/>
      <c r="S152" s="2"/>
      <c r="T152" s="2"/>
      <c r="U152" s="2"/>
      <c r="V152" s="2"/>
      <c r="W152" s="2"/>
      <c r="X152" s="2"/>
      <c r="Y152" s="2"/>
      <c r="Z152" s="4"/>
    </row>
    <row r="153" spans="1:26" ht="15.75" customHeight="1">
      <c r="A153" s="7"/>
      <c r="B153" s="7"/>
      <c r="C153" s="7"/>
      <c r="D153" s="2"/>
      <c r="E153" s="2"/>
      <c r="F153" s="2"/>
      <c r="G153" s="2"/>
      <c r="H153" s="2"/>
      <c r="I153" s="2"/>
      <c r="J153" s="2"/>
      <c r="K153" s="2"/>
      <c r="L153" s="2"/>
      <c r="M153" s="2"/>
      <c r="N153" s="2"/>
      <c r="O153" s="2"/>
      <c r="P153" s="2"/>
      <c r="Q153" s="2"/>
      <c r="R153" s="2"/>
      <c r="S153" s="2"/>
      <c r="T153" s="2"/>
      <c r="U153" s="2"/>
      <c r="V153" s="2"/>
      <c r="W153" s="2"/>
      <c r="X153" s="2"/>
      <c r="Y153" s="2"/>
      <c r="Z153" s="4"/>
    </row>
    <row r="154" spans="1:26" ht="15.75" customHeight="1">
      <c r="A154" s="7"/>
      <c r="B154" s="7"/>
      <c r="C154" s="7"/>
      <c r="D154" s="2"/>
      <c r="E154" s="2"/>
      <c r="F154" s="2"/>
      <c r="G154" s="2"/>
      <c r="H154" s="2"/>
      <c r="I154" s="2"/>
      <c r="J154" s="2"/>
      <c r="K154" s="2"/>
      <c r="L154" s="2"/>
      <c r="M154" s="2"/>
      <c r="N154" s="2"/>
      <c r="O154" s="2"/>
      <c r="P154" s="2"/>
      <c r="Q154" s="2"/>
      <c r="R154" s="2"/>
      <c r="S154" s="2"/>
      <c r="T154" s="2"/>
      <c r="U154" s="2"/>
      <c r="V154" s="2"/>
      <c r="W154" s="2"/>
      <c r="X154" s="2"/>
      <c r="Y154" s="2"/>
      <c r="Z154" s="4"/>
    </row>
    <row r="155" spans="1:26" ht="15.75" customHeight="1">
      <c r="A155" s="7"/>
      <c r="B155" s="7"/>
      <c r="C155" s="7"/>
      <c r="D155" s="2"/>
      <c r="E155" s="2"/>
      <c r="F155" s="2"/>
      <c r="G155" s="2"/>
      <c r="H155" s="2"/>
      <c r="I155" s="2"/>
      <c r="J155" s="2"/>
      <c r="K155" s="2"/>
      <c r="L155" s="2"/>
      <c r="M155" s="2"/>
      <c r="N155" s="2"/>
      <c r="O155" s="2"/>
      <c r="P155" s="2"/>
      <c r="Q155" s="2"/>
      <c r="R155" s="2"/>
      <c r="S155" s="2"/>
      <c r="T155" s="2"/>
      <c r="U155" s="2"/>
      <c r="V155" s="2"/>
      <c r="W155" s="2"/>
      <c r="X155" s="2"/>
      <c r="Y155" s="2"/>
      <c r="Z155" s="4"/>
    </row>
    <row r="156" spans="1:26" ht="15.75" customHeight="1">
      <c r="A156" s="7"/>
      <c r="B156" s="7"/>
      <c r="C156" s="7"/>
      <c r="D156" s="2"/>
      <c r="E156" s="2"/>
      <c r="F156" s="2"/>
      <c r="G156" s="2"/>
      <c r="H156" s="2"/>
      <c r="I156" s="2"/>
      <c r="J156" s="2"/>
      <c r="K156" s="2"/>
      <c r="L156" s="2"/>
      <c r="M156" s="2"/>
      <c r="N156" s="2"/>
      <c r="O156" s="2"/>
      <c r="P156" s="2"/>
      <c r="Q156" s="2"/>
      <c r="R156" s="2"/>
      <c r="S156" s="2"/>
      <c r="T156" s="2"/>
      <c r="U156" s="2"/>
      <c r="V156" s="2"/>
      <c r="W156" s="2"/>
      <c r="X156" s="2"/>
      <c r="Y156" s="2"/>
      <c r="Z156" s="4"/>
    </row>
    <row r="157" spans="1:26" ht="15.75" customHeight="1">
      <c r="A157" s="7"/>
      <c r="B157" s="7"/>
      <c r="C157" s="7"/>
      <c r="D157" s="2"/>
      <c r="E157" s="2"/>
      <c r="F157" s="2"/>
      <c r="G157" s="2"/>
      <c r="H157" s="2"/>
      <c r="I157" s="2"/>
      <c r="J157" s="2"/>
      <c r="K157" s="2"/>
      <c r="L157" s="2"/>
      <c r="M157" s="2"/>
      <c r="N157" s="2"/>
      <c r="O157" s="2"/>
      <c r="P157" s="2"/>
      <c r="Q157" s="2"/>
      <c r="R157" s="2"/>
      <c r="S157" s="2"/>
      <c r="T157" s="2"/>
      <c r="U157" s="2"/>
      <c r="V157" s="2"/>
      <c r="W157" s="2"/>
      <c r="X157" s="2"/>
      <c r="Y157" s="2"/>
      <c r="Z157" s="4"/>
    </row>
    <row r="158" spans="1:26" ht="15.75" customHeight="1">
      <c r="A158" s="7"/>
      <c r="B158" s="7"/>
      <c r="C158" s="7"/>
      <c r="D158" s="2"/>
      <c r="E158" s="2"/>
      <c r="F158" s="2"/>
      <c r="G158" s="2"/>
      <c r="H158" s="2"/>
      <c r="I158" s="2"/>
      <c r="J158" s="2"/>
      <c r="K158" s="2"/>
      <c r="L158" s="2"/>
      <c r="M158" s="2"/>
      <c r="N158" s="2"/>
      <c r="O158" s="2"/>
      <c r="P158" s="2"/>
      <c r="Q158" s="2"/>
      <c r="R158" s="2"/>
      <c r="S158" s="2"/>
      <c r="T158" s="2"/>
      <c r="U158" s="2"/>
      <c r="V158" s="2"/>
      <c r="W158" s="2"/>
      <c r="X158" s="2"/>
      <c r="Y158" s="2"/>
      <c r="Z158" s="4"/>
    </row>
    <row r="159" spans="1:26" ht="15.75" customHeight="1">
      <c r="A159" s="7"/>
      <c r="B159" s="7"/>
      <c r="C159" s="7"/>
      <c r="D159" s="2"/>
      <c r="E159" s="2"/>
      <c r="F159" s="2"/>
      <c r="G159" s="2"/>
      <c r="H159" s="2"/>
      <c r="I159" s="2"/>
      <c r="J159" s="2"/>
      <c r="K159" s="2"/>
      <c r="L159" s="2"/>
      <c r="M159" s="2"/>
      <c r="N159" s="2"/>
      <c r="O159" s="2"/>
      <c r="P159" s="2"/>
      <c r="Q159" s="2"/>
      <c r="R159" s="2"/>
      <c r="S159" s="2"/>
      <c r="T159" s="2"/>
      <c r="U159" s="2"/>
      <c r="V159" s="2"/>
      <c r="W159" s="2"/>
      <c r="X159" s="2"/>
      <c r="Y159" s="2"/>
      <c r="Z159" s="4"/>
    </row>
    <row r="160" spans="1:26" ht="15.75" customHeight="1">
      <c r="A160" s="7"/>
      <c r="B160" s="7"/>
      <c r="C160" s="7"/>
      <c r="D160" s="2"/>
      <c r="E160" s="2"/>
      <c r="F160" s="2"/>
      <c r="G160" s="2"/>
      <c r="H160" s="2"/>
      <c r="I160" s="2"/>
      <c r="J160" s="2"/>
      <c r="K160" s="2"/>
      <c r="L160" s="2"/>
      <c r="M160" s="2"/>
      <c r="N160" s="2"/>
      <c r="O160" s="2"/>
      <c r="P160" s="2"/>
      <c r="Q160" s="2"/>
      <c r="R160" s="2"/>
      <c r="S160" s="2"/>
      <c r="T160" s="2"/>
      <c r="U160" s="2"/>
      <c r="V160" s="2"/>
      <c r="W160" s="2"/>
      <c r="X160" s="2"/>
      <c r="Y160" s="2"/>
      <c r="Z160" s="4"/>
    </row>
    <row r="161" spans="1:26" ht="15.75" customHeight="1">
      <c r="A161" s="7"/>
      <c r="B161" s="7"/>
      <c r="C161" s="7"/>
      <c r="D161" s="2"/>
      <c r="E161" s="2"/>
      <c r="F161" s="2"/>
      <c r="G161" s="2"/>
      <c r="H161" s="2"/>
      <c r="I161" s="2"/>
      <c r="J161" s="2"/>
      <c r="K161" s="2"/>
      <c r="L161" s="2"/>
      <c r="M161" s="2"/>
      <c r="N161" s="2"/>
      <c r="O161" s="2"/>
      <c r="P161" s="2"/>
      <c r="Q161" s="2"/>
      <c r="R161" s="2"/>
      <c r="S161" s="2"/>
      <c r="T161" s="2"/>
      <c r="U161" s="2"/>
      <c r="V161" s="2"/>
      <c r="W161" s="2"/>
      <c r="X161" s="2"/>
      <c r="Y161" s="2"/>
      <c r="Z161" s="4"/>
    </row>
    <row r="162" spans="1:26" ht="15.75" customHeight="1">
      <c r="A162" s="7"/>
      <c r="B162" s="7"/>
      <c r="C162" s="7"/>
      <c r="D162" s="2"/>
      <c r="E162" s="2"/>
      <c r="F162" s="2"/>
      <c r="G162" s="2"/>
      <c r="H162" s="2"/>
      <c r="I162" s="2"/>
      <c r="J162" s="2"/>
      <c r="K162" s="2"/>
      <c r="L162" s="2"/>
      <c r="M162" s="2"/>
      <c r="N162" s="2"/>
      <c r="O162" s="2"/>
      <c r="P162" s="2"/>
      <c r="Q162" s="2"/>
      <c r="R162" s="2"/>
      <c r="S162" s="2"/>
      <c r="T162" s="2"/>
      <c r="U162" s="2"/>
      <c r="V162" s="2"/>
      <c r="W162" s="2"/>
      <c r="X162" s="2"/>
      <c r="Y162" s="2"/>
      <c r="Z162" s="4"/>
    </row>
    <row r="163" spans="1:26" ht="15.75" customHeight="1">
      <c r="A163" s="7"/>
      <c r="B163" s="7"/>
      <c r="C163" s="7"/>
      <c r="D163" s="2"/>
      <c r="E163" s="2"/>
      <c r="F163" s="2"/>
      <c r="G163" s="2"/>
      <c r="H163" s="2"/>
      <c r="I163" s="2"/>
      <c r="J163" s="2"/>
      <c r="K163" s="2"/>
      <c r="L163" s="2"/>
      <c r="M163" s="2"/>
      <c r="N163" s="2"/>
      <c r="O163" s="2"/>
      <c r="P163" s="2"/>
      <c r="Q163" s="2"/>
      <c r="R163" s="2"/>
      <c r="S163" s="2"/>
      <c r="T163" s="2"/>
      <c r="U163" s="2"/>
      <c r="V163" s="2"/>
      <c r="W163" s="2"/>
      <c r="X163" s="2"/>
      <c r="Y163" s="2"/>
      <c r="Z163" s="4"/>
    </row>
    <row r="164" spans="1:26" ht="15.75" customHeight="1">
      <c r="A164" s="7"/>
      <c r="B164" s="7"/>
      <c r="C164" s="7"/>
      <c r="D164" s="2"/>
      <c r="E164" s="2"/>
      <c r="F164" s="2"/>
      <c r="G164" s="2"/>
      <c r="H164" s="2"/>
      <c r="I164" s="2"/>
      <c r="J164" s="2"/>
      <c r="K164" s="2"/>
      <c r="L164" s="2"/>
      <c r="M164" s="2"/>
      <c r="N164" s="2"/>
      <c r="O164" s="2"/>
      <c r="P164" s="2"/>
      <c r="Q164" s="2"/>
      <c r="R164" s="2"/>
      <c r="S164" s="2"/>
      <c r="T164" s="2"/>
      <c r="U164" s="2"/>
      <c r="V164" s="2"/>
      <c r="W164" s="2"/>
      <c r="X164" s="2"/>
      <c r="Y164" s="2"/>
      <c r="Z164" s="4"/>
    </row>
    <row r="165" spans="1:26" ht="15.75" customHeight="1">
      <c r="A165" s="7"/>
      <c r="B165" s="7"/>
      <c r="C165" s="7"/>
      <c r="D165" s="2"/>
      <c r="E165" s="2"/>
      <c r="F165" s="2"/>
      <c r="G165" s="2"/>
      <c r="H165" s="2"/>
      <c r="I165" s="2"/>
      <c r="J165" s="2"/>
      <c r="K165" s="2"/>
      <c r="L165" s="2"/>
      <c r="M165" s="2"/>
      <c r="N165" s="2"/>
      <c r="O165" s="2"/>
      <c r="P165" s="2"/>
      <c r="Q165" s="2"/>
      <c r="R165" s="2"/>
      <c r="S165" s="2"/>
      <c r="T165" s="2"/>
      <c r="U165" s="2"/>
      <c r="V165" s="2"/>
      <c r="W165" s="2"/>
      <c r="X165" s="2"/>
      <c r="Y165" s="2"/>
      <c r="Z165" s="4"/>
    </row>
    <row r="166" spans="1:26" ht="15.75" customHeight="1">
      <c r="A166" s="7"/>
      <c r="B166" s="7"/>
      <c r="C166" s="7"/>
      <c r="D166" s="2"/>
      <c r="E166" s="2"/>
      <c r="F166" s="2"/>
      <c r="G166" s="2"/>
      <c r="H166" s="2"/>
      <c r="I166" s="2"/>
      <c r="J166" s="2"/>
      <c r="K166" s="2"/>
      <c r="L166" s="2"/>
      <c r="M166" s="2"/>
      <c r="N166" s="2"/>
      <c r="O166" s="2"/>
      <c r="P166" s="2"/>
      <c r="Q166" s="2"/>
      <c r="R166" s="2"/>
      <c r="S166" s="2"/>
      <c r="T166" s="2"/>
      <c r="U166" s="2"/>
      <c r="V166" s="2"/>
      <c r="W166" s="2"/>
      <c r="X166" s="2"/>
      <c r="Y166" s="2"/>
      <c r="Z166" s="4"/>
    </row>
    <row r="167" spans="1:26" ht="15.75" customHeight="1">
      <c r="A167" s="7"/>
      <c r="B167" s="7"/>
      <c r="C167" s="7"/>
      <c r="D167" s="2"/>
      <c r="E167" s="2"/>
      <c r="F167" s="2"/>
      <c r="G167" s="2"/>
      <c r="H167" s="2"/>
      <c r="I167" s="2"/>
      <c r="J167" s="2"/>
      <c r="K167" s="2"/>
      <c r="L167" s="2"/>
      <c r="M167" s="2"/>
      <c r="N167" s="2"/>
      <c r="O167" s="2"/>
      <c r="P167" s="2"/>
      <c r="Q167" s="2"/>
      <c r="R167" s="2"/>
      <c r="S167" s="2"/>
      <c r="T167" s="2"/>
      <c r="U167" s="2"/>
      <c r="V167" s="2"/>
      <c r="W167" s="2"/>
      <c r="X167" s="2"/>
      <c r="Y167" s="2"/>
      <c r="Z167" s="4"/>
    </row>
    <row r="168" spans="1:26" ht="15.75" customHeight="1">
      <c r="A168" s="7"/>
      <c r="B168" s="7"/>
      <c r="C168" s="7"/>
      <c r="D168" s="2"/>
      <c r="E168" s="2"/>
      <c r="F168" s="2"/>
      <c r="G168" s="2"/>
      <c r="H168" s="2"/>
      <c r="I168" s="2"/>
      <c r="J168" s="2"/>
      <c r="K168" s="2"/>
      <c r="L168" s="2"/>
      <c r="M168" s="2"/>
      <c r="N168" s="2"/>
      <c r="O168" s="2"/>
      <c r="P168" s="2"/>
      <c r="Q168" s="2"/>
      <c r="R168" s="2"/>
      <c r="S168" s="2"/>
      <c r="T168" s="2"/>
      <c r="U168" s="2"/>
      <c r="V168" s="2"/>
      <c r="W168" s="2"/>
      <c r="X168" s="2"/>
      <c r="Y168" s="2"/>
      <c r="Z168" s="4"/>
    </row>
    <row r="169" spans="1:26" ht="15.75" customHeight="1">
      <c r="A169" s="7"/>
      <c r="B169" s="7"/>
      <c r="C169" s="7"/>
      <c r="D169" s="2"/>
      <c r="E169" s="2"/>
      <c r="F169" s="2"/>
      <c r="G169" s="2"/>
      <c r="H169" s="2"/>
      <c r="I169" s="2"/>
      <c r="J169" s="2"/>
      <c r="K169" s="2"/>
      <c r="L169" s="2"/>
      <c r="M169" s="2"/>
      <c r="N169" s="2"/>
      <c r="O169" s="2"/>
      <c r="P169" s="2"/>
      <c r="Q169" s="2"/>
      <c r="R169" s="2"/>
      <c r="S169" s="2"/>
      <c r="T169" s="2"/>
      <c r="U169" s="2"/>
      <c r="V169" s="2"/>
      <c r="W169" s="2"/>
      <c r="X169" s="2"/>
      <c r="Y169" s="2"/>
      <c r="Z169" s="4"/>
    </row>
    <row r="170" spans="1:26" ht="15.75" customHeight="1">
      <c r="A170" s="7"/>
      <c r="B170" s="7"/>
      <c r="C170" s="7"/>
      <c r="D170" s="2"/>
      <c r="E170" s="2"/>
      <c r="F170" s="2"/>
      <c r="G170" s="2"/>
      <c r="H170" s="2"/>
      <c r="I170" s="2"/>
      <c r="J170" s="2"/>
      <c r="K170" s="2"/>
      <c r="L170" s="2"/>
      <c r="M170" s="2"/>
      <c r="N170" s="2"/>
      <c r="O170" s="2"/>
      <c r="P170" s="2"/>
      <c r="Q170" s="2"/>
      <c r="R170" s="2"/>
      <c r="S170" s="2"/>
      <c r="T170" s="2"/>
      <c r="U170" s="2"/>
      <c r="V170" s="2"/>
      <c r="W170" s="2"/>
      <c r="X170" s="2"/>
      <c r="Y170" s="2"/>
      <c r="Z170" s="4"/>
    </row>
    <row r="171" spans="1:26" ht="15.75" customHeight="1">
      <c r="A171" s="7"/>
      <c r="B171" s="7"/>
      <c r="C171" s="7"/>
      <c r="D171" s="2"/>
      <c r="E171" s="2"/>
      <c r="F171" s="2"/>
      <c r="G171" s="2"/>
      <c r="H171" s="2"/>
      <c r="I171" s="2"/>
      <c r="J171" s="2"/>
      <c r="K171" s="2"/>
      <c r="L171" s="2"/>
      <c r="M171" s="2"/>
      <c r="N171" s="2"/>
      <c r="O171" s="2"/>
      <c r="P171" s="2"/>
      <c r="Q171" s="2"/>
      <c r="R171" s="2"/>
      <c r="S171" s="2"/>
      <c r="T171" s="2"/>
      <c r="U171" s="2"/>
      <c r="V171" s="2"/>
      <c r="W171" s="2"/>
      <c r="X171" s="2"/>
      <c r="Y171" s="2"/>
      <c r="Z171" s="4"/>
    </row>
    <row r="172" spans="1:26" ht="15.75" customHeight="1">
      <c r="A172" s="7"/>
      <c r="B172" s="7"/>
      <c r="C172" s="7"/>
      <c r="D172" s="2"/>
      <c r="E172" s="2"/>
      <c r="F172" s="2"/>
      <c r="G172" s="2"/>
      <c r="H172" s="2"/>
      <c r="I172" s="2"/>
      <c r="J172" s="2"/>
      <c r="K172" s="2"/>
      <c r="L172" s="2"/>
      <c r="M172" s="2"/>
      <c r="N172" s="2"/>
      <c r="O172" s="2"/>
      <c r="P172" s="2"/>
      <c r="Q172" s="2"/>
      <c r="R172" s="2"/>
      <c r="S172" s="2"/>
      <c r="T172" s="2"/>
      <c r="U172" s="2"/>
      <c r="V172" s="2"/>
      <c r="W172" s="2"/>
      <c r="X172" s="2"/>
      <c r="Y172" s="2"/>
      <c r="Z172" s="4"/>
    </row>
    <row r="173" spans="1:26" ht="15.75" customHeight="1">
      <c r="A173" s="7"/>
      <c r="B173" s="7"/>
      <c r="C173" s="7"/>
      <c r="D173" s="2"/>
      <c r="E173" s="2"/>
      <c r="F173" s="2"/>
      <c r="G173" s="2"/>
      <c r="H173" s="2"/>
      <c r="I173" s="2"/>
      <c r="J173" s="2"/>
      <c r="K173" s="2"/>
      <c r="L173" s="2"/>
      <c r="M173" s="2"/>
      <c r="N173" s="2"/>
      <c r="O173" s="2"/>
      <c r="P173" s="2"/>
      <c r="Q173" s="2"/>
      <c r="R173" s="2"/>
      <c r="S173" s="2"/>
      <c r="T173" s="2"/>
      <c r="U173" s="2"/>
      <c r="V173" s="2"/>
      <c r="W173" s="2"/>
      <c r="X173" s="2"/>
      <c r="Y173" s="2"/>
      <c r="Z173" s="4"/>
    </row>
    <row r="174" spans="1:26" ht="15.75" customHeight="1">
      <c r="A174" s="7"/>
      <c r="B174" s="7"/>
      <c r="C174" s="7"/>
      <c r="D174" s="2"/>
      <c r="E174" s="2"/>
      <c r="F174" s="2"/>
      <c r="G174" s="2"/>
      <c r="H174" s="2"/>
      <c r="I174" s="2"/>
      <c r="J174" s="2"/>
      <c r="K174" s="2"/>
      <c r="L174" s="2"/>
      <c r="M174" s="2"/>
      <c r="N174" s="2"/>
      <c r="O174" s="2"/>
      <c r="P174" s="2"/>
      <c r="Q174" s="2"/>
      <c r="R174" s="2"/>
      <c r="S174" s="2"/>
      <c r="T174" s="2"/>
      <c r="U174" s="2"/>
      <c r="V174" s="2"/>
      <c r="W174" s="2"/>
      <c r="X174" s="2"/>
      <c r="Y174" s="2"/>
      <c r="Z174" s="4"/>
    </row>
    <row r="175" spans="1:26" ht="15.75" customHeight="1">
      <c r="A175" s="7"/>
      <c r="B175" s="7"/>
      <c r="C175" s="7"/>
      <c r="D175" s="2"/>
      <c r="E175" s="2"/>
      <c r="F175" s="2"/>
      <c r="G175" s="2"/>
      <c r="H175" s="2"/>
      <c r="I175" s="2"/>
      <c r="J175" s="2"/>
      <c r="K175" s="2"/>
      <c r="L175" s="2"/>
      <c r="M175" s="2"/>
      <c r="N175" s="2"/>
      <c r="O175" s="2"/>
      <c r="P175" s="2"/>
      <c r="Q175" s="2"/>
      <c r="R175" s="2"/>
      <c r="S175" s="2"/>
      <c r="T175" s="2"/>
      <c r="U175" s="2"/>
      <c r="V175" s="2"/>
      <c r="W175" s="2"/>
      <c r="X175" s="2"/>
      <c r="Y175" s="2"/>
      <c r="Z175" s="4"/>
    </row>
    <row r="176" spans="1:26" ht="15.75" customHeight="1">
      <c r="A176" s="7"/>
      <c r="B176" s="7"/>
      <c r="C176" s="7"/>
      <c r="D176" s="2"/>
      <c r="E176" s="2"/>
      <c r="F176" s="2"/>
      <c r="G176" s="2"/>
      <c r="H176" s="2"/>
      <c r="I176" s="2"/>
      <c r="J176" s="2"/>
      <c r="K176" s="2"/>
      <c r="L176" s="2"/>
      <c r="M176" s="2"/>
      <c r="N176" s="2"/>
      <c r="O176" s="2"/>
      <c r="P176" s="2"/>
      <c r="Q176" s="2"/>
      <c r="R176" s="2"/>
      <c r="S176" s="2"/>
      <c r="T176" s="2"/>
      <c r="U176" s="2"/>
      <c r="V176" s="2"/>
      <c r="W176" s="2"/>
      <c r="X176" s="2"/>
      <c r="Y176" s="2"/>
      <c r="Z176" s="4"/>
    </row>
    <row r="177" spans="1:26" ht="15.75" customHeight="1">
      <c r="A177" s="7"/>
      <c r="B177" s="7"/>
      <c r="C177" s="7"/>
      <c r="D177" s="2"/>
      <c r="E177" s="2"/>
      <c r="F177" s="2"/>
      <c r="G177" s="2"/>
      <c r="H177" s="2"/>
      <c r="I177" s="2"/>
      <c r="J177" s="2"/>
      <c r="K177" s="2"/>
      <c r="L177" s="2"/>
      <c r="M177" s="2"/>
      <c r="N177" s="2"/>
      <c r="O177" s="2"/>
      <c r="P177" s="2"/>
      <c r="Q177" s="2"/>
      <c r="R177" s="2"/>
      <c r="S177" s="2"/>
      <c r="T177" s="2"/>
      <c r="U177" s="2"/>
      <c r="V177" s="2"/>
      <c r="W177" s="2"/>
      <c r="X177" s="2"/>
      <c r="Y177" s="2"/>
      <c r="Z177" s="4"/>
    </row>
    <row r="178" spans="1:26" ht="15.75" customHeight="1">
      <c r="A178" s="7"/>
      <c r="B178" s="7"/>
      <c r="C178" s="7"/>
      <c r="D178" s="2"/>
      <c r="E178" s="2"/>
      <c r="F178" s="2"/>
      <c r="G178" s="2"/>
      <c r="H178" s="2"/>
      <c r="I178" s="2"/>
      <c r="J178" s="2"/>
      <c r="K178" s="2"/>
      <c r="L178" s="2"/>
      <c r="M178" s="2"/>
      <c r="N178" s="2"/>
      <c r="O178" s="2"/>
      <c r="P178" s="2"/>
      <c r="Q178" s="2"/>
      <c r="R178" s="2"/>
      <c r="S178" s="2"/>
      <c r="T178" s="2"/>
      <c r="U178" s="2"/>
      <c r="V178" s="2"/>
      <c r="W178" s="2"/>
      <c r="X178" s="2"/>
      <c r="Y178" s="2"/>
      <c r="Z178" s="4"/>
    </row>
    <row r="179" spans="1:26" ht="15.75" customHeight="1">
      <c r="A179" s="7"/>
      <c r="B179" s="7"/>
      <c r="C179" s="7"/>
      <c r="D179" s="2"/>
      <c r="E179" s="2"/>
      <c r="F179" s="2"/>
      <c r="G179" s="2"/>
      <c r="H179" s="2"/>
      <c r="I179" s="2"/>
      <c r="J179" s="2"/>
      <c r="K179" s="2"/>
      <c r="L179" s="2"/>
      <c r="M179" s="2"/>
      <c r="N179" s="2"/>
      <c r="O179" s="2"/>
      <c r="P179" s="2"/>
      <c r="Q179" s="2"/>
      <c r="R179" s="2"/>
      <c r="S179" s="2"/>
      <c r="T179" s="2"/>
      <c r="U179" s="2"/>
      <c r="V179" s="2"/>
      <c r="W179" s="2"/>
      <c r="X179" s="2"/>
      <c r="Y179" s="2"/>
      <c r="Z179" s="4"/>
    </row>
    <row r="180" spans="1:26" ht="15.75" customHeight="1">
      <c r="A180" s="7"/>
      <c r="B180" s="7"/>
      <c r="C180" s="7"/>
      <c r="D180" s="2"/>
      <c r="E180" s="2"/>
      <c r="F180" s="2"/>
      <c r="G180" s="2"/>
      <c r="H180" s="2"/>
      <c r="I180" s="2"/>
      <c r="J180" s="2"/>
      <c r="K180" s="2"/>
      <c r="L180" s="2"/>
      <c r="M180" s="2"/>
      <c r="N180" s="2"/>
      <c r="O180" s="2"/>
      <c r="P180" s="2"/>
      <c r="Q180" s="2"/>
      <c r="R180" s="2"/>
      <c r="S180" s="2"/>
      <c r="T180" s="2"/>
      <c r="U180" s="2"/>
      <c r="V180" s="2"/>
      <c r="W180" s="2"/>
      <c r="X180" s="2"/>
      <c r="Y180" s="2"/>
      <c r="Z180" s="4"/>
    </row>
    <row r="181" spans="1:26" ht="15.75" customHeight="1">
      <c r="A181" s="7"/>
      <c r="B181" s="7"/>
      <c r="C181" s="7"/>
      <c r="D181" s="2"/>
      <c r="E181" s="2"/>
      <c r="F181" s="2"/>
      <c r="G181" s="2"/>
      <c r="H181" s="2"/>
      <c r="I181" s="2"/>
      <c r="J181" s="2"/>
      <c r="K181" s="2"/>
      <c r="L181" s="2"/>
      <c r="M181" s="2"/>
      <c r="N181" s="2"/>
      <c r="O181" s="2"/>
      <c r="P181" s="2"/>
      <c r="Q181" s="2"/>
      <c r="R181" s="2"/>
      <c r="S181" s="2"/>
      <c r="T181" s="2"/>
      <c r="U181" s="2"/>
      <c r="V181" s="2"/>
      <c r="W181" s="2"/>
      <c r="X181" s="2"/>
      <c r="Y181" s="2"/>
      <c r="Z181" s="4"/>
    </row>
    <row r="182" spans="1:26" ht="15.75" customHeight="1">
      <c r="A182" s="7"/>
      <c r="B182" s="7"/>
      <c r="C182" s="7"/>
      <c r="D182" s="2"/>
      <c r="E182" s="2"/>
      <c r="F182" s="2"/>
      <c r="G182" s="2"/>
      <c r="H182" s="2"/>
      <c r="I182" s="2"/>
      <c r="J182" s="2"/>
      <c r="K182" s="2"/>
      <c r="L182" s="2"/>
      <c r="M182" s="2"/>
      <c r="N182" s="2"/>
      <c r="O182" s="2"/>
      <c r="P182" s="2"/>
      <c r="Q182" s="2"/>
      <c r="R182" s="2"/>
      <c r="S182" s="2"/>
      <c r="T182" s="2"/>
      <c r="U182" s="2"/>
      <c r="V182" s="2"/>
      <c r="W182" s="2"/>
      <c r="X182" s="2"/>
      <c r="Y182" s="2"/>
      <c r="Z182" s="4"/>
    </row>
    <row r="183" spans="1:26" ht="15.75" customHeight="1">
      <c r="A183" s="7"/>
      <c r="B183" s="7"/>
      <c r="C183" s="7"/>
      <c r="D183" s="2"/>
      <c r="E183" s="2"/>
      <c r="F183" s="2"/>
      <c r="G183" s="2"/>
      <c r="H183" s="2"/>
      <c r="I183" s="2"/>
      <c r="J183" s="2"/>
      <c r="K183" s="2"/>
      <c r="L183" s="2"/>
      <c r="M183" s="2"/>
      <c r="N183" s="2"/>
      <c r="O183" s="2"/>
      <c r="P183" s="2"/>
      <c r="Q183" s="2"/>
      <c r="R183" s="2"/>
      <c r="S183" s="2"/>
      <c r="T183" s="2"/>
      <c r="U183" s="2"/>
      <c r="V183" s="2"/>
      <c r="W183" s="2"/>
      <c r="X183" s="2"/>
      <c r="Y183" s="2"/>
      <c r="Z183" s="4"/>
    </row>
    <row r="184" spans="1:26" ht="15.75" customHeight="1">
      <c r="A184" s="7"/>
      <c r="B184" s="7"/>
      <c r="C184" s="7"/>
      <c r="D184" s="2"/>
      <c r="E184" s="2"/>
      <c r="F184" s="2"/>
      <c r="G184" s="2"/>
      <c r="H184" s="2"/>
      <c r="I184" s="2"/>
      <c r="J184" s="2"/>
      <c r="K184" s="2"/>
      <c r="L184" s="2"/>
      <c r="M184" s="2"/>
      <c r="N184" s="2"/>
      <c r="O184" s="2"/>
      <c r="P184" s="2"/>
      <c r="Q184" s="2"/>
      <c r="R184" s="2"/>
      <c r="S184" s="2"/>
      <c r="T184" s="2"/>
      <c r="U184" s="2"/>
      <c r="V184" s="2"/>
      <c r="W184" s="2"/>
      <c r="X184" s="2"/>
      <c r="Y184" s="2"/>
      <c r="Z184" s="4"/>
    </row>
    <row r="185" spans="1:26" ht="15.75" customHeight="1">
      <c r="A185" s="7"/>
      <c r="B185" s="7"/>
      <c r="C185" s="7"/>
      <c r="D185" s="2"/>
      <c r="E185" s="2"/>
      <c r="F185" s="2"/>
      <c r="G185" s="2"/>
      <c r="H185" s="2"/>
      <c r="I185" s="2"/>
      <c r="J185" s="2"/>
      <c r="K185" s="2"/>
      <c r="L185" s="2"/>
      <c r="M185" s="2"/>
      <c r="N185" s="2"/>
      <c r="O185" s="2"/>
      <c r="P185" s="2"/>
      <c r="Q185" s="2"/>
      <c r="R185" s="2"/>
      <c r="S185" s="2"/>
      <c r="T185" s="2"/>
      <c r="U185" s="2"/>
      <c r="V185" s="2"/>
      <c r="W185" s="2"/>
      <c r="X185" s="2"/>
      <c r="Y185" s="2"/>
      <c r="Z185" s="4"/>
    </row>
    <row r="186" spans="1:26" ht="15.75" customHeight="1">
      <c r="A186" s="7"/>
      <c r="B186" s="7"/>
      <c r="C186" s="7"/>
      <c r="D186" s="2"/>
      <c r="E186" s="2"/>
      <c r="F186" s="2"/>
      <c r="G186" s="2"/>
      <c r="H186" s="2"/>
      <c r="I186" s="2"/>
      <c r="J186" s="2"/>
      <c r="K186" s="2"/>
      <c r="L186" s="2"/>
      <c r="M186" s="2"/>
      <c r="N186" s="2"/>
      <c r="O186" s="2"/>
      <c r="P186" s="2"/>
      <c r="Q186" s="2"/>
      <c r="R186" s="2"/>
      <c r="S186" s="2"/>
      <c r="T186" s="2"/>
      <c r="U186" s="2"/>
      <c r="V186" s="2"/>
      <c r="W186" s="2"/>
      <c r="X186" s="2"/>
      <c r="Y186" s="2"/>
      <c r="Z186" s="4"/>
    </row>
    <row r="187" spans="1:26" ht="15.75" customHeight="1">
      <c r="A187" s="7"/>
      <c r="B187" s="7"/>
      <c r="C187" s="7"/>
      <c r="D187" s="2"/>
      <c r="E187" s="2"/>
      <c r="F187" s="2"/>
      <c r="G187" s="2"/>
      <c r="H187" s="2"/>
      <c r="I187" s="2"/>
      <c r="J187" s="2"/>
      <c r="K187" s="2"/>
      <c r="L187" s="2"/>
      <c r="M187" s="2"/>
      <c r="N187" s="2"/>
      <c r="O187" s="2"/>
      <c r="P187" s="2"/>
      <c r="Q187" s="2"/>
      <c r="R187" s="2"/>
      <c r="S187" s="2"/>
      <c r="T187" s="2"/>
      <c r="U187" s="2"/>
      <c r="V187" s="2"/>
      <c r="W187" s="2"/>
      <c r="X187" s="2"/>
      <c r="Y187" s="2"/>
      <c r="Z187" s="4"/>
    </row>
    <row r="188" spans="1:26" ht="15.75" customHeight="1">
      <c r="A188" s="7"/>
      <c r="B188" s="7"/>
      <c r="C188" s="7"/>
      <c r="D188" s="2"/>
      <c r="E188" s="2"/>
      <c r="F188" s="2"/>
      <c r="G188" s="2"/>
      <c r="H188" s="2"/>
      <c r="I188" s="2"/>
      <c r="J188" s="2"/>
      <c r="K188" s="2"/>
      <c r="L188" s="2"/>
      <c r="M188" s="2"/>
      <c r="N188" s="2"/>
      <c r="O188" s="2"/>
      <c r="P188" s="2"/>
      <c r="Q188" s="2"/>
      <c r="R188" s="2"/>
      <c r="S188" s="2"/>
      <c r="T188" s="2"/>
      <c r="U188" s="2"/>
      <c r="V188" s="2"/>
      <c r="W188" s="2"/>
      <c r="X188" s="2"/>
      <c r="Y188" s="2"/>
      <c r="Z188" s="4"/>
    </row>
    <row r="189" spans="1:26" ht="15.75" customHeight="1">
      <c r="A189" s="7"/>
      <c r="B189" s="7"/>
      <c r="C189" s="7"/>
      <c r="D189" s="2"/>
      <c r="E189" s="2"/>
      <c r="F189" s="2"/>
      <c r="G189" s="2"/>
      <c r="H189" s="2"/>
      <c r="I189" s="2"/>
      <c r="J189" s="2"/>
      <c r="K189" s="2"/>
      <c r="L189" s="2"/>
      <c r="M189" s="2"/>
      <c r="N189" s="2"/>
      <c r="O189" s="2"/>
      <c r="P189" s="2"/>
      <c r="Q189" s="2"/>
      <c r="R189" s="2"/>
      <c r="S189" s="2"/>
      <c r="T189" s="2"/>
      <c r="U189" s="2"/>
      <c r="V189" s="2"/>
      <c r="W189" s="2"/>
      <c r="X189" s="2"/>
      <c r="Y189" s="2"/>
      <c r="Z189" s="4"/>
    </row>
    <row r="190" spans="1:26" ht="15.75" customHeight="1">
      <c r="A190" s="7"/>
      <c r="B190" s="7"/>
      <c r="C190" s="7"/>
      <c r="D190" s="2"/>
      <c r="E190" s="2"/>
      <c r="F190" s="2"/>
      <c r="G190" s="2"/>
      <c r="H190" s="2"/>
      <c r="I190" s="2"/>
      <c r="J190" s="2"/>
      <c r="K190" s="2"/>
      <c r="L190" s="2"/>
      <c r="M190" s="2"/>
      <c r="N190" s="2"/>
      <c r="O190" s="2"/>
      <c r="P190" s="2"/>
      <c r="Q190" s="2"/>
      <c r="R190" s="2"/>
      <c r="S190" s="2"/>
      <c r="T190" s="2"/>
      <c r="U190" s="2"/>
      <c r="V190" s="2"/>
      <c r="W190" s="2"/>
      <c r="X190" s="2"/>
      <c r="Y190" s="2"/>
      <c r="Z190" s="4"/>
    </row>
    <row r="191" spans="1:26" ht="15.75" customHeight="1">
      <c r="A191" s="7"/>
      <c r="B191" s="7"/>
      <c r="C191" s="7"/>
      <c r="D191" s="2"/>
      <c r="E191" s="2"/>
      <c r="F191" s="2"/>
      <c r="G191" s="2"/>
      <c r="H191" s="2"/>
      <c r="I191" s="2"/>
      <c r="J191" s="2"/>
      <c r="K191" s="2"/>
      <c r="L191" s="2"/>
      <c r="M191" s="2"/>
      <c r="N191" s="2"/>
      <c r="O191" s="2"/>
      <c r="P191" s="2"/>
      <c r="Q191" s="2"/>
      <c r="R191" s="2"/>
      <c r="S191" s="2"/>
      <c r="T191" s="2"/>
      <c r="U191" s="2"/>
      <c r="V191" s="2"/>
      <c r="W191" s="2"/>
      <c r="X191" s="2"/>
      <c r="Y191" s="2"/>
      <c r="Z191" s="4"/>
    </row>
    <row r="192" spans="1:26" ht="15.75" customHeight="1">
      <c r="A192" s="7"/>
      <c r="B192" s="7"/>
      <c r="C192" s="7"/>
      <c r="D192" s="2"/>
      <c r="E192" s="2"/>
      <c r="F192" s="2"/>
      <c r="G192" s="2"/>
      <c r="H192" s="2"/>
      <c r="I192" s="2"/>
      <c r="J192" s="2"/>
      <c r="K192" s="2"/>
      <c r="L192" s="2"/>
      <c r="M192" s="2"/>
      <c r="N192" s="2"/>
      <c r="O192" s="2"/>
      <c r="P192" s="2"/>
      <c r="Q192" s="2"/>
      <c r="R192" s="2"/>
      <c r="S192" s="2"/>
      <c r="T192" s="2"/>
      <c r="U192" s="2"/>
      <c r="V192" s="2"/>
      <c r="W192" s="2"/>
      <c r="X192" s="2"/>
      <c r="Y192" s="2"/>
      <c r="Z192" s="4"/>
    </row>
    <row r="193" spans="1:26" ht="15.75" customHeight="1">
      <c r="A193" s="7"/>
      <c r="B193" s="7"/>
      <c r="C193" s="7"/>
      <c r="D193" s="2"/>
      <c r="E193" s="2"/>
      <c r="F193" s="2"/>
      <c r="G193" s="2"/>
      <c r="H193" s="2"/>
      <c r="I193" s="2"/>
      <c r="J193" s="2"/>
      <c r="K193" s="2"/>
      <c r="L193" s="2"/>
      <c r="M193" s="2"/>
      <c r="N193" s="2"/>
      <c r="O193" s="2"/>
      <c r="P193" s="2"/>
      <c r="Q193" s="2"/>
      <c r="R193" s="2"/>
      <c r="S193" s="2"/>
      <c r="T193" s="2"/>
      <c r="U193" s="2"/>
      <c r="V193" s="2"/>
      <c r="W193" s="2"/>
      <c r="X193" s="2"/>
      <c r="Y193" s="2"/>
      <c r="Z193" s="4"/>
    </row>
    <row r="194" spans="1:26" ht="15.75" customHeight="1">
      <c r="A194" s="7"/>
      <c r="B194" s="7"/>
      <c r="C194" s="7"/>
      <c r="D194" s="2"/>
      <c r="E194" s="2"/>
      <c r="F194" s="2"/>
      <c r="G194" s="2"/>
      <c r="H194" s="2"/>
      <c r="I194" s="2"/>
      <c r="J194" s="2"/>
      <c r="K194" s="2"/>
      <c r="L194" s="2"/>
      <c r="M194" s="2"/>
      <c r="N194" s="2"/>
      <c r="O194" s="2"/>
      <c r="P194" s="2"/>
      <c r="Q194" s="2"/>
      <c r="R194" s="2"/>
      <c r="S194" s="2"/>
      <c r="T194" s="2"/>
      <c r="U194" s="2"/>
      <c r="V194" s="2"/>
      <c r="W194" s="2"/>
      <c r="X194" s="2"/>
      <c r="Y194" s="2"/>
      <c r="Z194" s="4"/>
    </row>
    <row r="195" spans="1:26" ht="15.75" customHeight="1">
      <c r="A195" s="7"/>
      <c r="B195" s="7"/>
      <c r="C195" s="7"/>
      <c r="D195" s="2"/>
      <c r="E195" s="2"/>
      <c r="F195" s="2"/>
      <c r="G195" s="2"/>
      <c r="H195" s="2"/>
      <c r="I195" s="2"/>
      <c r="J195" s="2"/>
      <c r="K195" s="2"/>
      <c r="L195" s="2"/>
      <c r="M195" s="2"/>
      <c r="N195" s="2"/>
      <c r="O195" s="2"/>
      <c r="P195" s="2"/>
      <c r="Q195" s="2"/>
      <c r="R195" s="2"/>
      <c r="S195" s="2"/>
      <c r="T195" s="2"/>
      <c r="U195" s="2"/>
      <c r="V195" s="2"/>
      <c r="W195" s="2"/>
      <c r="X195" s="2"/>
      <c r="Y195" s="2"/>
      <c r="Z195" s="4"/>
    </row>
    <row r="196" spans="1:26" ht="15.75" customHeight="1">
      <c r="A196" s="7"/>
      <c r="B196" s="7"/>
      <c r="C196" s="7"/>
      <c r="D196" s="2"/>
      <c r="E196" s="2"/>
      <c r="F196" s="2"/>
      <c r="G196" s="2"/>
      <c r="H196" s="2"/>
      <c r="I196" s="2"/>
      <c r="J196" s="2"/>
      <c r="K196" s="2"/>
      <c r="L196" s="2"/>
      <c r="M196" s="2"/>
      <c r="N196" s="2"/>
      <c r="O196" s="2"/>
      <c r="P196" s="2"/>
      <c r="Q196" s="2"/>
      <c r="R196" s="2"/>
      <c r="S196" s="2"/>
      <c r="T196" s="2"/>
      <c r="U196" s="2"/>
      <c r="V196" s="2"/>
      <c r="W196" s="2"/>
      <c r="X196" s="2"/>
      <c r="Y196" s="2"/>
      <c r="Z196" s="4"/>
    </row>
    <row r="197" spans="1:26" ht="15.75" customHeight="1">
      <c r="A197" s="7"/>
      <c r="B197" s="7"/>
      <c r="C197" s="7"/>
      <c r="D197" s="2"/>
      <c r="E197" s="2"/>
      <c r="F197" s="2"/>
      <c r="G197" s="2"/>
      <c r="H197" s="2"/>
      <c r="I197" s="2"/>
      <c r="J197" s="2"/>
      <c r="K197" s="2"/>
      <c r="L197" s="2"/>
      <c r="M197" s="2"/>
      <c r="N197" s="2"/>
      <c r="O197" s="2"/>
      <c r="P197" s="2"/>
      <c r="Q197" s="2"/>
      <c r="R197" s="2"/>
      <c r="S197" s="2"/>
      <c r="T197" s="2"/>
      <c r="U197" s="2"/>
      <c r="V197" s="2"/>
      <c r="W197" s="2"/>
      <c r="X197" s="2"/>
      <c r="Y197" s="2"/>
      <c r="Z197" s="4"/>
    </row>
    <row r="198" spans="1:26" ht="15.75" customHeight="1">
      <c r="A198" s="7"/>
      <c r="B198" s="7"/>
      <c r="C198" s="7"/>
      <c r="D198" s="2"/>
      <c r="E198" s="2"/>
      <c r="F198" s="2"/>
      <c r="G198" s="2"/>
      <c r="H198" s="2"/>
      <c r="I198" s="2"/>
      <c r="J198" s="2"/>
      <c r="K198" s="2"/>
      <c r="L198" s="2"/>
      <c r="M198" s="2"/>
      <c r="N198" s="2"/>
      <c r="O198" s="2"/>
      <c r="P198" s="2"/>
      <c r="Q198" s="2"/>
      <c r="R198" s="2"/>
      <c r="S198" s="2"/>
      <c r="T198" s="2"/>
      <c r="U198" s="2"/>
      <c r="V198" s="2"/>
      <c r="W198" s="2"/>
      <c r="X198" s="2"/>
      <c r="Y198" s="2"/>
      <c r="Z198" s="4"/>
    </row>
    <row r="199" spans="1:26" ht="15.75" customHeight="1">
      <c r="A199" s="7"/>
      <c r="B199" s="7"/>
      <c r="C199" s="7"/>
      <c r="D199" s="2"/>
      <c r="E199" s="2"/>
      <c r="F199" s="2"/>
      <c r="G199" s="2"/>
      <c r="H199" s="2"/>
      <c r="I199" s="2"/>
      <c r="J199" s="2"/>
      <c r="K199" s="2"/>
      <c r="L199" s="2"/>
      <c r="M199" s="2"/>
      <c r="N199" s="2"/>
      <c r="O199" s="2"/>
      <c r="P199" s="2"/>
      <c r="Q199" s="2"/>
      <c r="R199" s="2"/>
      <c r="S199" s="2"/>
      <c r="T199" s="2"/>
      <c r="U199" s="2"/>
      <c r="V199" s="2"/>
      <c r="W199" s="2"/>
      <c r="X199" s="2"/>
      <c r="Y199" s="2"/>
      <c r="Z199" s="4"/>
    </row>
    <row r="200" spans="1:26" ht="15.75" customHeight="1">
      <c r="A200" s="7"/>
      <c r="B200" s="7"/>
      <c r="C200" s="7"/>
      <c r="D200" s="2"/>
      <c r="E200" s="2"/>
      <c r="F200" s="2"/>
      <c r="G200" s="2"/>
      <c r="H200" s="2"/>
      <c r="I200" s="2"/>
      <c r="J200" s="2"/>
      <c r="K200" s="2"/>
      <c r="L200" s="2"/>
      <c r="M200" s="2"/>
      <c r="N200" s="2"/>
      <c r="O200" s="2"/>
      <c r="P200" s="2"/>
      <c r="Q200" s="2"/>
      <c r="R200" s="2"/>
      <c r="S200" s="2"/>
      <c r="T200" s="2"/>
      <c r="U200" s="2"/>
      <c r="V200" s="2"/>
      <c r="W200" s="2"/>
      <c r="X200" s="2"/>
      <c r="Y200" s="2"/>
      <c r="Z200" s="4"/>
    </row>
    <row r="201" spans="1:26" ht="15.75" customHeight="1">
      <c r="A201" s="7"/>
      <c r="B201" s="7"/>
      <c r="C201" s="7"/>
      <c r="D201" s="2"/>
      <c r="E201" s="2"/>
      <c r="F201" s="2"/>
      <c r="G201" s="2"/>
      <c r="H201" s="2"/>
      <c r="I201" s="2"/>
      <c r="J201" s="2"/>
      <c r="K201" s="2"/>
      <c r="L201" s="2"/>
      <c r="M201" s="2"/>
      <c r="N201" s="2"/>
      <c r="O201" s="2"/>
      <c r="P201" s="2"/>
      <c r="Q201" s="2"/>
      <c r="R201" s="2"/>
      <c r="S201" s="2"/>
      <c r="T201" s="2"/>
      <c r="U201" s="2"/>
      <c r="V201" s="2"/>
      <c r="W201" s="2"/>
      <c r="X201" s="2"/>
      <c r="Y201" s="2"/>
      <c r="Z201" s="4"/>
    </row>
    <row r="202" spans="1:26" ht="15.75" customHeight="1">
      <c r="A202" s="7"/>
      <c r="B202" s="7"/>
      <c r="C202" s="7"/>
      <c r="D202" s="2"/>
      <c r="E202" s="2"/>
      <c r="F202" s="2"/>
      <c r="G202" s="2"/>
      <c r="H202" s="2"/>
      <c r="I202" s="2"/>
      <c r="J202" s="2"/>
      <c r="K202" s="2"/>
      <c r="L202" s="2"/>
      <c r="M202" s="2"/>
      <c r="N202" s="2"/>
      <c r="O202" s="2"/>
      <c r="P202" s="2"/>
      <c r="Q202" s="2"/>
      <c r="R202" s="2"/>
      <c r="S202" s="2"/>
      <c r="T202" s="2"/>
      <c r="U202" s="2"/>
      <c r="V202" s="2"/>
      <c r="W202" s="2"/>
      <c r="X202" s="2"/>
      <c r="Y202" s="2"/>
      <c r="Z202" s="4"/>
    </row>
    <row r="203" spans="1:26" ht="15.75" customHeight="1">
      <c r="A203" s="7"/>
      <c r="B203" s="7"/>
      <c r="C203" s="7"/>
      <c r="D203" s="2"/>
      <c r="E203" s="2"/>
      <c r="F203" s="2"/>
      <c r="G203" s="2"/>
      <c r="H203" s="2"/>
      <c r="I203" s="2"/>
      <c r="J203" s="2"/>
      <c r="K203" s="2"/>
      <c r="L203" s="2"/>
      <c r="M203" s="2"/>
      <c r="N203" s="2"/>
      <c r="O203" s="2"/>
      <c r="P203" s="2"/>
      <c r="Q203" s="2"/>
      <c r="R203" s="2"/>
      <c r="S203" s="2"/>
      <c r="T203" s="2"/>
      <c r="U203" s="2"/>
      <c r="V203" s="2"/>
      <c r="W203" s="2"/>
      <c r="X203" s="2"/>
      <c r="Y203" s="2"/>
      <c r="Z203" s="4"/>
    </row>
    <row r="204" spans="1:26" ht="15.75" customHeight="1">
      <c r="A204" s="7"/>
      <c r="B204" s="7"/>
      <c r="C204" s="7"/>
      <c r="D204" s="2"/>
      <c r="E204" s="2"/>
      <c r="F204" s="2"/>
      <c r="G204" s="2"/>
      <c r="H204" s="2"/>
      <c r="I204" s="2"/>
      <c r="J204" s="2"/>
      <c r="K204" s="2"/>
      <c r="L204" s="2"/>
      <c r="M204" s="2"/>
      <c r="N204" s="2"/>
      <c r="O204" s="2"/>
      <c r="P204" s="2"/>
      <c r="Q204" s="2"/>
      <c r="R204" s="2"/>
      <c r="S204" s="2"/>
      <c r="T204" s="2"/>
      <c r="U204" s="2"/>
      <c r="V204" s="2"/>
      <c r="W204" s="2"/>
      <c r="X204" s="2"/>
      <c r="Y204" s="2"/>
      <c r="Z204" s="4"/>
    </row>
    <row r="205" spans="1:26" ht="15.75" customHeight="1">
      <c r="A205" s="7"/>
      <c r="B205" s="7"/>
      <c r="C205" s="7"/>
      <c r="D205" s="2"/>
      <c r="E205" s="2"/>
      <c r="F205" s="2"/>
      <c r="G205" s="2"/>
      <c r="H205" s="2"/>
      <c r="I205" s="2"/>
      <c r="J205" s="2"/>
      <c r="K205" s="2"/>
      <c r="L205" s="2"/>
      <c r="M205" s="2"/>
      <c r="N205" s="2"/>
      <c r="O205" s="2"/>
      <c r="P205" s="2"/>
      <c r="Q205" s="2"/>
      <c r="R205" s="2"/>
      <c r="S205" s="2"/>
      <c r="T205" s="2"/>
      <c r="U205" s="2"/>
      <c r="V205" s="2"/>
      <c r="W205" s="2"/>
      <c r="X205" s="2"/>
      <c r="Y205" s="2"/>
      <c r="Z205" s="4"/>
    </row>
    <row r="206" spans="1:26" ht="15.75" customHeight="1">
      <c r="A206" s="7"/>
      <c r="B206" s="7"/>
      <c r="C206" s="7"/>
      <c r="D206" s="2"/>
      <c r="E206" s="2"/>
      <c r="F206" s="2"/>
      <c r="G206" s="2"/>
      <c r="H206" s="2"/>
      <c r="I206" s="2"/>
      <c r="J206" s="2"/>
      <c r="K206" s="2"/>
      <c r="L206" s="2"/>
      <c r="M206" s="2"/>
      <c r="N206" s="2"/>
      <c r="O206" s="2"/>
      <c r="P206" s="2"/>
      <c r="Q206" s="2"/>
      <c r="R206" s="2"/>
      <c r="S206" s="2"/>
      <c r="T206" s="2"/>
      <c r="U206" s="2"/>
      <c r="V206" s="2"/>
      <c r="W206" s="2"/>
      <c r="X206" s="2"/>
      <c r="Y206" s="2"/>
      <c r="Z206" s="4"/>
    </row>
    <row r="207" spans="1:26" ht="15.75" customHeight="1">
      <c r="A207" s="7"/>
      <c r="B207" s="7"/>
      <c r="C207" s="7"/>
      <c r="D207" s="2"/>
      <c r="E207" s="2"/>
      <c r="F207" s="2"/>
      <c r="G207" s="2"/>
      <c r="H207" s="2"/>
      <c r="I207" s="2"/>
      <c r="J207" s="2"/>
      <c r="K207" s="2"/>
      <c r="L207" s="2"/>
      <c r="M207" s="2"/>
      <c r="N207" s="2"/>
      <c r="O207" s="2"/>
      <c r="P207" s="2"/>
      <c r="Q207" s="2"/>
      <c r="R207" s="2"/>
      <c r="S207" s="2"/>
      <c r="T207" s="2"/>
      <c r="U207" s="2"/>
      <c r="V207" s="2"/>
      <c r="W207" s="2"/>
      <c r="X207" s="2"/>
      <c r="Y207" s="2"/>
      <c r="Z207" s="4"/>
    </row>
    <row r="208" spans="1:26" ht="15.75" customHeight="1">
      <c r="A208" s="7"/>
      <c r="B208" s="7"/>
      <c r="C208" s="7"/>
      <c r="D208" s="2"/>
      <c r="E208" s="2"/>
      <c r="F208" s="2"/>
      <c r="G208" s="2"/>
      <c r="H208" s="2"/>
      <c r="I208" s="2"/>
      <c r="J208" s="2"/>
      <c r="K208" s="2"/>
      <c r="L208" s="2"/>
      <c r="M208" s="2"/>
      <c r="N208" s="2"/>
      <c r="O208" s="2"/>
      <c r="P208" s="2"/>
      <c r="Q208" s="2"/>
      <c r="R208" s="2"/>
      <c r="S208" s="2"/>
      <c r="T208" s="2"/>
      <c r="U208" s="2"/>
      <c r="V208" s="2"/>
      <c r="W208" s="2"/>
      <c r="X208" s="2"/>
      <c r="Y208" s="2"/>
      <c r="Z208" s="4"/>
    </row>
    <row r="209" spans="1:26" ht="15.75" customHeight="1">
      <c r="A209" s="7"/>
      <c r="B209" s="7"/>
      <c r="C209" s="7"/>
      <c r="D209" s="2"/>
      <c r="E209" s="2"/>
      <c r="F209" s="2"/>
      <c r="G209" s="2"/>
      <c r="H209" s="2"/>
      <c r="I209" s="2"/>
      <c r="J209" s="2"/>
      <c r="K209" s="2"/>
      <c r="L209" s="2"/>
      <c r="M209" s="2"/>
      <c r="N209" s="2"/>
      <c r="O209" s="2"/>
      <c r="P209" s="2"/>
      <c r="Q209" s="2"/>
      <c r="R209" s="2"/>
      <c r="S209" s="2"/>
      <c r="T209" s="2"/>
      <c r="U209" s="2"/>
      <c r="V209" s="2"/>
      <c r="W209" s="2"/>
      <c r="X209" s="2"/>
      <c r="Y209" s="2"/>
      <c r="Z209" s="4"/>
    </row>
    <row r="210" spans="1:26" ht="15.75" customHeight="1">
      <c r="A210" s="7"/>
      <c r="B210" s="7"/>
      <c r="C210" s="7"/>
      <c r="D210" s="2"/>
      <c r="E210" s="2"/>
      <c r="F210" s="2"/>
      <c r="G210" s="2"/>
      <c r="H210" s="2"/>
      <c r="I210" s="2"/>
      <c r="J210" s="2"/>
      <c r="K210" s="2"/>
      <c r="L210" s="2"/>
      <c r="M210" s="2"/>
      <c r="N210" s="2"/>
      <c r="O210" s="2"/>
      <c r="P210" s="2"/>
      <c r="Q210" s="2"/>
      <c r="R210" s="2"/>
      <c r="S210" s="2"/>
      <c r="T210" s="2"/>
      <c r="U210" s="2"/>
      <c r="V210" s="2"/>
      <c r="W210" s="2"/>
      <c r="X210" s="2"/>
      <c r="Y210" s="2"/>
      <c r="Z210" s="4"/>
    </row>
    <row r="211" spans="1:26" ht="15.75" customHeight="1">
      <c r="A211" s="7"/>
      <c r="B211" s="7"/>
      <c r="C211" s="7"/>
      <c r="D211" s="2"/>
      <c r="E211" s="2"/>
      <c r="F211" s="2"/>
      <c r="G211" s="2"/>
      <c r="H211" s="2"/>
      <c r="I211" s="2"/>
      <c r="J211" s="2"/>
      <c r="K211" s="2"/>
      <c r="L211" s="2"/>
      <c r="M211" s="2"/>
      <c r="N211" s="2"/>
      <c r="O211" s="2"/>
      <c r="P211" s="2"/>
      <c r="Q211" s="2"/>
      <c r="R211" s="2"/>
      <c r="S211" s="2"/>
      <c r="T211" s="2"/>
      <c r="U211" s="2"/>
      <c r="V211" s="2"/>
      <c r="W211" s="2"/>
      <c r="X211" s="2"/>
      <c r="Y211" s="2"/>
      <c r="Z211" s="4"/>
    </row>
    <row r="212" spans="1:26" ht="15.75" customHeight="1">
      <c r="A212" s="7"/>
      <c r="B212" s="7"/>
      <c r="C212" s="7"/>
      <c r="D212" s="2"/>
      <c r="E212" s="2"/>
      <c r="F212" s="2"/>
      <c r="G212" s="2"/>
      <c r="H212" s="2"/>
      <c r="I212" s="2"/>
      <c r="J212" s="2"/>
      <c r="K212" s="2"/>
      <c r="L212" s="2"/>
      <c r="M212" s="2"/>
      <c r="N212" s="2"/>
      <c r="O212" s="2"/>
      <c r="P212" s="2"/>
      <c r="Q212" s="2"/>
      <c r="R212" s="2"/>
      <c r="S212" s="2"/>
      <c r="T212" s="2"/>
      <c r="U212" s="2"/>
      <c r="V212" s="2"/>
      <c r="W212" s="2"/>
      <c r="X212" s="2"/>
      <c r="Y212" s="2"/>
      <c r="Z212" s="4"/>
    </row>
    <row r="213" spans="1:26" ht="15.75" customHeight="1">
      <c r="A213" s="7"/>
      <c r="B213" s="7"/>
      <c r="C213" s="7"/>
      <c r="D213" s="2"/>
      <c r="E213" s="2"/>
      <c r="F213" s="2"/>
      <c r="G213" s="2"/>
      <c r="H213" s="2"/>
      <c r="I213" s="2"/>
      <c r="J213" s="2"/>
      <c r="K213" s="2"/>
      <c r="L213" s="2"/>
      <c r="M213" s="2"/>
      <c r="N213" s="2"/>
      <c r="O213" s="2"/>
      <c r="P213" s="2"/>
      <c r="Q213" s="2"/>
      <c r="R213" s="2"/>
      <c r="S213" s="2"/>
      <c r="T213" s="2"/>
      <c r="U213" s="2"/>
      <c r="V213" s="2"/>
      <c r="W213" s="2"/>
      <c r="X213" s="2"/>
      <c r="Y213" s="2"/>
      <c r="Z213" s="4"/>
    </row>
    <row r="214" spans="1:26" ht="15.75" customHeight="1">
      <c r="A214" s="7"/>
      <c r="B214" s="7"/>
      <c r="C214" s="7"/>
      <c r="D214" s="2"/>
      <c r="E214" s="2"/>
      <c r="F214" s="2"/>
      <c r="G214" s="2"/>
      <c r="H214" s="2"/>
      <c r="I214" s="2"/>
      <c r="J214" s="2"/>
      <c r="K214" s="2"/>
      <c r="L214" s="2"/>
      <c r="M214" s="2"/>
      <c r="N214" s="2"/>
      <c r="O214" s="2"/>
      <c r="P214" s="2"/>
      <c r="Q214" s="2"/>
      <c r="R214" s="2"/>
      <c r="S214" s="2"/>
      <c r="T214" s="2"/>
      <c r="U214" s="2"/>
      <c r="V214" s="2"/>
      <c r="W214" s="2"/>
      <c r="X214" s="2"/>
      <c r="Y214" s="2"/>
      <c r="Z214" s="4"/>
    </row>
    <row r="215" spans="1:26" ht="15.75" customHeight="1">
      <c r="A215" s="7"/>
      <c r="B215" s="7"/>
      <c r="C215" s="7"/>
      <c r="D215" s="2"/>
      <c r="E215" s="2"/>
      <c r="F215" s="2"/>
      <c r="G215" s="2"/>
      <c r="H215" s="2"/>
      <c r="I215" s="2"/>
      <c r="J215" s="2"/>
      <c r="K215" s="2"/>
      <c r="L215" s="2"/>
      <c r="M215" s="2"/>
      <c r="N215" s="2"/>
      <c r="O215" s="2"/>
      <c r="P215" s="2"/>
      <c r="Q215" s="2"/>
      <c r="R215" s="2"/>
      <c r="S215" s="2"/>
      <c r="T215" s="2"/>
      <c r="U215" s="2"/>
      <c r="V215" s="2"/>
      <c r="W215" s="2"/>
      <c r="X215" s="2"/>
      <c r="Y215" s="2"/>
      <c r="Z215" s="4"/>
    </row>
    <row r="216" spans="1:26" ht="15.75" customHeight="1">
      <c r="A216" s="7"/>
      <c r="B216" s="7"/>
      <c r="C216" s="7"/>
      <c r="D216" s="2"/>
      <c r="E216" s="2"/>
      <c r="F216" s="2"/>
      <c r="G216" s="2"/>
      <c r="H216" s="2"/>
      <c r="I216" s="2"/>
      <c r="J216" s="2"/>
      <c r="K216" s="2"/>
      <c r="L216" s="2"/>
      <c r="M216" s="2"/>
      <c r="N216" s="2"/>
      <c r="O216" s="2"/>
      <c r="P216" s="2"/>
      <c r="Q216" s="2"/>
      <c r="R216" s="2"/>
      <c r="S216" s="2"/>
      <c r="T216" s="2"/>
      <c r="U216" s="2"/>
      <c r="V216" s="2"/>
      <c r="W216" s="2"/>
      <c r="X216" s="2"/>
      <c r="Y216" s="2"/>
      <c r="Z216" s="4"/>
    </row>
    <row r="217" spans="1:26" ht="15.75" customHeight="1">
      <c r="A217" s="7"/>
      <c r="B217" s="7"/>
      <c r="C217" s="7"/>
      <c r="D217" s="2"/>
      <c r="E217" s="2"/>
      <c r="F217" s="2"/>
      <c r="G217" s="2"/>
      <c r="H217" s="2"/>
      <c r="I217" s="2"/>
      <c r="J217" s="2"/>
      <c r="K217" s="2"/>
      <c r="L217" s="2"/>
      <c r="M217" s="2"/>
      <c r="N217" s="2"/>
      <c r="O217" s="2"/>
      <c r="P217" s="2"/>
      <c r="Q217" s="2"/>
      <c r="R217" s="2"/>
      <c r="S217" s="2"/>
      <c r="T217" s="2"/>
      <c r="U217" s="2"/>
      <c r="V217" s="2"/>
      <c r="W217" s="2"/>
      <c r="X217" s="2"/>
      <c r="Y217" s="2"/>
      <c r="Z217" s="4"/>
    </row>
    <row r="218" spans="1:26" ht="15.75" customHeight="1">
      <c r="A218" s="7"/>
      <c r="B218" s="7"/>
      <c r="C218" s="7"/>
      <c r="D218" s="2"/>
      <c r="E218" s="2"/>
      <c r="F218" s="2"/>
      <c r="G218" s="2"/>
      <c r="H218" s="2"/>
      <c r="I218" s="2"/>
      <c r="J218" s="2"/>
      <c r="K218" s="2"/>
      <c r="L218" s="2"/>
      <c r="M218" s="2"/>
      <c r="N218" s="2"/>
      <c r="O218" s="2"/>
      <c r="P218" s="2"/>
      <c r="Q218" s="2"/>
      <c r="R218" s="2"/>
      <c r="S218" s="2"/>
      <c r="T218" s="2"/>
      <c r="U218" s="2"/>
      <c r="V218" s="2"/>
      <c r="W218" s="2"/>
      <c r="X218" s="2"/>
      <c r="Y218" s="2"/>
      <c r="Z218" s="4"/>
    </row>
    <row r="219" spans="1:26" ht="15.75" customHeight="1">
      <c r="A219" s="7"/>
      <c r="B219" s="7"/>
      <c r="C219" s="7"/>
      <c r="D219" s="2"/>
      <c r="E219" s="2"/>
      <c r="F219" s="2"/>
      <c r="G219" s="2"/>
      <c r="H219" s="2"/>
      <c r="I219" s="2"/>
      <c r="J219" s="2"/>
      <c r="K219" s="2"/>
      <c r="L219" s="2"/>
      <c r="M219" s="2"/>
      <c r="N219" s="2"/>
      <c r="O219" s="2"/>
      <c r="P219" s="2"/>
      <c r="Q219" s="2"/>
      <c r="R219" s="2"/>
      <c r="S219" s="2"/>
      <c r="T219" s="2"/>
      <c r="U219" s="2"/>
      <c r="V219" s="2"/>
      <c r="W219" s="2"/>
      <c r="X219" s="2"/>
      <c r="Y219" s="2"/>
      <c r="Z219" s="4"/>
    </row>
    <row r="220" spans="1:26" ht="15.75" customHeight="1">
      <c r="A220" s="7"/>
      <c r="B220" s="7"/>
      <c r="C220" s="7"/>
      <c r="D220" s="2"/>
      <c r="E220" s="2"/>
      <c r="F220" s="2"/>
      <c r="G220" s="2"/>
      <c r="H220" s="2"/>
      <c r="I220" s="2"/>
      <c r="J220" s="2"/>
      <c r="K220" s="2"/>
      <c r="L220" s="2"/>
      <c r="M220" s="2"/>
      <c r="N220" s="2"/>
      <c r="O220" s="2"/>
      <c r="P220" s="2"/>
      <c r="Q220" s="2"/>
      <c r="R220" s="2"/>
      <c r="S220" s="2"/>
      <c r="T220" s="2"/>
      <c r="U220" s="2"/>
      <c r="V220" s="2"/>
      <c r="W220" s="2"/>
      <c r="X220" s="2"/>
      <c r="Y220" s="2"/>
      <c r="Z220" s="4"/>
    </row>
    <row r="221" spans="1:26" ht="15.75" customHeight="1">
      <c r="A221" s="7"/>
      <c r="B221" s="7"/>
      <c r="C221" s="7"/>
      <c r="D221" s="2"/>
      <c r="E221" s="2"/>
      <c r="F221" s="2"/>
      <c r="G221" s="2"/>
      <c r="H221" s="2"/>
      <c r="I221" s="2"/>
      <c r="J221" s="2"/>
      <c r="K221" s="2"/>
      <c r="L221" s="2"/>
      <c r="M221" s="2"/>
      <c r="N221" s="2"/>
      <c r="O221" s="2"/>
      <c r="P221" s="2"/>
      <c r="Q221" s="2"/>
      <c r="R221" s="2"/>
      <c r="S221" s="2"/>
      <c r="T221" s="2"/>
      <c r="U221" s="2"/>
      <c r="V221" s="2"/>
      <c r="W221" s="2"/>
      <c r="X221" s="2"/>
      <c r="Y221" s="2"/>
      <c r="Z221" s="4"/>
    </row>
    <row r="222" spans="1:26" ht="15.75" customHeight="1">
      <c r="A222" s="7"/>
      <c r="B222" s="7"/>
      <c r="C222" s="7"/>
      <c r="D222" s="2"/>
      <c r="E222" s="2"/>
      <c r="F222" s="2"/>
      <c r="G222" s="2"/>
      <c r="H222" s="2"/>
      <c r="I222" s="2"/>
      <c r="J222" s="2"/>
      <c r="K222" s="2"/>
      <c r="L222" s="2"/>
      <c r="M222" s="2"/>
      <c r="N222" s="2"/>
      <c r="O222" s="2"/>
      <c r="P222" s="2"/>
      <c r="Q222" s="2"/>
      <c r="R222" s="2"/>
      <c r="S222" s="2"/>
      <c r="T222" s="2"/>
      <c r="U222" s="2"/>
      <c r="V222" s="2"/>
      <c r="W222" s="2"/>
      <c r="X222" s="2"/>
      <c r="Y222" s="2"/>
      <c r="Z222" s="4"/>
    </row>
    <row r="223" spans="1:26" ht="15.75" customHeight="1">
      <c r="A223" s="7"/>
      <c r="B223" s="7"/>
      <c r="C223" s="7"/>
      <c r="D223" s="2"/>
      <c r="E223" s="2"/>
      <c r="F223" s="2"/>
      <c r="G223" s="2"/>
      <c r="H223" s="2"/>
      <c r="I223" s="2"/>
      <c r="J223" s="2"/>
      <c r="K223" s="2"/>
      <c r="L223" s="2"/>
      <c r="M223" s="2"/>
      <c r="N223" s="2"/>
      <c r="O223" s="2"/>
      <c r="P223" s="2"/>
      <c r="Q223" s="2"/>
      <c r="R223" s="2"/>
      <c r="S223" s="2"/>
      <c r="T223" s="2"/>
      <c r="U223" s="2"/>
      <c r="V223" s="2"/>
      <c r="W223" s="2"/>
      <c r="X223" s="2"/>
      <c r="Y223" s="2"/>
      <c r="Z223" s="4"/>
    </row>
    <row r="224" spans="1:26" ht="15.75" customHeight="1">
      <c r="A224" s="7"/>
      <c r="B224" s="7"/>
      <c r="C224" s="7"/>
      <c r="D224" s="2"/>
      <c r="E224" s="2"/>
      <c r="F224" s="2"/>
      <c r="G224" s="2"/>
      <c r="H224" s="2"/>
      <c r="I224" s="2"/>
      <c r="J224" s="2"/>
      <c r="K224" s="2"/>
      <c r="L224" s="2"/>
      <c r="M224" s="2"/>
      <c r="N224" s="2"/>
      <c r="O224" s="2"/>
      <c r="P224" s="2"/>
      <c r="Q224" s="2"/>
      <c r="R224" s="2"/>
      <c r="S224" s="2"/>
      <c r="T224" s="2"/>
      <c r="U224" s="2"/>
      <c r="V224" s="2"/>
      <c r="W224" s="2"/>
      <c r="X224" s="2"/>
      <c r="Y224" s="2"/>
      <c r="Z224" s="4"/>
    </row>
    <row r="225" spans="1:26" ht="15.75" customHeight="1">
      <c r="A225" s="7"/>
      <c r="B225" s="7"/>
      <c r="C225" s="7"/>
      <c r="D225" s="2"/>
      <c r="E225" s="2"/>
      <c r="F225" s="2"/>
      <c r="G225" s="2"/>
      <c r="H225" s="2"/>
      <c r="I225" s="2"/>
      <c r="J225" s="2"/>
      <c r="K225" s="2"/>
      <c r="L225" s="2"/>
      <c r="M225" s="2"/>
      <c r="N225" s="2"/>
      <c r="O225" s="2"/>
      <c r="P225" s="2"/>
      <c r="Q225" s="2"/>
      <c r="R225" s="2"/>
      <c r="S225" s="2"/>
      <c r="T225" s="2"/>
      <c r="U225" s="2"/>
      <c r="V225" s="2"/>
      <c r="W225" s="2"/>
      <c r="X225" s="2"/>
      <c r="Y225" s="2"/>
      <c r="Z225" s="4"/>
    </row>
    <row r="226" spans="1:26" ht="15.75" customHeight="1">
      <c r="A226" s="7"/>
      <c r="B226" s="7"/>
      <c r="C226" s="7"/>
      <c r="D226" s="2"/>
      <c r="E226" s="2"/>
      <c r="F226" s="2"/>
      <c r="G226" s="2"/>
      <c r="H226" s="2"/>
      <c r="I226" s="2"/>
      <c r="J226" s="2"/>
      <c r="K226" s="2"/>
      <c r="L226" s="2"/>
      <c r="M226" s="2"/>
      <c r="N226" s="2"/>
      <c r="O226" s="2"/>
      <c r="P226" s="2"/>
      <c r="Q226" s="2"/>
      <c r="R226" s="2"/>
      <c r="S226" s="2"/>
      <c r="T226" s="2"/>
      <c r="U226" s="2"/>
      <c r="V226" s="2"/>
      <c r="W226" s="2"/>
      <c r="X226" s="2"/>
      <c r="Y226" s="2"/>
      <c r="Z226" s="4"/>
    </row>
    <row r="227" spans="1:26" ht="15.75" customHeight="1">
      <c r="A227" s="7"/>
      <c r="B227" s="7"/>
      <c r="C227" s="7"/>
      <c r="D227" s="2"/>
      <c r="E227" s="2"/>
      <c r="F227" s="2"/>
      <c r="G227" s="2"/>
      <c r="H227" s="2"/>
      <c r="I227" s="2"/>
      <c r="J227" s="2"/>
      <c r="K227" s="2"/>
      <c r="L227" s="2"/>
      <c r="M227" s="2"/>
      <c r="N227" s="2"/>
      <c r="O227" s="2"/>
      <c r="P227" s="2"/>
      <c r="Q227" s="2"/>
      <c r="R227" s="2"/>
      <c r="S227" s="2"/>
      <c r="T227" s="2"/>
      <c r="U227" s="2"/>
      <c r="V227" s="2"/>
      <c r="W227" s="2"/>
      <c r="X227" s="2"/>
      <c r="Y227" s="2"/>
      <c r="Z227" s="4"/>
    </row>
    <row r="228" spans="1:26" ht="15.75" customHeight="1">
      <c r="A228" s="7"/>
      <c r="B228" s="7"/>
      <c r="C228" s="7"/>
      <c r="D228" s="2"/>
      <c r="E228" s="2"/>
      <c r="F228" s="2"/>
      <c r="G228" s="2"/>
      <c r="H228" s="2"/>
      <c r="I228" s="2"/>
      <c r="J228" s="2"/>
      <c r="K228" s="2"/>
      <c r="L228" s="2"/>
      <c r="M228" s="2"/>
      <c r="N228" s="2"/>
      <c r="O228" s="2"/>
      <c r="P228" s="2"/>
      <c r="Q228" s="2"/>
      <c r="R228" s="2"/>
      <c r="S228" s="2"/>
      <c r="T228" s="2"/>
      <c r="U228" s="2"/>
      <c r="V228" s="2"/>
      <c r="W228" s="2"/>
      <c r="X228" s="2"/>
      <c r="Y228" s="2"/>
      <c r="Z228" s="4"/>
    </row>
    <row r="229" spans="1:26" ht="15.75" customHeight="1">
      <c r="A229" s="7"/>
      <c r="B229" s="7"/>
      <c r="C229" s="7"/>
      <c r="D229" s="2"/>
      <c r="E229" s="2"/>
      <c r="F229" s="2"/>
      <c r="G229" s="2"/>
      <c r="H229" s="2"/>
      <c r="I229" s="2"/>
      <c r="J229" s="2"/>
      <c r="K229" s="2"/>
      <c r="L229" s="2"/>
      <c r="M229" s="2"/>
      <c r="N229" s="2"/>
      <c r="O229" s="2"/>
      <c r="P229" s="2"/>
      <c r="Q229" s="2"/>
      <c r="R229" s="2"/>
      <c r="S229" s="2"/>
      <c r="T229" s="2"/>
      <c r="U229" s="2"/>
      <c r="V229" s="2"/>
      <c r="W229" s="2"/>
      <c r="X229" s="2"/>
      <c r="Y229" s="2"/>
      <c r="Z229" s="4"/>
    </row>
    <row r="230" spans="1:26" ht="15.75" customHeight="1">
      <c r="A230" s="7"/>
      <c r="B230" s="7"/>
      <c r="C230" s="7"/>
      <c r="D230" s="2"/>
      <c r="E230" s="2"/>
      <c r="F230" s="2"/>
      <c r="G230" s="2"/>
      <c r="H230" s="2"/>
      <c r="I230" s="2"/>
      <c r="J230" s="2"/>
      <c r="K230" s="2"/>
      <c r="L230" s="2"/>
      <c r="M230" s="2"/>
      <c r="N230" s="2"/>
      <c r="O230" s="2"/>
      <c r="P230" s="2"/>
      <c r="Q230" s="2"/>
      <c r="R230" s="2"/>
      <c r="S230" s="2"/>
      <c r="T230" s="2"/>
      <c r="U230" s="2"/>
      <c r="V230" s="2"/>
      <c r="W230" s="2"/>
      <c r="X230" s="2"/>
      <c r="Y230" s="2"/>
      <c r="Z230" s="4"/>
    </row>
    <row r="231" spans="1:26" ht="15.75" customHeight="1">
      <c r="A231" s="7"/>
      <c r="B231" s="7"/>
      <c r="C231" s="7"/>
      <c r="D231" s="2"/>
      <c r="E231" s="2"/>
      <c r="F231" s="2"/>
      <c r="G231" s="2"/>
      <c r="H231" s="2"/>
      <c r="I231" s="2"/>
      <c r="J231" s="2"/>
      <c r="K231" s="2"/>
      <c r="L231" s="2"/>
      <c r="M231" s="2"/>
      <c r="N231" s="2"/>
      <c r="O231" s="2"/>
      <c r="P231" s="2"/>
      <c r="Q231" s="2"/>
      <c r="R231" s="2"/>
      <c r="S231" s="2"/>
      <c r="T231" s="2"/>
      <c r="U231" s="2"/>
      <c r="V231" s="2"/>
      <c r="W231" s="2"/>
      <c r="X231" s="2"/>
      <c r="Y231" s="2"/>
      <c r="Z231" s="4"/>
    </row>
    <row r="232" spans="1:26" ht="15.75" customHeight="1">
      <c r="A232" s="7"/>
      <c r="B232" s="7"/>
      <c r="C232" s="7"/>
      <c r="D232" s="2"/>
      <c r="E232" s="2"/>
      <c r="F232" s="2"/>
      <c r="G232" s="2"/>
      <c r="H232" s="2"/>
      <c r="I232" s="2"/>
      <c r="J232" s="2"/>
      <c r="K232" s="2"/>
      <c r="L232" s="2"/>
      <c r="M232" s="2"/>
      <c r="N232" s="2"/>
      <c r="O232" s="2"/>
      <c r="P232" s="2"/>
      <c r="Q232" s="2"/>
      <c r="R232" s="2"/>
      <c r="S232" s="2"/>
      <c r="T232" s="2"/>
      <c r="U232" s="2"/>
      <c r="V232" s="2"/>
      <c r="W232" s="2"/>
      <c r="X232" s="2"/>
      <c r="Y232" s="2"/>
      <c r="Z232" s="4"/>
    </row>
    <row r="233" spans="1:26" ht="15.75" customHeight="1">
      <c r="A233" s="7"/>
      <c r="B233" s="7"/>
      <c r="C233" s="7"/>
      <c r="D233" s="2"/>
      <c r="E233" s="2"/>
      <c r="F233" s="2"/>
      <c r="G233" s="2"/>
      <c r="H233" s="2"/>
      <c r="I233" s="2"/>
      <c r="J233" s="2"/>
      <c r="K233" s="2"/>
      <c r="L233" s="2"/>
      <c r="M233" s="2"/>
      <c r="N233" s="2"/>
      <c r="O233" s="2"/>
      <c r="P233" s="2"/>
      <c r="Q233" s="2"/>
      <c r="R233" s="2"/>
      <c r="S233" s="2"/>
      <c r="T233" s="2"/>
      <c r="U233" s="2"/>
      <c r="V233" s="2"/>
      <c r="W233" s="2"/>
      <c r="X233" s="2"/>
      <c r="Y233" s="2"/>
      <c r="Z233" s="4"/>
    </row>
    <row r="234" spans="1:26" ht="15.75" customHeight="1">
      <c r="A234" s="7"/>
      <c r="B234" s="7"/>
      <c r="C234" s="7"/>
      <c r="D234" s="2"/>
      <c r="E234" s="2"/>
      <c r="F234" s="2"/>
      <c r="G234" s="2"/>
      <c r="H234" s="2"/>
      <c r="I234" s="2"/>
      <c r="J234" s="2"/>
      <c r="K234" s="2"/>
      <c r="L234" s="2"/>
      <c r="M234" s="2"/>
      <c r="N234" s="2"/>
      <c r="O234" s="2"/>
      <c r="P234" s="2"/>
      <c r="Q234" s="2"/>
      <c r="R234" s="2"/>
      <c r="S234" s="2"/>
      <c r="T234" s="2"/>
      <c r="U234" s="2"/>
      <c r="V234" s="2"/>
      <c r="W234" s="2"/>
      <c r="X234" s="2"/>
      <c r="Y234" s="2"/>
      <c r="Z234" s="4"/>
    </row>
    <row r="235" spans="1:26" ht="15.75" customHeight="1">
      <c r="A235" s="7"/>
      <c r="B235" s="7"/>
      <c r="C235" s="7"/>
      <c r="D235" s="2"/>
      <c r="E235" s="2"/>
      <c r="F235" s="2"/>
      <c r="G235" s="2"/>
      <c r="H235" s="2"/>
      <c r="I235" s="2"/>
      <c r="J235" s="2"/>
      <c r="K235" s="2"/>
      <c r="L235" s="2"/>
      <c r="M235" s="2"/>
      <c r="N235" s="2"/>
      <c r="O235" s="2"/>
      <c r="P235" s="2"/>
      <c r="Q235" s="2"/>
      <c r="R235" s="2"/>
      <c r="S235" s="2"/>
      <c r="T235" s="2"/>
      <c r="U235" s="2"/>
      <c r="V235" s="2"/>
      <c r="W235" s="2"/>
      <c r="X235" s="2"/>
      <c r="Y235" s="2"/>
      <c r="Z235" s="4"/>
    </row>
    <row r="236" spans="1:26" ht="15.75" customHeight="1">
      <c r="A236" s="7"/>
      <c r="B236" s="7"/>
      <c r="C236" s="7"/>
      <c r="D236" s="2"/>
      <c r="E236" s="2"/>
      <c r="F236" s="2"/>
      <c r="G236" s="2"/>
      <c r="H236" s="2"/>
      <c r="I236" s="2"/>
      <c r="J236" s="2"/>
      <c r="K236" s="2"/>
      <c r="L236" s="2"/>
      <c r="M236" s="2"/>
      <c r="N236" s="2"/>
      <c r="O236" s="2"/>
      <c r="P236" s="2"/>
      <c r="Q236" s="2"/>
      <c r="R236" s="2"/>
      <c r="S236" s="2"/>
      <c r="T236" s="2"/>
      <c r="U236" s="2"/>
      <c r="V236" s="2"/>
      <c r="W236" s="2"/>
      <c r="X236" s="2"/>
      <c r="Y236" s="2"/>
      <c r="Z236" s="4"/>
    </row>
    <row r="237" spans="1:26" ht="15.75" customHeight="1">
      <c r="A237" s="7"/>
      <c r="B237" s="7"/>
      <c r="C237" s="7"/>
      <c r="D237" s="2"/>
      <c r="E237" s="2"/>
      <c r="F237" s="2"/>
      <c r="G237" s="2"/>
      <c r="H237" s="2"/>
      <c r="I237" s="2"/>
      <c r="J237" s="2"/>
      <c r="K237" s="2"/>
      <c r="L237" s="2"/>
      <c r="M237" s="2"/>
      <c r="N237" s="2"/>
      <c r="O237" s="2"/>
      <c r="P237" s="2"/>
      <c r="Q237" s="2"/>
      <c r="R237" s="2"/>
      <c r="S237" s="2"/>
      <c r="T237" s="2"/>
      <c r="U237" s="2"/>
      <c r="V237" s="2"/>
      <c r="W237" s="2"/>
      <c r="X237" s="2"/>
      <c r="Y237" s="2"/>
      <c r="Z237" s="4"/>
    </row>
    <row r="238" spans="1:26" ht="15.75" customHeight="1">
      <c r="A238" s="7"/>
      <c r="B238" s="7"/>
      <c r="C238" s="7"/>
      <c r="D238" s="2"/>
      <c r="E238" s="2"/>
      <c r="F238" s="2"/>
      <c r="G238" s="2"/>
      <c r="H238" s="2"/>
      <c r="I238" s="2"/>
      <c r="J238" s="2"/>
      <c r="K238" s="2"/>
      <c r="L238" s="2"/>
      <c r="M238" s="2"/>
      <c r="N238" s="2"/>
      <c r="O238" s="2"/>
      <c r="P238" s="2"/>
      <c r="Q238" s="2"/>
      <c r="R238" s="2"/>
      <c r="S238" s="2"/>
      <c r="T238" s="2"/>
      <c r="U238" s="2"/>
      <c r="V238" s="2"/>
      <c r="W238" s="2"/>
      <c r="X238" s="2"/>
      <c r="Y238" s="2"/>
      <c r="Z238" s="4"/>
    </row>
    <row r="239" spans="1:26" ht="15.75" customHeight="1">
      <c r="A239" s="7"/>
      <c r="B239" s="7"/>
      <c r="C239" s="7"/>
      <c r="D239" s="2"/>
      <c r="E239" s="2"/>
      <c r="F239" s="2"/>
      <c r="G239" s="2"/>
      <c r="H239" s="2"/>
      <c r="I239" s="2"/>
      <c r="J239" s="2"/>
      <c r="K239" s="2"/>
      <c r="L239" s="2"/>
      <c r="M239" s="2"/>
      <c r="N239" s="2"/>
      <c r="O239" s="2"/>
      <c r="P239" s="2"/>
      <c r="Q239" s="2"/>
      <c r="R239" s="2"/>
      <c r="S239" s="2"/>
      <c r="T239" s="2"/>
      <c r="U239" s="2"/>
      <c r="V239" s="2"/>
      <c r="W239" s="2"/>
      <c r="X239" s="2"/>
      <c r="Y239" s="2"/>
      <c r="Z239" s="4"/>
    </row>
    <row r="240" spans="1:26" ht="15.75" customHeight="1">
      <c r="A240" s="7"/>
      <c r="B240" s="7"/>
      <c r="C240" s="7"/>
      <c r="D240" s="2"/>
      <c r="E240" s="2"/>
      <c r="F240" s="2"/>
      <c r="G240" s="2"/>
      <c r="H240" s="2"/>
      <c r="I240" s="2"/>
      <c r="J240" s="2"/>
      <c r="K240" s="2"/>
      <c r="L240" s="2"/>
      <c r="M240" s="2"/>
      <c r="N240" s="2"/>
      <c r="O240" s="2"/>
      <c r="P240" s="2"/>
      <c r="Q240" s="2"/>
      <c r="R240" s="2"/>
      <c r="S240" s="2"/>
      <c r="T240" s="2"/>
      <c r="U240" s="2"/>
      <c r="V240" s="2"/>
      <c r="W240" s="2"/>
      <c r="X240" s="2"/>
      <c r="Y240" s="2"/>
      <c r="Z240" s="4"/>
    </row>
    <row r="241" spans="1:26" ht="15.75" customHeight="1">
      <c r="A241" s="7"/>
      <c r="B241" s="7"/>
      <c r="C241" s="7"/>
      <c r="D241" s="2"/>
      <c r="E241" s="2"/>
      <c r="F241" s="2"/>
      <c r="G241" s="2"/>
      <c r="H241" s="2"/>
      <c r="I241" s="2"/>
      <c r="J241" s="2"/>
      <c r="K241" s="2"/>
      <c r="L241" s="2"/>
      <c r="M241" s="2"/>
      <c r="N241" s="2"/>
      <c r="O241" s="2"/>
      <c r="P241" s="2"/>
      <c r="Q241" s="2"/>
      <c r="R241" s="2"/>
      <c r="S241" s="2"/>
      <c r="T241" s="2"/>
      <c r="U241" s="2"/>
      <c r="V241" s="2"/>
      <c r="W241" s="2"/>
      <c r="X241" s="2"/>
      <c r="Y241" s="2"/>
      <c r="Z241" s="4"/>
    </row>
    <row r="242" spans="1:26" ht="15.75" customHeight="1">
      <c r="A242" s="7"/>
      <c r="B242" s="7"/>
      <c r="C242" s="7"/>
      <c r="D242" s="2"/>
      <c r="E242" s="2"/>
      <c r="F242" s="2"/>
      <c r="G242" s="2"/>
      <c r="H242" s="2"/>
      <c r="I242" s="2"/>
      <c r="J242" s="2"/>
      <c r="K242" s="2"/>
      <c r="L242" s="2"/>
      <c r="M242" s="2"/>
      <c r="N242" s="2"/>
      <c r="O242" s="2"/>
      <c r="P242" s="2"/>
      <c r="Q242" s="2"/>
      <c r="R242" s="2"/>
      <c r="S242" s="2"/>
      <c r="T242" s="2"/>
      <c r="U242" s="2"/>
      <c r="V242" s="2"/>
      <c r="W242" s="2"/>
      <c r="X242" s="2"/>
      <c r="Y242" s="2"/>
      <c r="Z242" s="4"/>
    </row>
    <row r="243" spans="1:26" ht="15.75" customHeight="1">
      <c r="A243" s="7"/>
      <c r="B243" s="7"/>
      <c r="C243" s="7"/>
      <c r="D243" s="2"/>
      <c r="E243" s="2"/>
      <c r="F243" s="2"/>
      <c r="G243" s="2"/>
      <c r="H243" s="2"/>
      <c r="I243" s="2"/>
      <c r="J243" s="2"/>
      <c r="K243" s="2"/>
      <c r="L243" s="2"/>
      <c r="M243" s="2"/>
      <c r="N243" s="2"/>
      <c r="O243" s="2"/>
      <c r="P243" s="2"/>
      <c r="Q243" s="2"/>
      <c r="R243" s="2"/>
      <c r="S243" s="2"/>
      <c r="T243" s="2"/>
      <c r="U243" s="2"/>
      <c r="V243" s="2"/>
      <c r="W243" s="2"/>
      <c r="X243" s="2"/>
      <c r="Y243" s="2"/>
      <c r="Z243" s="4"/>
    </row>
    <row r="244" spans="1:26" ht="15.75" customHeight="1">
      <c r="A244" s="7"/>
      <c r="B244" s="7"/>
      <c r="C244" s="7"/>
      <c r="D244" s="2"/>
      <c r="E244" s="2"/>
      <c r="F244" s="2"/>
      <c r="G244" s="2"/>
      <c r="H244" s="2"/>
      <c r="I244" s="2"/>
      <c r="J244" s="2"/>
      <c r="K244" s="2"/>
      <c r="L244" s="2"/>
      <c r="M244" s="2"/>
      <c r="N244" s="2"/>
      <c r="O244" s="2"/>
      <c r="P244" s="2"/>
      <c r="Q244" s="2"/>
      <c r="R244" s="2"/>
      <c r="S244" s="2"/>
      <c r="T244" s="2"/>
      <c r="U244" s="2"/>
      <c r="V244" s="2"/>
      <c r="W244" s="2"/>
      <c r="X244" s="2"/>
      <c r="Y244" s="2"/>
      <c r="Z244" s="4"/>
    </row>
    <row r="245" spans="1:26" ht="15.75" customHeight="1">
      <c r="A245" s="7"/>
      <c r="B245" s="7"/>
      <c r="C245" s="7"/>
      <c r="D245" s="2"/>
      <c r="E245" s="2"/>
      <c r="F245" s="2"/>
      <c r="G245" s="2"/>
      <c r="H245" s="2"/>
      <c r="I245" s="2"/>
      <c r="J245" s="2"/>
      <c r="K245" s="2"/>
      <c r="L245" s="2"/>
      <c r="M245" s="2"/>
      <c r="N245" s="2"/>
      <c r="O245" s="2"/>
      <c r="P245" s="2"/>
      <c r="Q245" s="2"/>
      <c r="R245" s="2"/>
      <c r="S245" s="2"/>
      <c r="T245" s="2"/>
      <c r="U245" s="2"/>
      <c r="V245" s="2"/>
      <c r="W245" s="2"/>
      <c r="X245" s="2"/>
      <c r="Y245" s="2"/>
      <c r="Z245" s="4"/>
    </row>
    <row r="246" spans="1:26" ht="15.75" customHeight="1">
      <c r="A246" s="7"/>
      <c r="B246" s="7"/>
      <c r="C246" s="7"/>
      <c r="D246" s="2"/>
      <c r="E246" s="2"/>
      <c r="F246" s="2"/>
      <c r="G246" s="2"/>
      <c r="H246" s="2"/>
      <c r="I246" s="2"/>
      <c r="J246" s="2"/>
      <c r="K246" s="2"/>
      <c r="L246" s="2"/>
      <c r="M246" s="2"/>
      <c r="N246" s="2"/>
      <c r="O246" s="2"/>
      <c r="P246" s="2"/>
      <c r="Q246" s="2"/>
      <c r="R246" s="2"/>
      <c r="S246" s="2"/>
      <c r="T246" s="2"/>
      <c r="U246" s="2"/>
      <c r="V246" s="2"/>
      <c r="W246" s="2"/>
      <c r="X246" s="2"/>
      <c r="Y246" s="2"/>
      <c r="Z246" s="4"/>
    </row>
    <row r="247" spans="1:26" ht="15.75" customHeight="1">
      <c r="A247" s="7"/>
      <c r="B247" s="7"/>
      <c r="C247" s="7"/>
      <c r="D247" s="2"/>
      <c r="E247" s="2"/>
      <c r="F247" s="2"/>
      <c r="G247" s="2"/>
      <c r="H247" s="2"/>
      <c r="I247" s="2"/>
      <c r="J247" s="2"/>
      <c r="K247" s="2"/>
      <c r="L247" s="2"/>
      <c r="M247" s="2"/>
      <c r="N247" s="2"/>
      <c r="O247" s="2"/>
      <c r="P247" s="2"/>
      <c r="Q247" s="2"/>
      <c r="R247" s="2"/>
      <c r="S247" s="2"/>
      <c r="T247" s="2"/>
      <c r="U247" s="2"/>
      <c r="V247" s="2"/>
      <c r="W247" s="2"/>
      <c r="X247" s="2"/>
      <c r="Y247" s="2"/>
      <c r="Z247" s="4"/>
    </row>
    <row r="248" spans="1:26" ht="15.75" customHeight="1">
      <c r="A248" s="7"/>
      <c r="B248" s="7"/>
      <c r="C248" s="7"/>
      <c r="D248" s="2"/>
      <c r="E248" s="2"/>
      <c r="F248" s="2"/>
      <c r="G248" s="2"/>
      <c r="H248" s="2"/>
      <c r="I248" s="2"/>
      <c r="J248" s="2"/>
      <c r="K248" s="2"/>
      <c r="L248" s="2"/>
      <c r="M248" s="2"/>
      <c r="N248" s="2"/>
      <c r="O248" s="2"/>
      <c r="P248" s="2"/>
      <c r="Q248" s="2"/>
      <c r="R248" s="2"/>
      <c r="S248" s="2"/>
      <c r="T248" s="2"/>
      <c r="U248" s="2"/>
      <c r="V248" s="2"/>
      <c r="W248" s="2"/>
      <c r="X248" s="2"/>
      <c r="Y248" s="2"/>
      <c r="Z248" s="4"/>
    </row>
    <row r="249" spans="1:26" ht="15.75" customHeight="1">
      <c r="A249" s="7"/>
      <c r="B249" s="7"/>
      <c r="C249" s="7"/>
      <c r="D249" s="2"/>
      <c r="E249" s="2"/>
      <c r="F249" s="2"/>
      <c r="G249" s="2"/>
      <c r="H249" s="2"/>
      <c r="I249" s="2"/>
      <c r="J249" s="2"/>
      <c r="K249" s="2"/>
      <c r="L249" s="2"/>
      <c r="M249" s="2"/>
      <c r="N249" s="2"/>
      <c r="O249" s="2"/>
      <c r="P249" s="2"/>
      <c r="Q249" s="2"/>
      <c r="R249" s="2"/>
      <c r="S249" s="2"/>
      <c r="T249" s="2"/>
      <c r="U249" s="2"/>
      <c r="V249" s="2"/>
      <c r="W249" s="2"/>
      <c r="X249" s="2"/>
      <c r="Y249" s="2"/>
      <c r="Z249" s="4"/>
    </row>
    <row r="250" spans="1:26" ht="15.75" customHeight="1">
      <c r="A250" s="7"/>
      <c r="B250" s="7"/>
      <c r="C250" s="7"/>
      <c r="D250" s="2"/>
      <c r="E250" s="2"/>
      <c r="F250" s="2"/>
      <c r="G250" s="2"/>
      <c r="H250" s="2"/>
      <c r="I250" s="2"/>
      <c r="J250" s="2"/>
      <c r="K250" s="2"/>
      <c r="L250" s="2"/>
      <c r="M250" s="2"/>
      <c r="N250" s="2"/>
      <c r="O250" s="2"/>
      <c r="P250" s="2"/>
      <c r="Q250" s="2"/>
      <c r="R250" s="2"/>
      <c r="S250" s="2"/>
      <c r="T250" s="2"/>
      <c r="U250" s="2"/>
      <c r="V250" s="2"/>
      <c r="W250" s="2"/>
      <c r="X250" s="2"/>
      <c r="Y250" s="2"/>
      <c r="Z250" s="4"/>
    </row>
    <row r="251" spans="1:26" ht="15.75" customHeight="1">
      <c r="A251" s="7"/>
      <c r="B251" s="7"/>
      <c r="C251" s="7"/>
      <c r="D251" s="2"/>
      <c r="E251" s="2"/>
      <c r="F251" s="2"/>
      <c r="G251" s="2"/>
      <c r="H251" s="2"/>
      <c r="I251" s="2"/>
      <c r="J251" s="2"/>
      <c r="K251" s="2"/>
      <c r="L251" s="2"/>
      <c r="M251" s="2"/>
      <c r="N251" s="2"/>
      <c r="O251" s="2"/>
      <c r="P251" s="2"/>
      <c r="Q251" s="2"/>
      <c r="R251" s="2"/>
      <c r="S251" s="2"/>
      <c r="T251" s="2"/>
      <c r="U251" s="2"/>
      <c r="V251" s="2"/>
      <c r="W251" s="2"/>
      <c r="X251" s="2"/>
      <c r="Y251" s="2"/>
      <c r="Z251" s="4"/>
    </row>
    <row r="252" spans="1:26" ht="15.75" customHeight="1">
      <c r="A252" s="7"/>
      <c r="B252" s="7"/>
      <c r="C252" s="7"/>
      <c r="D252" s="2"/>
      <c r="E252" s="2"/>
      <c r="F252" s="2"/>
      <c r="G252" s="2"/>
      <c r="H252" s="2"/>
      <c r="I252" s="2"/>
      <c r="J252" s="2"/>
      <c r="K252" s="2"/>
      <c r="L252" s="2"/>
      <c r="M252" s="2"/>
      <c r="N252" s="2"/>
      <c r="O252" s="2"/>
      <c r="P252" s="2"/>
      <c r="Q252" s="2"/>
      <c r="R252" s="2"/>
      <c r="S252" s="2"/>
      <c r="T252" s="2"/>
      <c r="U252" s="2"/>
      <c r="V252" s="2"/>
      <c r="W252" s="2"/>
      <c r="X252" s="2"/>
      <c r="Y252" s="2"/>
      <c r="Z252" s="4"/>
    </row>
    <row r="253" spans="1:26" ht="15.75" customHeight="1">
      <c r="A253" s="7"/>
      <c r="B253" s="7"/>
      <c r="C253" s="7"/>
      <c r="D253" s="2"/>
      <c r="E253" s="2"/>
      <c r="F253" s="2"/>
      <c r="G253" s="2"/>
      <c r="H253" s="2"/>
      <c r="I253" s="2"/>
      <c r="J253" s="2"/>
      <c r="K253" s="2"/>
      <c r="L253" s="2"/>
      <c r="M253" s="2"/>
      <c r="N253" s="2"/>
      <c r="O253" s="2"/>
      <c r="P253" s="2"/>
      <c r="Q253" s="2"/>
      <c r="R253" s="2"/>
      <c r="S253" s="2"/>
      <c r="T253" s="2"/>
      <c r="U253" s="2"/>
      <c r="V253" s="2"/>
      <c r="W253" s="2"/>
      <c r="X253" s="2"/>
      <c r="Y253" s="2"/>
      <c r="Z253" s="4"/>
    </row>
    <row r="254" spans="1:26" ht="15.75" customHeight="1">
      <c r="A254" s="7"/>
      <c r="B254" s="7"/>
      <c r="C254" s="7"/>
      <c r="D254" s="2"/>
      <c r="E254" s="2"/>
      <c r="F254" s="2"/>
      <c r="G254" s="2"/>
      <c r="H254" s="2"/>
      <c r="I254" s="2"/>
      <c r="J254" s="2"/>
      <c r="K254" s="2"/>
      <c r="L254" s="2"/>
      <c r="M254" s="2"/>
      <c r="N254" s="2"/>
      <c r="O254" s="2"/>
      <c r="P254" s="2"/>
      <c r="Q254" s="2"/>
      <c r="R254" s="2"/>
      <c r="S254" s="2"/>
      <c r="T254" s="2"/>
      <c r="U254" s="2"/>
      <c r="V254" s="2"/>
      <c r="W254" s="2"/>
      <c r="X254" s="2"/>
      <c r="Y254" s="2"/>
      <c r="Z254" s="4"/>
    </row>
    <row r="255" spans="1:26" ht="15.75" customHeight="1">
      <c r="A255" s="7"/>
      <c r="B255" s="7"/>
      <c r="C255" s="7"/>
      <c r="D255" s="2"/>
      <c r="E255" s="2"/>
      <c r="F255" s="2"/>
      <c r="G255" s="2"/>
      <c r="H255" s="2"/>
      <c r="I255" s="2"/>
      <c r="J255" s="2"/>
      <c r="K255" s="2"/>
      <c r="L255" s="2"/>
      <c r="M255" s="2"/>
      <c r="N255" s="2"/>
      <c r="O255" s="2"/>
      <c r="P255" s="2"/>
      <c r="Q255" s="2"/>
      <c r="R255" s="2"/>
      <c r="S255" s="2"/>
      <c r="T255" s="2"/>
      <c r="U255" s="2"/>
      <c r="V255" s="2"/>
      <c r="W255" s="2"/>
      <c r="X255" s="2"/>
      <c r="Y255" s="2"/>
      <c r="Z255" s="4"/>
    </row>
    <row r="256" spans="1:26" ht="15.75" customHeight="1">
      <c r="A256" s="7"/>
      <c r="B256" s="7"/>
      <c r="C256" s="7"/>
      <c r="D256" s="2"/>
      <c r="E256" s="2"/>
      <c r="F256" s="2"/>
      <c r="G256" s="2"/>
      <c r="H256" s="2"/>
      <c r="I256" s="2"/>
      <c r="J256" s="2"/>
      <c r="K256" s="2"/>
      <c r="L256" s="2"/>
      <c r="M256" s="2"/>
      <c r="N256" s="2"/>
      <c r="O256" s="2"/>
      <c r="P256" s="2"/>
      <c r="Q256" s="2"/>
      <c r="R256" s="2"/>
      <c r="S256" s="2"/>
      <c r="T256" s="2"/>
      <c r="U256" s="2"/>
      <c r="V256" s="2"/>
      <c r="W256" s="2"/>
      <c r="X256" s="2"/>
      <c r="Y256" s="2"/>
      <c r="Z256" s="4"/>
    </row>
    <row r="257" spans="1:26" ht="15.75" customHeight="1">
      <c r="A257" s="7"/>
      <c r="B257" s="7"/>
      <c r="C257" s="7"/>
      <c r="D257" s="2"/>
      <c r="E257" s="2"/>
      <c r="F257" s="2"/>
      <c r="G257" s="2"/>
      <c r="H257" s="2"/>
      <c r="I257" s="2"/>
      <c r="J257" s="2"/>
      <c r="K257" s="2"/>
      <c r="L257" s="2"/>
      <c r="M257" s="2"/>
      <c r="N257" s="2"/>
      <c r="O257" s="2"/>
      <c r="P257" s="2"/>
      <c r="Q257" s="2"/>
      <c r="R257" s="2"/>
      <c r="S257" s="2"/>
      <c r="T257" s="2"/>
      <c r="U257" s="2"/>
      <c r="V257" s="2"/>
      <c r="W257" s="2"/>
      <c r="X257" s="2"/>
      <c r="Y257" s="2"/>
      <c r="Z257" s="4"/>
    </row>
    <row r="258" spans="1:26" ht="15.75" customHeight="1">
      <c r="A258" s="7"/>
      <c r="B258" s="7"/>
      <c r="C258" s="7"/>
      <c r="D258" s="2"/>
      <c r="E258" s="2"/>
      <c r="F258" s="2"/>
      <c r="G258" s="2"/>
      <c r="H258" s="2"/>
      <c r="I258" s="2"/>
      <c r="J258" s="2"/>
      <c r="K258" s="2"/>
      <c r="L258" s="2"/>
      <c r="M258" s="2"/>
      <c r="N258" s="2"/>
      <c r="O258" s="2"/>
      <c r="P258" s="2"/>
      <c r="Q258" s="2"/>
      <c r="R258" s="2"/>
      <c r="S258" s="2"/>
      <c r="T258" s="2"/>
      <c r="U258" s="2"/>
      <c r="V258" s="2"/>
      <c r="W258" s="2"/>
      <c r="X258" s="2"/>
      <c r="Y258" s="2"/>
      <c r="Z258" s="4"/>
    </row>
    <row r="259" spans="1:26" ht="15.75" customHeight="1">
      <c r="A259" s="7"/>
      <c r="B259" s="7"/>
      <c r="C259" s="7"/>
      <c r="D259" s="2"/>
      <c r="E259" s="2"/>
      <c r="F259" s="2"/>
      <c r="G259" s="2"/>
      <c r="H259" s="2"/>
      <c r="I259" s="2"/>
      <c r="J259" s="2"/>
      <c r="K259" s="2"/>
      <c r="L259" s="2"/>
      <c r="M259" s="2"/>
      <c r="N259" s="2"/>
      <c r="O259" s="2"/>
      <c r="P259" s="2"/>
      <c r="Q259" s="2"/>
      <c r="R259" s="2"/>
      <c r="S259" s="2"/>
      <c r="T259" s="2"/>
      <c r="U259" s="2"/>
      <c r="V259" s="2"/>
      <c r="W259" s="2"/>
      <c r="X259" s="2"/>
      <c r="Y259" s="2"/>
      <c r="Z259" s="4"/>
    </row>
    <row r="260" spans="1:26" ht="15.75" customHeight="1">
      <c r="A260" s="7"/>
      <c r="B260" s="7"/>
      <c r="C260" s="7"/>
      <c r="D260" s="2"/>
      <c r="E260" s="2"/>
      <c r="F260" s="2"/>
      <c r="G260" s="2"/>
      <c r="H260" s="2"/>
      <c r="I260" s="2"/>
      <c r="J260" s="2"/>
      <c r="K260" s="2"/>
      <c r="L260" s="2"/>
      <c r="M260" s="2"/>
      <c r="N260" s="2"/>
      <c r="O260" s="2"/>
      <c r="P260" s="2"/>
      <c r="Q260" s="2"/>
      <c r="R260" s="2"/>
      <c r="S260" s="2"/>
      <c r="T260" s="2"/>
      <c r="U260" s="2"/>
      <c r="V260" s="2"/>
      <c r="W260" s="2"/>
      <c r="X260" s="2"/>
      <c r="Y260" s="2"/>
      <c r="Z260" s="4"/>
    </row>
    <row r="261" spans="1:26" ht="15.75" customHeight="1">
      <c r="A261" s="7"/>
      <c r="B261" s="7"/>
      <c r="C261" s="7"/>
      <c r="D261" s="2"/>
      <c r="E261" s="2"/>
      <c r="F261" s="2"/>
      <c r="G261" s="2"/>
      <c r="H261" s="2"/>
      <c r="I261" s="2"/>
      <c r="J261" s="2"/>
      <c r="K261" s="2"/>
      <c r="L261" s="2"/>
      <c r="M261" s="2"/>
      <c r="N261" s="2"/>
      <c r="O261" s="2"/>
      <c r="P261" s="2"/>
      <c r="Q261" s="2"/>
      <c r="R261" s="2"/>
      <c r="S261" s="2"/>
      <c r="T261" s="2"/>
      <c r="U261" s="2"/>
      <c r="V261" s="2"/>
      <c r="W261" s="2"/>
      <c r="X261" s="2"/>
      <c r="Y261" s="2"/>
      <c r="Z261" s="4"/>
    </row>
    <row r="262" spans="1:26" ht="15.75" customHeight="1">
      <c r="A262" s="7"/>
      <c r="B262" s="7"/>
      <c r="C262" s="7"/>
      <c r="D262" s="2"/>
      <c r="E262" s="2"/>
      <c r="F262" s="2"/>
      <c r="G262" s="2"/>
      <c r="H262" s="2"/>
      <c r="I262" s="2"/>
      <c r="J262" s="2"/>
      <c r="K262" s="2"/>
      <c r="L262" s="2"/>
      <c r="M262" s="2"/>
      <c r="N262" s="2"/>
      <c r="O262" s="2"/>
      <c r="P262" s="2"/>
      <c r="Q262" s="2"/>
      <c r="R262" s="2"/>
      <c r="S262" s="2"/>
      <c r="T262" s="2"/>
      <c r="U262" s="2"/>
      <c r="V262" s="2"/>
      <c r="W262" s="2"/>
      <c r="X262" s="2"/>
      <c r="Y262" s="2"/>
      <c r="Z262" s="4"/>
    </row>
    <row r="263" spans="1:26" ht="15.75" customHeight="1">
      <c r="A263" s="7"/>
      <c r="B263" s="7"/>
      <c r="C263" s="7"/>
      <c r="D263" s="2"/>
      <c r="E263" s="2"/>
      <c r="F263" s="2"/>
      <c r="G263" s="2"/>
      <c r="H263" s="2"/>
      <c r="I263" s="2"/>
      <c r="J263" s="2"/>
      <c r="K263" s="2"/>
      <c r="L263" s="2"/>
      <c r="M263" s="2"/>
      <c r="N263" s="2"/>
      <c r="O263" s="2"/>
      <c r="P263" s="2"/>
      <c r="Q263" s="2"/>
      <c r="R263" s="2"/>
      <c r="S263" s="2"/>
      <c r="T263" s="2"/>
      <c r="U263" s="2"/>
      <c r="V263" s="2"/>
      <c r="W263" s="2"/>
      <c r="X263" s="2"/>
      <c r="Y263" s="2"/>
      <c r="Z263" s="4"/>
    </row>
    <row r="264" spans="1:26" ht="15.75" customHeight="1">
      <c r="A264" s="7"/>
      <c r="B264" s="7"/>
      <c r="C264" s="7"/>
      <c r="D264" s="2"/>
      <c r="E264" s="2"/>
      <c r="F264" s="2"/>
      <c r="G264" s="2"/>
      <c r="H264" s="2"/>
      <c r="I264" s="2"/>
      <c r="J264" s="2"/>
      <c r="K264" s="2"/>
      <c r="L264" s="2"/>
      <c r="M264" s="2"/>
      <c r="N264" s="2"/>
      <c r="O264" s="2"/>
      <c r="P264" s="2"/>
      <c r="Q264" s="2"/>
      <c r="R264" s="2"/>
      <c r="S264" s="2"/>
      <c r="T264" s="2"/>
      <c r="U264" s="2"/>
      <c r="V264" s="2"/>
      <c r="W264" s="2"/>
      <c r="X264" s="2"/>
      <c r="Y264" s="2"/>
      <c r="Z264" s="4"/>
    </row>
    <row r="265" spans="1:26" ht="15.75" customHeight="1">
      <c r="A265" s="7"/>
      <c r="B265" s="7"/>
      <c r="C265" s="7"/>
      <c r="D265" s="2"/>
      <c r="E265" s="2"/>
      <c r="F265" s="2"/>
      <c r="G265" s="2"/>
      <c r="H265" s="2"/>
      <c r="I265" s="2"/>
      <c r="J265" s="2"/>
      <c r="K265" s="2"/>
      <c r="L265" s="2"/>
      <c r="M265" s="2"/>
      <c r="N265" s="2"/>
      <c r="O265" s="2"/>
      <c r="P265" s="2"/>
      <c r="Q265" s="2"/>
      <c r="R265" s="2"/>
      <c r="S265" s="2"/>
      <c r="T265" s="2"/>
      <c r="U265" s="2"/>
      <c r="V265" s="2"/>
      <c r="W265" s="2"/>
      <c r="X265" s="2"/>
      <c r="Y265" s="2"/>
      <c r="Z265" s="4"/>
    </row>
    <row r="266" spans="1:26" ht="15.75" customHeight="1">
      <c r="A266" s="7"/>
      <c r="B266" s="7"/>
      <c r="C266" s="7"/>
      <c r="D266" s="2"/>
      <c r="E266" s="2"/>
      <c r="F266" s="2"/>
      <c r="G266" s="2"/>
      <c r="H266" s="2"/>
      <c r="I266" s="2"/>
      <c r="J266" s="2"/>
      <c r="K266" s="2"/>
      <c r="L266" s="2"/>
      <c r="M266" s="2"/>
      <c r="N266" s="2"/>
      <c r="O266" s="2"/>
      <c r="P266" s="2"/>
      <c r="Q266" s="2"/>
      <c r="R266" s="2"/>
      <c r="S266" s="2"/>
      <c r="T266" s="2"/>
      <c r="U266" s="2"/>
      <c r="V266" s="2"/>
      <c r="W266" s="2"/>
      <c r="X266" s="2"/>
      <c r="Y266" s="2"/>
      <c r="Z266" s="4"/>
    </row>
    <row r="267" spans="1:26" ht="15.75" customHeight="1">
      <c r="A267" s="7"/>
      <c r="B267" s="7"/>
      <c r="C267" s="7"/>
      <c r="D267" s="2"/>
      <c r="E267" s="2"/>
      <c r="F267" s="2"/>
      <c r="G267" s="2"/>
      <c r="H267" s="2"/>
      <c r="I267" s="2"/>
      <c r="J267" s="2"/>
      <c r="K267" s="2"/>
      <c r="L267" s="2"/>
      <c r="M267" s="2"/>
      <c r="N267" s="2"/>
      <c r="O267" s="2"/>
      <c r="P267" s="2"/>
      <c r="Q267" s="2"/>
      <c r="R267" s="2"/>
      <c r="S267" s="2"/>
      <c r="T267" s="2"/>
      <c r="U267" s="2"/>
      <c r="V267" s="2"/>
      <c r="W267" s="2"/>
      <c r="X267" s="2"/>
      <c r="Y267" s="2"/>
      <c r="Z267" s="4"/>
    </row>
    <row r="268" spans="1:26" ht="15.75" customHeight="1">
      <c r="A268" s="7"/>
      <c r="B268" s="7"/>
      <c r="C268" s="7"/>
      <c r="D268" s="2"/>
      <c r="E268" s="2"/>
      <c r="F268" s="2"/>
      <c r="G268" s="2"/>
      <c r="H268" s="2"/>
      <c r="I268" s="2"/>
      <c r="J268" s="2"/>
      <c r="K268" s="2"/>
      <c r="L268" s="2"/>
      <c r="M268" s="2"/>
      <c r="N268" s="2"/>
      <c r="O268" s="2"/>
      <c r="P268" s="2"/>
      <c r="Q268" s="2"/>
      <c r="R268" s="2"/>
      <c r="S268" s="2"/>
      <c r="T268" s="2"/>
      <c r="U268" s="2"/>
      <c r="V268" s="2"/>
      <c r="W268" s="2"/>
      <c r="X268" s="2"/>
      <c r="Y268" s="2"/>
      <c r="Z268" s="4"/>
    </row>
    <row r="269" spans="1:26" ht="15.75" customHeight="1">
      <c r="A269" s="7"/>
      <c r="B269" s="7"/>
      <c r="C269" s="7"/>
      <c r="D269" s="2"/>
      <c r="E269" s="2"/>
      <c r="F269" s="2"/>
      <c r="G269" s="2"/>
      <c r="H269" s="2"/>
      <c r="I269" s="2"/>
      <c r="J269" s="2"/>
      <c r="K269" s="2"/>
      <c r="L269" s="2"/>
      <c r="M269" s="2"/>
      <c r="N269" s="2"/>
      <c r="O269" s="2"/>
      <c r="P269" s="2"/>
      <c r="Q269" s="2"/>
      <c r="R269" s="2"/>
      <c r="S269" s="2"/>
      <c r="T269" s="2"/>
      <c r="U269" s="2"/>
      <c r="V269" s="2"/>
      <c r="W269" s="2"/>
      <c r="X269" s="2"/>
      <c r="Y269" s="2"/>
      <c r="Z269" s="4"/>
    </row>
    <row r="270" spans="1:26" ht="15.75" customHeight="1">
      <c r="A270" s="7"/>
      <c r="B270" s="7"/>
      <c r="C270" s="7"/>
      <c r="D270" s="2"/>
      <c r="E270" s="2"/>
      <c r="F270" s="2"/>
      <c r="G270" s="2"/>
      <c r="H270" s="2"/>
      <c r="I270" s="2"/>
      <c r="J270" s="2"/>
      <c r="K270" s="2"/>
      <c r="L270" s="2"/>
      <c r="M270" s="2"/>
      <c r="N270" s="2"/>
      <c r="O270" s="2"/>
      <c r="P270" s="2"/>
      <c r="Q270" s="2"/>
      <c r="R270" s="2"/>
      <c r="S270" s="2"/>
      <c r="T270" s="2"/>
      <c r="U270" s="2"/>
      <c r="V270" s="2"/>
      <c r="W270" s="2"/>
      <c r="X270" s="2"/>
      <c r="Y270" s="2"/>
      <c r="Z270" s="4"/>
    </row>
    <row r="271" spans="1:26" ht="15.75" customHeight="1">
      <c r="A271" s="7"/>
      <c r="B271" s="7"/>
      <c r="C271" s="7"/>
      <c r="D271" s="2"/>
      <c r="E271" s="2"/>
      <c r="F271" s="2"/>
      <c r="G271" s="2"/>
      <c r="H271" s="2"/>
      <c r="I271" s="2"/>
      <c r="J271" s="2"/>
      <c r="K271" s="2"/>
      <c r="L271" s="2"/>
      <c r="M271" s="2"/>
      <c r="N271" s="2"/>
      <c r="O271" s="2"/>
      <c r="P271" s="2"/>
      <c r="Q271" s="2"/>
      <c r="R271" s="2"/>
      <c r="S271" s="2"/>
      <c r="T271" s="2"/>
      <c r="U271" s="2"/>
      <c r="V271" s="2"/>
      <c r="W271" s="2"/>
      <c r="X271" s="2"/>
      <c r="Y271" s="2"/>
      <c r="Z271" s="4"/>
    </row>
    <row r="272" spans="1:26"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23">
    <mergeCell ref="H51:H53"/>
    <mergeCell ref="I51:I53"/>
    <mergeCell ref="J51:J53"/>
    <mergeCell ref="A51:A53"/>
    <mergeCell ref="B51:B53"/>
    <mergeCell ref="C51:C53"/>
    <mergeCell ref="D51:D53"/>
    <mergeCell ref="E51:E53"/>
    <mergeCell ref="F51:F53"/>
    <mergeCell ref="G51:G53"/>
    <mergeCell ref="H48:H50"/>
    <mergeCell ref="I48:I50"/>
    <mergeCell ref="J48:J50"/>
    <mergeCell ref="A48:A50"/>
    <mergeCell ref="B48:B50"/>
    <mergeCell ref="C48:C50"/>
    <mergeCell ref="D48:D50"/>
    <mergeCell ref="E48:E50"/>
    <mergeCell ref="F48:F50"/>
    <mergeCell ref="G48:G50"/>
    <mergeCell ref="H45:H47"/>
    <mergeCell ref="I45:I47"/>
    <mergeCell ref="J45:J47"/>
    <mergeCell ref="A45:A47"/>
    <mergeCell ref="B45:B47"/>
    <mergeCell ref="C45:C47"/>
    <mergeCell ref="D45:D47"/>
    <mergeCell ref="E45:E47"/>
    <mergeCell ref="F45:F47"/>
    <mergeCell ref="G45:G47"/>
    <mergeCell ref="H42:H44"/>
    <mergeCell ref="I42:I44"/>
    <mergeCell ref="J42:J44"/>
    <mergeCell ref="A42:A44"/>
    <mergeCell ref="B42:B44"/>
    <mergeCell ref="C42:C44"/>
    <mergeCell ref="D42:D44"/>
    <mergeCell ref="E42:E44"/>
    <mergeCell ref="F42:F44"/>
    <mergeCell ref="G42:G44"/>
    <mergeCell ref="I39:I41"/>
    <mergeCell ref="J39:J41"/>
    <mergeCell ref="A39:A41"/>
    <mergeCell ref="B39:B41"/>
    <mergeCell ref="C39:C41"/>
    <mergeCell ref="D39:D41"/>
    <mergeCell ref="E39:E41"/>
    <mergeCell ref="F39:F41"/>
    <mergeCell ref="G39:G41"/>
    <mergeCell ref="B69:D69"/>
    <mergeCell ref="B70:D70"/>
    <mergeCell ref="B71:D71"/>
    <mergeCell ref="H33:H35"/>
    <mergeCell ref="I33:I35"/>
    <mergeCell ref="J33:J35"/>
    <mergeCell ref="A33:A35"/>
    <mergeCell ref="B33:B35"/>
    <mergeCell ref="C33:C35"/>
    <mergeCell ref="D33:D35"/>
    <mergeCell ref="E33:E35"/>
    <mergeCell ref="F33:F35"/>
    <mergeCell ref="G33:G35"/>
    <mergeCell ref="H36:H38"/>
    <mergeCell ref="I36:I38"/>
    <mergeCell ref="J36:J38"/>
    <mergeCell ref="A36:A38"/>
    <mergeCell ref="B36:B38"/>
    <mergeCell ref="C36:C38"/>
    <mergeCell ref="D36:D38"/>
    <mergeCell ref="E36:E38"/>
    <mergeCell ref="F36:F38"/>
    <mergeCell ref="G36:G38"/>
    <mergeCell ref="H39:H41"/>
    <mergeCell ref="H9:H11"/>
    <mergeCell ref="I9:I11"/>
    <mergeCell ref="J9:J11"/>
    <mergeCell ref="A9:A11"/>
    <mergeCell ref="B9:B11"/>
    <mergeCell ref="C9:C11"/>
    <mergeCell ref="D9:D11"/>
    <mergeCell ref="E9:E11"/>
    <mergeCell ref="F9:F11"/>
    <mergeCell ref="G9:G11"/>
    <mergeCell ref="G7:G8"/>
    <mergeCell ref="H7:H8"/>
    <mergeCell ref="I7:I8"/>
    <mergeCell ref="J7:J8"/>
    <mergeCell ref="A6:D6"/>
    <mergeCell ref="A7:A8"/>
    <mergeCell ref="B7:B8"/>
    <mergeCell ref="C7:C8"/>
    <mergeCell ref="D7:D8"/>
    <mergeCell ref="E7:E8"/>
    <mergeCell ref="F7:F8"/>
    <mergeCell ref="E6:F6"/>
    <mergeCell ref="G6:H6"/>
    <mergeCell ref="A1:B4"/>
    <mergeCell ref="C1:H4"/>
    <mergeCell ref="I1:J1"/>
    <mergeCell ref="I2:J2"/>
    <mergeCell ref="I3:J3"/>
    <mergeCell ref="I4:J4"/>
    <mergeCell ref="I6:J6"/>
    <mergeCell ref="H66:H68"/>
    <mergeCell ref="I66:I68"/>
    <mergeCell ref="J66:J68"/>
    <mergeCell ref="A66:A68"/>
    <mergeCell ref="B66:B68"/>
    <mergeCell ref="C66:C68"/>
    <mergeCell ref="D66:D68"/>
    <mergeCell ref="E66:E68"/>
    <mergeCell ref="F66:F68"/>
    <mergeCell ref="G66:G68"/>
    <mergeCell ref="H63:H65"/>
    <mergeCell ref="I63:I65"/>
    <mergeCell ref="J63:J65"/>
    <mergeCell ref="A63:A65"/>
    <mergeCell ref="B63:B65"/>
    <mergeCell ref="C63:C65"/>
    <mergeCell ref="D63:D65"/>
    <mergeCell ref="E63:E65"/>
    <mergeCell ref="F63:F65"/>
    <mergeCell ref="G63:G65"/>
    <mergeCell ref="H60:H62"/>
    <mergeCell ref="I60:I62"/>
    <mergeCell ref="J60:J62"/>
    <mergeCell ref="A60:A62"/>
    <mergeCell ref="B60:B62"/>
    <mergeCell ref="C60:C62"/>
    <mergeCell ref="D60:D62"/>
    <mergeCell ref="E60:E62"/>
    <mergeCell ref="F60:F62"/>
    <mergeCell ref="G60:G62"/>
    <mergeCell ref="H57:H59"/>
    <mergeCell ref="I57:I59"/>
    <mergeCell ref="J57:J59"/>
    <mergeCell ref="A57:A59"/>
    <mergeCell ref="B57:B59"/>
    <mergeCell ref="C57:C59"/>
    <mergeCell ref="D57:D59"/>
    <mergeCell ref="E57:E59"/>
    <mergeCell ref="F57:F59"/>
    <mergeCell ref="G57:G59"/>
    <mergeCell ref="H54:H56"/>
    <mergeCell ref="I54:I56"/>
    <mergeCell ref="J54:J56"/>
    <mergeCell ref="A54:A56"/>
    <mergeCell ref="B54:B56"/>
    <mergeCell ref="C54:C56"/>
    <mergeCell ref="D54:D56"/>
    <mergeCell ref="E54:E56"/>
    <mergeCell ref="F54:F56"/>
    <mergeCell ref="G54:G56"/>
    <mergeCell ref="H30:H32"/>
    <mergeCell ref="I30:I32"/>
    <mergeCell ref="J30:J32"/>
    <mergeCell ref="A30:A32"/>
    <mergeCell ref="B30:B32"/>
    <mergeCell ref="C30:C32"/>
    <mergeCell ref="D30:D32"/>
    <mergeCell ref="E30:E32"/>
    <mergeCell ref="F30:F32"/>
    <mergeCell ref="G30:G32"/>
    <mergeCell ref="H27:H29"/>
    <mergeCell ref="I27:I29"/>
    <mergeCell ref="J27:J29"/>
    <mergeCell ref="A27:A29"/>
    <mergeCell ref="B27:B29"/>
    <mergeCell ref="C27:C29"/>
    <mergeCell ref="D27:D29"/>
    <mergeCell ref="E27:E29"/>
    <mergeCell ref="F27:F29"/>
    <mergeCell ref="G27:G29"/>
    <mergeCell ref="H24:H26"/>
    <mergeCell ref="I24:I26"/>
    <mergeCell ref="J24:J26"/>
    <mergeCell ref="A24:A26"/>
    <mergeCell ref="B24:B26"/>
    <mergeCell ref="C24:C26"/>
    <mergeCell ref="D24:D26"/>
    <mergeCell ref="E24:E26"/>
    <mergeCell ref="F24:F26"/>
    <mergeCell ref="G24:G26"/>
    <mergeCell ref="H21:H23"/>
    <mergeCell ref="I21:I23"/>
    <mergeCell ref="J21:J23"/>
    <mergeCell ref="A21:A23"/>
    <mergeCell ref="B21:B23"/>
    <mergeCell ref="C21:C23"/>
    <mergeCell ref="D21:D23"/>
    <mergeCell ref="E21:E23"/>
    <mergeCell ref="F21:F23"/>
    <mergeCell ref="G21:G23"/>
    <mergeCell ref="H18:H20"/>
    <mergeCell ref="I18:I20"/>
    <mergeCell ref="J18:J20"/>
    <mergeCell ref="A18:A20"/>
    <mergeCell ref="B18:B20"/>
    <mergeCell ref="C18:C20"/>
    <mergeCell ref="D18:D20"/>
    <mergeCell ref="E18:E20"/>
    <mergeCell ref="F18:F20"/>
    <mergeCell ref="G18:G20"/>
    <mergeCell ref="H15:H17"/>
    <mergeCell ref="I15:I17"/>
    <mergeCell ref="J15:J17"/>
    <mergeCell ref="A15:A17"/>
    <mergeCell ref="B15:B17"/>
    <mergeCell ref="C15:C17"/>
    <mergeCell ref="D15:D17"/>
    <mergeCell ref="E15:E17"/>
    <mergeCell ref="F15:F17"/>
    <mergeCell ref="G15:G17"/>
    <mergeCell ref="H12:H14"/>
    <mergeCell ref="I12:I14"/>
    <mergeCell ref="J12:J14"/>
    <mergeCell ref="A12:A14"/>
    <mergeCell ref="B12:B14"/>
    <mergeCell ref="C12:C14"/>
    <mergeCell ref="D12:D14"/>
    <mergeCell ref="E12:E14"/>
    <mergeCell ref="F12:F14"/>
    <mergeCell ref="G12:G14"/>
  </mergeCells>
  <pageMargins left="0.7" right="0.7" top="0.75" bottom="0.75" header="0" footer="0"/>
  <pageSetup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5.85546875" customWidth="1"/>
    <col min="2" max="2" width="23.42578125" customWidth="1"/>
    <col min="3" max="3" width="25.28515625" customWidth="1"/>
    <col min="4" max="4" width="16.42578125" customWidth="1"/>
    <col min="5" max="5" width="19.85546875" customWidth="1"/>
    <col min="6" max="6" width="26.42578125" customWidth="1"/>
    <col min="7" max="8" width="11.42578125" customWidth="1"/>
    <col min="9" max="9" width="11" customWidth="1"/>
    <col min="10" max="10" width="16.140625" customWidth="1"/>
    <col min="11" max="11" width="14.7109375" customWidth="1"/>
    <col min="12" max="12" width="10.7109375" customWidth="1"/>
    <col min="13" max="13" width="9.42578125" customWidth="1"/>
    <col min="14" max="14" width="13.5703125" customWidth="1"/>
    <col min="15" max="15" width="7.28515625" customWidth="1"/>
    <col min="16" max="16" width="16.140625" customWidth="1"/>
    <col min="17" max="18" width="11.42578125" customWidth="1"/>
    <col min="19" max="19" width="12" customWidth="1"/>
    <col min="20" max="20" width="11.42578125" customWidth="1"/>
    <col min="21" max="21" width="12.85546875" customWidth="1"/>
    <col min="22" max="22" width="11.42578125" customWidth="1"/>
    <col min="23" max="23" width="13.140625" customWidth="1"/>
    <col min="24" max="24" width="13" customWidth="1"/>
    <col min="25" max="25" width="11.42578125" customWidth="1"/>
    <col min="27" max="27" width="11.42578125" customWidth="1"/>
    <col min="28" max="28" width="36.28515625" customWidth="1"/>
    <col min="29" max="29" width="45.42578125" customWidth="1"/>
    <col min="30" max="30" width="15.140625" customWidth="1"/>
    <col min="31" max="31" width="14.5703125" customWidth="1"/>
  </cols>
  <sheetData>
    <row r="1" spans="1:31" ht="30">
      <c r="A1" s="41" t="s">
        <v>333</v>
      </c>
      <c r="B1" s="41" t="s">
        <v>127</v>
      </c>
      <c r="C1" s="41" t="s">
        <v>128</v>
      </c>
      <c r="D1" s="41" t="s">
        <v>334</v>
      </c>
      <c r="E1" s="41" t="s">
        <v>335</v>
      </c>
      <c r="F1" s="41" t="s">
        <v>118</v>
      </c>
      <c r="G1" s="41" t="s">
        <v>336</v>
      </c>
      <c r="H1" s="41" t="s">
        <v>337</v>
      </c>
      <c r="I1" s="41" t="s">
        <v>225</v>
      </c>
      <c r="J1" s="41" t="s">
        <v>338</v>
      </c>
      <c r="K1" s="41" t="s">
        <v>241</v>
      </c>
      <c r="L1" s="41" t="s">
        <v>339</v>
      </c>
      <c r="M1" s="41" t="s">
        <v>340</v>
      </c>
      <c r="N1" s="41" t="s">
        <v>341</v>
      </c>
      <c r="O1" s="41" t="s">
        <v>342</v>
      </c>
      <c r="P1" s="41" t="s">
        <v>343</v>
      </c>
      <c r="Q1" s="42" t="s">
        <v>344</v>
      </c>
      <c r="R1" s="41" t="s">
        <v>345</v>
      </c>
      <c r="S1" s="41" t="s">
        <v>346</v>
      </c>
      <c r="T1" s="41" t="s">
        <v>347</v>
      </c>
      <c r="U1" s="41" t="s">
        <v>348</v>
      </c>
      <c r="V1" s="41" t="s">
        <v>349</v>
      </c>
      <c r="W1" s="41" t="s">
        <v>350</v>
      </c>
      <c r="X1" s="41" t="s">
        <v>351</v>
      </c>
      <c r="Y1" s="41" t="s">
        <v>340</v>
      </c>
      <c r="Z1" s="41" t="s">
        <v>352</v>
      </c>
      <c r="AA1" s="41" t="s">
        <v>353</v>
      </c>
      <c r="AB1" s="41" t="s">
        <v>354</v>
      </c>
      <c r="AC1" s="41" t="s">
        <v>355</v>
      </c>
      <c r="AD1" s="41" t="s">
        <v>341</v>
      </c>
      <c r="AE1" s="41" t="s">
        <v>356</v>
      </c>
    </row>
    <row r="2" spans="1:31" ht="45">
      <c r="A2" s="43" t="s">
        <v>156</v>
      </c>
      <c r="B2" s="44" t="s">
        <v>146</v>
      </c>
      <c r="C2" s="43" t="s">
        <v>357</v>
      </c>
      <c r="D2" s="44" t="s">
        <v>358</v>
      </c>
      <c r="E2" s="44" t="s">
        <v>359</v>
      </c>
      <c r="F2" s="44" t="s">
        <v>360</v>
      </c>
      <c r="G2" s="45"/>
      <c r="H2" s="45"/>
      <c r="I2" s="45" t="s">
        <v>239</v>
      </c>
      <c r="J2" s="45" t="s">
        <v>240</v>
      </c>
      <c r="K2" s="45" t="s">
        <v>241</v>
      </c>
      <c r="L2" s="45" t="s">
        <v>242</v>
      </c>
      <c r="M2" s="46" t="s">
        <v>243</v>
      </c>
      <c r="N2" s="45" t="s">
        <v>296</v>
      </c>
      <c r="O2" s="45" t="s">
        <v>361</v>
      </c>
      <c r="P2" s="44" t="s">
        <v>209</v>
      </c>
      <c r="Q2" s="44" t="s">
        <v>362</v>
      </c>
      <c r="R2" s="44" t="s">
        <v>363</v>
      </c>
      <c r="S2" s="44" t="s">
        <v>364</v>
      </c>
      <c r="T2" s="44" t="s">
        <v>365</v>
      </c>
      <c r="U2" s="45" t="s">
        <v>366</v>
      </c>
      <c r="V2" s="45" t="s">
        <v>367</v>
      </c>
      <c r="W2" s="45" t="s">
        <v>368</v>
      </c>
      <c r="X2" s="44" t="s">
        <v>369</v>
      </c>
      <c r="Y2" s="44" t="s">
        <v>370</v>
      </c>
      <c r="Z2" s="45" t="s">
        <v>364</v>
      </c>
      <c r="AA2" s="45">
        <v>15</v>
      </c>
      <c r="AB2" s="47" t="s">
        <v>371</v>
      </c>
      <c r="AC2" s="47" t="s">
        <v>372</v>
      </c>
      <c r="AD2" s="45" t="s">
        <v>373</v>
      </c>
      <c r="AE2" s="45" t="str">
        <f>""</f>
        <v/>
      </c>
    </row>
    <row r="3" spans="1:31" ht="45">
      <c r="A3" s="43" t="s">
        <v>142</v>
      </c>
      <c r="B3" s="43" t="s">
        <v>168</v>
      </c>
      <c r="C3" s="43" t="s">
        <v>147</v>
      </c>
      <c r="D3" s="44" t="s">
        <v>374</v>
      </c>
      <c r="E3" s="44" t="s">
        <v>375</v>
      </c>
      <c r="F3" s="44" t="s">
        <v>376</v>
      </c>
      <c r="G3" s="45"/>
      <c r="H3" s="45"/>
      <c r="I3" s="45" t="s">
        <v>253</v>
      </c>
      <c r="J3" s="45" t="s">
        <v>377</v>
      </c>
      <c r="K3" s="45" t="s">
        <v>254</v>
      </c>
      <c r="L3" s="45" t="s">
        <v>255</v>
      </c>
      <c r="M3" s="46" t="s">
        <v>378</v>
      </c>
      <c r="N3" s="45" t="s">
        <v>373</v>
      </c>
      <c r="O3" s="45" t="s">
        <v>379</v>
      </c>
      <c r="P3" s="44" t="s">
        <v>380</v>
      </c>
      <c r="Q3" s="44" t="s">
        <v>381</v>
      </c>
      <c r="R3" s="44" t="s">
        <v>382</v>
      </c>
      <c r="S3" s="44" t="s">
        <v>383</v>
      </c>
      <c r="T3" s="44" t="s">
        <v>384</v>
      </c>
      <c r="U3" s="45" t="s">
        <v>385</v>
      </c>
      <c r="V3" s="45" t="s">
        <v>386</v>
      </c>
      <c r="W3" s="45" t="s">
        <v>387</v>
      </c>
      <c r="X3" s="44" t="s">
        <v>388</v>
      </c>
      <c r="Y3" s="44" t="s">
        <v>389</v>
      </c>
      <c r="Z3" s="45" t="s">
        <v>383</v>
      </c>
      <c r="AA3" s="45">
        <v>0</v>
      </c>
      <c r="AB3" s="47" t="s">
        <v>390</v>
      </c>
      <c r="AC3" s="47" t="s">
        <v>391</v>
      </c>
      <c r="AD3" s="45" t="s">
        <v>392</v>
      </c>
      <c r="AE3" s="44"/>
    </row>
    <row r="4" spans="1:31" ht="60">
      <c r="A4" s="43" t="s">
        <v>163</v>
      </c>
      <c r="B4" s="43" t="s">
        <v>171</v>
      </c>
      <c r="C4" s="44" t="s">
        <v>393</v>
      </c>
      <c r="D4" s="44" t="s">
        <v>394</v>
      </c>
      <c r="E4" s="44" t="s">
        <v>395</v>
      </c>
      <c r="F4" s="44" t="s">
        <v>396</v>
      </c>
      <c r="G4" s="45"/>
      <c r="H4" s="45"/>
      <c r="I4" s="45" t="s">
        <v>397</v>
      </c>
      <c r="J4" s="45" t="s">
        <v>256</v>
      </c>
      <c r="K4" s="45" t="s">
        <v>256</v>
      </c>
      <c r="L4" s="45" t="s">
        <v>256</v>
      </c>
      <c r="M4" s="45" t="s">
        <v>256</v>
      </c>
      <c r="N4" s="46" t="s">
        <v>398</v>
      </c>
      <c r="O4" s="44"/>
      <c r="P4" s="44" t="s">
        <v>399</v>
      </c>
      <c r="Q4" s="44" t="s">
        <v>400</v>
      </c>
      <c r="R4" s="44"/>
      <c r="S4" s="44"/>
      <c r="T4" s="44"/>
      <c r="U4" s="44"/>
      <c r="V4" s="44" t="s">
        <v>401</v>
      </c>
      <c r="W4" s="44"/>
      <c r="X4" s="44"/>
      <c r="Y4" s="44" t="s">
        <v>402</v>
      </c>
      <c r="Z4" s="45" t="s">
        <v>365</v>
      </c>
      <c r="AA4" s="45">
        <v>15</v>
      </c>
      <c r="AB4" s="47" t="s">
        <v>403</v>
      </c>
      <c r="AC4" s="47" t="s">
        <v>404</v>
      </c>
      <c r="AD4" s="46" t="s">
        <v>405</v>
      </c>
      <c r="AE4" s="44"/>
    </row>
    <row r="5" spans="1:31" ht="45">
      <c r="A5" s="4"/>
      <c r="B5" s="43" t="s">
        <v>406</v>
      </c>
      <c r="C5" s="43" t="s">
        <v>407</v>
      </c>
      <c r="D5" s="4" t="s">
        <v>408</v>
      </c>
      <c r="E5" s="4" t="s">
        <v>409</v>
      </c>
      <c r="F5" s="48" t="s">
        <v>6</v>
      </c>
      <c r="G5" s="49"/>
      <c r="H5" s="49"/>
      <c r="I5" s="45" t="s">
        <v>256</v>
      </c>
      <c r="J5" s="45"/>
      <c r="K5" s="45"/>
      <c r="L5" s="45"/>
      <c r="M5" s="45"/>
      <c r="N5" s="45" t="s">
        <v>297</v>
      </c>
      <c r="O5" s="4"/>
      <c r="P5" s="44" t="s">
        <v>410</v>
      </c>
      <c r="Q5" s="44" t="s">
        <v>411</v>
      </c>
      <c r="R5" s="4"/>
      <c r="S5" s="4"/>
      <c r="T5" s="4"/>
      <c r="U5" s="4"/>
      <c r="V5" s="4"/>
      <c r="W5" s="4"/>
      <c r="X5" s="4"/>
      <c r="Y5" s="4"/>
      <c r="Z5" s="45" t="s">
        <v>384</v>
      </c>
      <c r="AA5" s="45">
        <v>0</v>
      </c>
      <c r="AB5" s="4"/>
      <c r="AC5" s="47" t="s">
        <v>412</v>
      </c>
      <c r="AD5" s="45"/>
      <c r="AE5" s="4"/>
    </row>
    <row r="6" spans="1:31" ht="30">
      <c r="A6" s="4"/>
      <c r="B6" s="44" t="s">
        <v>413</v>
      </c>
      <c r="C6" s="48" t="s">
        <v>165</v>
      </c>
      <c r="D6" s="4" t="s">
        <v>414</v>
      </c>
      <c r="E6" s="4" t="s">
        <v>415</v>
      </c>
      <c r="F6" s="48" t="s">
        <v>416</v>
      </c>
      <c r="G6" s="49"/>
      <c r="H6" s="49"/>
      <c r="I6" s="45"/>
      <c r="J6" s="45"/>
      <c r="K6" s="45"/>
      <c r="L6" s="45"/>
      <c r="M6" s="45"/>
      <c r="N6" s="45"/>
      <c r="O6" s="4"/>
      <c r="P6" s="44" t="s">
        <v>417</v>
      </c>
      <c r="Q6" s="44" t="s">
        <v>418</v>
      </c>
      <c r="R6" s="4"/>
      <c r="S6" s="4"/>
      <c r="T6" s="4"/>
      <c r="U6" s="4"/>
      <c r="V6" s="4"/>
      <c r="W6" s="4"/>
      <c r="X6" s="4"/>
      <c r="Y6" s="4"/>
      <c r="Z6" s="45" t="s">
        <v>366</v>
      </c>
      <c r="AA6" s="45">
        <v>15</v>
      </c>
      <c r="AB6" s="4"/>
      <c r="AC6" s="4"/>
      <c r="AD6" s="4"/>
      <c r="AE6" s="4"/>
    </row>
    <row r="7" spans="1:31" ht="45">
      <c r="A7" s="4"/>
      <c r="B7" s="48" t="s">
        <v>419</v>
      </c>
      <c r="C7" s="4" t="s">
        <v>420</v>
      </c>
      <c r="D7" s="4"/>
      <c r="E7" s="4" t="s">
        <v>421</v>
      </c>
      <c r="F7" s="4" t="s">
        <v>422</v>
      </c>
      <c r="G7" s="49"/>
      <c r="H7" s="49"/>
      <c r="I7" s="45"/>
      <c r="J7" s="45"/>
      <c r="K7" s="45"/>
      <c r="L7" s="45"/>
      <c r="M7" s="45"/>
      <c r="N7" s="45"/>
      <c r="O7" s="4"/>
      <c r="P7" s="44" t="s">
        <v>423</v>
      </c>
      <c r="Q7" s="4"/>
      <c r="R7" s="4"/>
      <c r="S7" s="4"/>
      <c r="T7" s="4"/>
      <c r="U7" s="4"/>
      <c r="V7" s="4"/>
      <c r="W7" s="4"/>
      <c r="X7" s="4"/>
      <c r="Y7" s="4"/>
      <c r="Z7" s="45" t="s">
        <v>385</v>
      </c>
      <c r="AA7" s="45">
        <v>0</v>
      </c>
      <c r="AB7" s="4"/>
      <c r="AC7" s="4"/>
      <c r="AD7" s="4"/>
      <c r="AE7" s="4"/>
    </row>
    <row r="8" spans="1:31">
      <c r="A8" s="4"/>
      <c r="B8" s="4" t="s">
        <v>344</v>
      </c>
      <c r="C8" s="4" t="s">
        <v>424</v>
      </c>
      <c r="D8" s="4"/>
      <c r="E8" s="4" t="s">
        <v>425</v>
      </c>
      <c r="F8" s="4" t="s">
        <v>426</v>
      </c>
      <c r="G8" s="49"/>
      <c r="H8" s="49"/>
      <c r="I8" s="45"/>
      <c r="J8" s="45"/>
      <c r="K8" s="45"/>
      <c r="L8" s="45"/>
      <c r="M8" s="45"/>
      <c r="N8" s="45"/>
      <c r="O8" s="4"/>
      <c r="P8" s="44" t="s">
        <v>427</v>
      </c>
      <c r="Q8" s="4"/>
      <c r="R8" s="4"/>
      <c r="S8" s="4"/>
      <c r="T8" s="4"/>
      <c r="U8" s="4"/>
      <c r="V8" s="4"/>
      <c r="W8" s="4"/>
      <c r="X8" s="4"/>
      <c r="Y8" s="4"/>
      <c r="Z8" s="45" t="s">
        <v>367</v>
      </c>
      <c r="AA8" s="45">
        <v>15</v>
      </c>
      <c r="AB8" s="4"/>
      <c r="AC8" s="4"/>
      <c r="AD8" s="4"/>
      <c r="AE8" s="4"/>
    </row>
    <row r="9" spans="1:31">
      <c r="A9" s="4"/>
      <c r="B9" s="4" t="s">
        <v>428</v>
      </c>
      <c r="C9" s="4"/>
      <c r="D9" s="4"/>
      <c r="E9" s="4" t="s">
        <v>429</v>
      </c>
      <c r="F9" s="4" t="s">
        <v>430</v>
      </c>
      <c r="G9" s="49"/>
      <c r="H9" s="49"/>
      <c r="I9" s="45"/>
      <c r="J9" s="45"/>
      <c r="K9" s="45"/>
      <c r="L9" s="45"/>
      <c r="M9" s="45"/>
      <c r="N9" s="45"/>
      <c r="O9" s="4"/>
      <c r="P9" s="44" t="s">
        <v>431</v>
      </c>
      <c r="Q9" s="4"/>
      <c r="R9" s="4"/>
      <c r="S9" s="4"/>
      <c r="T9" s="4"/>
      <c r="U9" s="4"/>
      <c r="V9" s="4"/>
      <c r="W9" s="4"/>
      <c r="X9" s="4"/>
      <c r="Y9" s="4"/>
      <c r="Z9" s="45" t="s">
        <v>386</v>
      </c>
      <c r="AA9" s="45">
        <v>10</v>
      </c>
      <c r="AB9" s="4"/>
      <c r="AC9" s="4"/>
      <c r="AD9" s="4"/>
      <c r="AE9" s="4"/>
    </row>
    <row r="10" spans="1:31">
      <c r="A10" s="4"/>
      <c r="B10" s="4" t="s">
        <v>432</v>
      </c>
      <c r="C10" s="4"/>
      <c r="D10" s="4"/>
      <c r="E10" s="4" t="s">
        <v>433</v>
      </c>
      <c r="F10" s="4" t="s">
        <v>434</v>
      </c>
      <c r="G10" s="49"/>
      <c r="H10" s="49"/>
      <c r="I10" s="45"/>
      <c r="J10" s="45"/>
      <c r="K10" s="45"/>
      <c r="L10" s="45"/>
      <c r="M10" s="45"/>
      <c r="N10" s="45"/>
      <c r="O10" s="4"/>
      <c r="P10" s="4"/>
      <c r="Q10" s="4"/>
      <c r="R10" s="4"/>
      <c r="S10" s="4"/>
      <c r="T10" s="4"/>
      <c r="U10" s="4"/>
      <c r="V10" s="4"/>
      <c r="W10" s="4"/>
      <c r="X10" s="4"/>
      <c r="Y10" s="4"/>
      <c r="Z10" s="45" t="s">
        <v>401</v>
      </c>
      <c r="AA10" s="45">
        <v>0</v>
      </c>
      <c r="AB10" s="4"/>
      <c r="AC10" s="4"/>
      <c r="AD10" s="4"/>
      <c r="AE10" s="4"/>
    </row>
    <row r="11" spans="1:31">
      <c r="A11" s="4"/>
      <c r="B11" s="4" t="s">
        <v>164</v>
      </c>
      <c r="C11" s="4"/>
      <c r="D11" s="4"/>
      <c r="E11" s="4" t="s">
        <v>435</v>
      </c>
      <c r="F11" s="4" t="s">
        <v>436</v>
      </c>
      <c r="G11" s="49"/>
      <c r="H11" s="49"/>
      <c r="I11" s="45"/>
      <c r="J11" s="45"/>
      <c r="K11" s="45"/>
      <c r="L11" s="45"/>
      <c r="M11" s="45"/>
      <c r="N11" s="45"/>
      <c r="O11" s="4"/>
      <c r="P11" s="4"/>
      <c r="Q11" s="4"/>
      <c r="R11" s="4"/>
      <c r="S11" s="4"/>
      <c r="T11" s="4"/>
      <c r="U11" s="4"/>
      <c r="V11" s="4"/>
      <c r="W11" s="4"/>
      <c r="X11" s="4"/>
      <c r="Y11" s="4"/>
      <c r="Z11" s="45" t="s">
        <v>368</v>
      </c>
      <c r="AA11" s="45">
        <v>15</v>
      </c>
      <c r="AB11" s="4"/>
      <c r="AC11" s="4"/>
      <c r="AD11" s="4"/>
      <c r="AE11" s="4"/>
    </row>
    <row r="12" spans="1:31">
      <c r="A12" s="4"/>
      <c r="B12" s="4"/>
      <c r="C12" s="4"/>
      <c r="D12" s="4"/>
      <c r="E12" s="4"/>
      <c r="F12" s="4" t="s">
        <v>437</v>
      </c>
      <c r="G12" s="49"/>
      <c r="H12" s="49"/>
      <c r="I12" s="45"/>
      <c r="J12" s="45"/>
      <c r="K12" s="45"/>
      <c r="L12" s="45"/>
      <c r="M12" s="45"/>
      <c r="N12" s="45"/>
      <c r="O12" s="4"/>
      <c r="P12" s="4"/>
      <c r="Q12" s="4"/>
      <c r="R12" s="4"/>
      <c r="S12" s="4"/>
      <c r="T12" s="4"/>
      <c r="U12" s="4"/>
      <c r="V12" s="4"/>
      <c r="W12" s="4"/>
      <c r="X12" s="4"/>
      <c r="Y12" s="4"/>
      <c r="Z12" s="45" t="s">
        <v>387</v>
      </c>
      <c r="AA12" s="45">
        <v>0</v>
      </c>
      <c r="AB12" s="4"/>
      <c r="AC12" s="4"/>
      <c r="AD12" s="4"/>
      <c r="AE12" s="4"/>
    </row>
    <row r="13" spans="1:31">
      <c r="A13" s="4"/>
      <c r="B13" s="4"/>
      <c r="C13" s="4"/>
      <c r="D13" s="4"/>
      <c r="E13" s="4"/>
      <c r="F13" s="4" t="s">
        <v>438</v>
      </c>
      <c r="G13" s="49"/>
      <c r="H13" s="49"/>
      <c r="I13" s="45"/>
      <c r="J13" s="45"/>
      <c r="K13" s="45"/>
      <c r="L13" s="45"/>
      <c r="M13" s="45"/>
      <c r="N13" s="45"/>
      <c r="O13" s="4"/>
      <c r="P13" s="4"/>
      <c r="Q13" s="4"/>
      <c r="R13" s="4"/>
      <c r="S13" s="4"/>
      <c r="T13" s="4"/>
      <c r="U13" s="4"/>
      <c r="V13" s="4"/>
      <c r="W13" s="4"/>
      <c r="X13" s="4"/>
      <c r="Y13" s="4"/>
      <c r="Z13" s="45" t="s">
        <v>369</v>
      </c>
      <c r="AA13" s="45">
        <v>15</v>
      </c>
      <c r="AB13" s="4"/>
      <c r="AC13" s="4"/>
      <c r="AD13" s="4"/>
      <c r="AE13" s="4"/>
    </row>
    <row r="14" spans="1:31">
      <c r="A14" s="4"/>
      <c r="B14" s="4"/>
      <c r="C14" s="4"/>
      <c r="D14" s="4"/>
      <c r="E14" s="4"/>
      <c r="F14" s="4" t="s">
        <v>439</v>
      </c>
      <c r="G14" s="49"/>
      <c r="H14" s="49"/>
      <c r="I14" s="45"/>
      <c r="J14" s="45"/>
      <c r="K14" s="45"/>
      <c r="L14" s="45"/>
      <c r="M14" s="45"/>
      <c r="N14" s="45"/>
      <c r="O14" s="4"/>
      <c r="P14" s="4"/>
      <c r="Q14" s="4"/>
      <c r="R14" s="4"/>
      <c r="S14" s="4"/>
      <c r="T14" s="4"/>
      <c r="U14" s="4"/>
      <c r="V14" s="4"/>
      <c r="W14" s="4"/>
      <c r="X14" s="4"/>
      <c r="Y14" s="4"/>
      <c r="Z14" s="45" t="s">
        <v>388</v>
      </c>
      <c r="AA14" s="45">
        <v>0</v>
      </c>
      <c r="AB14" s="4"/>
      <c r="AC14" s="4"/>
      <c r="AD14" s="4"/>
      <c r="AE14" s="4"/>
    </row>
    <row r="15" spans="1:31">
      <c r="A15" s="4"/>
      <c r="B15" s="4"/>
      <c r="C15" s="4"/>
      <c r="D15" s="4"/>
      <c r="E15" s="4"/>
      <c r="F15" s="4" t="s">
        <v>440</v>
      </c>
      <c r="G15" s="49"/>
      <c r="H15" s="49"/>
      <c r="I15" s="45"/>
      <c r="J15" s="45"/>
      <c r="K15" s="45"/>
      <c r="L15" s="45"/>
      <c r="M15" s="45"/>
      <c r="N15" s="45"/>
      <c r="O15" s="4"/>
      <c r="P15" s="4"/>
      <c r="Q15" s="4"/>
      <c r="R15" s="4"/>
      <c r="S15" s="4"/>
      <c r="T15" s="4"/>
      <c r="U15" s="4"/>
      <c r="V15" s="4"/>
      <c r="W15" s="4"/>
      <c r="X15" s="4"/>
      <c r="Y15" s="4"/>
      <c r="Z15" s="45" t="s">
        <v>370</v>
      </c>
      <c r="AA15" s="45">
        <v>10</v>
      </c>
      <c r="AB15" s="4"/>
      <c r="AC15" s="4"/>
      <c r="AD15" s="4"/>
      <c r="AE15" s="4"/>
    </row>
    <row r="16" spans="1:31">
      <c r="A16" s="4"/>
      <c r="B16" s="4"/>
      <c r="C16" s="4"/>
      <c r="D16" s="4"/>
      <c r="E16" s="4"/>
      <c r="F16" s="4" t="s">
        <v>441</v>
      </c>
      <c r="G16" s="49"/>
      <c r="H16" s="49"/>
      <c r="I16" s="45"/>
      <c r="J16" s="45"/>
      <c r="K16" s="45"/>
      <c r="L16" s="45"/>
      <c r="M16" s="45"/>
      <c r="N16" s="45"/>
      <c r="O16" s="4"/>
      <c r="P16" s="4"/>
      <c r="Q16" s="4"/>
      <c r="R16" s="4"/>
      <c r="S16" s="4"/>
      <c r="T16" s="4"/>
      <c r="U16" s="4"/>
      <c r="V16" s="4"/>
      <c r="W16" s="4"/>
      <c r="X16" s="4"/>
      <c r="Y16" s="4"/>
      <c r="Z16" s="45" t="s">
        <v>389</v>
      </c>
      <c r="AA16" s="45">
        <v>5</v>
      </c>
      <c r="AB16" s="4"/>
      <c r="AC16" s="4"/>
      <c r="AD16" s="4"/>
      <c r="AE16" s="4"/>
    </row>
    <row r="17" spans="1:31">
      <c r="A17" s="4"/>
      <c r="B17" s="4"/>
      <c r="C17" s="4"/>
      <c r="D17" s="4"/>
      <c r="E17" s="4"/>
      <c r="F17" s="4" t="s">
        <v>442</v>
      </c>
      <c r="G17" s="49"/>
      <c r="H17" s="49"/>
      <c r="I17" s="45"/>
      <c r="J17" s="45"/>
      <c r="K17" s="45"/>
      <c r="L17" s="45"/>
      <c r="M17" s="45"/>
      <c r="N17" s="45"/>
      <c r="O17" s="4"/>
      <c r="P17" s="4"/>
      <c r="Q17" s="4"/>
      <c r="R17" s="4"/>
      <c r="S17" s="4"/>
      <c r="T17" s="4"/>
      <c r="U17" s="4"/>
      <c r="V17" s="4"/>
      <c r="W17" s="4"/>
      <c r="X17" s="4"/>
      <c r="Y17" s="4"/>
      <c r="Z17" s="45" t="s">
        <v>402</v>
      </c>
      <c r="AA17" s="45">
        <v>0</v>
      </c>
      <c r="AB17" s="4"/>
      <c r="AC17" s="4"/>
      <c r="AD17" s="4"/>
      <c r="AE17" s="4"/>
    </row>
    <row r="18" spans="1:31">
      <c r="A18" s="4"/>
      <c r="B18" s="4"/>
      <c r="C18" s="4"/>
      <c r="D18" s="4"/>
      <c r="E18" s="4"/>
      <c r="F18" s="4"/>
      <c r="G18" s="49"/>
      <c r="H18" s="49"/>
      <c r="I18" s="45"/>
      <c r="J18" s="45"/>
      <c r="K18" s="45"/>
      <c r="L18" s="45"/>
      <c r="M18" s="45"/>
      <c r="N18" s="45"/>
      <c r="O18" s="4"/>
      <c r="P18" s="4"/>
      <c r="Q18" s="4"/>
      <c r="R18" s="4"/>
      <c r="S18" s="4"/>
      <c r="T18" s="4"/>
      <c r="U18" s="4"/>
      <c r="V18" s="4"/>
      <c r="W18" s="4"/>
      <c r="X18" s="4"/>
      <c r="Y18" s="4"/>
      <c r="Z18" s="49"/>
      <c r="AA18" s="49"/>
      <c r="AB18" s="4"/>
      <c r="AC18" s="4"/>
      <c r="AD18" s="4"/>
      <c r="AE18" s="4"/>
    </row>
    <row r="19" spans="1:31">
      <c r="A19" s="4"/>
      <c r="B19" s="4"/>
      <c r="C19" s="4"/>
      <c r="D19" s="4"/>
      <c r="E19" s="4"/>
      <c r="F19" s="4"/>
      <c r="G19" s="49"/>
      <c r="H19" s="49"/>
      <c r="I19" s="45"/>
      <c r="J19" s="45"/>
      <c r="K19" s="45"/>
      <c r="L19" s="45"/>
      <c r="M19" s="45"/>
      <c r="N19" s="45"/>
      <c r="O19" s="4"/>
      <c r="P19" s="4"/>
      <c r="Q19" s="4"/>
      <c r="R19" s="4"/>
      <c r="S19" s="4"/>
      <c r="T19" s="4"/>
      <c r="U19" s="4"/>
      <c r="V19" s="4"/>
      <c r="W19" s="4"/>
      <c r="X19" s="4"/>
      <c r="Y19" s="4"/>
      <c r="Z19" s="49"/>
      <c r="AA19" s="49"/>
      <c r="AB19" s="4"/>
      <c r="AC19" s="4"/>
      <c r="AD19" s="4"/>
      <c r="AE19" s="4"/>
    </row>
    <row r="20" spans="1:31">
      <c r="A20" s="4"/>
      <c r="B20" s="4"/>
      <c r="C20" s="4"/>
      <c r="D20" s="4"/>
      <c r="E20" s="4"/>
      <c r="F20" s="4"/>
      <c r="G20" s="49"/>
      <c r="H20" s="49"/>
      <c r="I20" s="45"/>
      <c r="J20" s="45"/>
      <c r="K20" s="45"/>
      <c r="L20" s="45"/>
      <c r="M20" s="45"/>
      <c r="N20" s="45"/>
      <c r="O20" s="4"/>
      <c r="P20" s="4"/>
      <c r="Q20" s="4"/>
      <c r="R20" s="4"/>
      <c r="S20" s="4"/>
      <c r="T20" s="4"/>
      <c r="U20" s="4"/>
      <c r="V20" s="4"/>
      <c r="W20" s="4"/>
      <c r="X20" s="4"/>
      <c r="Y20" s="4"/>
      <c r="Z20" s="49"/>
      <c r="AA20" s="49"/>
      <c r="AB20" s="4"/>
      <c r="AC20" s="4"/>
      <c r="AD20" s="4"/>
      <c r="AE20" s="4"/>
    </row>
    <row r="21" spans="1:31" ht="15.75" customHeight="1">
      <c r="A21" s="4"/>
      <c r="B21" s="4"/>
      <c r="C21" s="4"/>
      <c r="D21" s="4"/>
      <c r="E21" s="4"/>
      <c r="F21" s="4"/>
      <c r="G21" s="49"/>
      <c r="H21" s="49"/>
      <c r="I21" s="45"/>
      <c r="J21" s="45"/>
      <c r="K21" s="45"/>
      <c r="L21" s="45"/>
      <c r="M21" s="45"/>
      <c r="N21" s="45"/>
      <c r="O21" s="4"/>
      <c r="P21" s="4"/>
      <c r="Q21" s="4"/>
      <c r="R21" s="4"/>
      <c r="S21" s="4"/>
      <c r="T21" s="4"/>
      <c r="U21" s="4"/>
      <c r="V21" s="4"/>
      <c r="W21" s="4"/>
      <c r="X21" s="4"/>
      <c r="Y21" s="4"/>
      <c r="Z21" s="49"/>
      <c r="AA21" s="49"/>
      <c r="AB21" s="4"/>
      <c r="AC21" s="4"/>
      <c r="AD21" s="4"/>
      <c r="AE21" s="4"/>
    </row>
    <row r="22" spans="1:31" ht="15.75" customHeight="1">
      <c r="A22" s="4"/>
      <c r="B22" s="4"/>
      <c r="C22" s="4"/>
      <c r="D22" s="4"/>
      <c r="E22" s="4"/>
      <c r="F22" s="4"/>
      <c r="G22" s="49"/>
      <c r="H22" s="49"/>
      <c r="I22" s="45"/>
      <c r="J22" s="45"/>
      <c r="K22" s="45"/>
      <c r="L22" s="45"/>
      <c r="M22" s="45"/>
      <c r="N22" s="45"/>
      <c r="O22" s="4"/>
      <c r="P22" s="4"/>
      <c r="Q22" s="4"/>
      <c r="R22" s="4"/>
      <c r="S22" s="4"/>
      <c r="T22" s="4"/>
      <c r="U22" s="4"/>
      <c r="V22" s="4"/>
      <c r="W22" s="4"/>
      <c r="X22" s="4"/>
      <c r="Y22" s="4"/>
      <c r="Z22" s="49"/>
      <c r="AA22" s="49"/>
      <c r="AB22" s="4"/>
      <c r="AC22" s="4"/>
      <c r="AD22" s="4"/>
      <c r="AE22" s="4"/>
    </row>
    <row r="23" spans="1:31" ht="15.75" customHeight="1">
      <c r="A23" s="4"/>
      <c r="B23" s="4"/>
      <c r="C23" s="4"/>
      <c r="D23" s="4"/>
      <c r="E23" s="4"/>
      <c r="F23" s="4"/>
      <c r="G23" s="49"/>
      <c r="H23" s="49"/>
      <c r="I23" s="45"/>
      <c r="J23" s="45"/>
      <c r="K23" s="45"/>
      <c r="L23" s="45"/>
      <c r="M23" s="45"/>
      <c r="N23" s="45"/>
      <c r="O23" s="4"/>
      <c r="P23" s="4"/>
      <c r="Q23" s="4"/>
      <c r="R23" s="4"/>
      <c r="S23" s="4"/>
      <c r="T23" s="4"/>
      <c r="U23" s="4"/>
      <c r="V23" s="4"/>
      <c r="W23" s="4"/>
      <c r="X23" s="4"/>
      <c r="Y23" s="4"/>
      <c r="Z23" s="49"/>
      <c r="AA23" s="49"/>
      <c r="AB23" s="4"/>
      <c r="AC23" s="4"/>
      <c r="AD23" s="4"/>
      <c r="AE23" s="4"/>
    </row>
    <row r="24" spans="1:31" ht="15.75" customHeight="1">
      <c r="A24" s="4"/>
      <c r="B24" s="4"/>
      <c r="C24" s="4"/>
      <c r="D24" s="4"/>
      <c r="E24" s="4"/>
      <c r="F24" s="4"/>
      <c r="G24" s="49"/>
      <c r="H24" s="49"/>
      <c r="I24" s="45"/>
      <c r="J24" s="45"/>
      <c r="K24" s="45"/>
      <c r="L24" s="45"/>
      <c r="M24" s="45"/>
      <c r="N24" s="45"/>
      <c r="O24" s="4"/>
      <c r="P24" s="4"/>
      <c r="Q24" s="4"/>
      <c r="R24" s="4"/>
      <c r="S24" s="4"/>
      <c r="T24" s="4"/>
      <c r="U24" s="4"/>
      <c r="V24" s="4"/>
      <c r="W24" s="4"/>
      <c r="X24" s="4"/>
      <c r="Y24" s="4"/>
      <c r="Z24" s="49"/>
      <c r="AA24" s="49"/>
      <c r="AB24" s="4"/>
      <c r="AC24" s="4"/>
      <c r="AD24" s="4"/>
      <c r="AE24" s="4"/>
    </row>
    <row r="25" spans="1:31" ht="15.75" customHeight="1">
      <c r="A25" s="4"/>
      <c r="B25" s="4"/>
      <c r="C25" s="4"/>
      <c r="D25" s="4"/>
      <c r="E25" s="4"/>
      <c r="F25" s="4"/>
      <c r="G25" s="49"/>
      <c r="H25" s="49"/>
      <c r="I25" s="45"/>
      <c r="J25" s="45"/>
      <c r="K25" s="45"/>
      <c r="L25" s="45"/>
      <c r="M25" s="45"/>
      <c r="N25" s="45"/>
      <c r="O25" s="4"/>
      <c r="P25" s="4"/>
      <c r="Q25" s="4"/>
      <c r="R25" s="4"/>
      <c r="S25" s="4"/>
      <c r="T25" s="4"/>
      <c r="U25" s="4"/>
      <c r="V25" s="4"/>
      <c r="W25" s="4"/>
      <c r="X25" s="4"/>
      <c r="Y25" s="4"/>
      <c r="Z25" s="49"/>
      <c r="AA25" s="49"/>
      <c r="AB25" s="4"/>
      <c r="AC25" s="4"/>
      <c r="AD25" s="4"/>
      <c r="AE25" s="4"/>
    </row>
    <row r="26" spans="1:31" ht="15.75" customHeight="1">
      <c r="A26" s="4"/>
      <c r="B26" s="4"/>
      <c r="C26" s="4"/>
      <c r="D26" s="4"/>
      <c r="E26" s="4"/>
      <c r="F26" s="4"/>
      <c r="G26" s="49"/>
      <c r="H26" s="49"/>
      <c r="I26" s="45"/>
      <c r="J26" s="45"/>
      <c r="K26" s="45"/>
      <c r="L26" s="45"/>
      <c r="M26" s="45"/>
      <c r="N26" s="45"/>
      <c r="O26" s="4"/>
      <c r="P26" s="4"/>
      <c r="Q26" s="4"/>
      <c r="R26" s="4"/>
      <c r="S26" s="4"/>
      <c r="T26" s="4"/>
      <c r="U26" s="4"/>
      <c r="V26" s="4"/>
      <c r="W26" s="4"/>
      <c r="X26" s="4"/>
      <c r="Y26" s="4"/>
      <c r="Z26" s="49"/>
      <c r="AA26" s="49"/>
      <c r="AB26" s="4"/>
      <c r="AC26" s="4"/>
      <c r="AD26" s="4"/>
      <c r="AE26" s="4"/>
    </row>
    <row r="27" spans="1:31" ht="15.75" customHeight="1">
      <c r="A27" s="4"/>
      <c r="B27" s="4"/>
      <c r="C27" s="4"/>
      <c r="D27" s="4"/>
      <c r="E27" s="4"/>
      <c r="F27" s="4"/>
      <c r="G27" s="49"/>
      <c r="H27" s="49"/>
      <c r="I27" s="45"/>
      <c r="J27" s="45"/>
      <c r="K27" s="45"/>
      <c r="L27" s="45"/>
      <c r="M27" s="45"/>
      <c r="N27" s="45"/>
      <c r="O27" s="4"/>
      <c r="P27" s="4"/>
      <c r="Q27" s="4"/>
      <c r="R27" s="4"/>
      <c r="S27" s="4"/>
      <c r="T27" s="4"/>
      <c r="U27" s="4"/>
      <c r="V27" s="4"/>
      <c r="W27" s="4"/>
      <c r="X27" s="4"/>
      <c r="Y27" s="4"/>
      <c r="Z27" s="49"/>
      <c r="AA27" s="49"/>
      <c r="AB27" s="4"/>
      <c r="AC27" s="4"/>
      <c r="AD27" s="4"/>
      <c r="AE27" s="4"/>
    </row>
    <row r="28" spans="1:31" ht="15.75" customHeight="1">
      <c r="A28" s="4"/>
      <c r="B28" s="4"/>
      <c r="C28" s="4"/>
      <c r="D28" s="4"/>
      <c r="E28" s="4"/>
      <c r="F28" s="4"/>
      <c r="G28" s="49"/>
      <c r="H28" s="49"/>
      <c r="I28" s="45"/>
      <c r="J28" s="45"/>
      <c r="K28" s="45"/>
      <c r="L28" s="45"/>
      <c r="M28" s="45"/>
      <c r="N28" s="45"/>
      <c r="O28" s="4"/>
      <c r="P28" s="4"/>
      <c r="Q28" s="4"/>
      <c r="R28" s="4"/>
      <c r="S28" s="4"/>
      <c r="T28" s="4"/>
      <c r="U28" s="4"/>
      <c r="V28" s="4"/>
      <c r="W28" s="4"/>
      <c r="X28" s="4"/>
      <c r="Y28" s="4"/>
      <c r="Z28" s="49"/>
      <c r="AA28" s="49"/>
      <c r="AB28" s="4"/>
      <c r="AC28" s="4"/>
      <c r="AD28" s="4"/>
      <c r="AE28" s="4"/>
    </row>
    <row r="29" spans="1:31" ht="15.75" customHeight="1">
      <c r="A29" s="4"/>
      <c r="B29" s="4"/>
      <c r="C29" s="4"/>
      <c r="D29" s="4"/>
      <c r="E29" s="4"/>
      <c r="F29" s="4"/>
      <c r="G29" s="49"/>
      <c r="H29" s="49"/>
      <c r="I29" s="45"/>
      <c r="J29" s="45"/>
      <c r="K29" s="45"/>
      <c r="L29" s="45"/>
      <c r="M29" s="45"/>
      <c r="N29" s="45"/>
      <c r="O29" s="4"/>
      <c r="P29" s="4"/>
      <c r="Q29" s="4"/>
      <c r="R29" s="4"/>
      <c r="S29" s="4"/>
      <c r="T29" s="4"/>
      <c r="U29" s="4"/>
      <c r="V29" s="4"/>
      <c r="W29" s="4"/>
      <c r="X29" s="4"/>
      <c r="Y29" s="4"/>
      <c r="Z29" s="49"/>
      <c r="AA29" s="49"/>
      <c r="AB29" s="4"/>
      <c r="AC29" s="4"/>
      <c r="AD29" s="4"/>
      <c r="AE29" s="4"/>
    </row>
    <row r="30" spans="1:31" ht="15.75" customHeight="1">
      <c r="A30" s="4"/>
      <c r="B30" s="4"/>
      <c r="C30" s="4"/>
      <c r="D30" s="4"/>
      <c r="E30" s="4"/>
      <c r="F30" s="4"/>
      <c r="G30" s="49"/>
      <c r="H30" s="49"/>
      <c r="I30" s="45"/>
      <c r="J30" s="45"/>
      <c r="K30" s="45"/>
      <c r="L30" s="45"/>
      <c r="M30" s="45"/>
      <c r="N30" s="45"/>
      <c r="O30" s="4"/>
      <c r="P30" s="4"/>
      <c r="Q30" s="4"/>
      <c r="R30" s="4"/>
      <c r="S30" s="4"/>
      <c r="T30" s="4"/>
      <c r="U30" s="4"/>
      <c r="V30" s="4"/>
      <c r="W30" s="4"/>
      <c r="X30" s="4"/>
      <c r="Y30" s="4"/>
      <c r="Z30" s="49"/>
      <c r="AA30" s="49"/>
      <c r="AB30" s="4"/>
      <c r="AC30" s="4"/>
      <c r="AD30" s="4"/>
      <c r="AE30" s="4"/>
    </row>
    <row r="31" spans="1:31" ht="15.75" customHeight="1">
      <c r="A31" s="4"/>
      <c r="B31" s="4"/>
      <c r="C31" s="4"/>
      <c r="D31" s="4"/>
      <c r="E31" s="4"/>
      <c r="F31" s="4"/>
      <c r="G31" s="49"/>
      <c r="H31" s="49"/>
      <c r="I31" s="45"/>
      <c r="J31" s="45"/>
      <c r="K31" s="45"/>
      <c r="L31" s="45"/>
      <c r="M31" s="45"/>
      <c r="N31" s="45"/>
      <c r="O31" s="4"/>
      <c r="P31" s="4"/>
      <c r="Q31" s="4"/>
      <c r="R31" s="4"/>
      <c r="S31" s="4"/>
      <c r="T31" s="4"/>
      <c r="U31" s="4"/>
      <c r="V31" s="4"/>
      <c r="W31" s="4"/>
      <c r="X31" s="4"/>
      <c r="Y31" s="4"/>
      <c r="Z31" s="49"/>
      <c r="AA31" s="49"/>
      <c r="AB31" s="4"/>
      <c r="AC31" s="4"/>
      <c r="AD31" s="4"/>
      <c r="AE31" s="4"/>
    </row>
    <row r="32" spans="1:31" ht="15.75" customHeight="1">
      <c r="A32" s="4"/>
      <c r="B32" s="4"/>
      <c r="C32" s="4"/>
      <c r="D32" s="4"/>
      <c r="E32" s="4"/>
      <c r="F32" s="4"/>
      <c r="G32" s="49"/>
      <c r="H32" s="49"/>
      <c r="I32" s="45"/>
      <c r="J32" s="45"/>
      <c r="K32" s="45"/>
      <c r="L32" s="45"/>
      <c r="M32" s="45"/>
      <c r="N32" s="45"/>
      <c r="O32" s="4"/>
      <c r="P32" s="4"/>
      <c r="Q32" s="4"/>
      <c r="R32" s="4"/>
      <c r="S32" s="4"/>
      <c r="T32" s="4"/>
      <c r="U32" s="4"/>
      <c r="V32" s="4"/>
      <c r="W32" s="4"/>
      <c r="X32" s="4"/>
      <c r="Y32" s="4"/>
      <c r="Z32" s="49"/>
      <c r="AA32" s="49"/>
      <c r="AB32" s="4"/>
      <c r="AC32" s="4"/>
      <c r="AD32" s="4"/>
      <c r="AE32" s="4"/>
    </row>
    <row r="33" spans="1:31" ht="15.75" customHeight="1">
      <c r="A33" s="4"/>
      <c r="B33" s="4"/>
      <c r="C33" s="4"/>
      <c r="D33" s="4"/>
      <c r="E33" s="4"/>
      <c r="F33" s="4"/>
      <c r="G33" s="49"/>
      <c r="H33" s="49"/>
      <c r="I33" s="45"/>
      <c r="J33" s="45"/>
      <c r="K33" s="45"/>
      <c r="L33" s="45"/>
      <c r="M33" s="45"/>
      <c r="N33" s="45"/>
      <c r="O33" s="4"/>
      <c r="P33" s="4"/>
      <c r="Q33" s="4"/>
      <c r="R33" s="4"/>
      <c r="S33" s="4"/>
      <c r="T33" s="4"/>
      <c r="U33" s="4"/>
      <c r="V33" s="4"/>
      <c r="W33" s="4"/>
      <c r="X33" s="4"/>
      <c r="Y33" s="4"/>
      <c r="Z33" s="49"/>
      <c r="AA33" s="49"/>
      <c r="AB33" s="4"/>
      <c r="AC33" s="4"/>
      <c r="AD33" s="4"/>
      <c r="AE33" s="4"/>
    </row>
    <row r="34" spans="1:31" ht="15.75" customHeight="1">
      <c r="A34" s="4"/>
      <c r="B34" s="4"/>
      <c r="C34" s="4"/>
      <c r="D34" s="4"/>
      <c r="E34" s="4"/>
      <c r="F34" s="4"/>
      <c r="G34" s="49"/>
      <c r="H34" s="49"/>
      <c r="I34" s="45"/>
      <c r="J34" s="45"/>
      <c r="K34" s="45"/>
      <c r="L34" s="45"/>
      <c r="M34" s="45"/>
      <c r="N34" s="45"/>
      <c r="O34" s="4"/>
      <c r="P34" s="4"/>
      <c r="Q34" s="4"/>
      <c r="R34" s="4"/>
      <c r="S34" s="4"/>
      <c r="T34" s="4"/>
      <c r="U34" s="4"/>
      <c r="V34" s="4"/>
      <c r="W34" s="4"/>
      <c r="X34" s="4"/>
      <c r="Y34" s="4"/>
      <c r="Z34" s="49"/>
      <c r="AA34" s="49"/>
      <c r="AB34" s="4"/>
      <c r="AC34" s="4"/>
      <c r="AD34" s="4"/>
      <c r="AE34" s="4"/>
    </row>
    <row r="35" spans="1:31" ht="15.75" customHeight="1">
      <c r="A35" s="4"/>
      <c r="B35" s="4"/>
      <c r="C35" s="4"/>
      <c r="D35" s="4"/>
      <c r="E35" s="4"/>
      <c r="F35" s="4"/>
      <c r="G35" s="49"/>
      <c r="H35" s="49"/>
      <c r="I35" s="45"/>
      <c r="J35" s="45"/>
      <c r="K35" s="45"/>
      <c r="L35" s="45"/>
      <c r="M35" s="45"/>
      <c r="N35" s="45"/>
      <c r="O35" s="4"/>
      <c r="P35" s="4"/>
      <c r="Q35" s="4"/>
      <c r="R35" s="4"/>
      <c r="S35" s="4"/>
      <c r="T35" s="4"/>
      <c r="U35" s="4"/>
      <c r="V35" s="4"/>
      <c r="W35" s="4"/>
      <c r="X35" s="4"/>
      <c r="Y35" s="4"/>
      <c r="Z35" s="49"/>
      <c r="AA35" s="49"/>
      <c r="AB35" s="4"/>
      <c r="AC35" s="4"/>
      <c r="AD35" s="4"/>
      <c r="AE35" s="4"/>
    </row>
    <row r="36" spans="1:31" ht="15.75" customHeight="1">
      <c r="A36" s="4"/>
      <c r="B36" s="4"/>
      <c r="C36" s="4"/>
      <c r="D36" s="4"/>
      <c r="E36" s="4"/>
      <c r="F36" s="4"/>
      <c r="G36" s="49"/>
      <c r="H36" s="49"/>
      <c r="I36" s="45"/>
      <c r="J36" s="45"/>
      <c r="K36" s="45"/>
      <c r="L36" s="45"/>
      <c r="M36" s="45"/>
      <c r="N36" s="45"/>
      <c r="O36" s="4"/>
      <c r="P36" s="4"/>
      <c r="Q36" s="4"/>
      <c r="R36" s="4"/>
      <c r="S36" s="4"/>
      <c r="T36" s="4"/>
      <c r="U36" s="4"/>
      <c r="V36" s="4"/>
      <c r="W36" s="4"/>
      <c r="X36" s="4"/>
      <c r="Y36" s="4"/>
      <c r="Z36" s="49"/>
      <c r="AA36" s="49"/>
      <c r="AB36" s="4"/>
      <c r="AC36" s="4"/>
      <c r="AD36" s="4"/>
      <c r="AE36" s="4"/>
    </row>
    <row r="37" spans="1:31" ht="15.75" customHeight="1">
      <c r="A37" s="4"/>
      <c r="B37" s="4"/>
      <c r="C37" s="4"/>
      <c r="D37" s="4"/>
      <c r="E37" s="4"/>
      <c r="F37" s="4"/>
      <c r="G37" s="49"/>
      <c r="H37" s="49"/>
      <c r="I37" s="45"/>
      <c r="J37" s="45"/>
      <c r="K37" s="45"/>
      <c r="L37" s="45"/>
      <c r="M37" s="45"/>
      <c r="N37" s="45"/>
      <c r="O37" s="4"/>
      <c r="P37" s="4"/>
      <c r="Q37" s="4"/>
      <c r="R37" s="4"/>
      <c r="S37" s="4"/>
      <c r="T37" s="4"/>
      <c r="U37" s="4"/>
      <c r="V37" s="4"/>
      <c r="W37" s="4"/>
      <c r="X37" s="4"/>
      <c r="Y37" s="4"/>
      <c r="Z37" s="49"/>
      <c r="AA37" s="49"/>
      <c r="AB37" s="4"/>
      <c r="AC37" s="4"/>
      <c r="AD37" s="4"/>
      <c r="AE37" s="4"/>
    </row>
    <row r="38" spans="1:31" ht="15.75" customHeight="1">
      <c r="A38" s="4"/>
      <c r="B38" s="4"/>
      <c r="C38" s="4"/>
      <c r="D38" s="4"/>
      <c r="E38" s="4"/>
      <c r="F38" s="4"/>
      <c r="G38" s="49"/>
      <c r="H38" s="49"/>
      <c r="I38" s="45"/>
      <c r="J38" s="45"/>
      <c r="K38" s="45"/>
      <c r="L38" s="45"/>
      <c r="M38" s="45"/>
      <c r="N38" s="45"/>
      <c r="O38" s="4"/>
      <c r="P38" s="4"/>
      <c r="Q38" s="4"/>
      <c r="R38" s="4"/>
      <c r="S38" s="4"/>
      <c r="T38" s="4"/>
      <c r="U38" s="4"/>
      <c r="V38" s="4"/>
      <c r="W38" s="4"/>
      <c r="X38" s="4"/>
      <c r="Y38" s="4"/>
      <c r="Z38" s="49"/>
      <c r="AA38" s="49"/>
      <c r="AB38" s="4"/>
      <c r="AC38" s="4"/>
      <c r="AD38" s="4"/>
      <c r="AE38" s="4"/>
    </row>
    <row r="39" spans="1:31" ht="15.75" customHeight="1">
      <c r="A39" s="4"/>
      <c r="B39" s="4"/>
      <c r="C39" s="4"/>
      <c r="D39" s="4"/>
      <c r="E39" s="4"/>
      <c r="F39" s="4"/>
      <c r="G39" s="49"/>
      <c r="H39" s="49"/>
      <c r="I39" s="45"/>
      <c r="J39" s="45"/>
      <c r="K39" s="45"/>
      <c r="L39" s="45"/>
      <c r="M39" s="45"/>
      <c r="N39" s="45"/>
      <c r="O39" s="4"/>
      <c r="P39" s="4"/>
      <c r="Q39" s="4"/>
      <c r="R39" s="4"/>
      <c r="S39" s="4"/>
      <c r="T39" s="4"/>
      <c r="U39" s="4"/>
      <c r="V39" s="4"/>
      <c r="W39" s="4"/>
      <c r="X39" s="4"/>
      <c r="Y39" s="4"/>
      <c r="Z39" s="49"/>
      <c r="AA39" s="49"/>
      <c r="AB39" s="4"/>
      <c r="AC39" s="4"/>
      <c r="AD39" s="4"/>
      <c r="AE39" s="4"/>
    </row>
    <row r="40" spans="1:31" ht="15.75" customHeight="1">
      <c r="A40" s="4"/>
      <c r="B40" s="4"/>
      <c r="C40" s="4"/>
      <c r="D40" s="4"/>
      <c r="E40" s="4"/>
      <c r="F40" s="4"/>
      <c r="G40" s="49"/>
      <c r="H40" s="49"/>
      <c r="I40" s="45"/>
      <c r="J40" s="45"/>
      <c r="K40" s="45"/>
      <c r="L40" s="45"/>
      <c r="M40" s="45"/>
      <c r="N40" s="45"/>
      <c r="O40" s="4"/>
      <c r="P40" s="4"/>
      <c r="Q40" s="4"/>
      <c r="R40" s="4"/>
      <c r="S40" s="4"/>
      <c r="T40" s="4"/>
      <c r="U40" s="4"/>
      <c r="V40" s="4"/>
      <c r="W40" s="4"/>
      <c r="X40" s="4"/>
      <c r="Y40" s="4"/>
      <c r="Z40" s="49"/>
      <c r="AA40" s="49"/>
      <c r="AB40" s="4"/>
      <c r="AC40" s="4"/>
      <c r="AD40" s="4"/>
      <c r="AE40" s="4"/>
    </row>
    <row r="41" spans="1:31" ht="15.75" customHeight="1">
      <c r="A41" s="4"/>
      <c r="B41" s="4"/>
      <c r="C41" s="4"/>
      <c r="D41" s="4"/>
      <c r="E41" s="4"/>
      <c r="F41" s="4"/>
      <c r="G41" s="49"/>
      <c r="H41" s="49"/>
      <c r="I41" s="45"/>
      <c r="J41" s="45"/>
      <c r="K41" s="45"/>
      <c r="L41" s="45"/>
      <c r="M41" s="45"/>
      <c r="N41" s="45"/>
      <c r="O41" s="4"/>
      <c r="P41" s="4"/>
      <c r="Q41" s="4"/>
      <c r="R41" s="4"/>
      <c r="S41" s="4"/>
      <c r="T41" s="4"/>
      <c r="U41" s="4"/>
      <c r="V41" s="4"/>
      <c r="W41" s="4"/>
      <c r="X41" s="4"/>
      <c r="Y41" s="4"/>
      <c r="Z41" s="49"/>
      <c r="AA41" s="49"/>
      <c r="AB41" s="4"/>
      <c r="AC41" s="4"/>
      <c r="AD41" s="4"/>
      <c r="AE41" s="4"/>
    </row>
    <row r="42" spans="1:31" ht="15.75" customHeight="1">
      <c r="A42" s="4"/>
      <c r="B42" s="4"/>
      <c r="C42" s="4"/>
      <c r="D42" s="4"/>
      <c r="E42" s="4"/>
      <c r="F42" s="4"/>
      <c r="G42" s="49"/>
      <c r="H42" s="49"/>
      <c r="I42" s="45"/>
      <c r="J42" s="45"/>
      <c r="K42" s="45"/>
      <c r="L42" s="45"/>
      <c r="M42" s="45"/>
      <c r="N42" s="45"/>
      <c r="O42" s="4"/>
      <c r="P42" s="4"/>
      <c r="Q42" s="4"/>
      <c r="R42" s="4"/>
      <c r="S42" s="4"/>
      <c r="T42" s="4"/>
      <c r="U42" s="4"/>
      <c r="V42" s="4"/>
      <c r="W42" s="4"/>
      <c r="X42" s="4"/>
      <c r="Y42" s="4"/>
      <c r="Z42" s="49"/>
      <c r="AA42" s="49"/>
      <c r="AB42" s="4"/>
      <c r="AC42" s="4"/>
      <c r="AD42" s="4"/>
      <c r="AE42" s="4"/>
    </row>
    <row r="43" spans="1:31" ht="15.75" customHeight="1">
      <c r="A43" s="4"/>
      <c r="B43" s="4"/>
      <c r="C43" s="4"/>
      <c r="D43" s="4"/>
      <c r="E43" s="4"/>
      <c r="F43" s="4"/>
      <c r="G43" s="49"/>
      <c r="H43" s="49"/>
      <c r="I43" s="45"/>
      <c r="J43" s="45"/>
      <c r="K43" s="45"/>
      <c r="L43" s="45"/>
      <c r="M43" s="45"/>
      <c r="N43" s="45"/>
      <c r="O43" s="4"/>
      <c r="P43" s="4"/>
      <c r="Q43" s="4"/>
      <c r="R43" s="4"/>
      <c r="S43" s="4"/>
      <c r="T43" s="4"/>
      <c r="U43" s="4"/>
      <c r="V43" s="4"/>
      <c r="W43" s="4"/>
      <c r="X43" s="4"/>
      <c r="Y43" s="4"/>
      <c r="Z43" s="49"/>
      <c r="AA43" s="49"/>
      <c r="AB43" s="4"/>
      <c r="AC43" s="4"/>
      <c r="AD43" s="4"/>
      <c r="AE43" s="4"/>
    </row>
    <row r="44" spans="1:31" ht="15.75" customHeight="1">
      <c r="A44" s="4"/>
      <c r="B44" s="4"/>
      <c r="C44" s="4"/>
      <c r="D44" s="4"/>
      <c r="E44" s="4"/>
      <c r="F44" s="4"/>
      <c r="G44" s="49"/>
      <c r="H44" s="49"/>
      <c r="I44" s="45"/>
      <c r="J44" s="45"/>
      <c r="K44" s="45"/>
      <c r="L44" s="45"/>
      <c r="M44" s="45"/>
      <c r="N44" s="45"/>
      <c r="O44" s="4"/>
      <c r="P44" s="4"/>
      <c r="Q44" s="4"/>
      <c r="R44" s="4"/>
      <c r="S44" s="4"/>
      <c r="T44" s="4"/>
      <c r="U44" s="4"/>
      <c r="V44" s="4"/>
      <c r="W44" s="4"/>
      <c r="X44" s="4"/>
      <c r="Y44" s="4"/>
      <c r="Z44" s="49"/>
      <c r="AA44" s="49"/>
      <c r="AB44" s="4"/>
      <c r="AC44" s="4"/>
      <c r="AD44" s="4"/>
      <c r="AE44" s="4"/>
    </row>
    <row r="45" spans="1:31" ht="15.75" customHeight="1">
      <c r="A45" s="4"/>
      <c r="B45" s="4"/>
      <c r="C45" s="4"/>
      <c r="D45" s="4"/>
      <c r="E45" s="4"/>
      <c r="F45" s="4"/>
      <c r="G45" s="49"/>
      <c r="H45" s="49"/>
      <c r="I45" s="45"/>
      <c r="J45" s="45"/>
      <c r="K45" s="45"/>
      <c r="L45" s="45"/>
      <c r="M45" s="45"/>
      <c r="N45" s="45"/>
      <c r="O45" s="4"/>
      <c r="P45" s="4"/>
      <c r="Q45" s="4"/>
      <c r="R45" s="4"/>
      <c r="S45" s="4"/>
      <c r="T45" s="4"/>
      <c r="U45" s="4"/>
      <c r="V45" s="4"/>
      <c r="W45" s="4"/>
      <c r="X45" s="4"/>
      <c r="Y45" s="4"/>
      <c r="Z45" s="49"/>
      <c r="AA45" s="49"/>
      <c r="AB45" s="4"/>
      <c r="AC45" s="4"/>
      <c r="AD45" s="4"/>
      <c r="AE45" s="4"/>
    </row>
    <row r="46" spans="1:31" ht="15.75" customHeight="1">
      <c r="A46" s="4"/>
      <c r="B46" s="4"/>
      <c r="C46" s="4"/>
      <c r="D46" s="4"/>
      <c r="E46" s="4"/>
      <c r="F46" s="4"/>
      <c r="G46" s="49"/>
      <c r="H46" s="49"/>
      <c r="I46" s="45"/>
      <c r="J46" s="45"/>
      <c r="K46" s="45"/>
      <c r="L46" s="45"/>
      <c r="M46" s="45"/>
      <c r="N46" s="45"/>
      <c r="O46" s="4"/>
      <c r="P46" s="4"/>
      <c r="Q46" s="4"/>
      <c r="R46" s="4"/>
      <c r="S46" s="4"/>
      <c r="T46" s="4"/>
      <c r="U46" s="4"/>
      <c r="V46" s="4"/>
      <c r="W46" s="4"/>
      <c r="X46" s="4"/>
      <c r="Y46" s="4"/>
      <c r="Z46" s="49"/>
      <c r="AA46" s="49"/>
      <c r="AB46" s="4"/>
      <c r="AC46" s="4"/>
      <c r="AD46" s="4"/>
      <c r="AE46" s="4"/>
    </row>
    <row r="47" spans="1:31" ht="15.75" customHeight="1">
      <c r="A47" s="4"/>
      <c r="B47" s="4"/>
      <c r="C47" s="4"/>
      <c r="D47" s="4"/>
      <c r="E47" s="4"/>
      <c r="F47" s="4"/>
      <c r="G47" s="49"/>
      <c r="H47" s="49"/>
      <c r="I47" s="45"/>
      <c r="J47" s="45"/>
      <c r="K47" s="45"/>
      <c r="L47" s="45"/>
      <c r="M47" s="45"/>
      <c r="N47" s="45"/>
      <c r="O47" s="4"/>
      <c r="P47" s="4"/>
      <c r="Q47" s="4"/>
      <c r="R47" s="4"/>
      <c r="S47" s="4"/>
      <c r="T47" s="4"/>
      <c r="U47" s="4"/>
      <c r="V47" s="4"/>
      <c r="W47" s="4"/>
      <c r="X47" s="4"/>
      <c r="Y47" s="4"/>
      <c r="Z47" s="49"/>
      <c r="AA47" s="49"/>
      <c r="AB47" s="4"/>
      <c r="AC47" s="4"/>
      <c r="AD47" s="4"/>
      <c r="AE47" s="4"/>
    </row>
    <row r="48" spans="1:31" ht="15.75" customHeight="1">
      <c r="A48" s="4"/>
      <c r="B48" s="4"/>
      <c r="C48" s="4"/>
      <c r="D48" s="4"/>
      <c r="E48" s="4"/>
      <c r="F48" s="4"/>
      <c r="G48" s="49"/>
      <c r="H48" s="49"/>
      <c r="I48" s="45"/>
      <c r="J48" s="45"/>
      <c r="K48" s="45"/>
      <c r="L48" s="45"/>
      <c r="M48" s="45"/>
      <c r="N48" s="45"/>
      <c r="O48" s="4"/>
      <c r="P48" s="4"/>
      <c r="Q48" s="4"/>
      <c r="R48" s="4"/>
      <c r="S48" s="4"/>
      <c r="T48" s="4"/>
      <c r="U48" s="4"/>
      <c r="V48" s="4"/>
      <c r="W48" s="4"/>
      <c r="X48" s="4"/>
      <c r="Y48" s="4"/>
      <c r="Z48" s="49"/>
      <c r="AA48" s="49"/>
      <c r="AB48" s="4"/>
      <c r="AC48" s="4"/>
      <c r="AD48" s="4"/>
      <c r="AE48" s="4"/>
    </row>
    <row r="49" spans="1:31" ht="15.75" customHeight="1">
      <c r="A49" s="4"/>
      <c r="B49" s="4"/>
      <c r="C49" s="4"/>
      <c r="D49" s="4"/>
      <c r="E49" s="4"/>
      <c r="F49" s="4"/>
      <c r="G49" s="49"/>
      <c r="H49" s="49"/>
      <c r="I49" s="45"/>
      <c r="J49" s="45"/>
      <c r="K49" s="45"/>
      <c r="L49" s="45"/>
      <c r="M49" s="45"/>
      <c r="N49" s="45"/>
      <c r="O49" s="4"/>
      <c r="P49" s="4"/>
      <c r="Q49" s="4"/>
      <c r="R49" s="4"/>
      <c r="S49" s="4"/>
      <c r="T49" s="4"/>
      <c r="U49" s="4"/>
      <c r="V49" s="4"/>
      <c r="W49" s="4"/>
      <c r="X49" s="4"/>
      <c r="Y49" s="4"/>
      <c r="Z49" s="49"/>
      <c r="AA49" s="49"/>
      <c r="AB49" s="4"/>
      <c r="AC49" s="4"/>
      <c r="AD49" s="4"/>
      <c r="AE49" s="4"/>
    </row>
    <row r="50" spans="1:31" ht="15.75" customHeight="1">
      <c r="A50" s="4"/>
      <c r="B50" s="4"/>
      <c r="C50" s="4"/>
      <c r="D50" s="4"/>
      <c r="E50" s="4"/>
      <c r="F50" s="4"/>
      <c r="G50" s="49"/>
      <c r="H50" s="49"/>
      <c r="I50" s="45"/>
      <c r="J50" s="45"/>
      <c r="K50" s="45"/>
      <c r="L50" s="45"/>
      <c r="M50" s="45"/>
      <c r="N50" s="45"/>
      <c r="O50" s="4"/>
      <c r="P50" s="4"/>
      <c r="Q50" s="4"/>
      <c r="R50" s="4"/>
      <c r="S50" s="4"/>
      <c r="T50" s="4"/>
      <c r="U50" s="4"/>
      <c r="V50" s="4"/>
      <c r="W50" s="4"/>
      <c r="X50" s="4"/>
      <c r="Y50" s="4"/>
      <c r="Z50" s="49"/>
      <c r="AA50" s="49"/>
      <c r="AB50" s="4"/>
      <c r="AC50" s="4"/>
      <c r="AD50" s="4"/>
      <c r="AE50" s="4"/>
    </row>
    <row r="51" spans="1:31" ht="15.75" customHeight="1">
      <c r="A51" s="4"/>
      <c r="B51" s="4"/>
      <c r="C51" s="4"/>
      <c r="D51" s="4"/>
      <c r="E51" s="4"/>
      <c r="F51" s="4"/>
      <c r="G51" s="49"/>
      <c r="H51" s="49"/>
      <c r="I51" s="45"/>
      <c r="J51" s="45"/>
      <c r="K51" s="45"/>
      <c r="L51" s="45"/>
      <c r="M51" s="45"/>
      <c r="N51" s="45"/>
      <c r="O51" s="4"/>
      <c r="P51" s="4"/>
      <c r="Q51" s="4"/>
      <c r="R51" s="4"/>
      <c r="S51" s="4"/>
      <c r="T51" s="4"/>
      <c r="U51" s="4"/>
      <c r="V51" s="4"/>
      <c r="W51" s="4"/>
      <c r="X51" s="4"/>
      <c r="Y51" s="4"/>
      <c r="Z51" s="49"/>
      <c r="AA51" s="49"/>
      <c r="AB51" s="4"/>
      <c r="AC51" s="4"/>
      <c r="AD51" s="4"/>
      <c r="AE51" s="4"/>
    </row>
    <row r="52" spans="1:31" ht="15.75" customHeight="1">
      <c r="A52" s="4"/>
      <c r="B52" s="4"/>
      <c r="C52" s="4"/>
      <c r="D52" s="4"/>
      <c r="E52" s="4"/>
      <c r="F52" s="4"/>
      <c r="G52" s="49"/>
      <c r="H52" s="49"/>
      <c r="I52" s="45"/>
      <c r="J52" s="45"/>
      <c r="K52" s="45"/>
      <c r="L52" s="45"/>
      <c r="M52" s="45"/>
      <c r="N52" s="45"/>
      <c r="O52" s="4"/>
      <c r="P52" s="4"/>
      <c r="Q52" s="4"/>
      <c r="R52" s="4"/>
      <c r="S52" s="4"/>
      <c r="T52" s="4"/>
      <c r="U52" s="4"/>
      <c r="V52" s="4"/>
      <c r="W52" s="4"/>
      <c r="X52" s="4"/>
      <c r="Y52" s="4"/>
      <c r="Z52" s="49"/>
      <c r="AA52" s="49"/>
      <c r="AB52" s="4"/>
      <c r="AC52" s="4"/>
      <c r="AD52" s="4"/>
      <c r="AE52" s="4"/>
    </row>
    <row r="53" spans="1:31" ht="15.75" customHeight="1">
      <c r="A53" s="4"/>
      <c r="B53" s="4"/>
      <c r="C53" s="4"/>
      <c r="D53" s="4"/>
      <c r="E53" s="4"/>
      <c r="F53" s="4"/>
      <c r="G53" s="49"/>
      <c r="H53" s="49"/>
      <c r="I53" s="45"/>
      <c r="J53" s="45"/>
      <c r="K53" s="45"/>
      <c r="L53" s="45"/>
      <c r="M53" s="45"/>
      <c r="N53" s="45"/>
      <c r="O53" s="4"/>
      <c r="P53" s="4"/>
      <c r="Q53" s="4"/>
      <c r="R53" s="4"/>
      <c r="S53" s="4"/>
      <c r="T53" s="4"/>
      <c r="U53" s="4"/>
      <c r="V53" s="4"/>
      <c r="W53" s="4"/>
      <c r="X53" s="4"/>
      <c r="Y53" s="4"/>
      <c r="Z53" s="49"/>
      <c r="AA53" s="49"/>
      <c r="AB53" s="4"/>
      <c r="AC53" s="4"/>
      <c r="AD53" s="4"/>
      <c r="AE53" s="4"/>
    </row>
    <row r="54" spans="1:31" ht="15.75" customHeight="1">
      <c r="A54" s="4"/>
      <c r="B54" s="4"/>
      <c r="C54" s="4"/>
      <c r="D54" s="4"/>
      <c r="E54" s="4"/>
      <c r="F54" s="4"/>
      <c r="G54" s="49"/>
      <c r="H54" s="49"/>
      <c r="I54" s="45"/>
      <c r="J54" s="45"/>
      <c r="K54" s="45"/>
      <c r="L54" s="45"/>
      <c r="M54" s="45"/>
      <c r="N54" s="45"/>
      <c r="O54" s="4"/>
      <c r="P54" s="4"/>
      <c r="Q54" s="4"/>
      <c r="R54" s="4"/>
      <c r="S54" s="4"/>
      <c r="T54" s="4"/>
      <c r="U54" s="4"/>
      <c r="V54" s="4"/>
      <c r="W54" s="4"/>
      <c r="X54" s="4"/>
      <c r="Y54" s="4"/>
      <c r="Z54" s="49"/>
      <c r="AA54" s="49"/>
      <c r="AB54" s="4"/>
      <c r="AC54" s="4"/>
      <c r="AD54" s="4"/>
      <c r="AE54" s="4"/>
    </row>
    <row r="55" spans="1:31" ht="15.75" customHeight="1">
      <c r="A55" s="4"/>
      <c r="B55" s="4"/>
      <c r="C55" s="4"/>
      <c r="D55" s="4"/>
      <c r="E55" s="4"/>
      <c r="F55" s="4"/>
      <c r="G55" s="49"/>
      <c r="H55" s="49"/>
      <c r="I55" s="45"/>
      <c r="J55" s="45"/>
      <c r="K55" s="45"/>
      <c r="L55" s="45"/>
      <c r="M55" s="45"/>
      <c r="N55" s="45"/>
      <c r="O55" s="4"/>
      <c r="P55" s="4"/>
      <c r="Q55" s="4"/>
      <c r="R55" s="4"/>
      <c r="S55" s="4"/>
      <c r="T55" s="4"/>
      <c r="U55" s="4"/>
      <c r="V55" s="4"/>
      <c r="W55" s="4"/>
      <c r="X55" s="4"/>
      <c r="Y55" s="4"/>
      <c r="Z55" s="49"/>
      <c r="AA55" s="49"/>
      <c r="AB55" s="4"/>
      <c r="AC55" s="4"/>
      <c r="AD55" s="4"/>
      <c r="AE55" s="4"/>
    </row>
    <row r="56" spans="1:31" ht="15.75" customHeight="1">
      <c r="A56" s="4"/>
      <c r="B56" s="4"/>
      <c r="C56" s="4"/>
      <c r="D56" s="4"/>
      <c r="E56" s="4"/>
      <c r="F56" s="4"/>
      <c r="G56" s="49"/>
      <c r="H56" s="49"/>
      <c r="I56" s="45"/>
      <c r="J56" s="45"/>
      <c r="K56" s="45"/>
      <c r="L56" s="45"/>
      <c r="M56" s="45"/>
      <c r="N56" s="45"/>
      <c r="O56" s="4"/>
      <c r="P56" s="4"/>
      <c r="Q56" s="4"/>
      <c r="R56" s="4"/>
      <c r="S56" s="4"/>
      <c r="T56" s="4"/>
      <c r="U56" s="4"/>
      <c r="V56" s="4"/>
      <c r="W56" s="4"/>
      <c r="X56" s="4"/>
      <c r="Y56" s="4"/>
      <c r="Z56" s="49"/>
      <c r="AA56" s="49"/>
      <c r="AB56" s="4"/>
      <c r="AC56" s="4"/>
      <c r="AD56" s="4"/>
      <c r="AE56" s="4"/>
    </row>
    <row r="57" spans="1:31" ht="15.75" customHeight="1">
      <c r="A57" s="4"/>
      <c r="B57" s="4"/>
      <c r="C57" s="4"/>
      <c r="D57" s="4"/>
      <c r="E57" s="4"/>
      <c r="F57" s="4"/>
      <c r="G57" s="49"/>
      <c r="H57" s="49"/>
      <c r="I57" s="45"/>
      <c r="J57" s="45"/>
      <c r="K57" s="45"/>
      <c r="L57" s="45"/>
      <c r="M57" s="45"/>
      <c r="N57" s="45"/>
      <c r="O57" s="4"/>
      <c r="P57" s="4"/>
      <c r="Q57" s="4"/>
      <c r="R57" s="4"/>
      <c r="S57" s="4"/>
      <c r="T57" s="4"/>
      <c r="U57" s="4"/>
      <c r="V57" s="4"/>
      <c r="W57" s="4"/>
      <c r="X57" s="4"/>
      <c r="Y57" s="4"/>
      <c r="Z57" s="49"/>
      <c r="AA57" s="49"/>
      <c r="AB57" s="4"/>
      <c r="AC57" s="4"/>
      <c r="AD57" s="4"/>
      <c r="AE57" s="4"/>
    </row>
    <row r="58" spans="1:31" ht="15.75" customHeight="1">
      <c r="A58" s="4"/>
      <c r="B58" s="4"/>
      <c r="C58" s="4"/>
      <c r="D58" s="4"/>
      <c r="E58" s="4"/>
      <c r="F58" s="4"/>
      <c r="G58" s="49"/>
      <c r="H58" s="49"/>
      <c r="I58" s="45"/>
      <c r="J58" s="45"/>
      <c r="K58" s="45"/>
      <c r="L58" s="45"/>
      <c r="M58" s="45"/>
      <c r="N58" s="45"/>
      <c r="O58" s="4"/>
      <c r="P58" s="4"/>
      <c r="Q58" s="4"/>
      <c r="R58" s="4"/>
      <c r="S58" s="4"/>
      <c r="T58" s="4"/>
      <c r="U58" s="4"/>
      <c r="V58" s="4"/>
      <c r="W58" s="4"/>
      <c r="X58" s="4"/>
      <c r="Y58" s="4"/>
      <c r="Z58" s="49"/>
      <c r="AA58" s="49"/>
      <c r="AB58" s="4"/>
      <c r="AC58" s="4"/>
      <c r="AD58" s="4"/>
      <c r="AE58" s="4"/>
    </row>
    <row r="59" spans="1:31" ht="15.75" customHeight="1">
      <c r="A59" s="4"/>
      <c r="B59" s="4"/>
      <c r="C59" s="4"/>
      <c r="D59" s="4"/>
      <c r="E59" s="4"/>
      <c r="F59" s="4"/>
      <c r="G59" s="49"/>
      <c r="H59" s="49"/>
      <c r="I59" s="45"/>
      <c r="J59" s="45"/>
      <c r="K59" s="45"/>
      <c r="L59" s="45"/>
      <c r="M59" s="45"/>
      <c r="N59" s="45"/>
      <c r="O59" s="4"/>
      <c r="P59" s="4"/>
      <c r="Q59" s="4"/>
      <c r="R59" s="4"/>
      <c r="S59" s="4"/>
      <c r="T59" s="4"/>
      <c r="U59" s="4"/>
      <c r="V59" s="4"/>
      <c r="W59" s="4"/>
      <c r="X59" s="4"/>
      <c r="Y59" s="4"/>
      <c r="Z59" s="49"/>
      <c r="AA59" s="49"/>
      <c r="AB59" s="4"/>
      <c r="AC59" s="4"/>
      <c r="AD59" s="4"/>
      <c r="AE59" s="4"/>
    </row>
    <row r="60" spans="1:31" ht="15.75" customHeight="1">
      <c r="A60" s="4"/>
      <c r="B60" s="4"/>
      <c r="C60" s="4"/>
      <c r="D60" s="4"/>
      <c r="E60" s="4"/>
      <c r="F60" s="4"/>
      <c r="G60" s="49"/>
      <c r="H60" s="49"/>
      <c r="I60" s="45"/>
      <c r="J60" s="45"/>
      <c r="K60" s="45"/>
      <c r="L60" s="45"/>
      <c r="M60" s="45"/>
      <c r="N60" s="45"/>
      <c r="O60" s="4"/>
      <c r="P60" s="4"/>
      <c r="Q60" s="4"/>
      <c r="R60" s="4"/>
      <c r="S60" s="4"/>
      <c r="T60" s="4"/>
      <c r="U60" s="4"/>
      <c r="V60" s="4"/>
      <c r="W60" s="4"/>
      <c r="X60" s="4"/>
      <c r="Y60" s="4"/>
      <c r="Z60" s="49"/>
      <c r="AA60" s="49"/>
      <c r="AB60" s="4"/>
      <c r="AC60" s="4"/>
      <c r="AD60" s="4"/>
      <c r="AE60" s="4"/>
    </row>
    <row r="61" spans="1:31" ht="15.75" customHeight="1">
      <c r="A61" s="4"/>
      <c r="B61" s="4"/>
      <c r="C61" s="4"/>
      <c r="D61" s="4"/>
      <c r="E61" s="4"/>
      <c r="F61" s="4"/>
      <c r="G61" s="49"/>
      <c r="H61" s="49"/>
      <c r="I61" s="45"/>
      <c r="J61" s="45"/>
      <c r="K61" s="45"/>
      <c r="L61" s="45"/>
      <c r="M61" s="45"/>
      <c r="N61" s="45"/>
      <c r="O61" s="4"/>
      <c r="P61" s="4"/>
      <c r="Q61" s="4"/>
      <c r="R61" s="4"/>
      <c r="S61" s="4"/>
      <c r="T61" s="4"/>
      <c r="U61" s="4"/>
      <c r="V61" s="4"/>
      <c r="W61" s="4"/>
      <c r="X61" s="4"/>
      <c r="Y61" s="4"/>
      <c r="Z61" s="49"/>
      <c r="AA61" s="49"/>
      <c r="AB61" s="4"/>
      <c r="AC61" s="4"/>
      <c r="AD61" s="4"/>
      <c r="AE61" s="4"/>
    </row>
    <row r="62" spans="1:31" ht="15.75" customHeight="1">
      <c r="A62" s="4"/>
      <c r="B62" s="4"/>
      <c r="C62" s="4"/>
      <c r="D62" s="4"/>
      <c r="E62" s="4"/>
      <c r="F62" s="4"/>
      <c r="G62" s="49"/>
      <c r="H62" s="49"/>
      <c r="I62" s="45"/>
      <c r="J62" s="45"/>
      <c r="K62" s="45"/>
      <c r="L62" s="45"/>
      <c r="M62" s="45"/>
      <c r="N62" s="45"/>
      <c r="O62" s="4"/>
      <c r="P62" s="4"/>
      <c r="Q62" s="4"/>
      <c r="R62" s="4"/>
      <c r="S62" s="4"/>
      <c r="T62" s="4"/>
      <c r="U62" s="4"/>
      <c r="V62" s="4"/>
      <c r="W62" s="4"/>
      <c r="X62" s="4"/>
      <c r="Y62" s="4"/>
      <c r="Z62" s="49"/>
      <c r="AA62" s="49"/>
      <c r="AB62" s="4"/>
      <c r="AC62" s="4"/>
      <c r="AD62" s="4"/>
      <c r="AE62" s="4"/>
    </row>
    <row r="63" spans="1:31" ht="15.75" customHeight="1">
      <c r="A63" s="4"/>
      <c r="B63" s="4"/>
      <c r="C63" s="4"/>
      <c r="D63" s="4"/>
      <c r="E63" s="4"/>
      <c r="F63" s="4"/>
      <c r="G63" s="49"/>
      <c r="H63" s="49"/>
      <c r="I63" s="45"/>
      <c r="J63" s="45"/>
      <c r="K63" s="45"/>
      <c r="L63" s="45"/>
      <c r="M63" s="45"/>
      <c r="N63" s="45"/>
      <c r="O63" s="4"/>
      <c r="P63" s="4"/>
      <c r="Q63" s="4"/>
      <c r="R63" s="4"/>
      <c r="S63" s="4"/>
      <c r="T63" s="4"/>
      <c r="U63" s="4"/>
      <c r="V63" s="4"/>
      <c r="W63" s="4"/>
      <c r="X63" s="4"/>
      <c r="Y63" s="4"/>
      <c r="Z63" s="49"/>
      <c r="AA63" s="49"/>
      <c r="AB63" s="4"/>
      <c r="AC63" s="4"/>
      <c r="AD63" s="4"/>
      <c r="AE63" s="4"/>
    </row>
    <row r="64" spans="1:31" ht="15.75" customHeight="1">
      <c r="A64" s="4"/>
      <c r="B64" s="4"/>
      <c r="C64" s="4"/>
      <c r="D64" s="4"/>
      <c r="E64" s="4"/>
      <c r="F64" s="4"/>
      <c r="G64" s="49"/>
      <c r="H64" s="49"/>
      <c r="I64" s="45"/>
      <c r="J64" s="45"/>
      <c r="K64" s="45"/>
      <c r="L64" s="45"/>
      <c r="M64" s="45"/>
      <c r="N64" s="45"/>
      <c r="O64" s="4"/>
      <c r="P64" s="4"/>
      <c r="Q64" s="4"/>
      <c r="R64" s="4"/>
      <c r="S64" s="4"/>
      <c r="T64" s="4"/>
      <c r="U64" s="4"/>
      <c r="V64" s="4"/>
      <c r="W64" s="4"/>
      <c r="X64" s="4"/>
      <c r="Y64" s="4"/>
      <c r="Z64" s="49"/>
      <c r="AA64" s="49"/>
      <c r="AB64" s="4"/>
      <c r="AC64" s="4"/>
      <c r="AD64" s="4"/>
      <c r="AE64" s="4"/>
    </row>
    <row r="65" spans="1:31" ht="15.75" customHeight="1">
      <c r="A65" s="4"/>
      <c r="B65" s="4"/>
      <c r="C65" s="4"/>
      <c r="D65" s="4"/>
      <c r="E65" s="4"/>
      <c r="F65" s="4"/>
      <c r="G65" s="49"/>
      <c r="H65" s="49"/>
      <c r="I65" s="45"/>
      <c r="J65" s="45"/>
      <c r="K65" s="45"/>
      <c r="L65" s="45"/>
      <c r="M65" s="45"/>
      <c r="N65" s="45"/>
      <c r="O65" s="4"/>
      <c r="P65" s="4"/>
      <c r="Q65" s="4"/>
      <c r="R65" s="4"/>
      <c r="S65" s="4"/>
      <c r="T65" s="4"/>
      <c r="U65" s="4"/>
      <c r="V65" s="4"/>
      <c r="W65" s="4"/>
      <c r="X65" s="4"/>
      <c r="Y65" s="4"/>
      <c r="Z65" s="49"/>
      <c r="AA65" s="49"/>
      <c r="AB65" s="4"/>
      <c r="AC65" s="4"/>
      <c r="AD65" s="4"/>
      <c r="AE65" s="4"/>
    </row>
    <row r="66" spans="1:31" ht="15.75" customHeight="1">
      <c r="A66" s="4"/>
      <c r="B66" s="4"/>
      <c r="C66" s="4"/>
      <c r="D66" s="4"/>
      <c r="E66" s="4"/>
      <c r="F66" s="4"/>
      <c r="G66" s="49"/>
      <c r="H66" s="49"/>
      <c r="I66" s="45"/>
      <c r="J66" s="45"/>
      <c r="K66" s="45"/>
      <c r="L66" s="45"/>
      <c r="M66" s="45"/>
      <c r="N66" s="45"/>
      <c r="O66" s="4"/>
      <c r="P66" s="4"/>
      <c r="Q66" s="4"/>
      <c r="R66" s="4"/>
      <c r="S66" s="4"/>
      <c r="T66" s="4"/>
      <c r="U66" s="4"/>
      <c r="V66" s="4"/>
      <c r="W66" s="4"/>
      <c r="X66" s="4"/>
      <c r="Y66" s="4"/>
      <c r="Z66" s="49"/>
      <c r="AA66" s="49"/>
      <c r="AB66" s="4"/>
      <c r="AC66" s="4"/>
      <c r="AD66" s="4"/>
      <c r="AE66" s="4"/>
    </row>
    <row r="67" spans="1:31" ht="15.75" customHeight="1">
      <c r="A67" s="4"/>
      <c r="B67" s="4"/>
      <c r="C67" s="4"/>
      <c r="D67" s="4"/>
      <c r="E67" s="4"/>
      <c r="F67" s="4"/>
      <c r="G67" s="49"/>
      <c r="H67" s="49"/>
      <c r="I67" s="45"/>
      <c r="J67" s="45"/>
      <c r="K67" s="45"/>
      <c r="L67" s="45"/>
      <c r="M67" s="45"/>
      <c r="N67" s="45"/>
      <c r="O67" s="4"/>
      <c r="P67" s="4"/>
      <c r="Q67" s="4"/>
      <c r="R67" s="4"/>
      <c r="S67" s="4"/>
      <c r="T67" s="4"/>
      <c r="U67" s="4"/>
      <c r="V67" s="4"/>
      <c r="W67" s="4"/>
      <c r="X67" s="4"/>
      <c r="Y67" s="4"/>
      <c r="Z67" s="49"/>
      <c r="AA67" s="49"/>
      <c r="AB67" s="4"/>
      <c r="AC67" s="4"/>
      <c r="AD67" s="4"/>
      <c r="AE67" s="4"/>
    </row>
    <row r="68" spans="1:31" ht="15.75" customHeight="1">
      <c r="A68" s="4"/>
      <c r="B68" s="4"/>
      <c r="C68" s="4"/>
      <c r="D68" s="4"/>
      <c r="E68" s="4"/>
      <c r="F68" s="4"/>
      <c r="G68" s="49"/>
      <c r="H68" s="49"/>
      <c r="I68" s="45"/>
      <c r="J68" s="45"/>
      <c r="K68" s="45"/>
      <c r="L68" s="45"/>
      <c r="M68" s="45"/>
      <c r="N68" s="45"/>
      <c r="O68" s="4"/>
      <c r="P68" s="4"/>
      <c r="Q68" s="4"/>
      <c r="R68" s="4"/>
      <c r="S68" s="4"/>
      <c r="T68" s="4"/>
      <c r="U68" s="4"/>
      <c r="V68" s="4"/>
      <c r="W68" s="4"/>
      <c r="X68" s="4"/>
      <c r="Y68" s="4"/>
      <c r="Z68" s="49"/>
      <c r="AA68" s="49"/>
      <c r="AB68" s="4"/>
      <c r="AC68" s="4"/>
      <c r="AD68" s="4"/>
      <c r="AE68" s="4"/>
    </row>
    <row r="69" spans="1:31" ht="15.75" customHeight="1">
      <c r="A69" s="4"/>
      <c r="B69" s="4"/>
      <c r="C69" s="4"/>
      <c r="D69" s="4"/>
      <c r="E69" s="4"/>
      <c r="F69" s="4"/>
      <c r="G69" s="49"/>
      <c r="H69" s="49"/>
      <c r="I69" s="45"/>
      <c r="J69" s="45"/>
      <c r="K69" s="45"/>
      <c r="L69" s="45"/>
      <c r="M69" s="45"/>
      <c r="N69" s="45"/>
      <c r="O69" s="4"/>
      <c r="P69" s="4"/>
      <c r="Q69" s="4"/>
      <c r="R69" s="4"/>
      <c r="S69" s="4"/>
      <c r="T69" s="4"/>
      <c r="U69" s="4"/>
      <c r="V69" s="4"/>
      <c r="W69" s="4"/>
      <c r="X69" s="4"/>
      <c r="Y69" s="4"/>
      <c r="Z69" s="49"/>
      <c r="AA69" s="49"/>
      <c r="AB69" s="4"/>
      <c r="AC69" s="4"/>
      <c r="AD69" s="4"/>
      <c r="AE69" s="4"/>
    </row>
    <row r="70" spans="1:31" ht="15.75" customHeight="1">
      <c r="A70" s="4"/>
      <c r="B70" s="4"/>
      <c r="C70" s="4"/>
      <c r="D70" s="4"/>
      <c r="E70" s="4"/>
      <c r="F70" s="4"/>
      <c r="G70" s="49"/>
      <c r="H70" s="49"/>
      <c r="I70" s="45"/>
      <c r="J70" s="45"/>
      <c r="K70" s="45"/>
      <c r="L70" s="45"/>
      <c r="M70" s="45"/>
      <c r="N70" s="45"/>
      <c r="O70" s="4"/>
      <c r="P70" s="4"/>
      <c r="Q70" s="4"/>
      <c r="R70" s="4"/>
      <c r="S70" s="4"/>
      <c r="T70" s="4"/>
      <c r="U70" s="4"/>
      <c r="V70" s="4"/>
      <c r="W70" s="4"/>
      <c r="X70" s="4"/>
      <c r="Y70" s="4"/>
      <c r="Z70" s="49"/>
      <c r="AA70" s="49"/>
      <c r="AB70" s="4"/>
      <c r="AC70" s="4"/>
      <c r="AD70" s="4"/>
      <c r="AE70" s="4"/>
    </row>
    <row r="71" spans="1:31" ht="15.75" customHeight="1">
      <c r="A71" s="4"/>
      <c r="B71" s="4"/>
      <c r="C71" s="4"/>
      <c r="D71" s="4"/>
      <c r="E71" s="4"/>
      <c r="F71" s="4"/>
      <c r="G71" s="49"/>
      <c r="H71" s="49"/>
      <c r="I71" s="45"/>
      <c r="J71" s="45"/>
      <c r="K71" s="45"/>
      <c r="L71" s="45"/>
      <c r="M71" s="45"/>
      <c r="N71" s="45"/>
      <c r="O71" s="4"/>
      <c r="P71" s="4"/>
      <c r="Q71" s="4"/>
      <c r="R71" s="4"/>
      <c r="S71" s="4"/>
      <c r="T71" s="4"/>
      <c r="U71" s="4"/>
      <c r="V71" s="4"/>
      <c r="W71" s="4"/>
      <c r="X71" s="4"/>
      <c r="Y71" s="4"/>
      <c r="Z71" s="49"/>
      <c r="AA71" s="49"/>
      <c r="AB71" s="4"/>
      <c r="AC71" s="4"/>
      <c r="AD71" s="4"/>
      <c r="AE71" s="4"/>
    </row>
    <row r="72" spans="1:31" ht="15.75" customHeight="1">
      <c r="A72" s="4"/>
      <c r="B72" s="4"/>
      <c r="C72" s="4"/>
      <c r="D72" s="4"/>
      <c r="E72" s="4"/>
      <c r="F72" s="4"/>
      <c r="G72" s="49"/>
      <c r="H72" s="49"/>
      <c r="I72" s="45"/>
      <c r="J72" s="45"/>
      <c r="K72" s="45"/>
      <c r="L72" s="45"/>
      <c r="M72" s="45"/>
      <c r="N72" s="45"/>
      <c r="O72" s="4"/>
      <c r="P72" s="4"/>
      <c r="Q72" s="4"/>
      <c r="R72" s="4"/>
      <c r="S72" s="4"/>
      <c r="T72" s="4"/>
      <c r="U72" s="4"/>
      <c r="V72" s="4"/>
      <c r="W72" s="4"/>
      <c r="X72" s="4"/>
      <c r="Y72" s="4"/>
      <c r="Z72" s="49"/>
      <c r="AA72" s="49"/>
      <c r="AB72" s="4"/>
      <c r="AC72" s="4"/>
      <c r="AD72" s="4"/>
      <c r="AE72" s="4"/>
    </row>
    <row r="73" spans="1:31" ht="15.75" customHeight="1">
      <c r="A73" s="4"/>
      <c r="B73" s="4"/>
      <c r="C73" s="4"/>
      <c r="D73" s="4"/>
      <c r="E73" s="4"/>
      <c r="F73" s="4"/>
      <c r="G73" s="49"/>
      <c r="H73" s="49"/>
      <c r="I73" s="45"/>
      <c r="J73" s="45"/>
      <c r="K73" s="45"/>
      <c r="L73" s="45"/>
      <c r="M73" s="45"/>
      <c r="N73" s="45"/>
      <c r="O73" s="4"/>
      <c r="P73" s="4"/>
      <c r="Q73" s="4"/>
      <c r="R73" s="4"/>
      <c r="S73" s="4"/>
      <c r="T73" s="4"/>
      <c r="U73" s="4"/>
      <c r="V73" s="4"/>
      <c r="W73" s="4"/>
      <c r="X73" s="4"/>
      <c r="Y73" s="4"/>
      <c r="Z73" s="49"/>
      <c r="AA73" s="49"/>
      <c r="AB73" s="4"/>
      <c r="AC73" s="4"/>
      <c r="AD73" s="4"/>
      <c r="AE73" s="4"/>
    </row>
    <row r="74" spans="1:31" ht="15.75" customHeight="1">
      <c r="A74" s="4"/>
      <c r="B74" s="4"/>
      <c r="C74" s="4"/>
      <c r="D74" s="4"/>
      <c r="E74" s="4"/>
      <c r="F74" s="4"/>
      <c r="G74" s="49"/>
      <c r="H74" s="49"/>
      <c r="I74" s="45"/>
      <c r="J74" s="45"/>
      <c r="K74" s="45"/>
      <c r="L74" s="45"/>
      <c r="M74" s="45"/>
      <c r="N74" s="45"/>
      <c r="O74" s="4"/>
      <c r="P74" s="4"/>
      <c r="Q74" s="4"/>
      <c r="R74" s="4"/>
      <c r="S74" s="4"/>
      <c r="T74" s="4"/>
      <c r="U74" s="4"/>
      <c r="V74" s="4"/>
      <c r="W74" s="4"/>
      <c r="X74" s="4"/>
      <c r="Y74" s="4"/>
      <c r="Z74" s="49"/>
      <c r="AA74" s="49"/>
      <c r="AB74" s="4"/>
      <c r="AC74" s="4"/>
      <c r="AD74" s="4"/>
      <c r="AE74" s="4"/>
    </row>
    <row r="75" spans="1:31" ht="15.75" customHeight="1">
      <c r="A75" s="4"/>
      <c r="B75" s="4"/>
      <c r="C75" s="4"/>
      <c r="D75" s="4"/>
      <c r="E75" s="4"/>
      <c r="F75" s="4"/>
      <c r="G75" s="49"/>
      <c r="H75" s="49"/>
      <c r="I75" s="45"/>
      <c r="J75" s="45"/>
      <c r="K75" s="45"/>
      <c r="L75" s="45"/>
      <c r="M75" s="45"/>
      <c r="N75" s="45"/>
      <c r="O75" s="4"/>
      <c r="P75" s="4"/>
      <c r="Q75" s="4"/>
      <c r="R75" s="4"/>
      <c r="S75" s="4"/>
      <c r="T75" s="4"/>
      <c r="U75" s="4"/>
      <c r="V75" s="4"/>
      <c r="W75" s="4"/>
      <c r="X75" s="4"/>
      <c r="Y75" s="4"/>
      <c r="Z75" s="49"/>
      <c r="AA75" s="49"/>
      <c r="AB75" s="4"/>
      <c r="AC75" s="4"/>
      <c r="AD75" s="4"/>
      <c r="AE75" s="4"/>
    </row>
    <row r="76" spans="1:31" ht="15.75" customHeight="1">
      <c r="A76" s="4"/>
      <c r="B76" s="4"/>
      <c r="C76" s="4"/>
      <c r="D76" s="4"/>
      <c r="E76" s="4"/>
      <c r="F76" s="4"/>
      <c r="G76" s="49"/>
      <c r="H76" s="49"/>
      <c r="I76" s="45"/>
      <c r="J76" s="45"/>
      <c r="K76" s="45"/>
      <c r="L76" s="45"/>
      <c r="M76" s="45"/>
      <c r="N76" s="45"/>
      <c r="O76" s="4"/>
      <c r="P76" s="4"/>
      <c r="Q76" s="4"/>
      <c r="R76" s="4"/>
      <c r="S76" s="4"/>
      <c r="T76" s="4"/>
      <c r="U76" s="4"/>
      <c r="V76" s="4"/>
      <c r="W76" s="4"/>
      <c r="X76" s="4"/>
      <c r="Y76" s="4"/>
      <c r="Z76" s="49"/>
      <c r="AA76" s="49"/>
      <c r="AB76" s="4"/>
      <c r="AC76" s="4"/>
      <c r="AD76" s="4"/>
      <c r="AE76" s="4"/>
    </row>
    <row r="77" spans="1:31" ht="15.75" customHeight="1">
      <c r="A77" s="4"/>
      <c r="B77" s="4"/>
      <c r="C77" s="4"/>
      <c r="D77" s="4"/>
      <c r="E77" s="4"/>
      <c r="F77" s="4"/>
      <c r="G77" s="49"/>
      <c r="H77" s="49"/>
      <c r="I77" s="45"/>
      <c r="J77" s="45"/>
      <c r="K77" s="45"/>
      <c r="L77" s="45"/>
      <c r="M77" s="45"/>
      <c r="N77" s="45"/>
      <c r="O77" s="4"/>
      <c r="P77" s="4"/>
      <c r="Q77" s="4"/>
      <c r="R77" s="4"/>
      <c r="S77" s="4"/>
      <c r="T77" s="4"/>
      <c r="U77" s="4"/>
      <c r="V77" s="4"/>
      <c r="W77" s="4"/>
      <c r="X77" s="4"/>
      <c r="Y77" s="4"/>
      <c r="Z77" s="49"/>
      <c r="AA77" s="49"/>
      <c r="AB77" s="4"/>
      <c r="AC77" s="4"/>
      <c r="AD77" s="4"/>
      <c r="AE77" s="4"/>
    </row>
    <row r="78" spans="1:31" ht="15.75" customHeight="1">
      <c r="A78" s="4"/>
      <c r="B78" s="4"/>
      <c r="C78" s="4"/>
      <c r="D78" s="4"/>
      <c r="E78" s="4"/>
      <c r="F78" s="4"/>
      <c r="G78" s="49"/>
      <c r="H78" s="49"/>
      <c r="I78" s="45"/>
      <c r="J78" s="45"/>
      <c r="K78" s="45"/>
      <c r="L78" s="45"/>
      <c r="M78" s="45"/>
      <c r="N78" s="45"/>
      <c r="O78" s="4"/>
      <c r="P78" s="4"/>
      <c r="Q78" s="4"/>
      <c r="R78" s="4"/>
      <c r="S78" s="4"/>
      <c r="T78" s="4"/>
      <c r="U78" s="4"/>
      <c r="V78" s="4"/>
      <c r="W78" s="4"/>
      <c r="X78" s="4"/>
      <c r="Y78" s="4"/>
      <c r="Z78" s="49"/>
      <c r="AA78" s="49"/>
      <c r="AB78" s="4"/>
      <c r="AC78" s="4"/>
      <c r="AD78" s="4"/>
      <c r="AE78" s="4"/>
    </row>
    <row r="79" spans="1:31" ht="15.75" customHeight="1">
      <c r="A79" s="4"/>
      <c r="B79" s="4"/>
      <c r="C79" s="4"/>
      <c r="D79" s="4"/>
      <c r="E79" s="4"/>
      <c r="F79" s="4"/>
      <c r="G79" s="49"/>
      <c r="H79" s="49"/>
      <c r="I79" s="45"/>
      <c r="J79" s="45"/>
      <c r="K79" s="45"/>
      <c r="L79" s="45"/>
      <c r="M79" s="45"/>
      <c r="N79" s="45"/>
      <c r="O79" s="4"/>
      <c r="P79" s="4"/>
      <c r="Q79" s="4"/>
      <c r="R79" s="4"/>
      <c r="S79" s="4"/>
      <c r="T79" s="4"/>
      <c r="U79" s="4"/>
      <c r="V79" s="4"/>
      <c r="W79" s="4"/>
      <c r="X79" s="4"/>
      <c r="Y79" s="4"/>
      <c r="Z79" s="49"/>
      <c r="AA79" s="49"/>
      <c r="AB79" s="4"/>
      <c r="AC79" s="4"/>
      <c r="AD79" s="4"/>
      <c r="AE79" s="4"/>
    </row>
    <row r="80" spans="1:31" ht="15.75" customHeight="1">
      <c r="A80" s="4"/>
      <c r="B80" s="4"/>
      <c r="C80" s="4"/>
      <c r="D80" s="4"/>
      <c r="E80" s="4"/>
      <c r="F80" s="4"/>
      <c r="G80" s="49"/>
      <c r="H80" s="49"/>
      <c r="I80" s="45"/>
      <c r="J80" s="45"/>
      <c r="K80" s="45"/>
      <c r="L80" s="45"/>
      <c r="M80" s="45"/>
      <c r="N80" s="45"/>
      <c r="O80" s="4"/>
      <c r="P80" s="4"/>
      <c r="Q80" s="4"/>
      <c r="R80" s="4"/>
      <c r="S80" s="4"/>
      <c r="T80" s="4"/>
      <c r="U80" s="4"/>
      <c r="V80" s="4"/>
      <c r="W80" s="4"/>
      <c r="X80" s="4"/>
      <c r="Y80" s="4"/>
      <c r="Z80" s="49"/>
      <c r="AA80" s="49"/>
      <c r="AB80" s="4"/>
      <c r="AC80" s="4"/>
      <c r="AD80" s="4"/>
      <c r="AE80" s="4"/>
    </row>
    <row r="81" spans="1:31" ht="15.75" customHeight="1">
      <c r="A81" s="4"/>
      <c r="B81" s="4"/>
      <c r="C81" s="4"/>
      <c r="D81" s="4"/>
      <c r="E81" s="4"/>
      <c r="F81" s="4"/>
      <c r="G81" s="49"/>
      <c r="H81" s="49"/>
      <c r="I81" s="45"/>
      <c r="J81" s="45"/>
      <c r="K81" s="45"/>
      <c r="L81" s="45"/>
      <c r="M81" s="45"/>
      <c r="N81" s="45"/>
      <c r="O81" s="4"/>
      <c r="P81" s="4"/>
      <c r="Q81" s="4"/>
      <c r="R81" s="4"/>
      <c r="S81" s="4"/>
      <c r="T81" s="4"/>
      <c r="U81" s="4"/>
      <c r="V81" s="4"/>
      <c r="W81" s="4"/>
      <c r="X81" s="4"/>
      <c r="Y81" s="4"/>
      <c r="Z81" s="49"/>
      <c r="AA81" s="49"/>
      <c r="AB81" s="4"/>
      <c r="AC81" s="4"/>
      <c r="AD81" s="4"/>
      <c r="AE81" s="4"/>
    </row>
    <row r="82" spans="1:31" ht="15.75" customHeight="1">
      <c r="A82" s="4"/>
      <c r="B82" s="4"/>
      <c r="C82" s="4"/>
      <c r="D82" s="4"/>
      <c r="E82" s="4"/>
      <c r="F82" s="4"/>
      <c r="G82" s="49"/>
      <c r="H82" s="49"/>
      <c r="I82" s="45"/>
      <c r="J82" s="45"/>
      <c r="K82" s="45"/>
      <c r="L82" s="45"/>
      <c r="M82" s="45"/>
      <c r="N82" s="45"/>
      <c r="O82" s="4"/>
      <c r="P82" s="4"/>
      <c r="Q82" s="4"/>
      <c r="R82" s="4"/>
      <c r="S82" s="4"/>
      <c r="T82" s="4"/>
      <c r="U82" s="4"/>
      <c r="V82" s="4"/>
      <c r="W82" s="4"/>
      <c r="X82" s="4"/>
      <c r="Y82" s="4"/>
      <c r="Z82" s="49"/>
      <c r="AA82" s="49"/>
      <c r="AB82" s="4"/>
      <c r="AC82" s="4"/>
      <c r="AD82" s="4"/>
      <c r="AE82" s="4"/>
    </row>
    <row r="83" spans="1:31" ht="15.75" customHeight="1">
      <c r="A83" s="4"/>
      <c r="B83" s="4"/>
      <c r="C83" s="4"/>
      <c r="D83" s="4"/>
      <c r="E83" s="4"/>
      <c r="F83" s="4"/>
      <c r="G83" s="49"/>
      <c r="H83" s="49"/>
      <c r="I83" s="45"/>
      <c r="J83" s="45"/>
      <c r="K83" s="45"/>
      <c r="L83" s="45"/>
      <c r="M83" s="45"/>
      <c r="N83" s="45"/>
      <c r="O83" s="4"/>
      <c r="P83" s="4"/>
      <c r="Q83" s="4"/>
      <c r="R83" s="4"/>
      <c r="S83" s="4"/>
      <c r="T83" s="4"/>
      <c r="U83" s="4"/>
      <c r="V83" s="4"/>
      <c r="W83" s="4"/>
      <c r="X83" s="4"/>
      <c r="Y83" s="4"/>
      <c r="Z83" s="49"/>
      <c r="AA83" s="49"/>
      <c r="AB83" s="4"/>
      <c r="AC83" s="4"/>
      <c r="AD83" s="4"/>
      <c r="AE83" s="4"/>
    </row>
    <row r="84" spans="1:31" ht="15.75" customHeight="1">
      <c r="A84" s="4"/>
      <c r="B84" s="4"/>
      <c r="C84" s="4"/>
      <c r="D84" s="4"/>
      <c r="E84" s="4"/>
      <c r="F84" s="4"/>
      <c r="G84" s="49"/>
      <c r="H84" s="49"/>
      <c r="I84" s="45"/>
      <c r="J84" s="45"/>
      <c r="K84" s="45"/>
      <c r="L84" s="45"/>
      <c r="M84" s="45"/>
      <c r="N84" s="45"/>
      <c r="O84" s="4"/>
      <c r="P84" s="4"/>
      <c r="Q84" s="4"/>
      <c r="R84" s="4"/>
      <c r="S84" s="4"/>
      <c r="T84" s="4"/>
      <c r="U84" s="4"/>
      <c r="V84" s="4"/>
      <c r="W84" s="4"/>
      <c r="X84" s="4"/>
      <c r="Y84" s="4"/>
      <c r="Z84" s="49"/>
      <c r="AA84" s="49"/>
      <c r="AB84" s="4"/>
      <c r="AC84" s="4"/>
      <c r="AD84" s="4"/>
      <c r="AE84" s="4"/>
    </row>
    <row r="85" spans="1:31" ht="15.75" customHeight="1">
      <c r="A85" s="4"/>
      <c r="B85" s="4"/>
      <c r="C85" s="4"/>
      <c r="D85" s="4"/>
      <c r="E85" s="4"/>
      <c r="F85" s="4"/>
      <c r="G85" s="49"/>
      <c r="H85" s="49"/>
      <c r="I85" s="45"/>
      <c r="J85" s="45"/>
      <c r="K85" s="45"/>
      <c r="L85" s="45"/>
      <c r="M85" s="45"/>
      <c r="N85" s="45"/>
      <c r="O85" s="4"/>
      <c r="P85" s="4"/>
      <c r="Q85" s="4"/>
      <c r="R85" s="4"/>
      <c r="S85" s="4"/>
      <c r="T85" s="4"/>
      <c r="U85" s="4"/>
      <c r="V85" s="4"/>
      <c r="W85" s="4"/>
      <c r="X85" s="4"/>
      <c r="Y85" s="4"/>
      <c r="Z85" s="49"/>
      <c r="AA85" s="49"/>
      <c r="AB85" s="4"/>
      <c r="AC85" s="4"/>
      <c r="AD85" s="4"/>
      <c r="AE85" s="4"/>
    </row>
    <row r="86" spans="1:31" ht="15.75" customHeight="1">
      <c r="A86" s="4"/>
      <c r="B86" s="4"/>
      <c r="C86" s="4"/>
      <c r="D86" s="4"/>
      <c r="E86" s="4"/>
      <c r="F86" s="4"/>
      <c r="G86" s="49"/>
      <c r="H86" s="49"/>
      <c r="I86" s="45"/>
      <c r="J86" s="45"/>
      <c r="K86" s="45"/>
      <c r="L86" s="45"/>
      <c r="M86" s="45"/>
      <c r="N86" s="45"/>
      <c r="O86" s="4"/>
      <c r="P86" s="4"/>
      <c r="Q86" s="4"/>
      <c r="R86" s="4"/>
      <c r="S86" s="4"/>
      <c r="T86" s="4"/>
      <c r="U86" s="4"/>
      <c r="V86" s="4"/>
      <c r="W86" s="4"/>
      <c r="X86" s="4"/>
      <c r="Y86" s="4"/>
      <c r="Z86" s="49"/>
      <c r="AA86" s="49"/>
      <c r="AB86" s="4"/>
      <c r="AC86" s="4"/>
      <c r="AD86" s="4"/>
      <c r="AE86" s="4"/>
    </row>
    <row r="87" spans="1:31" ht="15.75" customHeight="1">
      <c r="A87" s="4"/>
      <c r="B87" s="4"/>
      <c r="C87" s="4"/>
      <c r="D87" s="4"/>
      <c r="E87" s="4"/>
      <c r="F87" s="4"/>
      <c r="G87" s="49"/>
      <c r="H87" s="49"/>
      <c r="I87" s="45"/>
      <c r="J87" s="45"/>
      <c r="K87" s="45"/>
      <c r="L87" s="45"/>
      <c r="M87" s="45"/>
      <c r="N87" s="45"/>
      <c r="O87" s="4"/>
      <c r="P87" s="4"/>
      <c r="Q87" s="4"/>
      <c r="R87" s="4"/>
      <c r="S87" s="4"/>
      <c r="T87" s="4"/>
      <c r="U87" s="4"/>
      <c r="V87" s="4"/>
      <c r="W87" s="4"/>
      <c r="X87" s="4"/>
      <c r="Y87" s="4"/>
      <c r="Z87" s="49"/>
      <c r="AA87" s="49"/>
      <c r="AB87" s="4"/>
      <c r="AC87" s="4"/>
      <c r="AD87" s="4"/>
      <c r="AE87" s="4"/>
    </row>
    <row r="88" spans="1:31" ht="15.75" customHeight="1">
      <c r="A88" s="4"/>
      <c r="B88" s="4"/>
      <c r="C88" s="4"/>
      <c r="D88" s="4"/>
      <c r="E88" s="4"/>
      <c r="F88" s="4"/>
      <c r="G88" s="49"/>
      <c r="H88" s="49"/>
      <c r="I88" s="45"/>
      <c r="J88" s="45"/>
      <c r="K88" s="45"/>
      <c r="L88" s="45"/>
      <c r="M88" s="45"/>
      <c r="N88" s="45"/>
      <c r="O88" s="4"/>
      <c r="P88" s="4"/>
      <c r="Q88" s="4"/>
      <c r="R88" s="4"/>
      <c r="S88" s="4"/>
      <c r="T88" s="4"/>
      <c r="U88" s="4"/>
      <c r="V88" s="4"/>
      <c r="W88" s="4"/>
      <c r="X88" s="4"/>
      <c r="Y88" s="4"/>
      <c r="Z88" s="49"/>
      <c r="AA88" s="49"/>
      <c r="AB88" s="4"/>
      <c r="AC88" s="4"/>
      <c r="AD88" s="4"/>
      <c r="AE88" s="4"/>
    </row>
    <row r="89" spans="1:31" ht="15.75" customHeight="1">
      <c r="A89" s="4"/>
      <c r="B89" s="4"/>
      <c r="C89" s="4"/>
      <c r="D89" s="4"/>
      <c r="E89" s="4"/>
      <c r="F89" s="4"/>
      <c r="G89" s="49"/>
      <c r="H89" s="49"/>
      <c r="I89" s="45"/>
      <c r="J89" s="45"/>
      <c r="K89" s="45"/>
      <c r="L89" s="45"/>
      <c r="M89" s="45"/>
      <c r="N89" s="45"/>
      <c r="O89" s="4"/>
      <c r="P89" s="4"/>
      <c r="Q89" s="4"/>
      <c r="R89" s="4"/>
      <c r="S89" s="4"/>
      <c r="T89" s="4"/>
      <c r="U89" s="4"/>
      <c r="V89" s="4"/>
      <c r="W89" s="4"/>
      <c r="X89" s="4"/>
      <c r="Y89" s="4"/>
      <c r="Z89" s="49"/>
      <c r="AA89" s="49"/>
      <c r="AB89" s="4"/>
      <c r="AC89" s="4"/>
      <c r="AD89" s="4"/>
      <c r="AE89" s="4"/>
    </row>
    <row r="90" spans="1:31" ht="15.75" customHeight="1">
      <c r="A90" s="4"/>
      <c r="B90" s="4"/>
      <c r="C90" s="4"/>
      <c r="D90" s="4"/>
      <c r="E90" s="4"/>
      <c r="F90" s="4"/>
      <c r="G90" s="49"/>
      <c r="H90" s="49"/>
      <c r="I90" s="45"/>
      <c r="J90" s="45"/>
      <c r="K90" s="45"/>
      <c r="L90" s="45"/>
      <c r="M90" s="45"/>
      <c r="N90" s="45"/>
      <c r="O90" s="4"/>
      <c r="P90" s="4"/>
      <c r="Q90" s="4"/>
      <c r="R90" s="4"/>
      <c r="S90" s="4"/>
      <c r="T90" s="4"/>
      <c r="U90" s="4"/>
      <c r="V90" s="4"/>
      <c r="W90" s="4"/>
      <c r="X90" s="4"/>
      <c r="Y90" s="4"/>
      <c r="Z90" s="49"/>
      <c r="AA90" s="49"/>
      <c r="AB90" s="4"/>
      <c r="AC90" s="4"/>
      <c r="AD90" s="4"/>
      <c r="AE90" s="4"/>
    </row>
    <row r="91" spans="1:31" ht="15.75" customHeight="1">
      <c r="A91" s="4"/>
      <c r="B91" s="4"/>
      <c r="C91" s="4"/>
      <c r="D91" s="4"/>
      <c r="E91" s="4"/>
      <c r="F91" s="4"/>
      <c r="G91" s="49"/>
      <c r="H91" s="49"/>
      <c r="I91" s="45"/>
      <c r="J91" s="45"/>
      <c r="K91" s="45"/>
      <c r="L91" s="45"/>
      <c r="M91" s="45"/>
      <c r="N91" s="45"/>
      <c r="O91" s="4"/>
      <c r="P91" s="4"/>
      <c r="Q91" s="4"/>
      <c r="R91" s="4"/>
      <c r="S91" s="4"/>
      <c r="T91" s="4"/>
      <c r="U91" s="4"/>
      <c r="V91" s="4"/>
      <c r="W91" s="4"/>
      <c r="X91" s="4"/>
      <c r="Y91" s="4"/>
      <c r="Z91" s="49"/>
      <c r="AA91" s="49"/>
      <c r="AB91" s="4"/>
      <c r="AC91" s="4"/>
      <c r="AD91" s="4"/>
      <c r="AE91" s="4"/>
    </row>
    <row r="92" spans="1:31" ht="15.75" customHeight="1">
      <c r="A92" s="4"/>
      <c r="B92" s="4"/>
      <c r="C92" s="4"/>
      <c r="D92" s="4"/>
      <c r="E92" s="4"/>
      <c r="F92" s="4"/>
      <c r="G92" s="49"/>
      <c r="H92" s="49"/>
      <c r="I92" s="45"/>
      <c r="J92" s="45"/>
      <c r="K92" s="45"/>
      <c r="L92" s="45"/>
      <c r="M92" s="45"/>
      <c r="N92" s="45"/>
      <c r="O92" s="4"/>
      <c r="P92" s="4"/>
      <c r="Q92" s="4"/>
      <c r="R92" s="4"/>
      <c r="S92" s="4"/>
      <c r="T92" s="4"/>
      <c r="U92" s="4"/>
      <c r="V92" s="4"/>
      <c r="W92" s="4"/>
      <c r="X92" s="4"/>
      <c r="Y92" s="4"/>
      <c r="Z92" s="49"/>
      <c r="AA92" s="49"/>
      <c r="AB92" s="4"/>
      <c r="AC92" s="4"/>
      <c r="AD92" s="4"/>
      <c r="AE92" s="4"/>
    </row>
    <row r="93" spans="1:31" ht="15.75" customHeight="1">
      <c r="A93" s="4"/>
      <c r="B93" s="4"/>
      <c r="C93" s="4"/>
      <c r="D93" s="4"/>
      <c r="E93" s="4"/>
      <c r="F93" s="4"/>
      <c r="G93" s="49"/>
      <c r="H93" s="49"/>
      <c r="I93" s="45"/>
      <c r="J93" s="45"/>
      <c r="K93" s="45"/>
      <c r="L93" s="45"/>
      <c r="M93" s="45"/>
      <c r="N93" s="45"/>
      <c r="O93" s="4"/>
      <c r="P93" s="4"/>
      <c r="Q93" s="4"/>
      <c r="R93" s="4"/>
      <c r="S93" s="4"/>
      <c r="T93" s="4"/>
      <c r="U93" s="4"/>
      <c r="V93" s="4"/>
      <c r="W93" s="4"/>
      <c r="X93" s="4"/>
      <c r="Y93" s="4"/>
      <c r="Z93" s="49"/>
      <c r="AA93" s="49"/>
      <c r="AB93" s="4"/>
      <c r="AC93" s="4"/>
      <c r="AD93" s="4"/>
      <c r="AE93" s="4"/>
    </row>
    <row r="94" spans="1:31" ht="15.75" customHeight="1">
      <c r="A94" s="4"/>
      <c r="B94" s="4"/>
      <c r="C94" s="4"/>
      <c r="D94" s="4"/>
      <c r="E94" s="4"/>
      <c r="F94" s="4"/>
      <c r="G94" s="49"/>
      <c r="H94" s="49"/>
      <c r="I94" s="45"/>
      <c r="J94" s="45"/>
      <c r="K94" s="45"/>
      <c r="L94" s="45"/>
      <c r="M94" s="45"/>
      <c r="N94" s="45"/>
      <c r="O94" s="4"/>
      <c r="P94" s="4"/>
      <c r="Q94" s="4"/>
      <c r="R94" s="4"/>
      <c r="S94" s="4"/>
      <c r="T94" s="4"/>
      <c r="U94" s="4"/>
      <c r="V94" s="4"/>
      <c r="W94" s="4"/>
      <c r="X94" s="4"/>
      <c r="Y94" s="4"/>
      <c r="Z94" s="49"/>
      <c r="AA94" s="49"/>
      <c r="AB94" s="4"/>
      <c r="AC94" s="4"/>
      <c r="AD94" s="4"/>
      <c r="AE94" s="4"/>
    </row>
    <row r="95" spans="1:31" ht="15.75" customHeight="1">
      <c r="A95" s="4"/>
      <c r="B95" s="4"/>
      <c r="C95" s="4"/>
      <c r="D95" s="4"/>
      <c r="E95" s="4"/>
      <c r="F95" s="4"/>
      <c r="G95" s="49"/>
      <c r="H95" s="49"/>
      <c r="I95" s="45"/>
      <c r="J95" s="45"/>
      <c r="K95" s="45"/>
      <c r="L95" s="45"/>
      <c r="M95" s="45"/>
      <c r="N95" s="45"/>
      <c r="O95" s="4"/>
      <c r="P95" s="4"/>
      <c r="Q95" s="4"/>
      <c r="R95" s="4"/>
      <c r="S95" s="4"/>
      <c r="T95" s="4"/>
      <c r="U95" s="4"/>
      <c r="V95" s="4"/>
      <c r="W95" s="4"/>
      <c r="X95" s="4"/>
      <c r="Y95" s="4"/>
      <c r="Z95" s="49"/>
      <c r="AA95" s="49"/>
      <c r="AB95" s="4"/>
      <c r="AC95" s="4"/>
      <c r="AD95" s="4"/>
      <c r="AE95" s="4"/>
    </row>
    <row r="96" spans="1:31" ht="15.75" customHeight="1">
      <c r="A96" s="4"/>
      <c r="B96" s="4"/>
      <c r="C96" s="4"/>
      <c r="D96" s="4"/>
      <c r="E96" s="4"/>
      <c r="F96" s="4"/>
      <c r="G96" s="49"/>
      <c r="H96" s="49"/>
      <c r="I96" s="45"/>
      <c r="J96" s="45"/>
      <c r="K96" s="45"/>
      <c r="L96" s="45"/>
      <c r="M96" s="45"/>
      <c r="N96" s="45"/>
      <c r="O96" s="4"/>
      <c r="P96" s="4"/>
      <c r="Q96" s="4"/>
      <c r="R96" s="4"/>
      <c r="S96" s="4"/>
      <c r="T96" s="4"/>
      <c r="U96" s="4"/>
      <c r="V96" s="4"/>
      <c r="W96" s="4"/>
      <c r="X96" s="4"/>
      <c r="Y96" s="4"/>
      <c r="Z96" s="49"/>
      <c r="AA96" s="49"/>
      <c r="AB96" s="4"/>
      <c r="AC96" s="4"/>
      <c r="AD96" s="4"/>
      <c r="AE96" s="4"/>
    </row>
    <row r="97" spans="1:31" ht="15.75" customHeight="1">
      <c r="A97" s="4"/>
      <c r="B97" s="4"/>
      <c r="C97" s="4"/>
      <c r="D97" s="4"/>
      <c r="E97" s="4"/>
      <c r="F97" s="4"/>
      <c r="G97" s="49"/>
      <c r="H97" s="49"/>
      <c r="I97" s="45"/>
      <c r="J97" s="45"/>
      <c r="K97" s="45"/>
      <c r="L97" s="45"/>
      <c r="M97" s="45"/>
      <c r="N97" s="45"/>
      <c r="O97" s="4"/>
      <c r="P97" s="4"/>
      <c r="Q97" s="4"/>
      <c r="R97" s="4"/>
      <c r="S97" s="4"/>
      <c r="T97" s="4"/>
      <c r="U97" s="4"/>
      <c r="V97" s="4"/>
      <c r="W97" s="4"/>
      <c r="X97" s="4"/>
      <c r="Y97" s="4"/>
      <c r="Z97" s="49"/>
      <c r="AA97" s="49"/>
      <c r="AB97" s="4"/>
      <c r="AC97" s="4"/>
      <c r="AD97" s="4"/>
      <c r="AE97" s="4"/>
    </row>
    <row r="98" spans="1:31" ht="15.75" customHeight="1">
      <c r="A98" s="4"/>
      <c r="B98" s="4"/>
      <c r="C98" s="4"/>
      <c r="D98" s="4"/>
      <c r="E98" s="4"/>
      <c r="F98" s="4"/>
      <c r="G98" s="49"/>
      <c r="H98" s="49"/>
      <c r="I98" s="45"/>
      <c r="J98" s="45"/>
      <c r="K98" s="45"/>
      <c r="L98" s="45"/>
      <c r="M98" s="45"/>
      <c r="N98" s="45"/>
      <c r="O98" s="4"/>
      <c r="P98" s="4"/>
      <c r="Q98" s="4"/>
      <c r="R98" s="4"/>
      <c r="S98" s="4"/>
      <c r="T98" s="4"/>
      <c r="U98" s="4"/>
      <c r="V98" s="4"/>
      <c r="W98" s="4"/>
      <c r="X98" s="4"/>
      <c r="Y98" s="4"/>
      <c r="Z98" s="49"/>
      <c r="AA98" s="49"/>
      <c r="AB98" s="4"/>
      <c r="AC98" s="4"/>
      <c r="AD98" s="4"/>
      <c r="AE98" s="4"/>
    </row>
    <row r="99" spans="1:31" ht="15.75" customHeight="1">
      <c r="A99" s="4"/>
      <c r="B99" s="4"/>
      <c r="C99" s="4"/>
      <c r="D99" s="4"/>
      <c r="E99" s="4"/>
      <c r="F99" s="4"/>
      <c r="G99" s="49"/>
      <c r="H99" s="49"/>
      <c r="I99" s="45"/>
      <c r="J99" s="45"/>
      <c r="K99" s="45"/>
      <c r="L99" s="45"/>
      <c r="M99" s="45"/>
      <c r="N99" s="45"/>
      <c r="O99" s="4"/>
      <c r="P99" s="4"/>
      <c r="Q99" s="4"/>
      <c r="R99" s="4"/>
      <c r="S99" s="4"/>
      <c r="T99" s="4"/>
      <c r="U99" s="4"/>
      <c r="V99" s="4"/>
      <c r="W99" s="4"/>
      <c r="X99" s="4"/>
      <c r="Y99" s="4"/>
      <c r="Z99" s="49"/>
      <c r="AA99" s="49"/>
      <c r="AB99" s="4"/>
      <c r="AC99" s="4"/>
      <c r="AD99" s="4"/>
      <c r="AE99" s="4"/>
    </row>
    <row r="100" spans="1:31" ht="15.75" customHeight="1">
      <c r="A100" s="4"/>
      <c r="B100" s="4"/>
      <c r="C100" s="4"/>
      <c r="D100" s="4"/>
      <c r="E100" s="4"/>
      <c r="F100" s="4"/>
      <c r="G100" s="49"/>
      <c r="H100" s="49"/>
      <c r="I100" s="45"/>
      <c r="J100" s="45"/>
      <c r="K100" s="45"/>
      <c r="L100" s="45"/>
      <c r="M100" s="45"/>
      <c r="N100" s="45"/>
      <c r="O100" s="4"/>
      <c r="P100" s="4"/>
      <c r="Q100" s="4"/>
      <c r="R100" s="4"/>
      <c r="S100" s="4"/>
      <c r="T100" s="4"/>
      <c r="U100" s="4"/>
      <c r="V100" s="4"/>
      <c r="W100" s="4"/>
      <c r="X100" s="4"/>
      <c r="Y100" s="4"/>
      <c r="Z100" s="49"/>
      <c r="AA100" s="49"/>
      <c r="AB100" s="4"/>
      <c r="AC100" s="4"/>
      <c r="AD100" s="4"/>
      <c r="AE100" s="4"/>
    </row>
    <row r="101" spans="1:31" ht="15.75" customHeight="1">
      <c r="A101" s="4"/>
      <c r="B101" s="4"/>
      <c r="C101" s="4"/>
      <c r="D101" s="4"/>
      <c r="E101" s="4"/>
      <c r="F101" s="4"/>
      <c r="G101" s="49"/>
      <c r="H101" s="49"/>
      <c r="I101" s="45"/>
      <c r="J101" s="45"/>
      <c r="K101" s="45"/>
      <c r="L101" s="45"/>
      <c r="M101" s="45"/>
      <c r="N101" s="45"/>
      <c r="O101" s="4"/>
      <c r="P101" s="4"/>
      <c r="Q101" s="4"/>
      <c r="R101" s="4"/>
      <c r="S101" s="4"/>
      <c r="T101" s="4"/>
      <c r="U101" s="4"/>
      <c r="V101" s="4"/>
      <c r="W101" s="4"/>
      <c r="X101" s="4"/>
      <c r="Y101" s="4"/>
      <c r="Z101" s="49"/>
      <c r="AA101" s="49"/>
      <c r="AB101" s="4"/>
      <c r="AC101" s="4"/>
      <c r="AD101" s="4"/>
      <c r="AE101" s="4"/>
    </row>
    <row r="102" spans="1:31" ht="15.75" customHeight="1">
      <c r="A102" s="4"/>
      <c r="B102" s="4"/>
      <c r="C102" s="4"/>
      <c r="D102" s="4"/>
      <c r="E102" s="4"/>
      <c r="F102" s="4"/>
      <c r="G102" s="49"/>
      <c r="H102" s="49"/>
      <c r="I102" s="45"/>
      <c r="J102" s="45"/>
      <c r="K102" s="45"/>
      <c r="L102" s="45"/>
      <c r="M102" s="45"/>
      <c r="N102" s="45"/>
      <c r="O102" s="4"/>
      <c r="P102" s="4"/>
      <c r="Q102" s="4"/>
      <c r="R102" s="4"/>
      <c r="S102" s="4"/>
      <c r="T102" s="4"/>
      <c r="U102" s="4"/>
      <c r="V102" s="4"/>
      <c r="W102" s="4"/>
      <c r="X102" s="4"/>
      <c r="Y102" s="4"/>
      <c r="Z102" s="49"/>
      <c r="AA102" s="49"/>
      <c r="AB102" s="4"/>
      <c r="AC102" s="4"/>
      <c r="AD102" s="4"/>
      <c r="AE102" s="4"/>
    </row>
    <row r="103" spans="1:31" ht="15.75" customHeight="1">
      <c r="A103" s="4"/>
      <c r="B103" s="4"/>
      <c r="C103" s="4"/>
      <c r="D103" s="4"/>
      <c r="E103" s="4"/>
      <c r="F103" s="4"/>
      <c r="G103" s="49"/>
      <c r="H103" s="49"/>
      <c r="I103" s="45"/>
      <c r="J103" s="45"/>
      <c r="K103" s="45"/>
      <c r="L103" s="45"/>
      <c r="M103" s="45"/>
      <c r="N103" s="45"/>
      <c r="O103" s="4"/>
      <c r="P103" s="4"/>
      <c r="Q103" s="4"/>
      <c r="R103" s="4"/>
      <c r="S103" s="4"/>
      <c r="T103" s="4"/>
      <c r="U103" s="4"/>
      <c r="V103" s="4"/>
      <c r="W103" s="4"/>
      <c r="X103" s="4"/>
      <c r="Y103" s="4"/>
      <c r="Z103" s="49"/>
      <c r="AA103" s="49"/>
      <c r="AB103" s="4"/>
      <c r="AC103" s="4"/>
      <c r="AD103" s="4"/>
      <c r="AE103" s="4"/>
    </row>
    <row r="104" spans="1:31" ht="15.75" customHeight="1">
      <c r="A104" s="4"/>
      <c r="B104" s="4"/>
      <c r="C104" s="4"/>
      <c r="D104" s="4"/>
      <c r="E104" s="4"/>
      <c r="F104" s="4"/>
      <c r="G104" s="49"/>
      <c r="H104" s="49"/>
      <c r="I104" s="45"/>
      <c r="J104" s="45"/>
      <c r="K104" s="45"/>
      <c r="L104" s="45"/>
      <c r="M104" s="45"/>
      <c r="N104" s="45"/>
      <c r="O104" s="4"/>
      <c r="P104" s="4"/>
      <c r="Q104" s="4"/>
      <c r="R104" s="4"/>
      <c r="S104" s="4"/>
      <c r="T104" s="4"/>
      <c r="U104" s="4"/>
      <c r="V104" s="4"/>
      <c r="W104" s="4"/>
      <c r="X104" s="4"/>
      <c r="Y104" s="4"/>
      <c r="Z104" s="49"/>
      <c r="AA104" s="49"/>
      <c r="AB104" s="4"/>
      <c r="AC104" s="4"/>
      <c r="AD104" s="4"/>
      <c r="AE104" s="4"/>
    </row>
    <row r="105" spans="1:31" ht="15.75" customHeight="1">
      <c r="A105" s="4"/>
      <c r="B105" s="4"/>
      <c r="C105" s="4"/>
      <c r="D105" s="4"/>
      <c r="E105" s="4"/>
      <c r="F105" s="4"/>
      <c r="G105" s="49"/>
      <c r="H105" s="49"/>
      <c r="I105" s="45"/>
      <c r="J105" s="45"/>
      <c r="K105" s="45"/>
      <c r="L105" s="45"/>
      <c r="M105" s="45"/>
      <c r="N105" s="45"/>
      <c r="O105" s="4"/>
      <c r="P105" s="4"/>
      <c r="Q105" s="4"/>
      <c r="R105" s="4"/>
      <c r="S105" s="4"/>
      <c r="T105" s="4"/>
      <c r="U105" s="4"/>
      <c r="V105" s="4"/>
      <c r="W105" s="4"/>
      <c r="X105" s="4"/>
      <c r="Y105" s="4"/>
      <c r="Z105" s="49"/>
      <c r="AA105" s="49"/>
      <c r="AB105" s="4"/>
      <c r="AC105" s="4"/>
      <c r="AD105" s="4"/>
      <c r="AE105" s="4"/>
    </row>
    <row r="106" spans="1:31" ht="15.75" customHeight="1">
      <c r="A106" s="4"/>
      <c r="B106" s="4"/>
      <c r="C106" s="4"/>
      <c r="D106" s="4"/>
      <c r="E106" s="4"/>
      <c r="F106" s="4"/>
      <c r="G106" s="49"/>
      <c r="H106" s="49"/>
      <c r="I106" s="45"/>
      <c r="J106" s="45"/>
      <c r="K106" s="45"/>
      <c r="L106" s="45"/>
      <c r="M106" s="45"/>
      <c r="N106" s="45"/>
      <c r="O106" s="4"/>
      <c r="P106" s="4"/>
      <c r="Q106" s="4"/>
      <c r="R106" s="4"/>
      <c r="S106" s="4"/>
      <c r="T106" s="4"/>
      <c r="U106" s="4"/>
      <c r="V106" s="4"/>
      <c r="W106" s="4"/>
      <c r="X106" s="4"/>
      <c r="Y106" s="4"/>
      <c r="Z106" s="49"/>
      <c r="AA106" s="49"/>
      <c r="AB106" s="4"/>
      <c r="AC106" s="4"/>
      <c r="AD106" s="4"/>
      <c r="AE106" s="4"/>
    </row>
    <row r="107" spans="1:31" ht="15.75" customHeight="1">
      <c r="A107" s="4"/>
      <c r="B107" s="4"/>
      <c r="C107" s="4"/>
      <c r="D107" s="4"/>
      <c r="E107" s="4"/>
      <c r="F107" s="4"/>
      <c r="G107" s="49"/>
      <c r="H107" s="49"/>
      <c r="I107" s="45"/>
      <c r="J107" s="45"/>
      <c r="K107" s="45"/>
      <c r="L107" s="45"/>
      <c r="M107" s="45"/>
      <c r="N107" s="45"/>
      <c r="O107" s="4"/>
      <c r="P107" s="4"/>
      <c r="Q107" s="4"/>
      <c r="R107" s="4"/>
      <c r="S107" s="4"/>
      <c r="T107" s="4"/>
      <c r="U107" s="4"/>
      <c r="V107" s="4"/>
      <c r="W107" s="4"/>
      <c r="X107" s="4"/>
      <c r="Y107" s="4"/>
      <c r="Z107" s="49"/>
      <c r="AA107" s="49"/>
      <c r="AB107" s="4"/>
      <c r="AC107" s="4"/>
      <c r="AD107" s="4"/>
      <c r="AE107" s="4"/>
    </row>
    <row r="108" spans="1:31" ht="15.75" customHeight="1">
      <c r="A108" s="4"/>
      <c r="B108" s="4"/>
      <c r="C108" s="4"/>
      <c r="D108" s="4"/>
      <c r="E108" s="4"/>
      <c r="F108" s="4"/>
      <c r="G108" s="49"/>
      <c r="H108" s="49"/>
      <c r="I108" s="45"/>
      <c r="J108" s="45"/>
      <c r="K108" s="45"/>
      <c r="L108" s="45"/>
      <c r="M108" s="45"/>
      <c r="N108" s="45"/>
      <c r="O108" s="4"/>
      <c r="P108" s="4"/>
      <c r="Q108" s="4"/>
      <c r="R108" s="4"/>
      <c r="S108" s="4"/>
      <c r="T108" s="4"/>
      <c r="U108" s="4"/>
      <c r="V108" s="4"/>
      <c r="W108" s="4"/>
      <c r="X108" s="4"/>
      <c r="Y108" s="4"/>
      <c r="Z108" s="49"/>
      <c r="AA108" s="49"/>
      <c r="AB108" s="4"/>
      <c r="AC108" s="4"/>
      <c r="AD108" s="4"/>
      <c r="AE108" s="4"/>
    </row>
    <row r="109" spans="1:31" ht="15.75" customHeight="1">
      <c r="A109" s="4"/>
      <c r="B109" s="4"/>
      <c r="C109" s="4"/>
      <c r="D109" s="4"/>
      <c r="E109" s="4"/>
      <c r="F109" s="4"/>
      <c r="G109" s="49"/>
      <c r="H109" s="49"/>
      <c r="I109" s="45"/>
      <c r="J109" s="45"/>
      <c r="K109" s="45"/>
      <c r="L109" s="45"/>
      <c r="M109" s="45"/>
      <c r="N109" s="45"/>
      <c r="O109" s="4"/>
      <c r="P109" s="4"/>
      <c r="Q109" s="4"/>
      <c r="R109" s="4"/>
      <c r="S109" s="4"/>
      <c r="T109" s="4"/>
      <c r="U109" s="4"/>
      <c r="V109" s="4"/>
      <c r="W109" s="4"/>
      <c r="X109" s="4"/>
      <c r="Y109" s="4"/>
      <c r="Z109" s="49"/>
      <c r="AA109" s="49"/>
      <c r="AB109" s="4"/>
      <c r="AC109" s="4"/>
      <c r="AD109" s="4"/>
      <c r="AE109" s="4"/>
    </row>
    <row r="110" spans="1:31" ht="15.75" customHeight="1">
      <c r="A110" s="4"/>
      <c r="B110" s="4"/>
      <c r="C110" s="4"/>
      <c r="D110" s="4"/>
      <c r="E110" s="4"/>
      <c r="F110" s="4"/>
      <c r="G110" s="49"/>
      <c r="H110" s="49"/>
      <c r="I110" s="45"/>
      <c r="J110" s="45"/>
      <c r="K110" s="45"/>
      <c r="L110" s="45"/>
      <c r="M110" s="45"/>
      <c r="N110" s="45"/>
      <c r="O110" s="4"/>
      <c r="P110" s="4"/>
      <c r="Q110" s="4"/>
      <c r="R110" s="4"/>
      <c r="S110" s="4"/>
      <c r="T110" s="4"/>
      <c r="U110" s="4"/>
      <c r="V110" s="4"/>
      <c r="W110" s="4"/>
      <c r="X110" s="4"/>
      <c r="Y110" s="4"/>
      <c r="Z110" s="49"/>
      <c r="AA110" s="49"/>
      <c r="AB110" s="4"/>
      <c r="AC110" s="4"/>
      <c r="AD110" s="4"/>
      <c r="AE110" s="4"/>
    </row>
    <row r="111" spans="1:31" ht="15.75" customHeight="1">
      <c r="A111" s="4"/>
      <c r="B111" s="4"/>
      <c r="C111" s="4"/>
      <c r="D111" s="4"/>
      <c r="E111" s="4"/>
      <c r="F111" s="4"/>
      <c r="G111" s="49"/>
      <c r="H111" s="49"/>
      <c r="I111" s="45"/>
      <c r="J111" s="45"/>
      <c r="K111" s="45"/>
      <c r="L111" s="45"/>
      <c r="M111" s="45"/>
      <c r="N111" s="45"/>
      <c r="O111" s="4"/>
      <c r="P111" s="4"/>
      <c r="Q111" s="4"/>
      <c r="R111" s="4"/>
      <c r="S111" s="4"/>
      <c r="T111" s="4"/>
      <c r="U111" s="4"/>
      <c r="V111" s="4"/>
      <c r="W111" s="4"/>
      <c r="X111" s="4"/>
      <c r="Y111" s="4"/>
      <c r="Z111" s="49"/>
      <c r="AA111" s="49"/>
      <c r="AB111" s="4"/>
      <c r="AC111" s="4"/>
      <c r="AD111" s="4"/>
      <c r="AE111" s="4"/>
    </row>
    <row r="112" spans="1:31" ht="15.75" customHeight="1">
      <c r="A112" s="4"/>
      <c r="B112" s="4"/>
      <c r="C112" s="4"/>
      <c r="D112" s="4"/>
      <c r="E112" s="4"/>
      <c r="F112" s="4"/>
      <c r="G112" s="49"/>
      <c r="H112" s="49"/>
      <c r="I112" s="45"/>
      <c r="J112" s="45"/>
      <c r="K112" s="45"/>
      <c r="L112" s="45"/>
      <c r="M112" s="45"/>
      <c r="N112" s="45"/>
      <c r="O112" s="4"/>
      <c r="P112" s="4"/>
      <c r="Q112" s="4"/>
      <c r="R112" s="4"/>
      <c r="S112" s="4"/>
      <c r="T112" s="4"/>
      <c r="U112" s="4"/>
      <c r="V112" s="4"/>
      <c r="W112" s="4"/>
      <c r="X112" s="4"/>
      <c r="Y112" s="4"/>
      <c r="Z112" s="49"/>
      <c r="AA112" s="49"/>
      <c r="AB112" s="4"/>
      <c r="AC112" s="4"/>
      <c r="AD112" s="4"/>
      <c r="AE112" s="4"/>
    </row>
    <row r="113" spans="1:31" ht="15.75" customHeight="1">
      <c r="A113" s="4"/>
      <c r="B113" s="4"/>
      <c r="C113" s="4"/>
      <c r="D113" s="4"/>
      <c r="E113" s="4"/>
      <c r="F113" s="4"/>
      <c r="G113" s="49"/>
      <c r="H113" s="49"/>
      <c r="I113" s="45"/>
      <c r="J113" s="45"/>
      <c r="K113" s="45"/>
      <c r="L113" s="45"/>
      <c r="M113" s="45"/>
      <c r="N113" s="45"/>
      <c r="O113" s="4"/>
      <c r="P113" s="4"/>
      <c r="Q113" s="4"/>
      <c r="R113" s="4"/>
      <c r="S113" s="4"/>
      <c r="T113" s="4"/>
      <c r="U113" s="4"/>
      <c r="V113" s="4"/>
      <c r="W113" s="4"/>
      <c r="X113" s="4"/>
      <c r="Y113" s="4"/>
      <c r="Z113" s="49"/>
      <c r="AA113" s="49"/>
      <c r="AB113" s="4"/>
      <c r="AC113" s="4"/>
      <c r="AD113" s="4"/>
      <c r="AE113" s="4"/>
    </row>
    <row r="114" spans="1:31" ht="15.75" customHeight="1">
      <c r="A114" s="4"/>
      <c r="B114" s="4"/>
      <c r="C114" s="4"/>
      <c r="D114" s="4"/>
      <c r="E114" s="4"/>
      <c r="F114" s="4"/>
      <c r="G114" s="49"/>
      <c r="H114" s="49"/>
      <c r="I114" s="45"/>
      <c r="J114" s="45"/>
      <c r="K114" s="45"/>
      <c r="L114" s="45"/>
      <c r="M114" s="45"/>
      <c r="N114" s="45"/>
      <c r="O114" s="4"/>
      <c r="P114" s="4"/>
      <c r="Q114" s="4"/>
      <c r="R114" s="4"/>
      <c r="S114" s="4"/>
      <c r="T114" s="4"/>
      <c r="U114" s="4"/>
      <c r="V114" s="4"/>
      <c r="W114" s="4"/>
      <c r="X114" s="4"/>
      <c r="Y114" s="4"/>
      <c r="Z114" s="49"/>
      <c r="AA114" s="49"/>
      <c r="AB114" s="4"/>
      <c r="AC114" s="4"/>
      <c r="AD114" s="4"/>
      <c r="AE114" s="4"/>
    </row>
    <row r="115" spans="1:31" ht="15.75" customHeight="1">
      <c r="A115" s="4"/>
      <c r="B115" s="4"/>
      <c r="C115" s="4"/>
      <c r="D115" s="4"/>
      <c r="E115" s="4"/>
      <c r="F115" s="4"/>
      <c r="G115" s="49"/>
      <c r="H115" s="49"/>
      <c r="I115" s="45"/>
      <c r="J115" s="45"/>
      <c r="K115" s="45"/>
      <c r="L115" s="45"/>
      <c r="M115" s="45"/>
      <c r="N115" s="45"/>
      <c r="O115" s="4"/>
      <c r="P115" s="4"/>
      <c r="Q115" s="4"/>
      <c r="R115" s="4"/>
      <c r="S115" s="4"/>
      <c r="T115" s="4"/>
      <c r="U115" s="4"/>
      <c r="V115" s="4"/>
      <c r="W115" s="4"/>
      <c r="X115" s="4"/>
      <c r="Y115" s="4"/>
      <c r="Z115" s="49"/>
      <c r="AA115" s="49"/>
      <c r="AB115" s="4"/>
      <c r="AC115" s="4"/>
      <c r="AD115" s="4"/>
      <c r="AE115" s="4"/>
    </row>
    <row r="116" spans="1:31" ht="15.75" customHeight="1">
      <c r="A116" s="4"/>
      <c r="B116" s="4"/>
      <c r="C116" s="4"/>
      <c r="D116" s="4"/>
      <c r="E116" s="4"/>
      <c r="F116" s="4"/>
      <c r="G116" s="49"/>
      <c r="H116" s="49"/>
      <c r="I116" s="45"/>
      <c r="J116" s="45"/>
      <c r="K116" s="45"/>
      <c r="L116" s="45"/>
      <c r="M116" s="45"/>
      <c r="N116" s="45"/>
      <c r="O116" s="4"/>
      <c r="P116" s="4"/>
      <c r="Q116" s="4"/>
      <c r="R116" s="4"/>
      <c r="S116" s="4"/>
      <c r="T116" s="4"/>
      <c r="U116" s="4"/>
      <c r="V116" s="4"/>
      <c r="W116" s="4"/>
      <c r="X116" s="4"/>
      <c r="Y116" s="4"/>
      <c r="Z116" s="49"/>
      <c r="AA116" s="49"/>
      <c r="AB116" s="4"/>
      <c r="AC116" s="4"/>
      <c r="AD116" s="4"/>
      <c r="AE116" s="4"/>
    </row>
    <row r="117" spans="1:31" ht="15.75" customHeight="1">
      <c r="A117" s="4"/>
      <c r="B117" s="4"/>
      <c r="C117" s="4"/>
      <c r="D117" s="4"/>
      <c r="E117" s="4"/>
      <c r="F117" s="4"/>
      <c r="G117" s="49"/>
      <c r="H117" s="49"/>
      <c r="I117" s="45"/>
      <c r="J117" s="45"/>
      <c r="K117" s="45"/>
      <c r="L117" s="45"/>
      <c r="M117" s="45"/>
      <c r="N117" s="45"/>
      <c r="O117" s="4"/>
      <c r="P117" s="4"/>
      <c r="Q117" s="4"/>
      <c r="R117" s="4"/>
      <c r="S117" s="4"/>
      <c r="T117" s="4"/>
      <c r="U117" s="4"/>
      <c r="V117" s="4"/>
      <c r="W117" s="4"/>
      <c r="X117" s="4"/>
      <c r="Y117" s="4"/>
      <c r="Z117" s="49"/>
      <c r="AA117" s="49"/>
      <c r="AB117" s="4"/>
      <c r="AC117" s="4"/>
      <c r="AD117" s="4"/>
      <c r="AE117" s="4"/>
    </row>
    <row r="118" spans="1:31" ht="15.75" customHeight="1">
      <c r="A118" s="4"/>
      <c r="B118" s="4"/>
      <c r="C118" s="4"/>
      <c r="D118" s="4"/>
      <c r="E118" s="4"/>
      <c r="F118" s="4"/>
      <c r="G118" s="49"/>
      <c r="H118" s="49"/>
      <c r="I118" s="45"/>
      <c r="J118" s="45"/>
      <c r="K118" s="45"/>
      <c r="L118" s="45"/>
      <c r="M118" s="45"/>
      <c r="N118" s="45"/>
      <c r="O118" s="4"/>
      <c r="P118" s="4"/>
      <c r="Q118" s="4"/>
      <c r="R118" s="4"/>
      <c r="S118" s="4"/>
      <c r="T118" s="4"/>
      <c r="U118" s="4"/>
      <c r="V118" s="4"/>
      <c r="W118" s="4"/>
      <c r="X118" s="4"/>
      <c r="Y118" s="4"/>
      <c r="Z118" s="49"/>
      <c r="AA118" s="49"/>
      <c r="AB118" s="4"/>
      <c r="AC118" s="4"/>
      <c r="AD118" s="4"/>
      <c r="AE118" s="4"/>
    </row>
    <row r="119" spans="1:31" ht="15.75" customHeight="1">
      <c r="A119" s="4"/>
      <c r="B119" s="4"/>
      <c r="C119" s="4"/>
      <c r="D119" s="4"/>
      <c r="E119" s="4"/>
      <c r="F119" s="4"/>
      <c r="G119" s="49"/>
      <c r="H119" s="49"/>
      <c r="I119" s="45"/>
      <c r="J119" s="45"/>
      <c r="K119" s="45"/>
      <c r="L119" s="45"/>
      <c r="M119" s="45"/>
      <c r="N119" s="45"/>
      <c r="O119" s="4"/>
      <c r="P119" s="4"/>
      <c r="Q119" s="4"/>
      <c r="R119" s="4"/>
      <c r="S119" s="4"/>
      <c r="T119" s="4"/>
      <c r="U119" s="4"/>
      <c r="V119" s="4"/>
      <c r="W119" s="4"/>
      <c r="X119" s="4"/>
      <c r="Y119" s="4"/>
      <c r="Z119" s="49"/>
      <c r="AA119" s="49"/>
      <c r="AB119" s="4"/>
      <c r="AC119" s="4"/>
      <c r="AD119" s="4"/>
      <c r="AE119" s="4"/>
    </row>
    <row r="120" spans="1:31" ht="15.75" customHeight="1">
      <c r="A120" s="4"/>
      <c r="B120" s="4"/>
      <c r="C120" s="4"/>
      <c r="D120" s="4"/>
      <c r="E120" s="4"/>
      <c r="F120" s="4"/>
      <c r="G120" s="49"/>
      <c r="H120" s="49"/>
      <c r="I120" s="45"/>
      <c r="J120" s="45"/>
      <c r="K120" s="45"/>
      <c r="L120" s="45"/>
      <c r="M120" s="45"/>
      <c r="N120" s="45"/>
      <c r="O120" s="4"/>
      <c r="P120" s="4"/>
      <c r="Q120" s="4"/>
      <c r="R120" s="4"/>
      <c r="S120" s="4"/>
      <c r="T120" s="4"/>
      <c r="U120" s="4"/>
      <c r="V120" s="4"/>
      <c r="W120" s="4"/>
      <c r="X120" s="4"/>
      <c r="Y120" s="4"/>
      <c r="Z120" s="49"/>
      <c r="AA120" s="49"/>
      <c r="AB120" s="4"/>
      <c r="AC120" s="4"/>
      <c r="AD120" s="4"/>
      <c r="AE120" s="4"/>
    </row>
    <row r="121" spans="1:31" ht="15.75" customHeight="1">
      <c r="A121" s="4"/>
      <c r="B121" s="4"/>
      <c r="C121" s="4"/>
      <c r="D121" s="4"/>
      <c r="E121" s="4"/>
      <c r="F121" s="4"/>
      <c r="G121" s="49"/>
      <c r="H121" s="49"/>
      <c r="I121" s="45"/>
      <c r="J121" s="45"/>
      <c r="K121" s="45"/>
      <c r="L121" s="45"/>
      <c r="M121" s="45"/>
      <c r="N121" s="45"/>
      <c r="O121" s="4"/>
      <c r="P121" s="4"/>
      <c r="Q121" s="4"/>
      <c r="R121" s="4"/>
      <c r="S121" s="4"/>
      <c r="T121" s="4"/>
      <c r="U121" s="4"/>
      <c r="V121" s="4"/>
      <c r="W121" s="4"/>
      <c r="X121" s="4"/>
      <c r="Y121" s="4"/>
      <c r="Z121" s="49"/>
      <c r="AA121" s="49"/>
      <c r="AB121" s="4"/>
      <c r="AC121" s="4"/>
      <c r="AD121" s="4"/>
      <c r="AE121" s="4"/>
    </row>
    <row r="122" spans="1:31" ht="15.75" customHeight="1">
      <c r="A122" s="4"/>
      <c r="B122" s="4"/>
      <c r="C122" s="4"/>
      <c r="D122" s="4"/>
      <c r="E122" s="4"/>
      <c r="F122" s="4"/>
      <c r="G122" s="49"/>
      <c r="H122" s="49"/>
      <c r="I122" s="45"/>
      <c r="J122" s="45"/>
      <c r="K122" s="45"/>
      <c r="L122" s="45"/>
      <c r="M122" s="45"/>
      <c r="N122" s="45"/>
      <c r="O122" s="4"/>
      <c r="P122" s="4"/>
      <c r="Q122" s="4"/>
      <c r="R122" s="4"/>
      <c r="S122" s="4"/>
      <c r="T122" s="4"/>
      <c r="U122" s="4"/>
      <c r="V122" s="4"/>
      <c r="W122" s="4"/>
      <c r="X122" s="4"/>
      <c r="Y122" s="4"/>
      <c r="Z122" s="49"/>
      <c r="AA122" s="49"/>
      <c r="AB122" s="4"/>
      <c r="AC122" s="4"/>
      <c r="AD122" s="4"/>
      <c r="AE122" s="4"/>
    </row>
    <row r="123" spans="1:31" ht="15.75" customHeight="1">
      <c r="A123" s="4"/>
      <c r="B123" s="4"/>
      <c r="C123" s="4"/>
      <c r="D123" s="4"/>
      <c r="E123" s="4"/>
      <c r="F123" s="4"/>
      <c r="G123" s="49"/>
      <c r="H123" s="49"/>
      <c r="I123" s="45"/>
      <c r="J123" s="45"/>
      <c r="K123" s="45"/>
      <c r="L123" s="45"/>
      <c r="M123" s="45"/>
      <c r="N123" s="45"/>
      <c r="O123" s="4"/>
      <c r="P123" s="4"/>
      <c r="Q123" s="4"/>
      <c r="R123" s="4"/>
      <c r="S123" s="4"/>
      <c r="T123" s="4"/>
      <c r="U123" s="4"/>
      <c r="V123" s="4"/>
      <c r="W123" s="4"/>
      <c r="X123" s="4"/>
      <c r="Y123" s="4"/>
      <c r="Z123" s="49"/>
      <c r="AA123" s="49"/>
      <c r="AB123" s="4"/>
      <c r="AC123" s="4"/>
      <c r="AD123" s="4"/>
      <c r="AE123" s="4"/>
    </row>
    <row r="124" spans="1:31" ht="15.75" customHeight="1">
      <c r="A124" s="4"/>
      <c r="B124" s="4"/>
      <c r="C124" s="4"/>
      <c r="D124" s="4"/>
      <c r="E124" s="4"/>
      <c r="F124" s="4"/>
      <c r="G124" s="49"/>
      <c r="H124" s="49"/>
      <c r="I124" s="45"/>
      <c r="J124" s="45"/>
      <c r="K124" s="45"/>
      <c r="L124" s="45"/>
      <c r="M124" s="45"/>
      <c r="N124" s="45"/>
      <c r="O124" s="4"/>
      <c r="P124" s="4"/>
      <c r="Q124" s="4"/>
      <c r="R124" s="4"/>
      <c r="S124" s="4"/>
      <c r="T124" s="4"/>
      <c r="U124" s="4"/>
      <c r="V124" s="4"/>
      <c r="W124" s="4"/>
      <c r="X124" s="4"/>
      <c r="Y124" s="4"/>
      <c r="Z124" s="49"/>
      <c r="AA124" s="49"/>
      <c r="AB124" s="4"/>
      <c r="AC124" s="4"/>
      <c r="AD124" s="4"/>
      <c r="AE124" s="4"/>
    </row>
    <row r="125" spans="1:31" ht="15.75" customHeight="1">
      <c r="A125" s="4"/>
      <c r="B125" s="4"/>
      <c r="C125" s="4"/>
      <c r="D125" s="4"/>
      <c r="E125" s="4"/>
      <c r="F125" s="4"/>
      <c r="G125" s="49"/>
      <c r="H125" s="49"/>
      <c r="I125" s="45"/>
      <c r="J125" s="45"/>
      <c r="K125" s="45"/>
      <c r="L125" s="45"/>
      <c r="M125" s="45"/>
      <c r="N125" s="45"/>
      <c r="O125" s="4"/>
      <c r="P125" s="4"/>
      <c r="Q125" s="4"/>
      <c r="R125" s="4"/>
      <c r="S125" s="4"/>
      <c r="T125" s="4"/>
      <c r="U125" s="4"/>
      <c r="V125" s="4"/>
      <c r="W125" s="4"/>
      <c r="X125" s="4"/>
      <c r="Y125" s="4"/>
      <c r="Z125" s="49"/>
      <c r="AA125" s="49"/>
      <c r="AB125" s="4"/>
      <c r="AC125" s="4"/>
      <c r="AD125" s="4"/>
      <c r="AE125" s="4"/>
    </row>
    <row r="126" spans="1:31" ht="15.75" customHeight="1">
      <c r="A126" s="4"/>
      <c r="B126" s="4"/>
      <c r="C126" s="4"/>
      <c r="D126" s="4"/>
      <c r="E126" s="4"/>
      <c r="F126" s="4"/>
      <c r="G126" s="49"/>
      <c r="H126" s="49"/>
      <c r="I126" s="45"/>
      <c r="J126" s="45"/>
      <c r="K126" s="45"/>
      <c r="L126" s="45"/>
      <c r="M126" s="45"/>
      <c r="N126" s="45"/>
      <c r="O126" s="4"/>
      <c r="P126" s="4"/>
      <c r="Q126" s="4"/>
      <c r="R126" s="4"/>
      <c r="S126" s="4"/>
      <c r="T126" s="4"/>
      <c r="U126" s="4"/>
      <c r="V126" s="4"/>
      <c r="W126" s="4"/>
      <c r="X126" s="4"/>
      <c r="Y126" s="4"/>
      <c r="Z126" s="49"/>
      <c r="AA126" s="49"/>
      <c r="AB126" s="4"/>
      <c r="AC126" s="4"/>
      <c r="AD126" s="4"/>
      <c r="AE126" s="4"/>
    </row>
    <row r="127" spans="1:31" ht="15.75" customHeight="1">
      <c r="A127" s="4"/>
      <c r="B127" s="4"/>
      <c r="C127" s="4"/>
      <c r="D127" s="4"/>
      <c r="E127" s="4"/>
      <c r="F127" s="4"/>
      <c r="G127" s="49"/>
      <c r="H127" s="49"/>
      <c r="I127" s="45"/>
      <c r="J127" s="45"/>
      <c r="K127" s="45"/>
      <c r="L127" s="45"/>
      <c r="M127" s="45"/>
      <c r="N127" s="45"/>
      <c r="O127" s="4"/>
      <c r="P127" s="4"/>
      <c r="Q127" s="4"/>
      <c r="R127" s="4"/>
      <c r="S127" s="4"/>
      <c r="T127" s="4"/>
      <c r="U127" s="4"/>
      <c r="V127" s="4"/>
      <c r="W127" s="4"/>
      <c r="X127" s="4"/>
      <c r="Y127" s="4"/>
      <c r="Z127" s="49"/>
      <c r="AA127" s="49"/>
      <c r="AB127" s="4"/>
      <c r="AC127" s="4"/>
      <c r="AD127" s="4"/>
      <c r="AE127" s="4"/>
    </row>
    <row r="128" spans="1:31" ht="15.75" customHeight="1">
      <c r="A128" s="4"/>
      <c r="B128" s="4"/>
      <c r="C128" s="4"/>
      <c r="D128" s="4"/>
      <c r="E128" s="4"/>
      <c r="F128" s="4"/>
      <c r="G128" s="49"/>
      <c r="H128" s="49"/>
      <c r="I128" s="45"/>
      <c r="J128" s="45"/>
      <c r="K128" s="45"/>
      <c r="L128" s="45"/>
      <c r="M128" s="45"/>
      <c r="N128" s="45"/>
      <c r="O128" s="4"/>
      <c r="P128" s="4"/>
      <c r="Q128" s="4"/>
      <c r="R128" s="4"/>
      <c r="S128" s="4"/>
      <c r="T128" s="4"/>
      <c r="U128" s="4"/>
      <c r="V128" s="4"/>
      <c r="W128" s="4"/>
      <c r="X128" s="4"/>
      <c r="Y128" s="4"/>
      <c r="Z128" s="49"/>
      <c r="AA128" s="49"/>
      <c r="AB128" s="4"/>
      <c r="AC128" s="4"/>
      <c r="AD128" s="4"/>
      <c r="AE128" s="4"/>
    </row>
    <row r="129" spans="1:31" ht="15.75" customHeight="1">
      <c r="A129" s="4"/>
      <c r="B129" s="4"/>
      <c r="C129" s="4"/>
      <c r="D129" s="4"/>
      <c r="E129" s="4"/>
      <c r="F129" s="4"/>
      <c r="G129" s="49"/>
      <c r="H129" s="49"/>
      <c r="I129" s="45"/>
      <c r="J129" s="45"/>
      <c r="K129" s="45"/>
      <c r="L129" s="45"/>
      <c r="M129" s="45"/>
      <c r="N129" s="45"/>
      <c r="O129" s="4"/>
      <c r="P129" s="4"/>
      <c r="Q129" s="4"/>
      <c r="R129" s="4"/>
      <c r="S129" s="4"/>
      <c r="T129" s="4"/>
      <c r="U129" s="4"/>
      <c r="V129" s="4"/>
      <c r="W129" s="4"/>
      <c r="X129" s="4"/>
      <c r="Y129" s="4"/>
      <c r="Z129" s="49"/>
      <c r="AA129" s="49"/>
      <c r="AB129" s="4"/>
      <c r="AC129" s="4"/>
      <c r="AD129" s="4"/>
      <c r="AE129" s="4"/>
    </row>
    <row r="130" spans="1:31" ht="15.75" customHeight="1">
      <c r="A130" s="4"/>
      <c r="B130" s="4"/>
      <c r="C130" s="4"/>
      <c r="D130" s="4"/>
      <c r="E130" s="4"/>
      <c r="F130" s="4"/>
      <c r="G130" s="49"/>
      <c r="H130" s="49"/>
      <c r="I130" s="45"/>
      <c r="J130" s="45"/>
      <c r="K130" s="45"/>
      <c r="L130" s="45"/>
      <c r="M130" s="45"/>
      <c r="N130" s="45"/>
      <c r="O130" s="4"/>
      <c r="P130" s="4"/>
      <c r="Q130" s="4"/>
      <c r="R130" s="4"/>
      <c r="S130" s="4"/>
      <c r="T130" s="4"/>
      <c r="U130" s="4"/>
      <c r="V130" s="4"/>
      <c r="W130" s="4"/>
      <c r="X130" s="4"/>
      <c r="Y130" s="4"/>
      <c r="Z130" s="49"/>
      <c r="AA130" s="49"/>
      <c r="AB130" s="4"/>
      <c r="AC130" s="4"/>
      <c r="AD130" s="4"/>
      <c r="AE130" s="4"/>
    </row>
    <row r="131" spans="1:31" ht="15.75" customHeight="1">
      <c r="A131" s="4"/>
      <c r="B131" s="4"/>
      <c r="C131" s="4"/>
      <c r="D131" s="4"/>
      <c r="E131" s="4"/>
      <c r="F131" s="4"/>
      <c r="G131" s="49"/>
      <c r="H131" s="49"/>
      <c r="I131" s="45"/>
      <c r="J131" s="45"/>
      <c r="K131" s="45"/>
      <c r="L131" s="45"/>
      <c r="M131" s="45"/>
      <c r="N131" s="45"/>
      <c r="O131" s="4"/>
      <c r="P131" s="4"/>
      <c r="Q131" s="4"/>
      <c r="R131" s="4"/>
      <c r="S131" s="4"/>
      <c r="T131" s="4"/>
      <c r="U131" s="4"/>
      <c r="V131" s="4"/>
      <c r="W131" s="4"/>
      <c r="X131" s="4"/>
      <c r="Y131" s="4"/>
      <c r="Z131" s="49"/>
      <c r="AA131" s="49"/>
      <c r="AB131" s="4"/>
      <c r="AC131" s="4"/>
      <c r="AD131" s="4"/>
      <c r="AE131" s="4"/>
    </row>
    <row r="132" spans="1:31" ht="15.75" customHeight="1">
      <c r="A132" s="4"/>
      <c r="B132" s="4"/>
      <c r="C132" s="4"/>
      <c r="D132" s="4"/>
      <c r="E132" s="4"/>
      <c r="F132" s="4"/>
      <c r="G132" s="49"/>
      <c r="H132" s="49"/>
      <c r="I132" s="45"/>
      <c r="J132" s="45"/>
      <c r="K132" s="45"/>
      <c r="L132" s="45"/>
      <c r="M132" s="45"/>
      <c r="N132" s="45"/>
      <c r="O132" s="4"/>
      <c r="P132" s="4"/>
      <c r="Q132" s="4"/>
      <c r="R132" s="4"/>
      <c r="S132" s="4"/>
      <c r="T132" s="4"/>
      <c r="U132" s="4"/>
      <c r="V132" s="4"/>
      <c r="W132" s="4"/>
      <c r="X132" s="4"/>
      <c r="Y132" s="4"/>
      <c r="Z132" s="49"/>
      <c r="AA132" s="49"/>
      <c r="AB132" s="4"/>
      <c r="AC132" s="4"/>
      <c r="AD132" s="4"/>
      <c r="AE132" s="4"/>
    </row>
    <row r="133" spans="1:31" ht="15.75" customHeight="1">
      <c r="A133" s="4"/>
      <c r="B133" s="4"/>
      <c r="C133" s="4"/>
      <c r="D133" s="4"/>
      <c r="E133" s="4"/>
      <c r="F133" s="4"/>
      <c r="G133" s="49"/>
      <c r="H133" s="49"/>
      <c r="I133" s="45"/>
      <c r="J133" s="45"/>
      <c r="K133" s="45"/>
      <c r="L133" s="45"/>
      <c r="M133" s="45"/>
      <c r="N133" s="45"/>
      <c r="O133" s="4"/>
      <c r="P133" s="4"/>
      <c r="Q133" s="4"/>
      <c r="R133" s="4"/>
      <c r="S133" s="4"/>
      <c r="T133" s="4"/>
      <c r="U133" s="4"/>
      <c r="V133" s="4"/>
      <c r="W133" s="4"/>
      <c r="X133" s="4"/>
      <c r="Y133" s="4"/>
      <c r="Z133" s="49"/>
      <c r="AA133" s="49"/>
      <c r="AB133" s="4"/>
      <c r="AC133" s="4"/>
      <c r="AD133" s="4"/>
      <c r="AE133" s="4"/>
    </row>
    <row r="134" spans="1:31" ht="15.75" customHeight="1">
      <c r="A134" s="4"/>
      <c r="B134" s="4"/>
      <c r="C134" s="4"/>
      <c r="D134" s="4"/>
      <c r="E134" s="4"/>
      <c r="F134" s="4"/>
      <c r="G134" s="49"/>
      <c r="H134" s="49"/>
      <c r="I134" s="45"/>
      <c r="J134" s="45"/>
      <c r="K134" s="45"/>
      <c r="L134" s="45"/>
      <c r="M134" s="45"/>
      <c r="N134" s="45"/>
      <c r="O134" s="4"/>
      <c r="P134" s="4"/>
      <c r="Q134" s="4"/>
      <c r="R134" s="4"/>
      <c r="S134" s="4"/>
      <c r="T134" s="4"/>
      <c r="U134" s="4"/>
      <c r="V134" s="4"/>
      <c r="W134" s="4"/>
      <c r="X134" s="4"/>
      <c r="Y134" s="4"/>
      <c r="Z134" s="49"/>
      <c r="AA134" s="49"/>
      <c r="AB134" s="4"/>
      <c r="AC134" s="4"/>
      <c r="AD134" s="4"/>
      <c r="AE134" s="4"/>
    </row>
    <row r="135" spans="1:31" ht="15.75" customHeight="1">
      <c r="A135" s="4"/>
      <c r="B135" s="4"/>
      <c r="C135" s="4"/>
      <c r="D135" s="4"/>
      <c r="E135" s="4"/>
      <c r="F135" s="4"/>
      <c r="G135" s="49"/>
      <c r="H135" s="49"/>
      <c r="I135" s="45"/>
      <c r="J135" s="45"/>
      <c r="K135" s="45"/>
      <c r="L135" s="45"/>
      <c r="M135" s="45"/>
      <c r="N135" s="45"/>
      <c r="O135" s="4"/>
      <c r="P135" s="4"/>
      <c r="Q135" s="4"/>
      <c r="R135" s="4"/>
      <c r="S135" s="4"/>
      <c r="T135" s="4"/>
      <c r="U135" s="4"/>
      <c r="V135" s="4"/>
      <c r="W135" s="4"/>
      <c r="X135" s="4"/>
      <c r="Y135" s="4"/>
      <c r="Z135" s="49"/>
      <c r="AA135" s="49"/>
      <c r="AB135" s="4"/>
      <c r="AC135" s="4"/>
      <c r="AD135" s="4"/>
      <c r="AE135" s="4"/>
    </row>
    <row r="136" spans="1:31" ht="15.75" customHeight="1">
      <c r="A136" s="4"/>
      <c r="B136" s="4"/>
      <c r="C136" s="4"/>
      <c r="D136" s="4"/>
      <c r="E136" s="4"/>
      <c r="F136" s="4"/>
      <c r="G136" s="49"/>
      <c r="H136" s="49"/>
      <c r="I136" s="45"/>
      <c r="J136" s="45"/>
      <c r="K136" s="45"/>
      <c r="L136" s="45"/>
      <c r="M136" s="45"/>
      <c r="N136" s="45"/>
      <c r="O136" s="4"/>
      <c r="P136" s="4"/>
      <c r="Q136" s="4"/>
      <c r="R136" s="4"/>
      <c r="S136" s="4"/>
      <c r="T136" s="4"/>
      <c r="U136" s="4"/>
      <c r="V136" s="4"/>
      <c r="W136" s="4"/>
      <c r="X136" s="4"/>
      <c r="Y136" s="4"/>
      <c r="Z136" s="49"/>
      <c r="AA136" s="49"/>
      <c r="AB136" s="4"/>
      <c r="AC136" s="4"/>
      <c r="AD136" s="4"/>
      <c r="AE136" s="4"/>
    </row>
    <row r="137" spans="1:31" ht="15.75" customHeight="1">
      <c r="A137" s="4"/>
      <c r="B137" s="4"/>
      <c r="C137" s="4"/>
      <c r="D137" s="4"/>
      <c r="E137" s="4"/>
      <c r="F137" s="4"/>
      <c r="G137" s="49"/>
      <c r="H137" s="49"/>
      <c r="I137" s="45"/>
      <c r="J137" s="45"/>
      <c r="K137" s="45"/>
      <c r="L137" s="45"/>
      <c r="M137" s="45"/>
      <c r="N137" s="45"/>
      <c r="O137" s="4"/>
      <c r="P137" s="4"/>
      <c r="Q137" s="4"/>
      <c r="R137" s="4"/>
      <c r="S137" s="4"/>
      <c r="T137" s="4"/>
      <c r="U137" s="4"/>
      <c r="V137" s="4"/>
      <c r="W137" s="4"/>
      <c r="X137" s="4"/>
      <c r="Y137" s="4"/>
      <c r="Z137" s="49"/>
      <c r="AA137" s="49"/>
      <c r="AB137" s="4"/>
      <c r="AC137" s="4"/>
      <c r="AD137" s="4"/>
      <c r="AE137" s="4"/>
    </row>
    <row r="138" spans="1:31" ht="15.75" customHeight="1">
      <c r="A138" s="4"/>
      <c r="B138" s="4"/>
      <c r="C138" s="4"/>
      <c r="D138" s="4"/>
      <c r="E138" s="4"/>
      <c r="F138" s="4"/>
      <c r="G138" s="49"/>
      <c r="H138" s="49"/>
      <c r="I138" s="45"/>
      <c r="J138" s="45"/>
      <c r="K138" s="45"/>
      <c r="L138" s="45"/>
      <c r="M138" s="45"/>
      <c r="N138" s="45"/>
      <c r="O138" s="4"/>
      <c r="P138" s="4"/>
      <c r="Q138" s="4"/>
      <c r="R138" s="4"/>
      <c r="S138" s="4"/>
      <c r="T138" s="4"/>
      <c r="U138" s="4"/>
      <c r="V138" s="4"/>
      <c r="W138" s="4"/>
      <c r="X138" s="4"/>
      <c r="Y138" s="4"/>
      <c r="Z138" s="49"/>
      <c r="AA138" s="49"/>
      <c r="AB138" s="4"/>
      <c r="AC138" s="4"/>
      <c r="AD138" s="4"/>
      <c r="AE138" s="4"/>
    </row>
    <row r="139" spans="1:31" ht="15.75" customHeight="1">
      <c r="A139" s="4"/>
      <c r="B139" s="4"/>
      <c r="C139" s="4"/>
      <c r="D139" s="4"/>
      <c r="E139" s="4"/>
      <c r="F139" s="4"/>
      <c r="G139" s="49"/>
      <c r="H139" s="49"/>
      <c r="I139" s="45"/>
      <c r="J139" s="45"/>
      <c r="K139" s="45"/>
      <c r="L139" s="45"/>
      <c r="M139" s="45"/>
      <c r="N139" s="45"/>
      <c r="O139" s="4"/>
      <c r="P139" s="4"/>
      <c r="Q139" s="4"/>
      <c r="R139" s="4"/>
      <c r="S139" s="4"/>
      <c r="T139" s="4"/>
      <c r="U139" s="4"/>
      <c r="V139" s="4"/>
      <c r="W139" s="4"/>
      <c r="X139" s="4"/>
      <c r="Y139" s="4"/>
      <c r="Z139" s="49"/>
      <c r="AA139" s="49"/>
      <c r="AB139" s="4"/>
      <c r="AC139" s="4"/>
      <c r="AD139" s="4"/>
      <c r="AE139" s="4"/>
    </row>
    <row r="140" spans="1:31" ht="15.75" customHeight="1">
      <c r="A140" s="4"/>
      <c r="B140" s="4"/>
      <c r="C140" s="4"/>
      <c r="D140" s="4"/>
      <c r="E140" s="4"/>
      <c r="F140" s="4"/>
      <c r="G140" s="49"/>
      <c r="H140" s="49"/>
      <c r="I140" s="45"/>
      <c r="J140" s="45"/>
      <c r="K140" s="45"/>
      <c r="L140" s="45"/>
      <c r="M140" s="45"/>
      <c r="N140" s="45"/>
      <c r="O140" s="4"/>
      <c r="P140" s="4"/>
      <c r="Q140" s="4"/>
      <c r="R140" s="4"/>
      <c r="S140" s="4"/>
      <c r="T140" s="4"/>
      <c r="U140" s="4"/>
      <c r="V140" s="4"/>
      <c r="W140" s="4"/>
      <c r="X140" s="4"/>
      <c r="Y140" s="4"/>
      <c r="Z140" s="49"/>
      <c r="AA140" s="49"/>
      <c r="AB140" s="4"/>
      <c r="AC140" s="4"/>
      <c r="AD140" s="4"/>
      <c r="AE140" s="4"/>
    </row>
    <row r="141" spans="1:31" ht="15.75" customHeight="1">
      <c r="A141" s="4"/>
      <c r="B141" s="4"/>
      <c r="C141" s="4"/>
      <c r="D141" s="4"/>
      <c r="E141" s="4"/>
      <c r="F141" s="4"/>
      <c r="G141" s="49"/>
      <c r="H141" s="49"/>
      <c r="I141" s="45"/>
      <c r="J141" s="45"/>
      <c r="K141" s="45"/>
      <c r="L141" s="45"/>
      <c r="M141" s="45"/>
      <c r="N141" s="45"/>
      <c r="O141" s="4"/>
      <c r="P141" s="4"/>
      <c r="Q141" s="4"/>
      <c r="R141" s="4"/>
      <c r="S141" s="4"/>
      <c r="T141" s="4"/>
      <c r="U141" s="4"/>
      <c r="V141" s="4"/>
      <c r="W141" s="4"/>
      <c r="X141" s="4"/>
      <c r="Y141" s="4"/>
      <c r="Z141" s="49"/>
      <c r="AA141" s="49"/>
      <c r="AB141" s="4"/>
      <c r="AC141" s="4"/>
      <c r="AD141" s="4"/>
      <c r="AE141" s="4"/>
    </row>
    <row r="142" spans="1:31" ht="15.75" customHeight="1">
      <c r="A142" s="4"/>
      <c r="B142" s="4"/>
      <c r="C142" s="4"/>
      <c r="D142" s="4"/>
      <c r="E142" s="4"/>
      <c r="F142" s="4"/>
      <c r="G142" s="49"/>
      <c r="H142" s="49"/>
      <c r="I142" s="45"/>
      <c r="J142" s="45"/>
      <c r="K142" s="45"/>
      <c r="L142" s="45"/>
      <c r="M142" s="45"/>
      <c r="N142" s="45"/>
      <c r="O142" s="4"/>
      <c r="P142" s="4"/>
      <c r="Q142" s="4"/>
      <c r="R142" s="4"/>
      <c r="S142" s="4"/>
      <c r="T142" s="4"/>
      <c r="U142" s="4"/>
      <c r="V142" s="4"/>
      <c r="W142" s="4"/>
      <c r="X142" s="4"/>
      <c r="Y142" s="4"/>
      <c r="Z142" s="49"/>
      <c r="AA142" s="49"/>
      <c r="AB142" s="4"/>
      <c r="AC142" s="4"/>
      <c r="AD142" s="4"/>
      <c r="AE142" s="4"/>
    </row>
    <row r="143" spans="1:31" ht="15.75" customHeight="1">
      <c r="A143" s="4"/>
      <c r="B143" s="4"/>
      <c r="C143" s="4"/>
      <c r="D143" s="4"/>
      <c r="E143" s="4"/>
      <c r="F143" s="4"/>
      <c r="G143" s="49"/>
      <c r="H143" s="49"/>
      <c r="I143" s="45"/>
      <c r="J143" s="45"/>
      <c r="K143" s="45"/>
      <c r="L143" s="45"/>
      <c r="M143" s="45"/>
      <c r="N143" s="45"/>
      <c r="O143" s="4"/>
      <c r="P143" s="4"/>
      <c r="Q143" s="4"/>
      <c r="R143" s="4"/>
      <c r="S143" s="4"/>
      <c r="T143" s="4"/>
      <c r="U143" s="4"/>
      <c r="V143" s="4"/>
      <c r="W143" s="4"/>
      <c r="X143" s="4"/>
      <c r="Y143" s="4"/>
      <c r="Z143" s="49"/>
      <c r="AA143" s="49"/>
      <c r="AB143" s="4"/>
      <c r="AC143" s="4"/>
      <c r="AD143" s="4"/>
      <c r="AE143" s="4"/>
    </row>
    <row r="144" spans="1:31" ht="15.75" customHeight="1">
      <c r="A144" s="4"/>
      <c r="B144" s="4"/>
      <c r="C144" s="4"/>
      <c r="D144" s="4"/>
      <c r="E144" s="4"/>
      <c r="F144" s="4"/>
      <c r="G144" s="49"/>
      <c r="H144" s="49"/>
      <c r="I144" s="45"/>
      <c r="J144" s="45"/>
      <c r="K144" s="45"/>
      <c r="L144" s="45"/>
      <c r="M144" s="45"/>
      <c r="N144" s="45"/>
      <c r="O144" s="4"/>
      <c r="P144" s="4"/>
      <c r="Q144" s="4"/>
      <c r="R144" s="4"/>
      <c r="S144" s="4"/>
      <c r="T144" s="4"/>
      <c r="U144" s="4"/>
      <c r="V144" s="4"/>
      <c r="W144" s="4"/>
      <c r="X144" s="4"/>
      <c r="Y144" s="4"/>
      <c r="Z144" s="49"/>
      <c r="AA144" s="49"/>
      <c r="AB144" s="4"/>
      <c r="AC144" s="4"/>
      <c r="AD144" s="4"/>
      <c r="AE144" s="4"/>
    </row>
    <row r="145" spans="1:31" ht="15.75" customHeight="1">
      <c r="A145" s="4"/>
      <c r="B145" s="4"/>
      <c r="C145" s="4"/>
      <c r="D145" s="4"/>
      <c r="E145" s="4"/>
      <c r="F145" s="4"/>
      <c r="G145" s="49"/>
      <c r="H145" s="49"/>
      <c r="I145" s="45"/>
      <c r="J145" s="45"/>
      <c r="K145" s="45"/>
      <c r="L145" s="45"/>
      <c r="M145" s="45"/>
      <c r="N145" s="45"/>
      <c r="O145" s="4"/>
      <c r="P145" s="4"/>
      <c r="Q145" s="4"/>
      <c r="R145" s="4"/>
      <c r="S145" s="4"/>
      <c r="T145" s="4"/>
      <c r="U145" s="4"/>
      <c r="V145" s="4"/>
      <c r="W145" s="4"/>
      <c r="X145" s="4"/>
      <c r="Y145" s="4"/>
      <c r="Z145" s="49"/>
      <c r="AA145" s="49"/>
      <c r="AB145" s="4"/>
      <c r="AC145" s="4"/>
      <c r="AD145" s="4"/>
      <c r="AE145" s="4"/>
    </row>
    <row r="146" spans="1:31" ht="15.75" customHeight="1">
      <c r="A146" s="4"/>
      <c r="B146" s="4"/>
      <c r="C146" s="4"/>
      <c r="D146" s="4"/>
      <c r="E146" s="4"/>
      <c r="F146" s="4"/>
      <c r="G146" s="49"/>
      <c r="H146" s="49"/>
      <c r="I146" s="45"/>
      <c r="J146" s="45"/>
      <c r="K146" s="45"/>
      <c r="L146" s="45"/>
      <c r="M146" s="45"/>
      <c r="N146" s="45"/>
      <c r="O146" s="4"/>
      <c r="P146" s="4"/>
      <c r="Q146" s="4"/>
      <c r="R146" s="4"/>
      <c r="S146" s="4"/>
      <c r="T146" s="4"/>
      <c r="U146" s="4"/>
      <c r="V146" s="4"/>
      <c r="W146" s="4"/>
      <c r="X146" s="4"/>
      <c r="Y146" s="4"/>
      <c r="Z146" s="49"/>
      <c r="AA146" s="49"/>
      <c r="AB146" s="4"/>
      <c r="AC146" s="4"/>
      <c r="AD146" s="4"/>
      <c r="AE146" s="4"/>
    </row>
    <row r="147" spans="1:31" ht="15.75" customHeight="1">
      <c r="A147" s="4"/>
      <c r="B147" s="4"/>
      <c r="C147" s="4"/>
      <c r="D147" s="4"/>
      <c r="E147" s="4"/>
      <c r="F147" s="4"/>
      <c r="G147" s="49"/>
      <c r="H147" s="49"/>
      <c r="I147" s="45"/>
      <c r="J147" s="45"/>
      <c r="K147" s="45"/>
      <c r="L147" s="45"/>
      <c r="M147" s="45"/>
      <c r="N147" s="45"/>
      <c r="O147" s="4"/>
      <c r="P147" s="4"/>
      <c r="Q147" s="4"/>
      <c r="R147" s="4"/>
      <c r="S147" s="4"/>
      <c r="T147" s="4"/>
      <c r="U147" s="4"/>
      <c r="V147" s="4"/>
      <c r="W147" s="4"/>
      <c r="X147" s="4"/>
      <c r="Y147" s="4"/>
      <c r="Z147" s="49"/>
      <c r="AA147" s="49"/>
      <c r="AB147" s="4"/>
      <c r="AC147" s="4"/>
      <c r="AD147" s="4"/>
      <c r="AE147" s="4"/>
    </row>
    <row r="148" spans="1:31" ht="15.75" customHeight="1">
      <c r="A148" s="4"/>
      <c r="B148" s="4"/>
      <c r="C148" s="4"/>
      <c r="D148" s="4"/>
      <c r="E148" s="4"/>
      <c r="F148" s="4"/>
      <c r="G148" s="49"/>
      <c r="H148" s="49"/>
      <c r="I148" s="45"/>
      <c r="J148" s="45"/>
      <c r="K148" s="45"/>
      <c r="L148" s="45"/>
      <c r="M148" s="45"/>
      <c r="N148" s="45"/>
      <c r="O148" s="4"/>
      <c r="P148" s="4"/>
      <c r="Q148" s="4"/>
      <c r="R148" s="4"/>
      <c r="S148" s="4"/>
      <c r="T148" s="4"/>
      <c r="U148" s="4"/>
      <c r="V148" s="4"/>
      <c r="W148" s="4"/>
      <c r="X148" s="4"/>
      <c r="Y148" s="4"/>
      <c r="Z148" s="49"/>
      <c r="AA148" s="49"/>
      <c r="AB148" s="4"/>
      <c r="AC148" s="4"/>
      <c r="AD148" s="4"/>
      <c r="AE148" s="4"/>
    </row>
    <row r="149" spans="1:31" ht="15.75" customHeight="1">
      <c r="A149" s="4"/>
      <c r="B149" s="4"/>
      <c r="C149" s="4"/>
      <c r="D149" s="4"/>
      <c r="E149" s="4"/>
      <c r="F149" s="4"/>
      <c r="G149" s="49"/>
      <c r="H149" s="49"/>
      <c r="I149" s="45"/>
      <c r="J149" s="45"/>
      <c r="K149" s="45"/>
      <c r="L149" s="45"/>
      <c r="M149" s="45"/>
      <c r="N149" s="45"/>
      <c r="O149" s="4"/>
      <c r="P149" s="4"/>
      <c r="Q149" s="4"/>
      <c r="R149" s="4"/>
      <c r="S149" s="4"/>
      <c r="T149" s="4"/>
      <c r="U149" s="4"/>
      <c r="V149" s="4"/>
      <c r="W149" s="4"/>
      <c r="X149" s="4"/>
      <c r="Y149" s="4"/>
      <c r="Z149" s="49"/>
      <c r="AA149" s="49"/>
      <c r="AB149" s="4"/>
      <c r="AC149" s="4"/>
      <c r="AD149" s="4"/>
      <c r="AE149" s="4"/>
    </row>
    <row r="150" spans="1:31" ht="15.75" customHeight="1">
      <c r="A150" s="4"/>
      <c r="B150" s="4"/>
      <c r="C150" s="4"/>
      <c r="D150" s="4"/>
      <c r="E150" s="4"/>
      <c r="F150" s="4"/>
      <c r="G150" s="49"/>
      <c r="H150" s="49"/>
      <c r="I150" s="45"/>
      <c r="J150" s="45"/>
      <c r="K150" s="45"/>
      <c r="L150" s="45"/>
      <c r="M150" s="45"/>
      <c r="N150" s="45"/>
      <c r="O150" s="4"/>
      <c r="P150" s="4"/>
      <c r="Q150" s="4"/>
      <c r="R150" s="4"/>
      <c r="S150" s="4"/>
      <c r="T150" s="4"/>
      <c r="U150" s="4"/>
      <c r="V150" s="4"/>
      <c r="W150" s="4"/>
      <c r="X150" s="4"/>
      <c r="Y150" s="4"/>
      <c r="Z150" s="49"/>
      <c r="AA150" s="49"/>
      <c r="AB150" s="4"/>
      <c r="AC150" s="4"/>
      <c r="AD150" s="4"/>
      <c r="AE150" s="4"/>
    </row>
    <row r="151" spans="1:31" ht="15.75" customHeight="1">
      <c r="A151" s="4"/>
      <c r="B151" s="4"/>
      <c r="C151" s="4"/>
      <c r="D151" s="4"/>
      <c r="E151" s="4"/>
      <c r="F151" s="4"/>
      <c r="G151" s="49"/>
      <c r="H151" s="49"/>
      <c r="I151" s="45"/>
      <c r="J151" s="45"/>
      <c r="K151" s="45"/>
      <c r="L151" s="45"/>
      <c r="M151" s="45"/>
      <c r="N151" s="45"/>
      <c r="O151" s="4"/>
      <c r="P151" s="4"/>
      <c r="Q151" s="4"/>
      <c r="R151" s="4"/>
      <c r="S151" s="4"/>
      <c r="T151" s="4"/>
      <c r="U151" s="4"/>
      <c r="V151" s="4"/>
      <c r="W151" s="4"/>
      <c r="X151" s="4"/>
      <c r="Y151" s="4"/>
      <c r="Z151" s="49"/>
      <c r="AA151" s="49"/>
      <c r="AB151" s="4"/>
      <c r="AC151" s="4"/>
      <c r="AD151" s="4"/>
      <c r="AE151" s="4"/>
    </row>
    <row r="152" spans="1:31" ht="15.75" customHeight="1">
      <c r="A152" s="4"/>
      <c r="B152" s="4"/>
      <c r="C152" s="4"/>
      <c r="D152" s="4"/>
      <c r="E152" s="4"/>
      <c r="F152" s="4"/>
      <c r="G152" s="49"/>
      <c r="H152" s="49"/>
      <c r="I152" s="45"/>
      <c r="J152" s="45"/>
      <c r="K152" s="45"/>
      <c r="L152" s="45"/>
      <c r="M152" s="45"/>
      <c r="N152" s="45"/>
      <c r="O152" s="4"/>
      <c r="P152" s="4"/>
      <c r="Q152" s="4"/>
      <c r="R152" s="4"/>
      <c r="S152" s="4"/>
      <c r="T152" s="4"/>
      <c r="U152" s="4"/>
      <c r="V152" s="4"/>
      <c r="W152" s="4"/>
      <c r="X152" s="4"/>
      <c r="Y152" s="4"/>
      <c r="Z152" s="49"/>
      <c r="AA152" s="49"/>
      <c r="AB152" s="4"/>
      <c r="AC152" s="4"/>
      <c r="AD152" s="4"/>
      <c r="AE152" s="4"/>
    </row>
    <row r="153" spans="1:31" ht="15.75" customHeight="1">
      <c r="A153" s="4"/>
      <c r="B153" s="4"/>
      <c r="C153" s="4"/>
      <c r="D153" s="4"/>
      <c r="E153" s="4"/>
      <c r="F153" s="4"/>
      <c r="G153" s="49"/>
      <c r="H153" s="49"/>
      <c r="I153" s="45"/>
      <c r="J153" s="45"/>
      <c r="K153" s="45"/>
      <c r="L153" s="45"/>
      <c r="M153" s="45"/>
      <c r="N153" s="45"/>
      <c r="O153" s="4"/>
      <c r="P153" s="4"/>
      <c r="Q153" s="4"/>
      <c r="R153" s="4"/>
      <c r="S153" s="4"/>
      <c r="T153" s="4"/>
      <c r="U153" s="4"/>
      <c r="V153" s="4"/>
      <c r="W153" s="4"/>
      <c r="X153" s="4"/>
      <c r="Y153" s="4"/>
      <c r="Z153" s="49"/>
      <c r="AA153" s="49"/>
      <c r="AB153" s="4"/>
      <c r="AC153" s="4"/>
      <c r="AD153" s="4"/>
      <c r="AE153" s="4"/>
    </row>
    <row r="154" spans="1:31" ht="15.75" customHeight="1">
      <c r="A154" s="4"/>
      <c r="B154" s="4"/>
      <c r="C154" s="4"/>
      <c r="D154" s="4"/>
      <c r="E154" s="4"/>
      <c r="F154" s="4"/>
      <c r="G154" s="49"/>
      <c r="H154" s="49"/>
      <c r="I154" s="45"/>
      <c r="J154" s="45"/>
      <c r="K154" s="45"/>
      <c r="L154" s="45"/>
      <c r="M154" s="45"/>
      <c r="N154" s="45"/>
      <c r="O154" s="4"/>
      <c r="P154" s="4"/>
      <c r="Q154" s="4"/>
      <c r="R154" s="4"/>
      <c r="S154" s="4"/>
      <c r="T154" s="4"/>
      <c r="U154" s="4"/>
      <c r="V154" s="4"/>
      <c r="W154" s="4"/>
      <c r="X154" s="4"/>
      <c r="Y154" s="4"/>
      <c r="Z154" s="49"/>
      <c r="AA154" s="49"/>
      <c r="AB154" s="4"/>
      <c r="AC154" s="4"/>
      <c r="AD154" s="4"/>
      <c r="AE154" s="4"/>
    </row>
    <row r="155" spans="1:31" ht="15.75" customHeight="1">
      <c r="A155" s="4"/>
      <c r="B155" s="4"/>
      <c r="C155" s="4"/>
      <c r="D155" s="4"/>
      <c r="E155" s="4"/>
      <c r="F155" s="4"/>
      <c r="G155" s="49"/>
      <c r="H155" s="49"/>
      <c r="I155" s="45"/>
      <c r="J155" s="45"/>
      <c r="K155" s="45"/>
      <c r="L155" s="45"/>
      <c r="M155" s="45"/>
      <c r="N155" s="45"/>
      <c r="O155" s="4"/>
      <c r="P155" s="4"/>
      <c r="Q155" s="4"/>
      <c r="R155" s="4"/>
      <c r="S155" s="4"/>
      <c r="T155" s="4"/>
      <c r="U155" s="4"/>
      <c r="V155" s="4"/>
      <c r="W155" s="4"/>
      <c r="X155" s="4"/>
      <c r="Y155" s="4"/>
      <c r="Z155" s="49"/>
      <c r="AA155" s="49"/>
      <c r="AB155" s="4"/>
      <c r="AC155" s="4"/>
      <c r="AD155" s="4"/>
      <c r="AE155" s="4"/>
    </row>
    <row r="156" spans="1:31" ht="15.75" customHeight="1">
      <c r="A156" s="4"/>
      <c r="B156" s="4"/>
      <c r="C156" s="4"/>
      <c r="D156" s="4"/>
      <c r="E156" s="4"/>
      <c r="F156" s="4"/>
      <c r="G156" s="49"/>
      <c r="H156" s="49"/>
      <c r="I156" s="45"/>
      <c r="J156" s="45"/>
      <c r="K156" s="45"/>
      <c r="L156" s="45"/>
      <c r="M156" s="45"/>
      <c r="N156" s="45"/>
      <c r="O156" s="4"/>
      <c r="P156" s="4"/>
      <c r="Q156" s="4"/>
      <c r="R156" s="4"/>
      <c r="S156" s="4"/>
      <c r="T156" s="4"/>
      <c r="U156" s="4"/>
      <c r="V156" s="4"/>
      <c r="W156" s="4"/>
      <c r="X156" s="4"/>
      <c r="Y156" s="4"/>
      <c r="Z156" s="49"/>
      <c r="AA156" s="49"/>
      <c r="AB156" s="4"/>
      <c r="AC156" s="4"/>
      <c r="AD156" s="4"/>
      <c r="AE156" s="4"/>
    </row>
    <row r="157" spans="1:31" ht="15.75" customHeight="1">
      <c r="A157" s="4"/>
      <c r="B157" s="4"/>
      <c r="C157" s="4"/>
      <c r="D157" s="4"/>
      <c r="E157" s="4"/>
      <c r="F157" s="4"/>
      <c r="G157" s="49"/>
      <c r="H157" s="49"/>
      <c r="I157" s="45"/>
      <c r="J157" s="45"/>
      <c r="K157" s="45"/>
      <c r="L157" s="45"/>
      <c r="M157" s="45"/>
      <c r="N157" s="45"/>
      <c r="O157" s="4"/>
      <c r="P157" s="4"/>
      <c r="Q157" s="4"/>
      <c r="R157" s="4"/>
      <c r="S157" s="4"/>
      <c r="T157" s="4"/>
      <c r="U157" s="4"/>
      <c r="V157" s="4"/>
      <c r="W157" s="4"/>
      <c r="X157" s="4"/>
      <c r="Y157" s="4"/>
      <c r="Z157" s="49"/>
      <c r="AA157" s="49"/>
      <c r="AB157" s="4"/>
      <c r="AC157" s="4"/>
      <c r="AD157" s="4"/>
      <c r="AE157" s="4"/>
    </row>
    <row r="158" spans="1:31" ht="15.75" customHeight="1">
      <c r="A158" s="4"/>
      <c r="B158" s="4"/>
      <c r="C158" s="4"/>
      <c r="D158" s="4"/>
      <c r="E158" s="4"/>
      <c r="F158" s="4"/>
      <c r="G158" s="49"/>
      <c r="H158" s="49"/>
      <c r="I158" s="45"/>
      <c r="J158" s="45"/>
      <c r="K158" s="45"/>
      <c r="L158" s="45"/>
      <c r="M158" s="45"/>
      <c r="N158" s="45"/>
      <c r="O158" s="4"/>
      <c r="P158" s="4"/>
      <c r="Q158" s="4"/>
      <c r="R158" s="4"/>
      <c r="S158" s="4"/>
      <c r="T158" s="4"/>
      <c r="U158" s="4"/>
      <c r="V158" s="4"/>
      <c r="W158" s="4"/>
      <c r="X158" s="4"/>
      <c r="Y158" s="4"/>
      <c r="Z158" s="49"/>
      <c r="AA158" s="49"/>
      <c r="AB158" s="4"/>
      <c r="AC158" s="4"/>
      <c r="AD158" s="4"/>
      <c r="AE158" s="4"/>
    </row>
    <row r="159" spans="1:31" ht="15.75" customHeight="1">
      <c r="A159" s="4"/>
      <c r="B159" s="4"/>
      <c r="C159" s="4"/>
      <c r="D159" s="4"/>
      <c r="E159" s="4"/>
      <c r="F159" s="4"/>
      <c r="G159" s="49"/>
      <c r="H159" s="49"/>
      <c r="I159" s="45"/>
      <c r="J159" s="45"/>
      <c r="K159" s="45"/>
      <c r="L159" s="45"/>
      <c r="M159" s="45"/>
      <c r="N159" s="45"/>
      <c r="O159" s="4"/>
      <c r="P159" s="4"/>
      <c r="Q159" s="4"/>
      <c r="R159" s="4"/>
      <c r="S159" s="4"/>
      <c r="T159" s="4"/>
      <c r="U159" s="4"/>
      <c r="V159" s="4"/>
      <c r="W159" s="4"/>
      <c r="X159" s="4"/>
      <c r="Y159" s="4"/>
      <c r="Z159" s="49"/>
      <c r="AA159" s="49"/>
      <c r="AB159" s="4"/>
      <c r="AC159" s="4"/>
      <c r="AD159" s="4"/>
      <c r="AE159" s="4"/>
    </row>
    <row r="160" spans="1:31" ht="15.75" customHeight="1">
      <c r="A160" s="4"/>
      <c r="B160" s="4"/>
      <c r="C160" s="4"/>
      <c r="D160" s="4"/>
      <c r="E160" s="4"/>
      <c r="F160" s="4"/>
      <c r="G160" s="49"/>
      <c r="H160" s="49"/>
      <c r="I160" s="45"/>
      <c r="J160" s="45"/>
      <c r="K160" s="45"/>
      <c r="L160" s="45"/>
      <c r="M160" s="45"/>
      <c r="N160" s="45"/>
      <c r="O160" s="4"/>
      <c r="P160" s="4"/>
      <c r="Q160" s="4"/>
      <c r="R160" s="4"/>
      <c r="S160" s="4"/>
      <c r="T160" s="4"/>
      <c r="U160" s="4"/>
      <c r="V160" s="4"/>
      <c r="W160" s="4"/>
      <c r="X160" s="4"/>
      <c r="Y160" s="4"/>
      <c r="Z160" s="49"/>
      <c r="AA160" s="49"/>
      <c r="AB160" s="4"/>
      <c r="AC160" s="4"/>
      <c r="AD160" s="4"/>
      <c r="AE160" s="4"/>
    </row>
    <row r="161" spans="1:31" ht="15.75" customHeight="1">
      <c r="A161" s="4"/>
      <c r="B161" s="4"/>
      <c r="C161" s="4"/>
      <c r="D161" s="4"/>
      <c r="E161" s="4"/>
      <c r="F161" s="4"/>
      <c r="G161" s="49"/>
      <c r="H161" s="49"/>
      <c r="I161" s="45"/>
      <c r="J161" s="45"/>
      <c r="K161" s="45"/>
      <c r="L161" s="45"/>
      <c r="M161" s="45"/>
      <c r="N161" s="45"/>
      <c r="O161" s="4"/>
      <c r="P161" s="4"/>
      <c r="Q161" s="4"/>
      <c r="R161" s="4"/>
      <c r="S161" s="4"/>
      <c r="T161" s="4"/>
      <c r="U161" s="4"/>
      <c r="V161" s="4"/>
      <c r="W161" s="4"/>
      <c r="X161" s="4"/>
      <c r="Y161" s="4"/>
      <c r="Z161" s="49"/>
      <c r="AA161" s="49"/>
      <c r="AB161" s="4"/>
      <c r="AC161" s="4"/>
      <c r="AD161" s="4"/>
      <c r="AE161" s="4"/>
    </row>
    <row r="162" spans="1:31" ht="15.75" customHeight="1">
      <c r="A162" s="4"/>
      <c r="B162" s="4"/>
      <c r="C162" s="4"/>
      <c r="D162" s="4"/>
      <c r="E162" s="4"/>
      <c r="F162" s="4"/>
      <c r="G162" s="49"/>
      <c r="H162" s="49"/>
      <c r="I162" s="45"/>
      <c r="J162" s="45"/>
      <c r="K162" s="45"/>
      <c r="L162" s="45"/>
      <c r="M162" s="45"/>
      <c r="N162" s="45"/>
      <c r="O162" s="4"/>
      <c r="P162" s="4"/>
      <c r="Q162" s="4"/>
      <c r="R162" s="4"/>
      <c r="S162" s="4"/>
      <c r="T162" s="4"/>
      <c r="U162" s="4"/>
      <c r="V162" s="4"/>
      <c r="W162" s="4"/>
      <c r="X162" s="4"/>
      <c r="Y162" s="4"/>
      <c r="Z162" s="49"/>
      <c r="AA162" s="49"/>
      <c r="AB162" s="4"/>
      <c r="AC162" s="4"/>
      <c r="AD162" s="4"/>
      <c r="AE162" s="4"/>
    </row>
    <row r="163" spans="1:31" ht="15.75" customHeight="1">
      <c r="A163" s="4"/>
      <c r="B163" s="4"/>
      <c r="C163" s="4"/>
      <c r="D163" s="4"/>
      <c r="E163" s="4"/>
      <c r="F163" s="4"/>
      <c r="G163" s="49"/>
      <c r="H163" s="49"/>
      <c r="I163" s="45"/>
      <c r="J163" s="45"/>
      <c r="K163" s="45"/>
      <c r="L163" s="45"/>
      <c r="M163" s="45"/>
      <c r="N163" s="45"/>
      <c r="O163" s="4"/>
      <c r="P163" s="4"/>
      <c r="Q163" s="4"/>
      <c r="R163" s="4"/>
      <c r="S163" s="4"/>
      <c r="T163" s="4"/>
      <c r="U163" s="4"/>
      <c r="V163" s="4"/>
      <c r="W163" s="4"/>
      <c r="X163" s="4"/>
      <c r="Y163" s="4"/>
      <c r="Z163" s="49"/>
      <c r="AA163" s="49"/>
      <c r="AB163" s="4"/>
      <c r="AC163" s="4"/>
      <c r="AD163" s="4"/>
      <c r="AE163" s="4"/>
    </row>
    <row r="164" spans="1:31" ht="15.75" customHeight="1">
      <c r="A164" s="4"/>
      <c r="B164" s="4"/>
      <c r="C164" s="4"/>
      <c r="D164" s="4"/>
      <c r="E164" s="4"/>
      <c r="F164" s="4"/>
      <c r="G164" s="49"/>
      <c r="H164" s="49"/>
      <c r="I164" s="45"/>
      <c r="J164" s="45"/>
      <c r="K164" s="45"/>
      <c r="L164" s="45"/>
      <c r="M164" s="45"/>
      <c r="N164" s="45"/>
      <c r="O164" s="4"/>
      <c r="P164" s="4"/>
      <c r="Q164" s="4"/>
      <c r="R164" s="4"/>
      <c r="S164" s="4"/>
      <c r="T164" s="4"/>
      <c r="U164" s="4"/>
      <c r="V164" s="4"/>
      <c r="W164" s="4"/>
      <c r="X164" s="4"/>
      <c r="Y164" s="4"/>
      <c r="Z164" s="49"/>
      <c r="AA164" s="49"/>
      <c r="AB164" s="4"/>
      <c r="AC164" s="4"/>
      <c r="AD164" s="4"/>
      <c r="AE164" s="4"/>
    </row>
    <row r="165" spans="1:31" ht="15.75" customHeight="1">
      <c r="A165" s="4"/>
      <c r="B165" s="4"/>
      <c r="C165" s="4"/>
      <c r="D165" s="4"/>
      <c r="E165" s="4"/>
      <c r="F165" s="4"/>
      <c r="G165" s="49"/>
      <c r="H165" s="49"/>
      <c r="I165" s="45"/>
      <c r="J165" s="45"/>
      <c r="K165" s="45"/>
      <c r="L165" s="45"/>
      <c r="M165" s="45"/>
      <c r="N165" s="45"/>
      <c r="O165" s="4"/>
      <c r="P165" s="4"/>
      <c r="Q165" s="4"/>
      <c r="R165" s="4"/>
      <c r="S165" s="4"/>
      <c r="T165" s="4"/>
      <c r="U165" s="4"/>
      <c r="V165" s="4"/>
      <c r="W165" s="4"/>
      <c r="X165" s="4"/>
      <c r="Y165" s="4"/>
      <c r="Z165" s="49"/>
      <c r="AA165" s="49"/>
      <c r="AB165" s="4"/>
      <c r="AC165" s="4"/>
      <c r="AD165" s="4"/>
      <c r="AE165" s="4"/>
    </row>
    <row r="166" spans="1:31" ht="15.75" customHeight="1">
      <c r="A166" s="4"/>
      <c r="B166" s="4"/>
      <c r="C166" s="4"/>
      <c r="D166" s="4"/>
      <c r="E166" s="4"/>
      <c r="F166" s="4"/>
      <c r="G166" s="49"/>
      <c r="H166" s="49"/>
      <c r="I166" s="45"/>
      <c r="J166" s="45"/>
      <c r="K166" s="45"/>
      <c r="L166" s="45"/>
      <c r="M166" s="45"/>
      <c r="N166" s="45"/>
      <c r="O166" s="4"/>
      <c r="P166" s="4"/>
      <c r="Q166" s="4"/>
      <c r="R166" s="4"/>
      <c r="S166" s="4"/>
      <c r="T166" s="4"/>
      <c r="U166" s="4"/>
      <c r="V166" s="4"/>
      <c r="W166" s="4"/>
      <c r="X166" s="4"/>
      <c r="Y166" s="4"/>
      <c r="Z166" s="49"/>
      <c r="AA166" s="49"/>
      <c r="AB166" s="4"/>
      <c r="AC166" s="4"/>
      <c r="AD166" s="4"/>
      <c r="AE166" s="4"/>
    </row>
    <row r="167" spans="1:31" ht="15.75" customHeight="1">
      <c r="A167" s="4"/>
      <c r="B167" s="4"/>
      <c r="C167" s="4"/>
      <c r="D167" s="4"/>
      <c r="E167" s="4"/>
      <c r="F167" s="4"/>
      <c r="G167" s="49"/>
      <c r="H167" s="49"/>
      <c r="I167" s="45"/>
      <c r="J167" s="45"/>
      <c r="K167" s="45"/>
      <c r="L167" s="45"/>
      <c r="M167" s="45"/>
      <c r="N167" s="45"/>
      <c r="O167" s="4"/>
      <c r="P167" s="4"/>
      <c r="Q167" s="4"/>
      <c r="R167" s="4"/>
      <c r="S167" s="4"/>
      <c r="T167" s="4"/>
      <c r="U167" s="4"/>
      <c r="V167" s="4"/>
      <c r="W167" s="4"/>
      <c r="X167" s="4"/>
      <c r="Y167" s="4"/>
      <c r="Z167" s="49"/>
      <c r="AA167" s="49"/>
      <c r="AB167" s="4"/>
      <c r="AC167" s="4"/>
      <c r="AD167" s="4"/>
      <c r="AE167" s="4"/>
    </row>
    <row r="168" spans="1:31" ht="15.75" customHeight="1">
      <c r="A168" s="4"/>
      <c r="B168" s="4"/>
      <c r="C168" s="4"/>
      <c r="D168" s="4"/>
      <c r="E168" s="4"/>
      <c r="F168" s="4"/>
      <c r="G168" s="49"/>
      <c r="H168" s="49"/>
      <c r="I168" s="45"/>
      <c r="J168" s="45"/>
      <c r="K168" s="45"/>
      <c r="L168" s="45"/>
      <c r="M168" s="45"/>
      <c r="N168" s="45"/>
      <c r="O168" s="4"/>
      <c r="P168" s="4"/>
      <c r="Q168" s="4"/>
      <c r="R168" s="4"/>
      <c r="S168" s="4"/>
      <c r="T168" s="4"/>
      <c r="U168" s="4"/>
      <c r="V168" s="4"/>
      <c r="W168" s="4"/>
      <c r="X168" s="4"/>
      <c r="Y168" s="4"/>
      <c r="Z168" s="49"/>
      <c r="AA168" s="49"/>
      <c r="AB168" s="4"/>
      <c r="AC168" s="4"/>
      <c r="AD168" s="4"/>
      <c r="AE168" s="4"/>
    </row>
    <row r="169" spans="1:31" ht="15.75" customHeight="1">
      <c r="A169" s="4"/>
      <c r="B169" s="4"/>
      <c r="C169" s="4"/>
      <c r="D169" s="4"/>
      <c r="E169" s="4"/>
      <c r="F169" s="4"/>
      <c r="G169" s="49"/>
      <c r="H169" s="49"/>
      <c r="I169" s="45"/>
      <c r="J169" s="45"/>
      <c r="K169" s="45"/>
      <c r="L169" s="45"/>
      <c r="M169" s="45"/>
      <c r="N169" s="45"/>
      <c r="O169" s="4"/>
      <c r="P169" s="4"/>
      <c r="Q169" s="4"/>
      <c r="R169" s="4"/>
      <c r="S169" s="4"/>
      <c r="T169" s="4"/>
      <c r="U169" s="4"/>
      <c r="V169" s="4"/>
      <c r="W169" s="4"/>
      <c r="X169" s="4"/>
      <c r="Y169" s="4"/>
      <c r="Z169" s="49"/>
      <c r="AA169" s="49"/>
      <c r="AB169" s="4"/>
      <c r="AC169" s="4"/>
      <c r="AD169" s="4"/>
      <c r="AE169" s="4"/>
    </row>
    <row r="170" spans="1:31" ht="15.75" customHeight="1">
      <c r="A170" s="4"/>
      <c r="B170" s="4"/>
      <c r="C170" s="4"/>
      <c r="D170" s="4"/>
      <c r="E170" s="4"/>
      <c r="F170" s="4"/>
      <c r="G170" s="49"/>
      <c r="H170" s="49"/>
      <c r="I170" s="45"/>
      <c r="J170" s="45"/>
      <c r="K170" s="45"/>
      <c r="L170" s="45"/>
      <c r="M170" s="45"/>
      <c r="N170" s="45"/>
      <c r="O170" s="4"/>
      <c r="P170" s="4"/>
      <c r="Q170" s="4"/>
      <c r="R170" s="4"/>
      <c r="S170" s="4"/>
      <c r="T170" s="4"/>
      <c r="U170" s="4"/>
      <c r="V170" s="4"/>
      <c r="W170" s="4"/>
      <c r="X170" s="4"/>
      <c r="Y170" s="4"/>
      <c r="Z170" s="49"/>
      <c r="AA170" s="49"/>
      <c r="AB170" s="4"/>
      <c r="AC170" s="4"/>
      <c r="AD170" s="4"/>
      <c r="AE170" s="4"/>
    </row>
    <row r="171" spans="1:31" ht="15.75" customHeight="1">
      <c r="A171" s="4"/>
      <c r="B171" s="4"/>
      <c r="C171" s="4"/>
      <c r="D171" s="4"/>
      <c r="E171" s="4"/>
      <c r="F171" s="4"/>
      <c r="G171" s="49"/>
      <c r="H171" s="49"/>
      <c r="I171" s="45"/>
      <c r="J171" s="45"/>
      <c r="K171" s="45"/>
      <c r="L171" s="45"/>
      <c r="M171" s="45"/>
      <c r="N171" s="45"/>
      <c r="O171" s="4"/>
      <c r="P171" s="4"/>
      <c r="Q171" s="4"/>
      <c r="R171" s="4"/>
      <c r="S171" s="4"/>
      <c r="T171" s="4"/>
      <c r="U171" s="4"/>
      <c r="V171" s="4"/>
      <c r="W171" s="4"/>
      <c r="X171" s="4"/>
      <c r="Y171" s="4"/>
      <c r="Z171" s="49"/>
      <c r="AA171" s="49"/>
      <c r="AB171" s="4"/>
      <c r="AC171" s="4"/>
      <c r="AD171" s="4"/>
      <c r="AE171" s="4"/>
    </row>
    <row r="172" spans="1:31" ht="15.75" customHeight="1">
      <c r="A172" s="4"/>
      <c r="B172" s="4"/>
      <c r="C172" s="4"/>
      <c r="D172" s="4"/>
      <c r="E172" s="4"/>
      <c r="F172" s="4"/>
      <c r="G172" s="49"/>
      <c r="H172" s="49"/>
      <c r="I172" s="45"/>
      <c r="J172" s="45"/>
      <c r="K172" s="45"/>
      <c r="L172" s="45"/>
      <c r="M172" s="45"/>
      <c r="N172" s="45"/>
      <c r="O172" s="4"/>
      <c r="P172" s="4"/>
      <c r="Q172" s="4"/>
      <c r="R172" s="4"/>
      <c r="S172" s="4"/>
      <c r="T172" s="4"/>
      <c r="U172" s="4"/>
      <c r="V172" s="4"/>
      <c r="W172" s="4"/>
      <c r="X172" s="4"/>
      <c r="Y172" s="4"/>
      <c r="Z172" s="49"/>
      <c r="AA172" s="49"/>
      <c r="AB172" s="4"/>
      <c r="AC172" s="4"/>
      <c r="AD172" s="4"/>
      <c r="AE172" s="4"/>
    </row>
    <row r="173" spans="1:31" ht="15.75" customHeight="1">
      <c r="A173" s="4"/>
      <c r="B173" s="4"/>
      <c r="C173" s="4"/>
      <c r="D173" s="4"/>
      <c r="E173" s="4"/>
      <c r="F173" s="4"/>
      <c r="G173" s="49"/>
      <c r="H173" s="49"/>
      <c r="I173" s="45"/>
      <c r="J173" s="45"/>
      <c r="K173" s="45"/>
      <c r="L173" s="45"/>
      <c r="M173" s="45"/>
      <c r="N173" s="45"/>
      <c r="O173" s="4"/>
      <c r="P173" s="4"/>
      <c r="Q173" s="4"/>
      <c r="R173" s="4"/>
      <c r="S173" s="4"/>
      <c r="T173" s="4"/>
      <c r="U173" s="4"/>
      <c r="V173" s="4"/>
      <c r="W173" s="4"/>
      <c r="X173" s="4"/>
      <c r="Y173" s="4"/>
      <c r="Z173" s="49"/>
      <c r="AA173" s="49"/>
      <c r="AB173" s="4"/>
      <c r="AC173" s="4"/>
      <c r="AD173" s="4"/>
      <c r="AE173" s="4"/>
    </row>
    <row r="174" spans="1:31" ht="15.75" customHeight="1">
      <c r="A174" s="4"/>
      <c r="B174" s="4"/>
      <c r="C174" s="4"/>
      <c r="D174" s="4"/>
      <c r="E174" s="4"/>
      <c r="F174" s="4"/>
      <c r="G174" s="49"/>
      <c r="H174" s="49"/>
      <c r="I174" s="45"/>
      <c r="J174" s="45"/>
      <c r="K174" s="45"/>
      <c r="L174" s="45"/>
      <c r="M174" s="45"/>
      <c r="N174" s="45"/>
      <c r="O174" s="4"/>
      <c r="P174" s="4"/>
      <c r="Q174" s="4"/>
      <c r="R174" s="4"/>
      <c r="S174" s="4"/>
      <c r="T174" s="4"/>
      <c r="U174" s="4"/>
      <c r="V174" s="4"/>
      <c r="W174" s="4"/>
      <c r="X174" s="4"/>
      <c r="Y174" s="4"/>
      <c r="Z174" s="49"/>
      <c r="AA174" s="49"/>
      <c r="AB174" s="4"/>
      <c r="AC174" s="4"/>
      <c r="AD174" s="4"/>
      <c r="AE174" s="4"/>
    </row>
    <row r="175" spans="1:31" ht="15.75" customHeight="1">
      <c r="A175" s="4"/>
      <c r="B175" s="4"/>
      <c r="C175" s="4"/>
      <c r="D175" s="4"/>
      <c r="E175" s="4"/>
      <c r="F175" s="4"/>
      <c r="G175" s="49"/>
      <c r="H175" s="49"/>
      <c r="I175" s="45"/>
      <c r="J175" s="45"/>
      <c r="K175" s="45"/>
      <c r="L175" s="45"/>
      <c r="M175" s="45"/>
      <c r="N175" s="45"/>
      <c r="O175" s="4"/>
      <c r="P175" s="4"/>
      <c r="Q175" s="4"/>
      <c r="R175" s="4"/>
      <c r="S175" s="4"/>
      <c r="T175" s="4"/>
      <c r="U175" s="4"/>
      <c r="V175" s="4"/>
      <c r="W175" s="4"/>
      <c r="X175" s="4"/>
      <c r="Y175" s="4"/>
      <c r="Z175" s="49"/>
      <c r="AA175" s="49"/>
      <c r="AB175" s="4"/>
      <c r="AC175" s="4"/>
      <c r="AD175" s="4"/>
      <c r="AE175" s="4"/>
    </row>
    <row r="176" spans="1:31" ht="15.75" customHeight="1">
      <c r="A176" s="4"/>
      <c r="B176" s="4"/>
      <c r="C176" s="4"/>
      <c r="D176" s="4"/>
      <c r="E176" s="4"/>
      <c r="F176" s="4"/>
      <c r="G176" s="49"/>
      <c r="H176" s="49"/>
      <c r="I176" s="45"/>
      <c r="J176" s="45"/>
      <c r="K176" s="45"/>
      <c r="L176" s="45"/>
      <c r="M176" s="45"/>
      <c r="N176" s="45"/>
      <c r="O176" s="4"/>
      <c r="P176" s="4"/>
      <c r="Q176" s="4"/>
      <c r="R176" s="4"/>
      <c r="S176" s="4"/>
      <c r="T176" s="4"/>
      <c r="U176" s="4"/>
      <c r="V176" s="4"/>
      <c r="W176" s="4"/>
      <c r="X176" s="4"/>
      <c r="Y176" s="4"/>
      <c r="Z176" s="49"/>
      <c r="AA176" s="49"/>
      <c r="AB176" s="4"/>
      <c r="AC176" s="4"/>
      <c r="AD176" s="4"/>
      <c r="AE176" s="4"/>
    </row>
    <row r="177" spans="1:31" ht="15.75" customHeight="1">
      <c r="A177" s="4"/>
      <c r="B177" s="4"/>
      <c r="C177" s="4"/>
      <c r="D177" s="4"/>
      <c r="E177" s="4"/>
      <c r="F177" s="4"/>
      <c r="G177" s="49"/>
      <c r="H177" s="49"/>
      <c r="I177" s="45"/>
      <c r="J177" s="45"/>
      <c r="K177" s="45"/>
      <c r="L177" s="45"/>
      <c r="M177" s="45"/>
      <c r="N177" s="45"/>
      <c r="O177" s="4"/>
      <c r="P177" s="4"/>
      <c r="Q177" s="4"/>
      <c r="R177" s="4"/>
      <c r="S177" s="4"/>
      <c r="T177" s="4"/>
      <c r="U177" s="4"/>
      <c r="V177" s="4"/>
      <c r="W177" s="4"/>
      <c r="X177" s="4"/>
      <c r="Y177" s="4"/>
      <c r="Z177" s="49"/>
      <c r="AA177" s="49"/>
      <c r="AB177" s="4"/>
      <c r="AC177" s="4"/>
      <c r="AD177" s="4"/>
      <c r="AE177" s="4"/>
    </row>
    <row r="178" spans="1:31" ht="15.75" customHeight="1">
      <c r="A178" s="4"/>
      <c r="B178" s="4"/>
      <c r="C178" s="4"/>
      <c r="D178" s="4"/>
      <c r="E178" s="4"/>
      <c r="F178" s="4"/>
      <c r="G178" s="49"/>
      <c r="H178" s="49"/>
      <c r="I178" s="45"/>
      <c r="J178" s="45"/>
      <c r="K178" s="45"/>
      <c r="L178" s="45"/>
      <c r="M178" s="45"/>
      <c r="N178" s="45"/>
      <c r="O178" s="4"/>
      <c r="P178" s="4"/>
      <c r="Q178" s="4"/>
      <c r="R178" s="4"/>
      <c r="S178" s="4"/>
      <c r="T178" s="4"/>
      <c r="U178" s="4"/>
      <c r="V178" s="4"/>
      <c r="W178" s="4"/>
      <c r="X178" s="4"/>
      <c r="Y178" s="4"/>
      <c r="Z178" s="49"/>
      <c r="AA178" s="49"/>
      <c r="AB178" s="4"/>
      <c r="AC178" s="4"/>
      <c r="AD178" s="4"/>
      <c r="AE178" s="4"/>
    </row>
    <row r="179" spans="1:31" ht="15.75" customHeight="1">
      <c r="A179" s="4"/>
      <c r="B179" s="4"/>
      <c r="C179" s="4"/>
      <c r="D179" s="4"/>
      <c r="E179" s="4"/>
      <c r="F179" s="4"/>
      <c r="G179" s="49"/>
      <c r="H179" s="49"/>
      <c r="I179" s="45"/>
      <c r="J179" s="45"/>
      <c r="K179" s="45"/>
      <c r="L179" s="45"/>
      <c r="M179" s="45"/>
      <c r="N179" s="45"/>
      <c r="O179" s="4"/>
      <c r="P179" s="4"/>
      <c r="Q179" s="4"/>
      <c r="R179" s="4"/>
      <c r="S179" s="4"/>
      <c r="T179" s="4"/>
      <c r="U179" s="4"/>
      <c r="V179" s="4"/>
      <c r="W179" s="4"/>
      <c r="X179" s="4"/>
      <c r="Y179" s="4"/>
      <c r="Z179" s="49"/>
      <c r="AA179" s="49"/>
      <c r="AB179" s="4"/>
      <c r="AC179" s="4"/>
      <c r="AD179" s="4"/>
      <c r="AE179" s="4"/>
    </row>
    <row r="180" spans="1:31" ht="15.75" customHeight="1">
      <c r="A180" s="4"/>
      <c r="B180" s="4"/>
      <c r="C180" s="4"/>
      <c r="D180" s="4"/>
      <c r="E180" s="4"/>
      <c r="F180" s="4"/>
      <c r="G180" s="49"/>
      <c r="H180" s="49"/>
      <c r="I180" s="45"/>
      <c r="J180" s="45"/>
      <c r="K180" s="45"/>
      <c r="L180" s="45"/>
      <c r="M180" s="45"/>
      <c r="N180" s="45"/>
      <c r="O180" s="4"/>
      <c r="P180" s="4"/>
      <c r="Q180" s="4"/>
      <c r="R180" s="4"/>
      <c r="S180" s="4"/>
      <c r="T180" s="4"/>
      <c r="U180" s="4"/>
      <c r="V180" s="4"/>
      <c r="W180" s="4"/>
      <c r="X180" s="4"/>
      <c r="Y180" s="4"/>
      <c r="Z180" s="49"/>
      <c r="AA180" s="49"/>
      <c r="AB180" s="4"/>
      <c r="AC180" s="4"/>
      <c r="AD180" s="4"/>
      <c r="AE180" s="4"/>
    </row>
    <row r="181" spans="1:31" ht="15.75" customHeight="1">
      <c r="A181" s="4"/>
      <c r="B181" s="4"/>
      <c r="C181" s="4"/>
      <c r="D181" s="4"/>
      <c r="E181" s="4"/>
      <c r="F181" s="4"/>
      <c r="G181" s="49"/>
      <c r="H181" s="49"/>
      <c r="I181" s="45"/>
      <c r="J181" s="45"/>
      <c r="K181" s="45"/>
      <c r="L181" s="45"/>
      <c r="M181" s="45"/>
      <c r="N181" s="45"/>
      <c r="O181" s="4"/>
      <c r="P181" s="4"/>
      <c r="Q181" s="4"/>
      <c r="R181" s="4"/>
      <c r="S181" s="4"/>
      <c r="T181" s="4"/>
      <c r="U181" s="4"/>
      <c r="V181" s="4"/>
      <c r="W181" s="4"/>
      <c r="X181" s="4"/>
      <c r="Y181" s="4"/>
      <c r="Z181" s="49"/>
      <c r="AA181" s="49"/>
      <c r="AB181" s="4"/>
      <c r="AC181" s="4"/>
      <c r="AD181" s="4"/>
      <c r="AE181" s="4"/>
    </row>
    <row r="182" spans="1:31" ht="15.75" customHeight="1">
      <c r="A182" s="4"/>
      <c r="B182" s="4"/>
      <c r="C182" s="4"/>
      <c r="D182" s="4"/>
      <c r="E182" s="4"/>
      <c r="F182" s="4"/>
      <c r="G182" s="49"/>
      <c r="H182" s="49"/>
      <c r="I182" s="45"/>
      <c r="J182" s="45"/>
      <c r="K182" s="45"/>
      <c r="L182" s="45"/>
      <c r="M182" s="45"/>
      <c r="N182" s="45"/>
      <c r="O182" s="4"/>
      <c r="P182" s="4"/>
      <c r="Q182" s="4"/>
      <c r="R182" s="4"/>
      <c r="S182" s="4"/>
      <c r="T182" s="4"/>
      <c r="U182" s="4"/>
      <c r="V182" s="4"/>
      <c r="W182" s="4"/>
      <c r="X182" s="4"/>
      <c r="Y182" s="4"/>
      <c r="Z182" s="49"/>
      <c r="AA182" s="49"/>
      <c r="AB182" s="4"/>
      <c r="AC182" s="4"/>
      <c r="AD182" s="4"/>
      <c r="AE182" s="4"/>
    </row>
    <row r="183" spans="1:31" ht="15.75" customHeight="1">
      <c r="A183" s="4"/>
      <c r="B183" s="4"/>
      <c r="C183" s="4"/>
      <c r="D183" s="4"/>
      <c r="E183" s="4"/>
      <c r="F183" s="4"/>
      <c r="G183" s="49"/>
      <c r="H183" s="49"/>
      <c r="I183" s="45"/>
      <c r="J183" s="45"/>
      <c r="K183" s="45"/>
      <c r="L183" s="45"/>
      <c r="M183" s="45"/>
      <c r="N183" s="45"/>
      <c r="O183" s="4"/>
      <c r="P183" s="4"/>
      <c r="Q183" s="4"/>
      <c r="R183" s="4"/>
      <c r="S183" s="4"/>
      <c r="T183" s="4"/>
      <c r="U183" s="4"/>
      <c r="V183" s="4"/>
      <c r="W183" s="4"/>
      <c r="X183" s="4"/>
      <c r="Y183" s="4"/>
      <c r="Z183" s="49"/>
      <c r="AA183" s="49"/>
      <c r="AB183" s="4"/>
      <c r="AC183" s="4"/>
      <c r="AD183" s="4"/>
      <c r="AE183" s="4"/>
    </row>
    <row r="184" spans="1:31" ht="15.75" customHeight="1">
      <c r="A184" s="4"/>
      <c r="B184" s="4"/>
      <c r="C184" s="4"/>
      <c r="D184" s="4"/>
      <c r="E184" s="4"/>
      <c r="F184" s="4"/>
      <c r="G184" s="49"/>
      <c r="H184" s="49"/>
      <c r="I184" s="45"/>
      <c r="J184" s="45"/>
      <c r="K184" s="45"/>
      <c r="L184" s="45"/>
      <c r="M184" s="45"/>
      <c r="N184" s="45"/>
      <c r="O184" s="4"/>
      <c r="P184" s="4"/>
      <c r="Q184" s="4"/>
      <c r="R184" s="4"/>
      <c r="S184" s="4"/>
      <c r="T184" s="4"/>
      <c r="U184" s="4"/>
      <c r="V184" s="4"/>
      <c r="W184" s="4"/>
      <c r="X184" s="4"/>
      <c r="Y184" s="4"/>
      <c r="Z184" s="49"/>
      <c r="AA184" s="49"/>
      <c r="AB184" s="4"/>
      <c r="AC184" s="4"/>
      <c r="AD184" s="4"/>
      <c r="AE184" s="4"/>
    </row>
    <row r="185" spans="1:31" ht="15.75" customHeight="1">
      <c r="A185" s="4"/>
      <c r="B185" s="4"/>
      <c r="C185" s="4"/>
      <c r="D185" s="4"/>
      <c r="E185" s="4"/>
      <c r="F185" s="4"/>
      <c r="G185" s="49"/>
      <c r="H185" s="49"/>
      <c r="I185" s="45"/>
      <c r="J185" s="45"/>
      <c r="K185" s="45"/>
      <c r="L185" s="45"/>
      <c r="M185" s="45"/>
      <c r="N185" s="45"/>
      <c r="O185" s="4"/>
      <c r="P185" s="4"/>
      <c r="Q185" s="4"/>
      <c r="R185" s="4"/>
      <c r="S185" s="4"/>
      <c r="T185" s="4"/>
      <c r="U185" s="4"/>
      <c r="V185" s="4"/>
      <c r="W185" s="4"/>
      <c r="X185" s="4"/>
      <c r="Y185" s="4"/>
      <c r="Z185" s="49"/>
      <c r="AA185" s="49"/>
      <c r="AB185" s="4"/>
      <c r="AC185" s="4"/>
      <c r="AD185" s="4"/>
      <c r="AE185" s="4"/>
    </row>
    <row r="186" spans="1:31" ht="15.75" customHeight="1">
      <c r="A186" s="4"/>
      <c r="B186" s="4"/>
      <c r="C186" s="4"/>
      <c r="D186" s="4"/>
      <c r="E186" s="4"/>
      <c r="F186" s="4"/>
      <c r="G186" s="49"/>
      <c r="H186" s="49"/>
      <c r="I186" s="45"/>
      <c r="J186" s="45"/>
      <c r="K186" s="45"/>
      <c r="L186" s="45"/>
      <c r="M186" s="45"/>
      <c r="N186" s="45"/>
      <c r="O186" s="4"/>
      <c r="P186" s="4"/>
      <c r="Q186" s="4"/>
      <c r="R186" s="4"/>
      <c r="S186" s="4"/>
      <c r="T186" s="4"/>
      <c r="U186" s="4"/>
      <c r="V186" s="4"/>
      <c r="W186" s="4"/>
      <c r="X186" s="4"/>
      <c r="Y186" s="4"/>
      <c r="Z186" s="49"/>
      <c r="AA186" s="49"/>
      <c r="AB186" s="4"/>
      <c r="AC186" s="4"/>
      <c r="AD186" s="4"/>
      <c r="AE186" s="4"/>
    </row>
    <row r="187" spans="1:31" ht="15.75" customHeight="1">
      <c r="A187" s="4"/>
      <c r="B187" s="4"/>
      <c r="C187" s="4"/>
      <c r="D187" s="4"/>
      <c r="E187" s="4"/>
      <c r="F187" s="4"/>
      <c r="G187" s="49"/>
      <c r="H187" s="49"/>
      <c r="I187" s="45"/>
      <c r="J187" s="45"/>
      <c r="K187" s="45"/>
      <c r="L187" s="45"/>
      <c r="M187" s="45"/>
      <c r="N187" s="45"/>
      <c r="O187" s="4"/>
      <c r="P187" s="4"/>
      <c r="Q187" s="4"/>
      <c r="R187" s="4"/>
      <c r="S187" s="4"/>
      <c r="T187" s="4"/>
      <c r="U187" s="4"/>
      <c r="V187" s="4"/>
      <c r="W187" s="4"/>
      <c r="X187" s="4"/>
      <c r="Y187" s="4"/>
      <c r="Z187" s="49"/>
      <c r="AA187" s="49"/>
      <c r="AB187" s="4"/>
      <c r="AC187" s="4"/>
      <c r="AD187" s="4"/>
      <c r="AE187" s="4"/>
    </row>
    <row r="188" spans="1:31" ht="15.75" customHeight="1">
      <c r="A188" s="4"/>
      <c r="B188" s="4"/>
      <c r="C188" s="4"/>
      <c r="D188" s="4"/>
      <c r="E188" s="4"/>
      <c r="F188" s="4"/>
      <c r="G188" s="49"/>
      <c r="H188" s="49"/>
      <c r="I188" s="45"/>
      <c r="J188" s="45"/>
      <c r="K188" s="45"/>
      <c r="L188" s="45"/>
      <c r="M188" s="45"/>
      <c r="N188" s="45"/>
      <c r="O188" s="4"/>
      <c r="P188" s="4"/>
      <c r="Q188" s="4"/>
      <c r="R188" s="4"/>
      <c r="S188" s="4"/>
      <c r="T188" s="4"/>
      <c r="U188" s="4"/>
      <c r="V188" s="4"/>
      <c r="W188" s="4"/>
      <c r="X188" s="4"/>
      <c r="Y188" s="4"/>
      <c r="Z188" s="49"/>
      <c r="AA188" s="49"/>
      <c r="AB188" s="4"/>
      <c r="AC188" s="4"/>
      <c r="AD188" s="4"/>
      <c r="AE188" s="4"/>
    </row>
    <row r="189" spans="1:31" ht="15.75" customHeight="1">
      <c r="A189" s="4"/>
      <c r="B189" s="4"/>
      <c r="C189" s="4"/>
      <c r="D189" s="4"/>
      <c r="E189" s="4"/>
      <c r="F189" s="4"/>
      <c r="G189" s="49"/>
      <c r="H189" s="49"/>
      <c r="I189" s="45"/>
      <c r="J189" s="45"/>
      <c r="K189" s="45"/>
      <c r="L189" s="45"/>
      <c r="M189" s="45"/>
      <c r="N189" s="45"/>
      <c r="O189" s="4"/>
      <c r="P189" s="4"/>
      <c r="Q189" s="4"/>
      <c r="R189" s="4"/>
      <c r="S189" s="4"/>
      <c r="T189" s="4"/>
      <c r="U189" s="4"/>
      <c r="V189" s="4"/>
      <c r="W189" s="4"/>
      <c r="X189" s="4"/>
      <c r="Y189" s="4"/>
      <c r="Z189" s="49"/>
      <c r="AA189" s="49"/>
      <c r="AB189" s="4"/>
      <c r="AC189" s="4"/>
      <c r="AD189" s="4"/>
      <c r="AE189" s="4"/>
    </row>
    <row r="190" spans="1:31" ht="15.75" customHeight="1">
      <c r="A190" s="4"/>
      <c r="B190" s="4"/>
      <c r="C190" s="4"/>
      <c r="D190" s="4"/>
      <c r="E190" s="4"/>
      <c r="F190" s="4"/>
      <c r="G190" s="49"/>
      <c r="H190" s="49"/>
      <c r="I190" s="45"/>
      <c r="J190" s="45"/>
      <c r="K190" s="45"/>
      <c r="L190" s="45"/>
      <c r="M190" s="45"/>
      <c r="N190" s="45"/>
      <c r="O190" s="4"/>
      <c r="P190" s="4"/>
      <c r="Q190" s="4"/>
      <c r="R190" s="4"/>
      <c r="S190" s="4"/>
      <c r="T190" s="4"/>
      <c r="U190" s="4"/>
      <c r="V190" s="4"/>
      <c r="W190" s="4"/>
      <c r="X190" s="4"/>
      <c r="Y190" s="4"/>
      <c r="Z190" s="49"/>
      <c r="AA190" s="49"/>
      <c r="AB190" s="4"/>
      <c r="AC190" s="4"/>
      <c r="AD190" s="4"/>
      <c r="AE190" s="4"/>
    </row>
    <row r="191" spans="1:31" ht="15.75" customHeight="1">
      <c r="A191" s="4"/>
      <c r="B191" s="4"/>
      <c r="C191" s="4"/>
      <c r="D191" s="4"/>
      <c r="E191" s="4"/>
      <c r="F191" s="4"/>
      <c r="G191" s="49"/>
      <c r="H191" s="49"/>
      <c r="I191" s="45"/>
      <c r="J191" s="45"/>
      <c r="K191" s="45"/>
      <c r="L191" s="45"/>
      <c r="M191" s="45"/>
      <c r="N191" s="45"/>
      <c r="O191" s="4"/>
      <c r="P191" s="4"/>
      <c r="Q191" s="4"/>
      <c r="R191" s="4"/>
      <c r="S191" s="4"/>
      <c r="T191" s="4"/>
      <c r="U191" s="4"/>
      <c r="V191" s="4"/>
      <c r="W191" s="4"/>
      <c r="X191" s="4"/>
      <c r="Y191" s="4"/>
      <c r="Z191" s="49"/>
      <c r="AA191" s="49"/>
      <c r="AB191" s="4"/>
      <c r="AC191" s="4"/>
      <c r="AD191" s="4"/>
      <c r="AE191" s="4"/>
    </row>
    <row r="192" spans="1:31" ht="15.75" customHeight="1">
      <c r="A192" s="4"/>
      <c r="B192" s="4"/>
      <c r="C192" s="4"/>
      <c r="D192" s="4"/>
      <c r="E192" s="4"/>
      <c r="F192" s="4"/>
      <c r="G192" s="49"/>
      <c r="H192" s="49"/>
      <c r="I192" s="45"/>
      <c r="J192" s="45"/>
      <c r="K192" s="45"/>
      <c r="L192" s="45"/>
      <c r="M192" s="45"/>
      <c r="N192" s="45"/>
      <c r="O192" s="4"/>
      <c r="P192" s="4"/>
      <c r="Q192" s="4"/>
      <c r="R192" s="4"/>
      <c r="S192" s="4"/>
      <c r="T192" s="4"/>
      <c r="U192" s="4"/>
      <c r="V192" s="4"/>
      <c r="W192" s="4"/>
      <c r="X192" s="4"/>
      <c r="Y192" s="4"/>
      <c r="Z192" s="49"/>
      <c r="AA192" s="49"/>
      <c r="AB192" s="4"/>
      <c r="AC192" s="4"/>
      <c r="AD192" s="4"/>
      <c r="AE192" s="4"/>
    </row>
    <row r="193" spans="1:31" ht="15.75" customHeight="1">
      <c r="A193" s="4"/>
      <c r="B193" s="4"/>
      <c r="C193" s="4"/>
      <c r="D193" s="4"/>
      <c r="E193" s="4"/>
      <c r="F193" s="4"/>
      <c r="G193" s="49"/>
      <c r="H193" s="49"/>
      <c r="I193" s="45"/>
      <c r="J193" s="45"/>
      <c r="K193" s="45"/>
      <c r="L193" s="45"/>
      <c r="M193" s="45"/>
      <c r="N193" s="45"/>
      <c r="O193" s="4"/>
      <c r="P193" s="4"/>
      <c r="Q193" s="4"/>
      <c r="R193" s="4"/>
      <c r="S193" s="4"/>
      <c r="T193" s="4"/>
      <c r="U193" s="4"/>
      <c r="V193" s="4"/>
      <c r="W193" s="4"/>
      <c r="X193" s="4"/>
      <c r="Y193" s="4"/>
      <c r="Z193" s="49"/>
      <c r="AA193" s="49"/>
      <c r="AB193" s="4"/>
      <c r="AC193" s="4"/>
      <c r="AD193" s="4"/>
      <c r="AE193" s="4"/>
    </row>
    <row r="194" spans="1:31" ht="15.75" customHeight="1">
      <c r="A194" s="4"/>
      <c r="B194" s="4"/>
      <c r="C194" s="4"/>
      <c r="D194" s="4"/>
      <c r="E194" s="4"/>
      <c r="F194" s="4"/>
      <c r="G194" s="49"/>
      <c r="H194" s="49"/>
      <c r="I194" s="45"/>
      <c r="J194" s="45"/>
      <c r="K194" s="45"/>
      <c r="L194" s="45"/>
      <c r="M194" s="45"/>
      <c r="N194" s="45"/>
      <c r="O194" s="4"/>
      <c r="P194" s="4"/>
      <c r="Q194" s="4"/>
      <c r="R194" s="4"/>
      <c r="S194" s="4"/>
      <c r="T194" s="4"/>
      <c r="U194" s="4"/>
      <c r="V194" s="4"/>
      <c r="W194" s="4"/>
      <c r="X194" s="4"/>
      <c r="Y194" s="4"/>
      <c r="Z194" s="49"/>
      <c r="AA194" s="49"/>
      <c r="AB194" s="4"/>
      <c r="AC194" s="4"/>
      <c r="AD194" s="4"/>
      <c r="AE194" s="4"/>
    </row>
    <row r="195" spans="1:31" ht="15.75" customHeight="1">
      <c r="A195" s="4"/>
      <c r="B195" s="4"/>
      <c r="C195" s="4"/>
      <c r="D195" s="4"/>
      <c r="E195" s="4"/>
      <c r="F195" s="4"/>
      <c r="G195" s="49"/>
      <c r="H195" s="49"/>
      <c r="I195" s="45"/>
      <c r="J195" s="45"/>
      <c r="K195" s="45"/>
      <c r="L195" s="45"/>
      <c r="M195" s="45"/>
      <c r="N195" s="45"/>
      <c r="O195" s="4"/>
      <c r="P195" s="4"/>
      <c r="Q195" s="4"/>
      <c r="R195" s="4"/>
      <c r="S195" s="4"/>
      <c r="T195" s="4"/>
      <c r="U195" s="4"/>
      <c r="V195" s="4"/>
      <c r="W195" s="4"/>
      <c r="X195" s="4"/>
      <c r="Y195" s="4"/>
      <c r="Z195" s="49"/>
      <c r="AA195" s="49"/>
      <c r="AB195" s="4"/>
      <c r="AC195" s="4"/>
      <c r="AD195" s="4"/>
      <c r="AE195" s="4"/>
    </row>
    <row r="196" spans="1:31" ht="15.75" customHeight="1">
      <c r="A196" s="4"/>
      <c r="B196" s="4"/>
      <c r="C196" s="4"/>
      <c r="D196" s="4"/>
      <c r="E196" s="4"/>
      <c r="F196" s="4"/>
      <c r="G196" s="49"/>
      <c r="H196" s="49"/>
      <c r="I196" s="45"/>
      <c r="J196" s="45"/>
      <c r="K196" s="45"/>
      <c r="L196" s="45"/>
      <c r="M196" s="45"/>
      <c r="N196" s="45"/>
      <c r="O196" s="4"/>
      <c r="P196" s="4"/>
      <c r="Q196" s="4"/>
      <c r="R196" s="4"/>
      <c r="S196" s="4"/>
      <c r="T196" s="4"/>
      <c r="U196" s="4"/>
      <c r="V196" s="4"/>
      <c r="W196" s="4"/>
      <c r="X196" s="4"/>
      <c r="Y196" s="4"/>
      <c r="Z196" s="49"/>
      <c r="AA196" s="49"/>
      <c r="AB196" s="4"/>
      <c r="AC196" s="4"/>
      <c r="AD196" s="4"/>
      <c r="AE196" s="4"/>
    </row>
    <row r="197" spans="1:31" ht="15.75" customHeight="1">
      <c r="A197" s="4"/>
      <c r="B197" s="4"/>
      <c r="C197" s="4"/>
      <c r="D197" s="4"/>
      <c r="E197" s="4"/>
      <c r="F197" s="4"/>
      <c r="G197" s="49"/>
      <c r="H197" s="49"/>
      <c r="I197" s="45"/>
      <c r="J197" s="45"/>
      <c r="K197" s="45"/>
      <c r="L197" s="45"/>
      <c r="M197" s="45"/>
      <c r="N197" s="45"/>
      <c r="O197" s="4"/>
      <c r="P197" s="4"/>
      <c r="Q197" s="4"/>
      <c r="R197" s="4"/>
      <c r="S197" s="4"/>
      <c r="T197" s="4"/>
      <c r="U197" s="4"/>
      <c r="V197" s="4"/>
      <c r="W197" s="4"/>
      <c r="X197" s="4"/>
      <c r="Y197" s="4"/>
      <c r="Z197" s="49"/>
      <c r="AA197" s="49"/>
      <c r="AB197" s="4"/>
      <c r="AC197" s="4"/>
      <c r="AD197" s="4"/>
      <c r="AE197" s="4"/>
    </row>
    <row r="198" spans="1:31" ht="15.75" customHeight="1">
      <c r="A198" s="4"/>
      <c r="B198" s="4"/>
      <c r="C198" s="4"/>
      <c r="D198" s="4"/>
      <c r="E198" s="4"/>
      <c r="F198" s="4"/>
      <c r="G198" s="49"/>
      <c r="H198" s="49"/>
      <c r="I198" s="45"/>
      <c r="J198" s="45"/>
      <c r="K198" s="45"/>
      <c r="L198" s="45"/>
      <c r="M198" s="45"/>
      <c r="N198" s="45"/>
      <c r="O198" s="4"/>
      <c r="P198" s="4"/>
      <c r="Q198" s="4"/>
      <c r="R198" s="4"/>
      <c r="S198" s="4"/>
      <c r="T198" s="4"/>
      <c r="U198" s="4"/>
      <c r="V198" s="4"/>
      <c r="W198" s="4"/>
      <c r="X198" s="4"/>
      <c r="Y198" s="4"/>
      <c r="Z198" s="49"/>
      <c r="AA198" s="49"/>
      <c r="AB198" s="4"/>
      <c r="AC198" s="4"/>
      <c r="AD198" s="4"/>
      <c r="AE198" s="4"/>
    </row>
    <row r="199" spans="1:31" ht="15.75" customHeight="1">
      <c r="A199" s="4"/>
      <c r="B199" s="4"/>
      <c r="C199" s="4"/>
      <c r="D199" s="4"/>
      <c r="E199" s="4"/>
      <c r="F199" s="4"/>
      <c r="G199" s="49"/>
      <c r="H199" s="49"/>
      <c r="I199" s="45"/>
      <c r="J199" s="45"/>
      <c r="K199" s="45"/>
      <c r="L199" s="45"/>
      <c r="M199" s="45"/>
      <c r="N199" s="45"/>
      <c r="O199" s="4"/>
      <c r="P199" s="4"/>
      <c r="Q199" s="4"/>
      <c r="R199" s="4"/>
      <c r="S199" s="4"/>
      <c r="T199" s="4"/>
      <c r="U199" s="4"/>
      <c r="V199" s="4"/>
      <c r="W199" s="4"/>
      <c r="X199" s="4"/>
      <c r="Y199" s="4"/>
      <c r="Z199" s="49"/>
      <c r="AA199" s="49"/>
      <c r="AB199" s="4"/>
      <c r="AC199" s="4"/>
      <c r="AD199" s="4"/>
      <c r="AE199" s="4"/>
    </row>
    <row r="200" spans="1:31" ht="15.75" customHeight="1">
      <c r="A200" s="4"/>
      <c r="B200" s="4"/>
      <c r="C200" s="4"/>
      <c r="D200" s="4"/>
      <c r="E200" s="4"/>
      <c r="F200" s="4"/>
      <c r="G200" s="49"/>
      <c r="H200" s="49"/>
      <c r="I200" s="45"/>
      <c r="J200" s="45"/>
      <c r="K200" s="45"/>
      <c r="L200" s="45"/>
      <c r="M200" s="45"/>
      <c r="N200" s="45"/>
      <c r="O200" s="4"/>
      <c r="P200" s="4"/>
      <c r="Q200" s="4"/>
      <c r="R200" s="4"/>
      <c r="S200" s="4"/>
      <c r="T200" s="4"/>
      <c r="U200" s="4"/>
      <c r="V200" s="4"/>
      <c r="W200" s="4"/>
      <c r="X200" s="4"/>
      <c r="Y200" s="4"/>
      <c r="Z200" s="49"/>
      <c r="AA200" s="49"/>
      <c r="AB200" s="4"/>
      <c r="AC200" s="4"/>
      <c r="AD200" s="4"/>
      <c r="AE200" s="4"/>
    </row>
    <row r="201" spans="1:31" ht="15.75" customHeight="1">
      <c r="A201" s="4"/>
      <c r="B201" s="4"/>
      <c r="C201" s="4"/>
      <c r="D201" s="4"/>
      <c r="E201" s="4"/>
      <c r="F201" s="4"/>
      <c r="G201" s="49"/>
      <c r="H201" s="49"/>
      <c r="I201" s="45"/>
      <c r="J201" s="45"/>
      <c r="K201" s="45"/>
      <c r="L201" s="45"/>
      <c r="M201" s="45"/>
      <c r="N201" s="45"/>
      <c r="O201" s="4"/>
      <c r="P201" s="4"/>
      <c r="Q201" s="4"/>
      <c r="R201" s="4"/>
      <c r="S201" s="4"/>
      <c r="T201" s="4"/>
      <c r="U201" s="4"/>
      <c r="V201" s="4"/>
      <c r="W201" s="4"/>
      <c r="X201" s="4"/>
      <c r="Y201" s="4"/>
      <c r="Z201" s="49"/>
      <c r="AA201" s="49"/>
      <c r="AB201" s="4"/>
      <c r="AC201" s="4"/>
      <c r="AD201" s="4"/>
      <c r="AE201" s="4"/>
    </row>
    <row r="202" spans="1:31" ht="15.75" customHeight="1">
      <c r="A202" s="4"/>
      <c r="B202" s="4"/>
      <c r="C202" s="4"/>
      <c r="D202" s="4"/>
      <c r="E202" s="4"/>
      <c r="F202" s="4"/>
      <c r="G202" s="49"/>
      <c r="H202" s="49"/>
      <c r="I202" s="45"/>
      <c r="J202" s="45"/>
      <c r="K202" s="45"/>
      <c r="L202" s="45"/>
      <c r="M202" s="45"/>
      <c r="N202" s="45"/>
      <c r="O202" s="4"/>
      <c r="P202" s="4"/>
      <c r="Q202" s="4"/>
      <c r="R202" s="4"/>
      <c r="S202" s="4"/>
      <c r="T202" s="4"/>
      <c r="U202" s="4"/>
      <c r="V202" s="4"/>
      <c r="W202" s="4"/>
      <c r="X202" s="4"/>
      <c r="Y202" s="4"/>
      <c r="Z202" s="49"/>
      <c r="AA202" s="49"/>
      <c r="AB202" s="4"/>
      <c r="AC202" s="4"/>
      <c r="AD202" s="4"/>
      <c r="AE202" s="4"/>
    </row>
    <row r="203" spans="1:31" ht="15.75" customHeight="1">
      <c r="A203" s="4"/>
      <c r="B203" s="4"/>
      <c r="C203" s="4"/>
      <c r="D203" s="4"/>
      <c r="E203" s="4"/>
      <c r="F203" s="4"/>
      <c r="G203" s="49"/>
      <c r="H203" s="49"/>
      <c r="I203" s="45"/>
      <c r="J203" s="45"/>
      <c r="K203" s="45"/>
      <c r="L203" s="45"/>
      <c r="M203" s="45"/>
      <c r="N203" s="45"/>
      <c r="O203" s="4"/>
      <c r="P203" s="4"/>
      <c r="Q203" s="4"/>
      <c r="R203" s="4"/>
      <c r="S203" s="4"/>
      <c r="T203" s="4"/>
      <c r="U203" s="4"/>
      <c r="V203" s="4"/>
      <c r="W203" s="4"/>
      <c r="X203" s="4"/>
      <c r="Y203" s="4"/>
      <c r="Z203" s="49"/>
      <c r="AA203" s="49"/>
      <c r="AB203" s="4"/>
      <c r="AC203" s="4"/>
      <c r="AD203" s="4"/>
      <c r="AE203" s="4"/>
    </row>
    <row r="204" spans="1:31" ht="15.75" customHeight="1">
      <c r="A204" s="4"/>
      <c r="B204" s="4"/>
      <c r="C204" s="4"/>
      <c r="D204" s="4"/>
      <c r="E204" s="4"/>
      <c r="F204" s="4"/>
      <c r="G204" s="49"/>
      <c r="H204" s="49"/>
      <c r="I204" s="45"/>
      <c r="J204" s="45"/>
      <c r="K204" s="45"/>
      <c r="L204" s="45"/>
      <c r="M204" s="45"/>
      <c r="N204" s="45"/>
      <c r="O204" s="4"/>
      <c r="P204" s="4"/>
      <c r="Q204" s="4"/>
      <c r="R204" s="4"/>
      <c r="S204" s="4"/>
      <c r="T204" s="4"/>
      <c r="U204" s="4"/>
      <c r="V204" s="4"/>
      <c r="W204" s="4"/>
      <c r="X204" s="4"/>
      <c r="Y204" s="4"/>
      <c r="Z204" s="49"/>
      <c r="AA204" s="49"/>
      <c r="AB204" s="4"/>
      <c r="AC204" s="4"/>
      <c r="AD204" s="4"/>
      <c r="AE204" s="4"/>
    </row>
    <row r="205" spans="1:31" ht="15.75" customHeight="1">
      <c r="A205" s="4"/>
      <c r="B205" s="4"/>
      <c r="C205" s="4"/>
      <c r="D205" s="4"/>
      <c r="E205" s="4"/>
      <c r="F205" s="4"/>
      <c r="G205" s="49"/>
      <c r="H205" s="49"/>
      <c r="I205" s="45"/>
      <c r="J205" s="45"/>
      <c r="K205" s="45"/>
      <c r="L205" s="45"/>
      <c r="M205" s="45"/>
      <c r="N205" s="45"/>
      <c r="O205" s="4"/>
      <c r="P205" s="4"/>
      <c r="Q205" s="4"/>
      <c r="R205" s="4"/>
      <c r="S205" s="4"/>
      <c r="T205" s="4"/>
      <c r="U205" s="4"/>
      <c r="V205" s="4"/>
      <c r="W205" s="4"/>
      <c r="X205" s="4"/>
      <c r="Y205" s="4"/>
      <c r="Z205" s="49"/>
      <c r="AA205" s="49"/>
      <c r="AB205" s="4"/>
      <c r="AC205" s="4"/>
      <c r="AD205" s="4"/>
      <c r="AE205" s="4"/>
    </row>
    <row r="206" spans="1:31" ht="15.75" customHeight="1">
      <c r="A206" s="4"/>
      <c r="B206" s="4"/>
      <c r="C206" s="4"/>
      <c r="D206" s="4"/>
      <c r="E206" s="4"/>
      <c r="F206" s="4"/>
      <c r="G206" s="49"/>
      <c r="H206" s="49"/>
      <c r="I206" s="45"/>
      <c r="J206" s="45"/>
      <c r="K206" s="45"/>
      <c r="L206" s="45"/>
      <c r="M206" s="45"/>
      <c r="N206" s="45"/>
      <c r="O206" s="4"/>
      <c r="P206" s="4"/>
      <c r="Q206" s="4"/>
      <c r="R206" s="4"/>
      <c r="S206" s="4"/>
      <c r="T206" s="4"/>
      <c r="U206" s="4"/>
      <c r="V206" s="4"/>
      <c r="W206" s="4"/>
      <c r="X206" s="4"/>
      <c r="Y206" s="4"/>
      <c r="Z206" s="49"/>
      <c r="AA206" s="49"/>
      <c r="AB206" s="4"/>
      <c r="AC206" s="4"/>
      <c r="AD206" s="4"/>
      <c r="AE206" s="4"/>
    </row>
    <row r="207" spans="1:31" ht="15.75" customHeight="1">
      <c r="A207" s="4"/>
      <c r="B207" s="4"/>
      <c r="C207" s="4"/>
      <c r="D207" s="4"/>
      <c r="E207" s="4"/>
      <c r="F207" s="4"/>
      <c r="G207" s="49"/>
      <c r="H207" s="49"/>
      <c r="I207" s="45"/>
      <c r="J207" s="45"/>
      <c r="K207" s="45"/>
      <c r="L207" s="45"/>
      <c r="M207" s="45"/>
      <c r="N207" s="45"/>
      <c r="O207" s="4"/>
      <c r="P207" s="4"/>
      <c r="Q207" s="4"/>
      <c r="R207" s="4"/>
      <c r="S207" s="4"/>
      <c r="T207" s="4"/>
      <c r="U207" s="4"/>
      <c r="V207" s="4"/>
      <c r="W207" s="4"/>
      <c r="X207" s="4"/>
      <c r="Y207" s="4"/>
      <c r="Z207" s="49"/>
      <c r="AA207" s="49"/>
      <c r="AB207" s="4"/>
      <c r="AC207" s="4"/>
      <c r="AD207" s="4"/>
      <c r="AE207" s="4"/>
    </row>
    <row r="208" spans="1:31" ht="15.75" customHeight="1">
      <c r="A208" s="4"/>
      <c r="B208" s="4"/>
      <c r="C208" s="4"/>
      <c r="D208" s="4"/>
      <c r="E208" s="4"/>
      <c r="F208" s="4"/>
      <c r="G208" s="49"/>
      <c r="H208" s="49"/>
      <c r="I208" s="45"/>
      <c r="J208" s="45"/>
      <c r="K208" s="45"/>
      <c r="L208" s="45"/>
      <c r="M208" s="45"/>
      <c r="N208" s="45"/>
      <c r="O208" s="4"/>
      <c r="P208" s="4"/>
      <c r="Q208" s="4"/>
      <c r="R208" s="4"/>
      <c r="S208" s="4"/>
      <c r="T208" s="4"/>
      <c r="U208" s="4"/>
      <c r="V208" s="4"/>
      <c r="W208" s="4"/>
      <c r="X208" s="4"/>
      <c r="Y208" s="4"/>
      <c r="Z208" s="49"/>
      <c r="AA208" s="49"/>
      <c r="AB208" s="4"/>
      <c r="AC208" s="4"/>
      <c r="AD208" s="4"/>
      <c r="AE208" s="4"/>
    </row>
    <row r="209" spans="1:31" ht="15.75" customHeight="1">
      <c r="A209" s="4"/>
      <c r="B209" s="4"/>
      <c r="C209" s="4"/>
      <c r="D209" s="4"/>
      <c r="E209" s="4"/>
      <c r="F209" s="4"/>
      <c r="G209" s="49"/>
      <c r="H209" s="49"/>
      <c r="I209" s="45"/>
      <c r="J209" s="45"/>
      <c r="K209" s="45"/>
      <c r="L209" s="45"/>
      <c r="M209" s="45"/>
      <c r="N209" s="45"/>
      <c r="O209" s="4"/>
      <c r="P209" s="4"/>
      <c r="Q209" s="4"/>
      <c r="R209" s="4"/>
      <c r="S209" s="4"/>
      <c r="T209" s="4"/>
      <c r="U209" s="4"/>
      <c r="V209" s="4"/>
      <c r="W209" s="4"/>
      <c r="X209" s="4"/>
      <c r="Y209" s="4"/>
      <c r="Z209" s="49"/>
      <c r="AA209" s="49"/>
      <c r="AB209" s="4"/>
      <c r="AC209" s="4"/>
      <c r="AD209" s="4"/>
      <c r="AE209" s="4"/>
    </row>
    <row r="210" spans="1:31" ht="15.75" customHeight="1">
      <c r="A210" s="4"/>
      <c r="B210" s="4"/>
      <c r="C210" s="4"/>
      <c r="D210" s="4"/>
      <c r="E210" s="4"/>
      <c r="F210" s="4"/>
      <c r="G210" s="49"/>
      <c r="H210" s="49"/>
      <c r="I210" s="45"/>
      <c r="J210" s="45"/>
      <c r="K210" s="45"/>
      <c r="L210" s="45"/>
      <c r="M210" s="45"/>
      <c r="N210" s="45"/>
      <c r="O210" s="4"/>
      <c r="P210" s="4"/>
      <c r="Q210" s="4"/>
      <c r="R210" s="4"/>
      <c r="S210" s="4"/>
      <c r="T210" s="4"/>
      <c r="U210" s="4"/>
      <c r="V210" s="4"/>
      <c r="W210" s="4"/>
      <c r="X210" s="4"/>
      <c r="Y210" s="4"/>
      <c r="Z210" s="49"/>
      <c r="AA210" s="49"/>
      <c r="AB210" s="4"/>
      <c r="AC210" s="4"/>
      <c r="AD210" s="4"/>
      <c r="AE210" s="4"/>
    </row>
    <row r="211" spans="1:31" ht="15.75" customHeight="1">
      <c r="A211" s="4"/>
      <c r="B211" s="4"/>
      <c r="C211" s="4"/>
      <c r="D211" s="4"/>
      <c r="E211" s="4"/>
      <c r="F211" s="4"/>
      <c r="G211" s="49"/>
      <c r="H211" s="49"/>
      <c r="I211" s="45"/>
      <c r="J211" s="45"/>
      <c r="K211" s="45"/>
      <c r="L211" s="45"/>
      <c r="M211" s="45"/>
      <c r="N211" s="45"/>
      <c r="O211" s="4"/>
      <c r="P211" s="4"/>
      <c r="Q211" s="4"/>
      <c r="R211" s="4"/>
      <c r="S211" s="4"/>
      <c r="T211" s="4"/>
      <c r="U211" s="4"/>
      <c r="V211" s="4"/>
      <c r="W211" s="4"/>
      <c r="X211" s="4"/>
      <c r="Y211" s="4"/>
      <c r="Z211" s="49"/>
      <c r="AA211" s="49"/>
      <c r="AB211" s="4"/>
      <c r="AC211" s="4"/>
      <c r="AD211" s="4"/>
      <c r="AE211" s="4"/>
    </row>
    <row r="212" spans="1:31" ht="15.75" customHeight="1">
      <c r="A212" s="4"/>
      <c r="B212" s="4"/>
      <c r="C212" s="4"/>
      <c r="D212" s="4"/>
      <c r="E212" s="4"/>
      <c r="F212" s="4"/>
      <c r="G212" s="49"/>
      <c r="H212" s="49"/>
      <c r="I212" s="45"/>
      <c r="J212" s="45"/>
      <c r="K212" s="45"/>
      <c r="L212" s="45"/>
      <c r="M212" s="45"/>
      <c r="N212" s="45"/>
      <c r="O212" s="4"/>
      <c r="P212" s="4"/>
      <c r="Q212" s="4"/>
      <c r="R212" s="4"/>
      <c r="S212" s="4"/>
      <c r="T212" s="4"/>
      <c r="U212" s="4"/>
      <c r="V212" s="4"/>
      <c r="W212" s="4"/>
      <c r="X212" s="4"/>
      <c r="Y212" s="4"/>
      <c r="Z212" s="49"/>
      <c r="AA212" s="49"/>
      <c r="AB212" s="4"/>
      <c r="AC212" s="4"/>
      <c r="AD212" s="4"/>
      <c r="AE212" s="4"/>
    </row>
    <row r="213" spans="1:31" ht="15.75" customHeight="1">
      <c r="A213" s="4"/>
      <c r="B213" s="4"/>
      <c r="C213" s="4"/>
      <c r="D213" s="4"/>
      <c r="E213" s="4"/>
      <c r="F213" s="4"/>
      <c r="G213" s="49"/>
      <c r="H213" s="49"/>
      <c r="I213" s="45"/>
      <c r="J213" s="45"/>
      <c r="K213" s="45"/>
      <c r="L213" s="45"/>
      <c r="M213" s="45"/>
      <c r="N213" s="45"/>
      <c r="O213" s="4"/>
      <c r="P213" s="4"/>
      <c r="Q213" s="4"/>
      <c r="R213" s="4"/>
      <c r="S213" s="4"/>
      <c r="T213" s="4"/>
      <c r="U213" s="4"/>
      <c r="V213" s="4"/>
      <c r="W213" s="4"/>
      <c r="X213" s="4"/>
      <c r="Y213" s="4"/>
      <c r="Z213" s="49"/>
      <c r="AA213" s="49"/>
      <c r="AB213" s="4"/>
      <c r="AC213" s="4"/>
      <c r="AD213" s="4"/>
      <c r="AE213" s="4"/>
    </row>
    <row r="214" spans="1:31" ht="15.75" customHeight="1">
      <c r="A214" s="4"/>
      <c r="B214" s="4"/>
      <c r="C214" s="4"/>
      <c r="D214" s="4"/>
      <c r="E214" s="4"/>
      <c r="F214" s="4"/>
      <c r="G214" s="49"/>
      <c r="H214" s="49"/>
      <c r="I214" s="45"/>
      <c r="J214" s="45"/>
      <c r="K214" s="45"/>
      <c r="L214" s="45"/>
      <c r="M214" s="45"/>
      <c r="N214" s="45"/>
      <c r="O214" s="4"/>
      <c r="P214" s="4"/>
      <c r="Q214" s="4"/>
      <c r="R214" s="4"/>
      <c r="S214" s="4"/>
      <c r="T214" s="4"/>
      <c r="U214" s="4"/>
      <c r="V214" s="4"/>
      <c r="W214" s="4"/>
      <c r="X214" s="4"/>
      <c r="Y214" s="4"/>
      <c r="Z214" s="49"/>
      <c r="AA214" s="49"/>
      <c r="AB214" s="4"/>
      <c r="AC214" s="4"/>
      <c r="AD214" s="4"/>
      <c r="AE214" s="4"/>
    </row>
    <row r="215" spans="1:31" ht="15.75" customHeight="1">
      <c r="A215" s="4"/>
      <c r="B215" s="4"/>
      <c r="C215" s="4"/>
      <c r="D215" s="4"/>
      <c r="E215" s="4"/>
      <c r="F215" s="4"/>
      <c r="G215" s="49"/>
      <c r="H215" s="49"/>
      <c r="I215" s="45"/>
      <c r="J215" s="45"/>
      <c r="K215" s="45"/>
      <c r="L215" s="45"/>
      <c r="M215" s="45"/>
      <c r="N215" s="45"/>
      <c r="O215" s="4"/>
      <c r="P215" s="4"/>
      <c r="Q215" s="4"/>
      <c r="R215" s="4"/>
      <c r="S215" s="4"/>
      <c r="T215" s="4"/>
      <c r="U215" s="4"/>
      <c r="V215" s="4"/>
      <c r="W215" s="4"/>
      <c r="X215" s="4"/>
      <c r="Y215" s="4"/>
      <c r="Z215" s="49"/>
      <c r="AA215" s="49"/>
      <c r="AB215" s="4"/>
      <c r="AC215" s="4"/>
      <c r="AD215" s="4"/>
      <c r="AE215" s="4"/>
    </row>
    <row r="216" spans="1:31" ht="15.75" customHeight="1">
      <c r="A216" s="4"/>
      <c r="B216" s="4"/>
      <c r="C216" s="4"/>
      <c r="D216" s="4"/>
      <c r="E216" s="4"/>
      <c r="F216" s="4"/>
      <c r="G216" s="49"/>
      <c r="H216" s="49"/>
      <c r="I216" s="45"/>
      <c r="J216" s="45"/>
      <c r="K216" s="45"/>
      <c r="L216" s="45"/>
      <c r="M216" s="45"/>
      <c r="N216" s="45"/>
      <c r="O216" s="4"/>
      <c r="P216" s="4"/>
      <c r="Q216" s="4"/>
      <c r="R216" s="4"/>
      <c r="S216" s="4"/>
      <c r="T216" s="4"/>
      <c r="U216" s="4"/>
      <c r="V216" s="4"/>
      <c r="W216" s="4"/>
      <c r="X216" s="4"/>
      <c r="Y216" s="4"/>
      <c r="Z216" s="49"/>
      <c r="AA216" s="49"/>
      <c r="AB216" s="4"/>
      <c r="AC216" s="4"/>
      <c r="AD216" s="4"/>
      <c r="AE216" s="4"/>
    </row>
    <row r="217" spans="1:31" ht="15.75" customHeight="1">
      <c r="A217" s="4"/>
      <c r="B217" s="4"/>
      <c r="C217" s="4"/>
      <c r="D217" s="4"/>
      <c r="E217" s="4"/>
      <c r="F217" s="4"/>
      <c r="G217" s="49"/>
      <c r="H217" s="49"/>
      <c r="I217" s="45"/>
      <c r="J217" s="45"/>
      <c r="K217" s="45"/>
      <c r="L217" s="45"/>
      <c r="M217" s="45"/>
      <c r="N217" s="45"/>
      <c r="O217" s="4"/>
      <c r="P217" s="4"/>
      <c r="Q217" s="4"/>
      <c r="R217" s="4"/>
      <c r="S217" s="4"/>
      <c r="T217" s="4"/>
      <c r="U217" s="4"/>
      <c r="V217" s="4"/>
      <c r="W217" s="4"/>
      <c r="X217" s="4"/>
      <c r="Y217" s="4"/>
      <c r="Z217" s="49"/>
      <c r="AA217" s="49"/>
      <c r="AB217" s="4"/>
      <c r="AC217" s="4"/>
      <c r="AD217" s="4"/>
      <c r="AE217" s="4"/>
    </row>
    <row r="218" spans="1:31" ht="15.75" customHeight="1">
      <c r="A218" s="4"/>
      <c r="B218" s="4"/>
      <c r="C218" s="4"/>
      <c r="D218" s="4"/>
      <c r="E218" s="4"/>
      <c r="F218" s="4"/>
      <c r="G218" s="49"/>
      <c r="H218" s="49"/>
      <c r="I218" s="45"/>
      <c r="J218" s="45"/>
      <c r="K218" s="45"/>
      <c r="L218" s="45"/>
      <c r="M218" s="45"/>
      <c r="N218" s="45"/>
      <c r="O218" s="4"/>
      <c r="P218" s="4"/>
      <c r="Q218" s="4"/>
      <c r="R218" s="4"/>
      <c r="S218" s="4"/>
      <c r="T218" s="4"/>
      <c r="U218" s="4"/>
      <c r="V218" s="4"/>
      <c r="W218" s="4"/>
      <c r="X218" s="4"/>
      <c r="Y218" s="4"/>
      <c r="Z218" s="49"/>
      <c r="AA218" s="49"/>
      <c r="AB218" s="4"/>
      <c r="AC218" s="4"/>
      <c r="AD218" s="4"/>
      <c r="AE218" s="4"/>
    </row>
    <row r="219" spans="1:31" ht="15.75" customHeight="1">
      <c r="A219" s="4"/>
      <c r="B219" s="4"/>
      <c r="C219" s="4"/>
      <c r="D219" s="4"/>
      <c r="E219" s="4"/>
      <c r="F219" s="4"/>
      <c r="G219" s="49"/>
      <c r="H219" s="49"/>
      <c r="I219" s="45"/>
      <c r="J219" s="45"/>
      <c r="K219" s="45"/>
      <c r="L219" s="45"/>
      <c r="M219" s="45"/>
      <c r="N219" s="45"/>
      <c r="O219" s="4"/>
      <c r="P219" s="4"/>
      <c r="Q219" s="4"/>
      <c r="R219" s="4"/>
      <c r="S219" s="4"/>
      <c r="T219" s="4"/>
      <c r="U219" s="4"/>
      <c r="V219" s="4"/>
      <c r="W219" s="4"/>
      <c r="X219" s="4"/>
      <c r="Y219" s="4"/>
      <c r="Z219" s="49"/>
      <c r="AA219" s="49"/>
      <c r="AB219" s="4"/>
      <c r="AC219" s="4"/>
      <c r="AD219" s="4"/>
      <c r="AE219" s="4"/>
    </row>
    <row r="220" spans="1:31" ht="15.75" customHeight="1">
      <c r="A220" s="4"/>
      <c r="B220" s="4"/>
      <c r="C220" s="4"/>
      <c r="D220" s="4"/>
      <c r="E220" s="4"/>
      <c r="F220" s="4"/>
      <c r="G220" s="49"/>
      <c r="H220" s="49"/>
      <c r="I220" s="45"/>
      <c r="J220" s="45"/>
      <c r="K220" s="45"/>
      <c r="L220" s="45"/>
      <c r="M220" s="45"/>
      <c r="N220" s="45"/>
      <c r="O220" s="4"/>
      <c r="P220" s="4"/>
      <c r="Q220" s="4"/>
      <c r="R220" s="4"/>
      <c r="S220" s="4"/>
      <c r="T220" s="4"/>
      <c r="U220" s="4"/>
      <c r="V220" s="4"/>
      <c r="W220" s="4"/>
      <c r="X220" s="4"/>
      <c r="Y220" s="4"/>
      <c r="Z220" s="49"/>
      <c r="AA220" s="49"/>
      <c r="AB220" s="4"/>
      <c r="AC220" s="4"/>
      <c r="AD220" s="4"/>
      <c r="AE220" s="4"/>
    </row>
    <row r="221" spans="1:31" ht="15.75" customHeight="1"/>
    <row r="222" spans="1:31" ht="15.75" customHeight="1"/>
    <row r="223" spans="1:31" ht="15.75" customHeight="1"/>
    <row r="224" spans="1:31"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00"/>
  <sheetViews>
    <sheetView workbookViewId="0">
      <pane ySplit="1" topLeftCell="A2" activePane="bottomLeft" state="frozen"/>
      <selection pane="bottomLeft" activeCell="B3" sqref="B3"/>
    </sheetView>
  </sheetViews>
  <sheetFormatPr baseColWidth="10" defaultColWidth="14.42578125" defaultRowHeight="15" customHeight="1"/>
  <cols>
    <col min="1" max="1" width="13.5703125" customWidth="1"/>
    <col min="2" max="2" width="36.85546875" customWidth="1"/>
    <col min="3" max="3" width="39.140625" customWidth="1"/>
    <col min="4" max="4" width="27.7109375" customWidth="1"/>
    <col min="5" max="6" width="10.7109375" customWidth="1"/>
  </cols>
  <sheetData>
    <row r="1" spans="1:24" ht="27.75" customHeight="1">
      <c r="A1" s="50" t="s">
        <v>443</v>
      </c>
      <c r="B1" s="51" t="s">
        <v>336</v>
      </c>
      <c r="C1" s="51" t="s">
        <v>444</v>
      </c>
      <c r="D1" s="51" t="s">
        <v>445</v>
      </c>
      <c r="E1" s="52"/>
      <c r="F1" s="52"/>
      <c r="G1" s="52"/>
      <c r="H1" s="52"/>
      <c r="I1" s="52"/>
      <c r="J1" s="52"/>
      <c r="K1" s="52"/>
      <c r="L1" s="52"/>
      <c r="M1" s="52"/>
      <c r="N1" s="52"/>
      <c r="O1" s="52"/>
      <c r="P1" s="52"/>
      <c r="Q1" s="52"/>
      <c r="R1" s="52"/>
      <c r="S1" s="52"/>
      <c r="T1" s="52"/>
      <c r="U1" s="52"/>
      <c r="V1" s="52"/>
      <c r="W1" s="52"/>
      <c r="X1" s="52"/>
    </row>
    <row r="2" spans="1:24" ht="99">
      <c r="A2" s="53" t="s">
        <v>360</v>
      </c>
      <c r="B2" s="54" t="s">
        <v>446</v>
      </c>
      <c r="C2" s="54" t="s">
        <v>447</v>
      </c>
      <c r="D2" s="54" t="s">
        <v>448</v>
      </c>
      <c r="E2" s="55"/>
      <c r="F2" s="55"/>
      <c r="G2" s="55"/>
      <c r="H2" s="55"/>
      <c r="I2" s="55"/>
      <c r="J2" s="55"/>
      <c r="K2" s="55"/>
      <c r="L2" s="55"/>
      <c r="M2" s="55"/>
      <c r="N2" s="55"/>
      <c r="O2" s="55"/>
      <c r="P2" s="55"/>
      <c r="Q2" s="55"/>
      <c r="R2" s="55"/>
      <c r="S2" s="55"/>
      <c r="T2" s="55"/>
      <c r="U2" s="55"/>
      <c r="V2" s="55"/>
      <c r="W2" s="55"/>
      <c r="X2" s="55"/>
    </row>
    <row r="3" spans="1:24" ht="117">
      <c r="A3" s="53" t="s">
        <v>376</v>
      </c>
      <c r="B3" s="54" t="s">
        <v>449</v>
      </c>
      <c r="C3" s="54" t="s">
        <v>450</v>
      </c>
      <c r="D3" s="54" t="s">
        <v>451</v>
      </c>
      <c r="E3" s="55"/>
      <c r="F3" s="55"/>
      <c r="G3" s="55"/>
      <c r="H3" s="55"/>
      <c r="I3" s="55"/>
      <c r="J3" s="55"/>
      <c r="K3" s="55"/>
      <c r="L3" s="55"/>
      <c r="M3" s="55"/>
      <c r="N3" s="55"/>
      <c r="O3" s="55"/>
      <c r="P3" s="55"/>
      <c r="Q3" s="55"/>
      <c r="R3" s="55"/>
      <c r="S3" s="55"/>
      <c r="T3" s="55"/>
      <c r="U3" s="55"/>
      <c r="V3" s="55"/>
      <c r="W3" s="55"/>
      <c r="X3" s="55"/>
    </row>
    <row r="4" spans="1:24" ht="63">
      <c r="A4" s="53" t="s">
        <v>422</v>
      </c>
      <c r="B4" s="54" t="s">
        <v>452</v>
      </c>
      <c r="C4" s="54" t="s">
        <v>453</v>
      </c>
      <c r="D4" s="54" t="s">
        <v>454</v>
      </c>
      <c r="E4" s="55"/>
      <c r="F4" s="55"/>
      <c r="G4" s="55"/>
      <c r="H4" s="55"/>
      <c r="I4" s="55"/>
      <c r="J4" s="55"/>
      <c r="K4" s="55"/>
      <c r="L4" s="55"/>
      <c r="M4" s="55"/>
      <c r="N4" s="55"/>
      <c r="O4" s="55"/>
      <c r="P4" s="55"/>
      <c r="Q4" s="55"/>
      <c r="R4" s="55"/>
      <c r="S4" s="55"/>
      <c r="T4" s="55"/>
      <c r="U4" s="55"/>
      <c r="V4" s="55"/>
      <c r="W4" s="55"/>
      <c r="X4" s="55"/>
    </row>
    <row r="5" spans="1:24" ht="45">
      <c r="A5" s="53" t="s">
        <v>426</v>
      </c>
      <c r="B5" s="54" t="s">
        <v>455</v>
      </c>
      <c r="C5" s="54" t="s">
        <v>456</v>
      </c>
      <c r="D5" s="54" t="s">
        <v>457</v>
      </c>
      <c r="E5" s="55"/>
      <c r="F5" s="55"/>
      <c r="G5" s="55"/>
      <c r="H5" s="55"/>
      <c r="I5" s="55"/>
      <c r="J5" s="55"/>
      <c r="K5" s="55"/>
      <c r="L5" s="55"/>
      <c r="M5" s="55"/>
      <c r="N5" s="55"/>
      <c r="O5" s="55"/>
      <c r="P5" s="55"/>
      <c r="Q5" s="55"/>
      <c r="R5" s="55"/>
      <c r="S5" s="55"/>
      <c r="T5" s="55"/>
      <c r="U5" s="55"/>
      <c r="V5" s="55"/>
      <c r="W5" s="55"/>
      <c r="X5" s="55"/>
    </row>
    <row r="6" spans="1:24" ht="63">
      <c r="A6" s="53" t="s">
        <v>430</v>
      </c>
      <c r="B6" s="54" t="s">
        <v>458</v>
      </c>
      <c r="C6" s="54" t="s">
        <v>459</v>
      </c>
      <c r="D6" s="54" t="s">
        <v>454</v>
      </c>
      <c r="E6" s="55"/>
      <c r="F6" s="55"/>
      <c r="G6" s="55"/>
      <c r="H6" s="55"/>
      <c r="I6" s="55"/>
      <c r="J6" s="55"/>
      <c r="K6" s="55"/>
      <c r="L6" s="55"/>
      <c r="M6" s="55"/>
      <c r="N6" s="55"/>
      <c r="O6" s="55"/>
      <c r="P6" s="55"/>
      <c r="Q6" s="55"/>
      <c r="R6" s="55"/>
      <c r="S6" s="55"/>
      <c r="T6" s="55"/>
      <c r="U6" s="55"/>
      <c r="V6" s="55"/>
      <c r="W6" s="55"/>
      <c r="X6" s="55"/>
    </row>
    <row r="7" spans="1:24" ht="120" customHeight="1">
      <c r="A7" s="53" t="s">
        <v>6</v>
      </c>
      <c r="B7" s="54" t="s">
        <v>460</v>
      </c>
      <c r="C7" s="54" t="s">
        <v>461</v>
      </c>
      <c r="D7" s="54" t="s">
        <v>462</v>
      </c>
      <c r="E7" s="55"/>
      <c r="F7" s="55"/>
      <c r="G7" s="55"/>
      <c r="H7" s="55"/>
      <c r="I7" s="55"/>
      <c r="J7" s="55"/>
      <c r="K7" s="55"/>
      <c r="L7" s="55"/>
      <c r="M7" s="55"/>
      <c r="N7" s="55"/>
      <c r="O7" s="55"/>
      <c r="P7" s="55"/>
      <c r="Q7" s="55"/>
      <c r="R7" s="55"/>
      <c r="S7" s="55"/>
      <c r="T7" s="55"/>
      <c r="U7" s="55"/>
      <c r="V7" s="55"/>
      <c r="W7" s="55"/>
      <c r="X7" s="55"/>
    </row>
    <row r="8" spans="1:24" ht="54">
      <c r="A8" s="53" t="s">
        <v>396</v>
      </c>
      <c r="B8" s="54" t="s">
        <v>463</v>
      </c>
      <c r="C8" s="54" t="s">
        <v>464</v>
      </c>
      <c r="D8" s="54" t="s">
        <v>451</v>
      </c>
      <c r="E8" s="55"/>
      <c r="F8" s="55"/>
      <c r="G8" s="55"/>
      <c r="H8" s="55"/>
      <c r="I8" s="55"/>
      <c r="J8" s="55"/>
      <c r="K8" s="55"/>
      <c r="L8" s="55"/>
      <c r="M8" s="55"/>
      <c r="N8" s="55"/>
      <c r="O8" s="55"/>
      <c r="P8" s="55"/>
      <c r="Q8" s="55"/>
      <c r="R8" s="55"/>
      <c r="S8" s="55"/>
      <c r="T8" s="55"/>
      <c r="U8" s="55"/>
      <c r="V8" s="55"/>
      <c r="W8" s="55"/>
      <c r="X8" s="55"/>
    </row>
    <row r="9" spans="1:24" ht="63">
      <c r="A9" s="53" t="s">
        <v>416</v>
      </c>
      <c r="B9" s="54" t="s">
        <v>465</v>
      </c>
      <c r="C9" s="54" t="s">
        <v>466</v>
      </c>
      <c r="D9" s="54" t="s">
        <v>467</v>
      </c>
      <c r="E9" s="55"/>
      <c r="F9" s="55"/>
      <c r="G9" s="55"/>
      <c r="H9" s="55"/>
      <c r="I9" s="55"/>
      <c r="J9" s="55"/>
      <c r="K9" s="55"/>
      <c r="L9" s="55"/>
      <c r="M9" s="55"/>
      <c r="N9" s="55"/>
      <c r="O9" s="55"/>
      <c r="P9" s="55"/>
      <c r="Q9" s="55"/>
      <c r="R9" s="55"/>
      <c r="S9" s="55"/>
      <c r="T9" s="55"/>
      <c r="U9" s="55"/>
      <c r="V9" s="55"/>
      <c r="W9" s="55"/>
      <c r="X9" s="55"/>
    </row>
    <row r="10" spans="1:24" ht="63">
      <c r="A10" s="53" t="s">
        <v>434</v>
      </c>
      <c r="B10" s="54" t="s">
        <v>468</v>
      </c>
      <c r="C10" s="54" t="s">
        <v>469</v>
      </c>
      <c r="D10" s="54" t="s">
        <v>454</v>
      </c>
      <c r="E10" s="55"/>
      <c r="F10" s="55"/>
      <c r="G10" s="55"/>
      <c r="H10" s="55"/>
      <c r="I10" s="55"/>
      <c r="J10" s="55"/>
      <c r="K10" s="55"/>
      <c r="L10" s="55"/>
      <c r="M10" s="55"/>
      <c r="N10" s="55"/>
      <c r="O10" s="55"/>
      <c r="P10" s="55"/>
      <c r="Q10" s="55"/>
      <c r="R10" s="55"/>
      <c r="S10" s="55"/>
      <c r="T10" s="55"/>
      <c r="U10" s="55"/>
      <c r="V10" s="55"/>
      <c r="W10" s="55"/>
      <c r="X10" s="55"/>
    </row>
    <row r="11" spans="1:24" ht="63">
      <c r="A11" s="53" t="s">
        <v>436</v>
      </c>
      <c r="B11" s="54" t="s">
        <v>470</v>
      </c>
      <c r="C11" s="54" t="s">
        <v>471</v>
      </c>
      <c r="D11" s="54" t="s">
        <v>454</v>
      </c>
      <c r="E11" s="55"/>
      <c r="F11" s="55"/>
      <c r="G11" s="55"/>
      <c r="H11" s="55"/>
      <c r="I11" s="55"/>
      <c r="J11" s="55"/>
      <c r="K11" s="55"/>
      <c r="L11" s="55"/>
      <c r="M11" s="55"/>
      <c r="N11" s="55"/>
      <c r="O11" s="55"/>
      <c r="P11" s="55"/>
      <c r="Q11" s="55"/>
      <c r="R11" s="55"/>
      <c r="S11" s="55"/>
      <c r="T11" s="55"/>
      <c r="U11" s="55"/>
      <c r="V11" s="55"/>
      <c r="W11" s="55"/>
      <c r="X11" s="55"/>
    </row>
    <row r="12" spans="1:24" ht="63">
      <c r="A12" s="53" t="s">
        <v>437</v>
      </c>
      <c r="B12" s="54" t="s">
        <v>472</v>
      </c>
      <c r="C12" s="54" t="s">
        <v>473</v>
      </c>
      <c r="D12" s="54" t="s">
        <v>454</v>
      </c>
      <c r="E12" s="55"/>
      <c r="F12" s="55"/>
      <c r="G12" s="55"/>
      <c r="H12" s="55"/>
      <c r="I12" s="55"/>
      <c r="J12" s="55"/>
      <c r="K12" s="55"/>
      <c r="L12" s="55"/>
      <c r="M12" s="55"/>
      <c r="N12" s="55"/>
      <c r="O12" s="55"/>
      <c r="P12" s="55"/>
      <c r="Q12" s="55"/>
      <c r="R12" s="55"/>
      <c r="S12" s="55"/>
      <c r="T12" s="55"/>
      <c r="U12" s="55"/>
      <c r="V12" s="55"/>
      <c r="W12" s="55"/>
      <c r="X12" s="55"/>
    </row>
    <row r="13" spans="1:24" ht="63">
      <c r="A13" s="53" t="s">
        <v>438</v>
      </c>
      <c r="B13" s="54" t="s">
        <v>474</v>
      </c>
      <c r="C13" s="54" t="s">
        <v>475</v>
      </c>
      <c r="D13" s="54" t="s">
        <v>454</v>
      </c>
      <c r="E13" s="55"/>
      <c r="F13" s="55"/>
      <c r="G13" s="55"/>
      <c r="H13" s="55"/>
      <c r="I13" s="55"/>
      <c r="J13" s="55"/>
      <c r="K13" s="55"/>
      <c r="L13" s="55"/>
      <c r="M13" s="55"/>
      <c r="N13" s="55"/>
      <c r="O13" s="55"/>
      <c r="P13" s="55"/>
      <c r="Q13" s="55"/>
      <c r="R13" s="55"/>
      <c r="S13" s="55"/>
      <c r="T13" s="55"/>
      <c r="U13" s="55"/>
      <c r="V13" s="55"/>
      <c r="W13" s="55"/>
      <c r="X13" s="55"/>
    </row>
    <row r="14" spans="1:24" ht="63">
      <c r="A14" s="53" t="s">
        <v>439</v>
      </c>
      <c r="B14" s="54" t="s">
        <v>476</v>
      </c>
      <c r="C14" s="54" t="s">
        <v>477</v>
      </c>
      <c r="D14" s="54" t="s">
        <v>454</v>
      </c>
      <c r="E14" s="55"/>
      <c r="F14" s="55"/>
      <c r="G14" s="55"/>
      <c r="H14" s="55"/>
      <c r="I14" s="55"/>
      <c r="J14" s="55"/>
      <c r="K14" s="55"/>
      <c r="L14" s="55"/>
      <c r="M14" s="55"/>
      <c r="N14" s="55"/>
      <c r="O14" s="55"/>
      <c r="P14" s="55"/>
      <c r="Q14" s="55"/>
      <c r="R14" s="55"/>
      <c r="S14" s="55"/>
      <c r="T14" s="55"/>
      <c r="U14" s="55"/>
      <c r="V14" s="55"/>
      <c r="W14" s="55"/>
      <c r="X14" s="55"/>
    </row>
    <row r="15" spans="1:24" ht="72">
      <c r="A15" s="53" t="s">
        <v>440</v>
      </c>
      <c r="B15" s="54" t="s">
        <v>478</v>
      </c>
      <c r="C15" s="54" t="s">
        <v>479</v>
      </c>
      <c r="D15" s="54" t="s">
        <v>480</v>
      </c>
      <c r="E15" s="55"/>
      <c r="F15" s="55"/>
      <c r="G15" s="55"/>
      <c r="H15" s="55"/>
      <c r="I15" s="55"/>
      <c r="J15" s="55"/>
      <c r="K15" s="55"/>
      <c r="L15" s="55"/>
      <c r="M15" s="55"/>
      <c r="N15" s="55"/>
      <c r="O15" s="55"/>
      <c r="P15" s="55"/>
      <c r="Q15" s="55"/>
      <c r="R15" s="55"/>
      <c r="S15" s="55"/>
      <c r="T15" s="55"/>
      <c r="U15" s="55"/>
      <c r="V15" s="55"/>
      <c r="W15" s="55"/>
      <c r="X15" s="55"/>
    </row>
    <row r="16" spans="1:24" ht="36">
      <c r="A16" s="53" t="s">
        <v>442</v>
      </c>
      <c r="B16" s="56"/>
      <c r="C16" s="56"/>
      <c r="D16" s="54" t="s">
        <v>462</v>
      </c>
      <c r="E16" s="55"/>
      <c r="F16" s="55"/>
      <c r="G16" s="55"/>
      <c r="H16" s="55"/>
      <c r="I16" s="55"/>
      <c r="J16" s="55"/>
      <c r="K16" s="55"/>
      <c r="L16" s="55"/>
      <c r="M16" s="55"/>
      <c r="N16" s="55"/>
      <c r="O16" s="55"/>
      <c r="P16" s="55"/>
      <c r="Q16" s="55"/>
      <c r="R16" s="55"/>
      <c r="S16" s="55"/>
      <c r="T16" s="55"/>
      <c r="U16" s="55"/>
      <c r="V16" s="55"/>
      <c r="W16" s="55"/>
      <c r="X16" s="55"/>
    </row>
    <row r="17" spans="1:24" ht="90">
      <c r="A17" s="53" t="s">
        <v>441</v>
      </c>
      <c r="B17" s="54" t="s">
        <v>481</v>
      </c>
      <c r="C17" s="54" t="s">
        <v>482</v>
      </c>
      <c r="D17" s="54" t="s">
        <v>454</v>
      </c>
      <c r="E17" s="55"/>
      <c r="F17" s="55"/>
      <c r="G17" s="55"/>
      <c r="H17" s="55"/>
      <c r="I17" s="55"/>
      <c r="J17" s="55"/>
      <c r="K17" s="55"/>
      <c r="L17" s="55"/>
      <c r="M17" s="55"/>
      <c r="N17" s="55"/>
      <c r="O17" s="55"/>
      <c r="P17" s="55"/>
      <c r="Q17" s="55"/>
      <c r="R17" s="55"/>
      <c r="S17" s="55"/>
      <c r="T17" s="55"/>
      <c r="U17" s="55"/>
      <c r="V17" s="55"/>
      <c r="W17" s="55"/>
      <c r="X17" s="55"/>
    </row>
    <row r="18" spans="1:24">
      <c r="A18" s="57"/>
      <c r="B18" s="52"/>
      <c r="C18" s="52"/>
      <c r="D18" s="52"/>
      <c r="E18" s="52"/>
      <c r="F18" s="52"/>
      <c r="G18" s="52"/>
      <c r="H18" s="52"/>
      <c r="I18" s="52"/>
      <c r="J18" s="52"/>
      <c r="K18" s="52"/>
      <c r="L18" s="52"/>
      <c r="M18" s="52"/>
      <c r="N18" s="52"/>
      <c r="O18" s="52"/>
      <c r="P18" s="52"/>
      <c r="Q18" s="52"/>
      <c r="R18" s="52"/>
      <c r="S18" s="52"/>
      <c r="T18" s="52"/>
      <c r="U18" s="52"/>
      <c r="V18" s="52"/>
      <c r="W18" s="52"/>
      <c r="X18" s="52"/>
    </row>
    <row r="19" spans="1:24">
      <c r="A19" s="57"/>
      <c r="B19" s="52"/>
      <c r="C19" s="52"/>
      <c r="D19" s="52"/>
      <c r="E19" s="52"/>
      <c r="F19" s="52"/>
      <c r="G19" s="52"/>
      <c r="H19" s="52"/>
      <c r="I19" s="52"/>
      <c r="J19" s="52"/>
      <c r="K19" s="52"/>
      <c r="L19" s="52"/>
      <c r="M19" s="52"/>
      <c r="N19" s="52"/>
      <c r="O19" s="52"/>
      <c r="P19" s="52"/>
      <c r="Q19" s="52"/>
      <c r="R19" s="52"/>
      <c r="S19" s="52"/>
      <c r="T19" s="52"/>
      <c r="U19" s="52"/>
      <c r="V19" s="52"/>
      <c r="W19" s="52"/>
      <c r="X19" s="52"/>
    </row>
    <row r="20" spans="1:24">
      <c r="A20" s="57"/>
      <c r="B20" s="52"/>
      <c r="C20" s="52"/>
      <c r="D20" s="52"/>
      <c r="E20" s="52"/>
      <c r="F20" s="52"/>
      <c r="G20" s="52"/>
      <c r="H20" s="52"/>
      <c r="I20" s="52"/>
      <c r="J20" s="52"/>
      <c r="K20" s="52"/>
      <c r="L20" s="52"/>
      <c r="M20" s="52"/>
      <c r="N20" s="52"/>
      <c r="O20" s="52"/>
      <c r="P20" s="52"/>
      <c r="Q20" s="52"/>
      <c r="R20" s="52"/>
      <c r="S20" s="52"/>
      <c r="T20" s="52"/>
      <c r="U20" s="52"/>
      <c r="V20" s="52"/>
      <c r="W20" s="52"/>
      <c r="X20" s="52"/>
    </row>
    <row r="21" spans="1:24" ht="15.75" customHeight="1">
      <c r="A21" s="57"/>
      <c r="B21" s="52"/>
      <c r="C21" s="52"/>
      <c r="D21" s="52"/>
      <c r="E21" s="52"/>
      <c r="F21" s="52"/>
      <c r="G21" s="52"/>
      <c r="H21" s="52"/>
      <c r="I21" s="52"/>
      <c r="J21" s="52"/>
      <c r="K21" s="52"/>
      <c r="L21" s="52"/>
      <c r="M21" s="52"/>
      <c r="N21" s="52"/>
      <c r="O21" s="52"/>
      <c r="P21" s="52"/>
      <c r="Q21" s="52"/>
      <c r="R21" s="52"/>
      <c r="S21" s="52"/>
      <c r="T21" s="52"/>
      <c r="U21" s="52"/>
      <c r="V21" s="52"/>
      <c r="W21" s="52"/>
      <c r="X21" s="52"/>
    </row>
    <row r="22" spans="1:24" ht="15.75" customHeight="1">
      <c r="A22" s="57"/>
      <c r="B22" s="52"/>
      <c r="C22" s="52"/>
      <c r="D22" s="52"/>
      <c r="E22" s="52"/>
      <c r="F22" s="52"/>
      <c r="G22" s="52"/>
      <c r="H22" s="52"/>
      <c r="I22" s="52"/>
      <c r="J22" s="52"/>
      <c r="K22" s="52"/>
      <c r="L22" s="52"/>
      <c r="M22" s="52"/>
      <c r="N22" s="52"/>
      <c r="O22" s="52"/>
      <c r="P22" s="52"/>
      <c r="Q22" s="52"/>
      <c r="R22" s="52"/>
      <c r="S22" s="52"/>
      <c r="T22" s="52"/>
      <c r="U22" s="52"/>
      <c r="V22" s="52"/>
      <c r="W22" s="52"/>
      <c r="X22" s="52"/>
    </row>
    <row r="23" spans="1:24" ht="15.75" customHeight="1">
      <c r="A23" s="57"/>
      <c r="B23" s="52"/>
      <c r="C23" s="52"/>
      <c r="D23" s="52"/>
      <c r="E23" s="52"/>
      <c r="F23" s="52"/>
      <c r="G23" s="52"/>
      <c r="H23" s="52"/>
      <c r="I23" s="52"/>
      <c r="J23" s="52"/>
      <c r="K23" s="52"/>
      <c r="L23" s="52"/>
      <c r="M23" s="52"/>
      <c r="N23" s="52"/>
      <c r="O23" s="52"/>
      <c r="P23" s="52"/>
      <c r="Q23" s="52"/>
      <c r="R23" s="52"/>
      <c r="S23" s="52"/>
      <c r="T23" s="52"/>
      <c r="U23" s="52"/>
      <c r="V23" s="52"/>
      <c r="W23" s="52"/>
      <c r="X23" s="52"/>
    </row>
    <row r="24" spans="1:24" ht="15.75" customHeight="1">
      <c r="A24" s="57"/>
      <c r="B24" s="52"/>
      <c r="C24" s="52"/>
      <c r="D24" s="52"/>
      <c r="E24" s="52"/>
      <c r="F24" s="52"/>
      <c r="G24" s="52"/>
      <c r="H24" s="52"/>
      <c r="I24" s="52"/>
      <c r="J24" s="52"/>
      <c r="K24" s="52"/>
      <c r="L24" s="52"/>
      <c r="M24" s="52"/>
      <c r="N24" s="52"/>
      <c r="O24" s="52"/>
      <c r="P24" s="52"/>
      <c r="Q24" s="52"/>
      <c r="R24" s="52"/>
      <c r="S24" s="52"/>
      <c r="T24" s="52"/>
      <c r="U24" s="52"/>
      <c r="V24" s="52"/>
      <c r="W24" s="52"/>
      <c r="X24" s="52"/>
    </row>
    <row r="25" spans="1:24" ht="15.75" customHeight="1">
      <c r="A25" s="57"/>
      <c r="B25" s="52"/>
      <c r="C25" s="52"/>
      <c r="D25" s="52"/>
      <c r="E25" s="52"/>
      <c r="F25" s="52"/>
      <c r="G25" s="52"/>
      <c r="H25" s="52"/>
      <c r="I25" s="52"/>
      <c r="J25" s="52"/>
      <c r="K25" s="52"/>
      <c r="L25" s="52"/>
      <c r="M25" s="52"/>
      <c r="N25" s="52"/>
      <c r="O25" s="52"/>
      <c r="P25" s="52"/>
      <c r="Q25" s="52"/>
      <c r="R25" s="52"/>
      <c r="S25" s="52"/>
      <c r="T25" s="52"/>
      <c r="U25" s="52"/>
      <c r="V25" s="52"/>
      <c r="W25" s="52"/>
      <c r="X25" s="52"/>
    </row>
    <row r="26" spans="1:24" ht="15.75" customHeight="1">
      <c r="A26" s="57"/>
      <c r="B26" s="52"/>
      <c r="C26" s="52"/>
      <c r="D26" s="52"/>
      <c r="E26" s="52"/>
      <c r="F26" s="52"/>
      <c r="G26" s="52"/>
      <c r="H26" s="52"/>
      <c r="I26" s="52"/>
      <c r="J26" s="52"/>
      <c r="K26" s="52"/>
      <c r="L26" s="52"/>
      <c r="M26" s="52"/>
      <c r="N26" s="52"/>
      <c r="O26" s="52"/>
      <c r="P26" s="52"/>
      <c r="Q26" s="52"/>
      <c r="R26" s="52"/>
      <c r="S26" s="52"/>
      <c r="T26" s="52"/>
      <c r="U26" s="52"/>
      <c r="V26" s="52"/>
      <c r="W26" s="52"/>
      <c r="X26" s="52"/>
    </row>
    <row r="27" spans="1:24" ht="15.75" customHeight="1">
      <c r="A27" s="57"/>
      <c r="B27" s="52"/>
      <c r="C27" s="52"/>
      <c r="D27" s="52"/>
      <c r="E27" s="52"/>
      <c r="F27" s="52"/>
      <c r="G27" s="52"/>
      <c r="H27" s="52"/>
      <c r="I27" s="52"/>
      <c r="J27" s="52"/>
      <c r="K27" s="52"/>
      <c r="L27" s="52"/>
      <c r="M27" s="52"/>
      <c r="N27" s="52"/>
      <c r="O27" s="52"/>
      <c r="P27" s="52"/>
      <c r="Q27" s="52"/>
      <c r="R27" s="52"/>
      <c r="S27" s="52"/>
      <c r="T27" s="52"/>
      <c r="U27" s="52"/>
      <c r="V27" s="52"/>
      <c r="W27" s="52"/>
      <c r="X27" s="52"/>
    </row>
    <row r="28" spans="1:24" ht="15.75" customHeight="1">
      <c r="A28" s="57"/>
      <c r="B28" s="52"/>
      <c r="C28" s="52"/>
      <c r="D28" s="52"/>
      <c r="E28" s="52"/>
      <c r="F28" s="52"/>
      <c r="G28" s="52"/>
      <c r="H28" s="52"/>
      <c r="I28" s="52"/>
      <c r="J28" s="52"/>
      <c r="K28" s="52"/>
      <c r="L28" s="52"/>
      <c r="M28" s="52"/>
      <c r="N28" s="52"/>
      <c r="O28" s="52"/>
      <c r="P28" s="52"/>
      <c r="Q28" s="52"/>
      <c r="R28" s="52"/>
      <c r="S28" s="52"/>
      <c r="T28" s="52"/>
      <c r="U28" s="52"/>
      <c r="V28" s="52"/>
      <c r="W28" s="52"/>
      <c r="X28" s="52"/>
    </row>
    <row r="29" spans="1:24" ht="15.75" customHeight="1">
      <c r="A29" s="57"/>
      <c r="B29" s="52"/>
      <c r="C29" s="52"/>
      <c r="D29" s="52"/>
      <c r="E29" s="52"/>
      <c r="F29" s="52"/>
      <c r="G29" s="52"/>
      <c r="H29" s="52"/>
      <c r="I29" s="52"/>
      <c r="J29" s="52"/>
      <c r="K29" s="52"/>
      <c r="L29" s="52"/>
      <c r="M29" s="52"/>
      <c r="N29" s="52"/>
      <c r="O29" s="52"/>
      <c r="P29" s="52"/>
      <c r="Q29" s="52"/>
      <c r="R29" s="52"/>
      <c r="S29" s="52"/>
      <c r="T29" s="52"/>
      <c r="U29" s="52"/>
      <c r="V29" s="52"/>
      <c r="W29" s="52"/>
      <c r="X29" s="52"/>
    </row>
    <row r="30" spans="1:24" ht="15.75" customHeight="1">
      <c r="A30" s="57"/>
      <c r="B30" s="52"/>
      <c r="C30" s="52"/>
      <c r="D30" s="52"/>
      <c r="E30" s="52"/>
      <c r="F30" s="52"/>
      <c r="G30" s="52"/>
      <c r="H30" s="52"/>
      <c r="I30" s="52"/>
      <c r="J30" s="52"/>
      <c r="K30" s="52"/>
      <c r="L30" s="52"/>
      <c r="M30" s="52"/>
      <c r="N30" s="52"/>
      <c r="O30" s="52"/>
      <c r="P30" s="52"/>
      <c r="Q30" s="52"/>
      <c r="R30" s="52"/>
      <c r="S30" s="52"/>
      <c r="T30" s="52"/>
      <c r="U30" s="52"/>
      <c r="V30" s="52"/>
      <c r="W30" s="52"/>
      <c r="X30" s="52"/>
    </row>
    <row r="31" spans="1:24" ht="15.75" customHeight="1">
      <c r="A31" s="57"/>
      <c r="B31" s="52"/>
      <c r="C31" s="52"/>
      <c r="D31" s="52"/>
      <c r="E31" s="52"/>
      <c r="F31" s="52"/>
      <c r="G31" s="52"/>
      <c r="H31" s="52"/>
      <c r="I31" s="52"/>
      <c r="J31" s="52"/>
      <c r="K31" s="52"/>
      <c r="L31" s="52"/>
      <c r="M31" s="52"/>
      <c r="N31" s="52"/>
      <c r="O31" s="52"/>
      <c r="P31" s="52"/>
      <c r="Q31" s="52"/>
      <c r="R31" s="52"/>
      <c r="S31" s="52"/>
      <c r="T31" s="52"/>
      <c r="U31" s="52"/>
      <c r="V31" s="52"/>
      <c r="W31" s="52"/>
      <c r="X31" s="52"/>
    </row>
    <row r="32" spans="1:24" ht="15.75" customHeight="1">
      <c r="A32" s="57"/>
      <c r="B32" s="52"/>
      <c r="C32" s="52"/>
      <c r="D32" s="52"/>
      <c r="E32" s="52"/>
      <c r="F32" s="52"/>
      <c r="G32" s="52"/>
      <c r="H32" s="52"/>
      <c r="I32" s="52"/>
      <c r="J32" s="52"/>
      <c r="K32" s="52"/>
      <c r="L32" s="52"/>
      <c r="M32" s="52"/>
      <c r="N32" s="52"/>
      <c r="O32" s="52"/>
      <c r="P32" s="52"/>
      <c r="Q32" s="52"/>
      <c r="R32" s="52"/>
      <c r="S32" s="52"/>
      <c r="T32" s="52"/>
      <c r="U32" s="52"/>
      <c r="V32" s="52"/>
      <c r="W32" s="52"/>
      <c r="X32" s="52"/>
    </row>
    <row r="33" spans="1:24" ht="15.75" customHeight="1">
      <c r="A33" s="57"/>
      <c r="B33" s="52"/>
      <c r="C33" s="52"/>
      <c r="D33" s="52"/>
      <c r="E33" s="52"/>
      <c r="F33" s="52"/>
      <c r="G33" s="52"/>
      <c r="H33" s="52"/>
      <c r="I33" s="52"/>
      <c r="J33" s="52"/>
      <c r="K33" s="52"/>
      <c r="L33" s="52"/>
      <c r="M33" s="52"/>
      <c r="N33" s="52"/>
      <c r="O33" s="52"/>
      <c r="P33" s="52"/>
      <c r="Q33" s="52"/>
      <c r="R33" s="52"/>
      <c r="S33" s="52"/>
      <c r="T33" s="52"/>
      <c r="U33" s="52"/>
      <c r="V33" s="52"/>
      <c r="W33" s="52"/>
      <c r="X33" s="52"/>
    </row>
    <row r="34" spans="1:24" ht="15.75" customHeight="1">
      <c r="A34" s="57"/>
      <c r="B34" s="52"/>
      <c r="C34" s="52"/>
      <c r="D34" s="52"/>
      <c r="E34" s="52"/>
      <c r="F34" s="52"/>
      <c r="G34" s="52"/>
      <c r="H34" s="52"/>
      <c r="I34" s="52"/>
      <c r="J34" s="52"/>
      <c r="K34" s="52"/>
      <c r="L34" s="52"/>
      <c r="M34" s="52"/>
      <c r="N34" s="52"/>
      <c r="O34" s="52"/>
      <c r="P34" s="52"/>
      <c r="Q34" s="52"/>
      <c r="R34" s="52"/>
      <c r="S34" s="52"/>
      <c r="T34" s="52"/>
      <c r="U34" s="52"/>
      <c r="V34" s="52"/>
      <c r="W34" s="52"/>
      <c r="X34" s="52"/>
    </row>
    <row r="35" spans="1:24" ht="15.75" customHeight="1">
      <c r="A35" s="57"/>
      <c r="B35" s="52"/>
      <c r="C35" s="52"/>
      <c r="D35" s="52"/>
      <c r="E35" s="52"/>
      <c r="F35" s="52"/>
      <c r="G35" s="52"/>
      <c r="H35" s="52"/>
      <c r="I35" s="52"/>
      <c r="J35" s="52"/>
      <c r="K35" s="52"/>
      <c r="L35" s="52"/>
      <c r="M35" s="52"/>
      <c r="N35" s="52"/>
      <c r="O35" s="52"/>
      <c r="P35" s="52"/>
      <c r="Q35" s="52"/>
      <c r="R35" s="52"/>
      <c r="S35" s="52"/>
      <c r="T35" s="52"/>
      <c r="U35" s="52"/>
      <c r="V35" s="52"/>
      <c r="W35" s="52"/>
      <c r="X35" s="52"/>
    </row>
    <row r="36" spans="1:24" ht="15.75" customHeight="1">
      <c r="A36" s="57"/>
      <c r="B36" s="52"/>
      <c r="C36" s="52"/>
      <c r="D36" s="52"/>
      <c r="E36" s="52"/>
      <c r="F36" s="52"/>
      <c r="G36" s="52"/>
      <c r="H36" s="52"/>
      <c r="I36" s="52"/>
      <c r="J36" s="52"/>
      <c r="K36" s="52"/>
      <c r="L36" s="52"/>
      <c r="M36" s="52"/>
      <c r="N36" s="52"/>
      <c r="O36" s="52"/>
      <c r="P36" s="52"/>
      <c r="Q36" s="52"/>
      <c r="R36" s="52"/>
      <c r="S36" s="52"/>
      <c r="T36" s="52"/>
      <c r="U36" s="52"/>
      <c r="V36" s="52"/>
      <c r="W36" s="52"/>
      <c r="X36" s="52"/>
    </row>
    <row r="37" spans="1:24" ht="15.75" customHeight="1">
      <c r="A37" s="57"/>
      <c r="B37" s="52"/>
      <c r="C37" s="52"/>
      <c r="D37" s="52"/>
      <c r="E37" s="52"/>
      <c r="F37" s="52"/>
      <c r="G37" s="52"/>
      <c r="H37" s="52"/>
      <c r="I37" s="52"/>
      <c r="J37" s="52"/>
      <c r="K37" s="52"/>
      <c r="L37" s="52"/>
      <c r="M37" s="52"/>
      <c r="N37" s="52"/>
      <c r="O37" s="52"/>
      <c r="P37" s="52"/>
      <c r="Q37" s="52"/>
      <c r="R37" s="52"/>
      <c r="S37" s="52"/>
      <c r="T37" s="52"/>
      <c r="U37" s="52"/>
      <c r="V37" s="52"/>
      <c r="W37" s="52"/>
      <c r="X37" s="52"/>
    </row>
    <row r="38" spans="1:24" ht="15.75" customHeight="1">
      <c r="A38" s="57"/>
      <c r="B38" s="52"/>
      <c r="C38" s="52"/>
      <c r="D38" s="52"/>
      <c r="E38" s="52"/>
      <c r="F38" s="52"/>
      <c r="G38" s="52"/>
      <c r="H38" s="52"/>
      <c r="I38" s="52"/>
      <c r="J38" s="52"/>
      <c r="K38" s="52"/>
      <c r="L38" s="52"/>
      <c r="M38" s="52"/>
      <c r="N38" s="52"/>
      <c r="O38" s="52"/>
      <c r="P38" s="52"/>
      <c r="Q38" s="52"/>
      <c r="R38" s="52"/>
      <c r="S38" s="52"/>
      <c r="T38" s="52"/>
      <c r="U38" s="52"/>
      <c r="V38" s="52"/>
      <c r="W38" s="52"/>
      <c r="X38" s="52"/>
    </row>
    <row r="39" spans="1:24" ht="15.75" customHeight="1">
      <c r="A39" s="57"/>
      <c r="B39" s="52"/>
      <c r="C39" s="52"/>
      <c r="D39" s="52"/>
      <c r="E39" s="52"/>
      <c r="F39" s="52"/>
      <c r="G39" s="52"/>
      <c r="H39" s="52"/>
      <c r="I39" s="52"/>
      <c r="J39" s="52"/>
      <c r="K39" s="52"/>
      <c r="L39" s="52"/>
      <c r="M39" s="52"/>
      <c r="N39" s="52"/>
      <c r="O39" s="52"/>
      <c r="P39" s="52"/>
      <c r="Q39" s="52"/>
      <c r="R39" s="52"/>
      <c r="S39" s="52"/>
      <c r="T39" s="52"/>
      <c r="U39" s="52"/>
      <c r="V39" s="52"/>
      <c r="W39" s="52"/>
      <c r="X39" s="52"/>
    </row>
    <row r="40" spans="1:24" ht="15.75" customHeight="1">
      <c r="A40" s="57"/>
      <c r="B40" s="52"/>
      <c r="C40" s="52"/>
      <c r="D40" s="52"/>
      <c r="E40" s="52"/>
      <c r="F40" s="52"/>
      <c r="G40" s="52"/>
      <c r="H40" s="52"/>
      <c r="I40" s="52"/>
      <c r="J40" s="52"/>
      <c r="K40" s="52"/>
      <c r="L40" s="52"/>
      <c r="M40" s="52"/>
      <c r="N40" s="52"/>
      <c r="O40" s="52"/>
      <c r="P40" s="52"/>
      <c r="Q40" s="52"/>
      <c r="R40" s="52"/>
      <c r="S40" s="52"/>
      <c r="T40" s="52"/>
      <c r="U40" s="52"/>
      <c r="V40" s="52"/>
      <c r="W40" s="52"/>
      <c r="X40" s="52"/>
    </row>
    <row r="41" spans="1:24" ht="15.75" customHeight="1">
      <c r="A41" s="57"/>
      <c r="B41" s="52"/>
      <c r="C41" s="52"/>
      <c r="D41" s="52"/>
      <c r="E41" s="52"/>
      <c r="F41" s="52"/>
      <c r="G41" s="52"/>
      <c r="H41" s="52"/>
      <c r="I41" s="52"/>
      <c r="J41" s="52"/>
      <c r="K41" s="52"/>
      <c r="L41" s="52"/>
      <c r="M41" s="52"/>
      <c r="N41" s="52"/>
      <c r="O41" s="52"/>
      <c r="P41" s="52"/>
      <c r="Q41" s="52"/>
      <c r="R41" s="52"/>
      <c r="S41" s="52"/>
      <c r="T41" s="52"/>
      <c r="U41" s="52"/>
      <c r="V41" s="52"/>
      <c r="W41" s="52"/>
      <c r="X41" s="52"/>
    </row>
    <row r="42" spans="1:24" ht="15.75" customHeight="1">
      <c r="A42" s="57"/>
      <c r="B42" s="52"/>
      <c r="C42" s="52"/>
      <c r="D42" s="52"/>
      <c r="E42" s="52"/>
      <c r="F42" s="52"/>
      <c r="G42" s="52"/>
      <c r="H42" s="52"/>
      <c r="I42" s="52"/>
      <c r="J42" s="52"/>
      <c r="K42" s="52"/>
      <c r="L42" s="52"/>
      <c r="M42" s="52"/>
      <c r="N42" s="52"/>
      <c r="O42" s="52"/>
      <c r="P42" s="52"/>
      <c r="Q42" s="52"/>
      <c r="R42" s="52"/>
      <c r="S42" s="52"/>
      <c r="T42" s="52"/>
      <c r="U42" s="52"/>
      <c r="V42" s="52"/>
      <c r="W42" s="52"/>
      <c r="X42" s="52"/>
    </row>
    <row r="43" spans="1:24" ht="15.75" customHeight="1">
      <c r="A43" s="57"/>
      <c r="B43" s="52"/>
      <c r="C43" s="52"/>
      <c r="D43" s="52"/>
      <c r="E43" s="52"/>
      <c r="F43" s="52"/>
      <c r="G43" s="52"/>
      <c r="H43" s="52"/>
      <c r="I43" s="52"/>
      <c r="J43" s="52"/>
      <c r="K43" s="52"/>
      <c r="L43" s="52"/>
      <c r="M43" s="52"/>
      <c r="N43" s="52"/>
      <c r="O43" s="52"/>
      <c r="P43" s="52"/>
      <c r="Q43" s="52"/>
      <c r="R43" s="52"/>
      <c r="S43" s="52"/>
      <c r="T43" s="52"/>
      <c r="U43" s="52"/>
      <c r="V43" s="52"/>
      <c r="W43" s="52"/>
      <c r="X43" s="52"/>
    </row>
    <row r="44" spans="1:24" ht="15.75" customHeight="1">
      <c r="A44" s="57"/>
      <c r="B44" s="52"/>
      <c r="C44" s="52"/>
      <c r="D44" s="52"/>
      <c r="E44" s="52"/>
      <c r="F44" s="52"/>
      <c r="G44" s="52"/>
      <c r="H44" s="52"/>
      <c r="I44" s="52"/>
      <c r="J44" s="52"/>
      <c r="K44" s="52"/>
      <c r="L44" s="52"/>
      <c r="M44" s="52"/>
      <c r="N44" s="52"/>
      <c r="O44" s="52"/>
      <c r="P44" s="52"/>
      <c r="Q44" s="52"/>
      <c r="R44" s="52"/>
      <c r="S44" s="52"/>
      <c r="T44" s="52"/>
      <c r="U44" s="52"/>
      <c r="V44" s="52"/>
      <c r="W44" s="52"/>
      <c r="X44" s="52"/>
    </row>
    <row r="45" spans="1:24" ht="15.75" customHeight="1">
      <c r="A45" s="57"/>
      <c r="B45" s="52"/>
      <c r="C45" s="52"/>
      <c r="D45" s="52"/>
      <c r="E45" s="52"/>
      <c r="F45" s="52"/>
      <c r="G45" s="52"/>
      <c r="H45" s="52"/>
      <c r="I45" s="52"/>
      <c r="J45" s="52"/>
      <c r="K45" s="52"/>
      <c r="L45" s="52"/>
      <c r="M45" s="52"/>
      <c r="N45" s="52"/>
      <c r="O45" s="52"/>
      <c r="P45" s="52"/>
      <c r="Q45" s="52"/>
      <c r="R45" s="52"/>
      <c r="S45" s="52"/>
      <c r="T45" s="52"/>
      <c r="U45" s="52"/>
      <c r="V45" s="52"/>
      <c r="W45" s="52"/>
      <c r="X45" s="52"/>
    </row>
    <row r="46" spans="1:24" ht="15.75" customHeight="1">
      <c r="A46" s="57"/>
      <c r="B46" s="52"/>
      <c r="C46" s="52"/>
      <c r="D46" s="52"/>
      <c r="E46" s="52"/>
      <c r="F46" s="52"/>
      <c r="G46" s="52"/>
      <c r="H46" s="52"/>
      <c r="I46" s="52"/>
      <c r="J46" s="52"/>
      <c r="K46" s="52"/>
      <c r="L46" s="52"/>
      <c r="M46" s="52"/>
      <c r="N46" s="52"/>
      <c r="O46" s="52"/>
      <c r="P46" s="52"/>
      <c r="Q46" s="52"/>
      <c r="R46" s="52"/>
      <c r="S46" s="52"/>
      <c r="T46" s="52"/>
      <c r="U46" s="52"/>
      <c r="V46" s="52"/>
      <c r="W46" s="52"/>
      <c r="X46" s="52"/>
    </row>
    <row r="47" spans="1:24" ht="15.75" customHeight="1">
      <c r="A47" s="57"/>
      <c r="B47" s="52"/>
      <c r="C47" s="52"/>
      <c r="D47" s="52"/>
      <c r="E47" s="52"/>
      <c r="F47" s="52"/>
      <c r="G47" s="52"/>
      <c r="H47" s="52"/>
      <c r="I47" s="52"/>
      <c r="J47" s="52"/>
      <c r="K47" s="52"/>
      <c r="L47" s="52"/>
      <c r="M47" s="52"/>
      <c r="N47" s="52"/>
      <c r="O47" s="52"/>
      <c r="P47" s="52"/>
      <c r="Q47" s="52"/>
      <c r="R47" s="52"/>
      <c r="S47" s="52"/>
      <c r="T47" s="52"/>
      <c r="U47" s="52"/>
      <c r="V47" s="52"/>
      <c r="W47" s="52"/>
      <c r="X47" s="52"/>
    </row>
    <row r="48" spans="1:24" ht="15.75" customHeight="1">
      <c r="A48" s="57"/>
      <c r="B48" s="52"/>
      <c r="C48" s="52"/>
      <c r="D48" s="52"/>
      <c r="E48" s="52"/>
      <c r="F48" s="52"/>
      <c r="G48" s="52"/>
      <c r="H48" s="52"/>
      <c r="I48" s="52"/>
      <c r="J48" s="52"/>
      <c r="K48" s="52"/>
      <c r="L48" s="52"/>
      <c r="M48" s="52"/>
      <c r="N48" s="52"/>
      <c r="O48" s="52"/>
      <c r="P48" s="52"/>
      <c r="Q48" s="52"/>
      <c r="R48" s="52"/>
      <c r="S48" s="52"/>
      <c r="T48" s="52"/>
      <c r="U48" s="52"/>
      <c r="V48" s="52"/>
      <c r="W48" s="52"/>
      <c r="X48" s="52"/>
    </row>
    <row r="49" spans="1:24" ht="15.75" customHeight="1">
      <c r="A49" s="57"/>
      <c r="B49" s="52"/>
      <c r="C49" s="52"/>
      <c r="D49" s="52"/>
      <c r="E49" s="52"/>
      <c r="F49" s="52"/>
      <c r="G49" s="52"/>
      <c r="H49" s="52"/>
      <c r="I49" s="52"/>
      <c r="J49" s="52"/>
      <c r="K49" s="52"/>
      <c r="L49" s="52"/>
      <c r="M49" s="52"/>
      <c r="N49" s="52"/>
      <c r="O49" s="52"/>
      <c r="P49" s="52"/>
      <c r="Q49" s="52"/>
      <c r="R49" s="52"/>
      <c r="S49" s="52"/>
      <c r="T49" s="52"/>
      <c r="U49" s="52"/>
      <c r="V49" s="52"/>
      <c r="W49" s="52"/>
      <c r="X49" s="52"/>
    </row>
    <row r="50" spans="1:24" ht="15.75" customHeight="1">
      <c r="A50" s="57"/>
      <c r="B50" s="52"/>
      <c r="C50" s="52"/>
      <c r="D50" s="52"/>
      <c r="E50" s="52"/>
      <c r="F50" s="52"/>
      <c r="G50" s="52"/>
      <c r="H50" s="52"/>
      <c r="I50" s="52"/>
      <c r="J50" s="52"/>
      <c r="K50" s="52"/>
      <c r="L50" s="52"/>
      <c r="M50" s="52"/>
      <c r="N50" s="52"/>
      <c r="O50" s="52"/>
      <c r="P50" s="52"/>
      <c r="Q50" s="52"/>
      <c r="R50" s="52"/>
      <c r="S50" s="52"/>
      <c r="T50" s="52"/>
      <c r="U50" s="52"/>
      <c r="V50" s="52"/>
      <c r="W50" s="52"/>
      <c r="X50" s="52"/>
    </row>
    <row r="51" spans="1:24" ht="15.75" customHeight="1">
      <c r="A51" s="57"/>
      <c r="B51" s="52"/>
      <c r="C51" s="52"/>
      <c r="D51" s="52"/>
      <c r="E51" s="52"/>
      <c r="F51" s="52"/>
      <c r="G51" s="52"/>
      <c r="H51" s="52"/>
      <c r="I51" s="52"/>
      <c r="J51" s="52"/>
      <c r="K51" s="52"/>
      <c r="L51" s="52"/>
      <c r="M51" s="52"/>
      <c r="N51" s="52"/>
      <c r="O51" s="52"/>
      <c r="P51" s="52"/>
      <c r="Q51" s="52"/>
      <c r="R51" s="52"/>
      <c r="S51" s="52"/>
      <c r="T51" s="52"/>
      <c r="U51" s="52"/>
      <c r="V51" s="52"/>
      <c r="W51" s="52"/>
      <c r="X51" s="52"/>
    </row>
    <row r="52" spans="1:24" ht="15.75" customHeight="1">
      <c r="A52" s="57"/>
      <c r="B52" s="52"/>
      <c r="C52" s="52"/>
      <c r="D52" s="52"/>
      <c r="E52" s="52"/>
      <c r="F52" s="52"/>
      <c r="G52" s="52"/>
      <c r="H52" s="52"/>
      <c r="I52" s="52"/>
      <c r="J52" s="52"/>
      <c r="K52" s="52"/>
      <c r="L52" s="52"/>
      <c r="M52" s="52"/>
      <c r="N52" s="52"/>
      <c r="O52" s="52"/>
      <c r="P52" s="52"/>
      <c r="Q52" s="52"/>
      <c r="R52" s="52"/>
      <c r="S52" s="52"/>
      <c r="T52" s="52"/>
      <c r="U52" s="52"/>
      <c r="V52" s="52"/>
      <c r="W52" s="52"/>
      <c r="X52" s="52"/>
    </row>
    <row r="53" spans="1:24" ht="15.75" customHeight="1">
      <c r="A53" s="57"/>
      <c r="B53" s="52"/>
      <c r="C53" s="52"/>
      <c r="D53" s="52"/>
      <c r="E53" s="52"/>
      <c r="F53" s="52"/>
      <c r="G53" s="52"/>
      <c r="H53" s="52"/>
      <c r="I53" s="52"/>
      <c r="J53" s="52"/>
      <c r="K53" s="52"/>
      <c r="L53" s="52"/>
      <c r="M53" s="52"/>
      <c r="N53" s="52"/>
      <c r="O53" s="52"/>
      <c r="P53" s="52"/>
      <c r="Q53" s="52"/>
      <c r="R53" s="52"/>
      <c r="S53" s="52"/>
      <c r="T53" s="52"/>
      <c r="U53" s="52"/>
      <c r="V53" s="52"/>
      <c r="W53" s="52"/>
      <c r="X53" s="52"/>
    </row>
    <row r="54" spans="1:24" ht="15.75" customHeight="1">
      <c r="A54" s="57"/>
      <c r="B54" s="52"/>
      <c r="C54" s="52"/>
      <c r="D54" s="52"/>
      <c r="E54" s="52"/>
      <c r="F54" s="52"/>
      <c r="G54" s="52"/>
      <c r="H54" s="52"/>
      <c r="I54" s="52"/>
      <c r="J54" s="52"/>
      <c r="K54" s="52"/>
      <c r="L54" s="52"/>
      <c r="M54" s="52"/>
      <c r="N54" s="52"/>
      <c r="O54" s="52"/>
      <c r="P54" s="52"/>
      <c r="Q54" s="52"/>
      <c r="R54" s="52"/>
      <c r="S54" s="52"/>
      <c r="T54" s="52"/>
      <c r="U54" s="52"/>
      <c r="V54" s="52"/>
      <c r="W54" s="52"/>
      <c r="X54" s="52"/>
    </row>
    <row r="55" spans="1:24" ht="15.75" customHeight="1">
      <c r="A55" s="57"/>
      <c r="B55" s="52"/>
      <c r="C55" s="52"/>
      <c r="D55" s="52"/>
      <c r="E55" s="52"/>
      <c r="F55" s="52"/>
      <c r="G55" s="52"/>
      <c r="H55" s="52"/>
      <c r="I55" s="52"/>
      <c r="J55" s="52"/>
      <c r="K55" s="52"/>
      <c r="L55" s="52"/>
      <c r="M55" s="52"/>
      <c r="N55" s="52"/>
      <c r="O55" s="52"/>
      <c r="P55" s="52"/>
      <c r="Q55" s="52"/>
      <c r="R55" s="52"/>
      <c r="S55" s="52"/>
      <c r="T55" s="52"/>
      <c r="U55" s="52"/>
      <c r="V55" s="52"/>
      <c r="W55" s="52"/>
      <c r="X55" s="52"/>
    </row>
    <row r="56" spans="1:24" ht="15.75" customHeight="1">
      <c r="A56" s="57"/>
      <c r="B56" s="52"/>
      <c r="C56" s="52"/>
      <c r="D56" s="52"/>
      <c r="E56" s="52"/>
      <c r="F56" s="52"/>
      <c r="G56" s="52"/>
      <c r="H56" s="52"/>
      <c r="I56" s="52"/>
      <c r="J56" s="52"/>
      <c r="K56" s="52"/>
      <c r="L56" s="52"/>
      <c r="M56" s="52"/>
      <c r="N56" s="52"/>
      <c r="O56" s="52"/>
      <c r="P56" s="52"/>
      <c r="Q56" s="52"/>
      <c r="R56" s="52"/>
      <c r="S56" s="52"/>
      <c r="T56" s="52"/>
      <c r="U56" s="52"/>
      <c r="V56" s="52"/>
      <c r="W56" s="52"/>
      <c r="X56" s="52"/>
    </row>
    <row r="57" spans="1:24" ht="15.75" customHeight="1">
      <c r="A57" s="57"/>
      <c r="B57" s="52"/>
      <c r="C57" s="52"/>
      <c r="D57" s="52"/>
      <c r="E57" s="52"/>
      <c r="F57" s="52"/>
      <c r="G57" s="52"/>
      <c r="H57" s="52"/>
      <c r="I57" s="52"/>
      <c r="J57" s="52"/>
      <c r="K57" s="52"/>
      <c r="L57" s="52"/>
      <c r="M57" s="52"/>
      <c r="N57" s="52"/>
      <c r="O57" s="52"/>
      <c r="P57" s="52"/>
      <c r="Q57" s="52"/>
      <c r="R57" s="52"/>
      <c r="S57" s="52"/>
      <c r="T57" s="52"/>
      <c r="U57" s="52"/>
      <c r="V57" s="52"/>
      <c r="W57" s="52"/>
      <c r="X57" s="52"/>
    </row>
    <row r="58" spans="1:24" ht="15.75" customHeight="1">
      <c r="A58" s="57"/>
      <c r="B58" s="52"/>
      <c r="C58" s="52"/>
      <c r="D58" s="52"/>
      <c r="E58" s="52"/>
      <c r="F58" s="52"/>
      <c r="G58" s="52"/>
      <c r="H58" s="52"/>
      <c r="I58" s="52"/>
      <c r="J58" s="52"/>
      <c r="K58" s="52"/>
      <c r="L58" s="52"/>
      <c r="M58" s="52"/>
      <c r="N58" s="52"/>
      <c r="O58" s="52"/>
      <c r="P58" s="52"/>
      <c r="Q58" s="52"/>
      <c r="R58" s="52"/>
      <c r="S58" s="52"/>
      <c r="T58" s="52"/>
      <c r="U58" s="52"/>
      <c r="V58" s="52"/>
      <c r="W58" s="52"/>
      <c r="X58" s="52"/>
    </row>
    <row r="59" spans="1:24" ht="15.75" customHeight="1">
      <c r="A59" s="57"/>
      <c r="B59" s="52"/>
      <c r="C59" s="52"/>
      <c r="D59" s="52"/>
      <c r="E59" s="52"/>
      <c r="F59" s="52"/>
      <c r="G59" s="52"/>
      <c r="H59" s="52"/>
      <c r="I59" s="52"/>
      <c r="J59" s="52"/>
      <c r="K59" s="52"/>
      <c r="L59" s="52"/>
      <c r="M59" s="52"/>
      <c r="N59" s="52"/>
      <c r="O59" s="52"/>
      <c r="P59" s="52"/>
      <c r="Q59" s="52"/>
      <c r="R59" s="52"/>
      <c r="S59" s="52"/>
      <c r="T59" s="52"/>
      <c r="U59" s="52"/>
      <c r="V59" s="52"/>
      <c r="W59" s="52"/>
      <c r="X59" s="52"/>
    </row>
    <row r="60" spans="1:24" ht="15.75" customHeight="1">
      <c r="A60" s="57"/>
      <c r="B60" s="52"/>
      <c r="C60" s="52"/>
      <c r="D60" s="52"/>
      <c r="E60" s="52"/>
      <c r="F60" s="52"/>
      <c r="G60" s="52"/>
      <c r="H60" s="52"/>
      <c r="I60" s="52"/>
      <c r="J60" s="52"/>
      <c r="K60" s="52"/>
      <c r="L60" s="52"/>
      <c r="M60" s="52"/>
      <c r="N60" s="52"/>
      <c r="O60" s="52"/>
      <c r="P60" s="52"/>
      <c r="Q60" s="52"/>
      <c r="R60" s="52"/>
      <c r="S60" s="52"/>
      <c r="T60" s="52"/>
      <c r="U60" s="52"/>
      <c r="V60" s="52"/>
      <c r="W60" s="52"/>
      <c r="X60" s="52"/>
    </row>
    <row r="61" spans="1:24" ht="15.75" customHeight="1">
      <c r="A61" s="57"/>
      <c r="B61" s="52"/>
      <c r="C61" s="52"/>
      <c r="D61" s="52"/>
      <c r="E61" s="52"/>
      <c r="F61" s="52"/>
      <c r="G61" s="52"/>
      <c r="H61" s="52"/>
      <c r="I61" s="52"/>
      <c r="J61" s="52"/>
      <c r="K61" s="52"/>
      <c r="L61" s="52"/>
      <c r="M61" s="52"/>
      <c r="N61" s="52"/>
      <c r="O61" s="52"/>
      <c r="P61" s="52"/>
      <c r="Q61" s="52"/>
      <c r="R61" s="52"/>
      <c r="S61" s="52"/>
      <c r="T61" s="52"/>
      <c r="U61" s="52"/>
      <c r="V61" s="52"/>
      <c r="W61" s="52"/>
      <c r="X61" s="52"/>
    </row>
    <row r="62" spans="1:24" ht="15.75" customHeight="1">
      <c r="A62" s="57"/>
      <c r="B62" s="52"/>
      <c r="C62" s="52"/>
      <c r="D62" s="52"/>
      <c r="E62" s="52"/>
      <c r="F62" s="52"/>
      <c r="G62" s="52"/>
      <c r="H62" s="52"/>
      <c r="I62" s="52"/>
      <c r="J62" s="52"/>
      <c r="K62" s="52"/>
      <c r="L62" s="52"/>
      <c r="M62" s="52"/>
      <c r="N62" s="52"/>
      <c r="O62" s="52"/>
      <c r="P62" s="52"/>
      <c r="Q62" s="52"/>
      <c r="R62" s="52"/>
      <c r="S62" s="52"/>
      <c r="T62" s="52"/>
      <c r="U62" s="52"/>
      <c r="V62" s="52"/>
      <c r="W62" s="52"/>
      <c r="X62" s="52"/>
    </row>
    <row r="63" spans="1:24" ht="15.75" customHeight="1">
      <c r="A63" s="57"/>
      <c r="B63" s="52"/>
      <c r="C63" s="52"/>
      <c r="D63" s="52"/>
      <c r="E63" s="52"/>
      <c r="F63" s="52"/>
      <c r="G63" s="52"/>
      <c r="H63" s="52"/>
      <c r="I63" s="52"/>
      <c r="J63" s="52"/>
      <c r="K63" s="52"/>
      <c r="L63" s="52"/>
      <c r="M63" s="52"/>
      <c r="N63" s="52"/>
      <c r="O63" s="52"/>
      <c r="P63" s="52"/>
      <c r="Q63" s="52"/>
      <c r="R63" s="52"/>
      <c r="S63" s="52"/>
      <c r="T63" s="52"/>
      <c r="U63" s="52"/>
      <c r="V63" s="52"/>
      <c r="W63" s="52"/>
      <c r="X63" s="52"/>
    </row>
    <row r="64" spans="1:24" ht="15.75" customHeight="1">
      <c r="A64" s="57"/>
      <c r="B64" s="52"/>
      <c r="C64" s="52"/>
      <c r="D64" s="52"/>
      <c r="E64" s="52"/>
      <c r="F64" s="52"/>
      <c r="G64" s="52"/>
      <c r="H64" s="52"/>
      <c r="I64" s="52"/>
      <c r="J64" s="52"/>
      <c r="K64" s="52"/>
      <c r="L64" s="52"/>
      <c r="M64" s="52"/>
      <c r="N64" s="52"/>
      <c r="O64" s="52"/>
      <c r="P64" s="52"/>
      <c r="Q64" s="52"/>
      <c r="R64" s="52"/>
      <c r="S64" s="52"/>
      <c r="T64" s="52"/>
      <c r="U64" s="52"/>
      <c r="V64" s="52"/>
      <c r="W64" s="52"/>
      <c r="X64" s="52"/>
    </row>
    <row r="65" spans="1:24" ht="15.75" customHeight="1">
      <c r="A65" s="57"/>
      <c r="B65" s="52"/>
      <c r="C65" s="52"/>
      <c r="D65" s="52"/>
      <c r="E65" s="52"/>
      <c r="F65" s="52"/>
      <c r="G65" s="52"/>
      <c r="H65" s="52"/>
      <c r="I65" s="52"/>
      <c r="J65" s="52"/>
      <c r="K65" s="52"/>
      <c r="L65" s="52"/>
      <c r="M65" s="52"/>
      <c r="N65" s="52"/>
      <c r="O65" s="52"/>
      <c r="P65" s="52"/>
      <c r="Q65" s="52"/>
      <c r="R65" s="52"/>
      <c r="S65" s="52"/>
      <c r="T65" s="52"/>
      <c r="U65" s="52"/>
      <c r="V65" s="52"/>
      <c r="W65" s="52"/>
      <c r="X65" s="52"/>
    </row>
    <row r="66" spans="1:24" ht="15.75" customHeight="1">
      <c r="A66" s="57"/>
      <c r="B66" s="52"/>
      <c r="C66" s="52"/>
      <c r="D66" s="52"/>
      <c r="E66" s="52"/>
      <c r="F66" s="52"/>
      <c r="G66" s="52"/>
      <c r="H66" s="52"/>
      <c r="I66" s="52"/>
      <c r="J66" s="52"/>
      <c r="K66" s="52"/>
      <c r="L66" s="52"/>
      <c r="M66" s="52"/>
      <c r="N66" s="52"/>
      <c r="O66" s="52"/>
      <c r="P66" s="52"/>
      <c r="Q66" s="52"/>
      <c r="R66" s="52"/>
      <c r="S66" s="52"/>
      <c r="T66" s="52"/>
      <c r="U66" s="52"/>
      <c r="V66" s="52"/>
      <c r="W66" s="52"/>
      <c r="X66" s="52"/>
    </row>
    <row r="67" spans="1:24" ht="15.75" customHeight="1">
      <c r="A67" s="57"/>
      <c r="B67" s="52"/>
      <c r="C67" s="52"/>
      <c r="D67" s="52"/>
      <c r="E67" s="52"/>
      <c r="F67" s="52"/>
      <c r="G67" s="52"/>
      <c r="H67" s="52"/>
      <c r="I67" s="52"/>
      <c r="J67" s="52"/>
      <c r="K67" s="52"/>
      <c r="L67" s="52"/>
      <c r="M67" s="52"/>
      <c r="N67" s="52"/>
      <c r="O67" s="52"/>
      <c r="P67" s="52"/>
      <c r="Q67" s="52"/>
      <c r="R67" s="52"/>
      <c r="S67" s="52"/>
      <c r="T67" s="52"/>
      <c r="U67" s="52"/>
      <c r="V67" s="52"/>
      <c r="W67" s="52"/>
      <c r="X67" s="52"/>
    </row>
    <row r="68" spans="1:24" ht="15.75" customHeight="1">
      <c r="A68" s="57"/>
      <c r="B68" s="52"/>
      <c r="C68" s="52"/>
      <c r="D68" s="52"/>
      <c r="E68" s="52"/>
      <c r="F68" s="52"/>
      <c r="G68" s="52"/>
      <c r="H68" s="52"/>
      <c r="I68" s="52"/>
      <c r="J68" s="52"/>
      <c r="K68" s="52"/>
      <c r="L68" s="52"/>
      <c r="M68" s="52"/>
      <c r="N68" s="52"/>
      <c r="O68" s="52"/>
      <c r="P68" s="52"/>
      <c r="Q68" s="52"/>
      <c r="R68" s="52"/>
      <c r="S68" s="52"/>
      <c r="T68" s="52"/>
      <c r="U68" s="52"/>
      <c r="V68" s="52"/>
      <c r="W68" s="52"/>
      <c r="X68" s="52"/>
    </row>
    <row r="69" spans="1:24" ht="15.75" customHeight="1">
      <c r="A69" s="57"/>
      <c r="B69" s="52"/>
      <c r="C69" s="52"/>
      <c r="D69" s="52"/>
      <c r="E69" s="52"/>
      <c r="F69" s="52"/>
      <c r="G69" s="52"/>
      <c r="H69" s="52"/>
      <c r="I69" s="52"/>
      <c r="J69" s="52"/>
      <c r="K69" s="52"/>
      <c r="L69" s="52"/>
      <c r="M69" s="52"/>
      <c r="N69" s="52"/>
      <c r="O69" s="52"/>
      <c r="P69" s="52"/>
      <c r="Q69" s="52"/>
      <c r="R69" s="52"/>
      <c r="S69" s="52"/>
      <c r="T69" s="52"/>
      <c r="U69" s="52"/>
      <c r="V69" s="52"/>
      <c r="W69" s="52"/>
      <c r="X69" s="52"/>
    </row>
    <row r="70" spans="1:24" ht="15.75" customHeight="1">
      <c r="A70" s="57"/>
      <c r="B70" s="52"/>
      <c r="C70" s="52"/>
      <c r="D70" s="52"/>
      <c r="E70" s="52"/>
      <c r="F70" s="52"/>
      <c r="G70" s="52"/>
      <c r="H70" s="52"/>
      <c r="I70" s="52"/>
      <c r="J70" s="52"/>
      <c r="K70" s="52"/>
      <c r="L70" s="52"/>
      <c r="M70" s="52"/>
      <c r="N70" s="52"/>
      <c r="O70" s="52"/>
      <c r="P70" s="52"/>
      <c r="Q70" s="52"/>
      <c r="R70" s="52"/>
      <c r="S70" s="52"/>
      <c r="T70" s="52"/>
      <c r="U70" s="52"/>
      <c r="V70" s="52"/>
      <c r="W70" s="52"/>
      <c r="X70" s="52"/>
    </row>
    <row r="71" spans="1:24" ht="15.75" customHeight="1">
      <c r="A71" s="57"/>
      <c r="B71" s="52"/>
      <c r="C71" s="52"/>
      <c r="D71" s="52"/>
      <c r="E71" s="52"/>
      <c r="F71" s="52"/>
      <c r="G71" s="52"/>
      <c r="H71" s="52"/>
      <c r="I71" s="52"/>
      <c r="J71" s="52"/>
      <c r="K71" s="52"/>
      <c r="L71" s="52"/>
      <c r="M71" s="52"/>
      <c r="N71" s="52"/>
      <c r="O71" s="52"/>
      <c r="P71" s="52"/>
      <c r="Q71" s="52"/>
      <c r="R71" s="52"/>
      <c r="S71" s="52"/>
      <c r="T71" s="52"/>
      <c r="U71" s="52"/>
      <c r="V71" s="52"/>
      <c r="W71" s="52"/>
      <c r="X71" s="52"/>
    </row>
    <row r="72" spans="1:24" ht="15.75" customHeight="1">
      <c r="A72" s="57"/>
      <c r="B72" s="52"/>
      <c r="C72" s="52"/>
      <c r="D72" s="52"/>
      <c r="E72" s="52"/>
      <c r="F72" s="52"/>
      <c r="G72" s="52"/>
      <c r="H72" s="52"/>
      <c r="I72" s="52"/>
      <c r="J72" s="52"/>
      <c r="K72" s="52"/>
      <c r="L72" s="52"/>
      <c r="M72" s="52"/>
      <c r="N72" s="52"/>
      <c r="O72" s="52"/>
      <c r="P72" s="52"/>
      <c r="Q72" s="52"/>
      <c r="R72" s="52"/>
      <c r="S72" s="52"/>
      <c r="T72" s="52"/>
      <c r="U72" s="52"/>
      <c r="V72" s="52"/>
      <c r="W72" s="52"/>
      <c r="X72" s="52"/>
    </row>
    <row r="73" spans="1:24" ht="15.75" customHeight="1">
      <c r="A73" s="57"/>
      <c r="B73" s="52"/>
      <c r="C73" s="52"/>
      <c r="D73" s="52"/>
      <c r="E73" s="52"/>
      <c r="F73" s="52"/>
      <c r="G73" s="52"/>
      <c r="H73" s="52"/>
      <c r="I73" s="52"/>
      <c r="J73" s="52"/>
      <c r="K73" s="52"/>
      <c r="L73" s="52"/>
      <c r="M73" s="52"/>
      <c r="N73" s="52"/>
      <c r="O73" s="52"/>
      <c r="P73" s="52"/>
      <c r="Q73" s="52"/>
      <c r="R73" s="52"/>
      <c r="S73" s="52"/>
      <c r="T73" s="52"/>
      <c r="U73" s="52"/>
      <c r="V73" s="52"/>
      <c r="W73" s="52"/>
      <c r="X73" s="52"/>
    </row>
    <row r="74" spans="1:24" ht="15.75" customHeight="1">
      <c r="A74" s="57"/>
      <c r="B74" s="52"/>
      <c r="C74" s="52"/>
      <c r="D74" s="52"/>
      <c r="E74" s="52"/>
      <c r="F74" s="52"/>
      <c r="G74" s="52"/>
      <c r="H74" s="52"/>
      <c r="I74" s="52"/>
      <c r="J74" s="52"/>
      <c r="K74" s="52"/>
      <c r="L74" s="52"/>
      <c r="M74" s="52"/>
      <c r="N74" s="52"/>
      <c r="O74" s="52"/>
      <c r="P74" s="52"/>
      <c r="Q74" s="52"/>
      <c r="R74" s="52"/>
      <c r="S74" s="52"/>
      <c r="T74" s="52"/>
      <c r="U74" s="52"/>
      <c r="V74" s="52"/>
      <c r="W74" s="52"/>
      <c r="X74" s="52"/>
    </row>
    <row r="75" spans="1:24" ht="15.75" customHeight="1">
      <c r="A75" s="57"/>
      <c r="B75" s="52"/>
      <c r="C75" s="52"/>
      <c r="D75" s="52"/>
      <c r="E75" s="52"/>
      <c r="F75" s="52"/>
      <c r="G75" s="52"/>
      <c r="H75" s="52"/>
      <c r="I75" s="52"/>
      <c r="J75" s="52"/>
      <c r="K75" s="52"/>
      <c r="L75" s="52"/>
      <c r="M75" s="52"/>
      <c r="N75" s="52"/>
      <c r="O75" s="52"/>
      <c r="P75" s="52"/>
      <c r="Q75" s="52"/>
      <c r="R75" s="52"/>
      <c r="S75" s="52"/>
      <c r="T75" s="52"/>
      <c r="U75" s="52"/>
      <c r="V75" s="52"/>
      <c r="W75" s="52"/>
      <c r="X75" s="52"/>
    </row>
    <row r="76" spans="1:24" ht="15.75" customHeight="1">
      <c r="A76" s="57"/>
      <c r="B76" s="52"/>
      <c r="C76" s="52"/>
      <c r="D76" s="52"/>
      <c r="E76" s="52"/>
      <c r="F76" s="52"/>
      <c r="G76" s="52"/>
      <c r="H76" s="52"/>
      <c r="I76" s="52"/>
      <c r="J76" s="52"/>
      <c r="K76" s="52"/>
      <c r="L76" s="52"/>
      <c r="M76" s="52"/>
      <c r="N76" s="52"/>
      <c r="O76" s="52"/>
      <c r="P76" s="52"/>
      <c r="Q76" s="52"/>
      <c r="R76" s="52"/>
      <c r="S76" s="52"/>
      <c r="T76" s="52"/>
      <c r="U76" s="52"/>
      <c r="V76" s="52"/>
      <c r="W76" s="52"/>
      <c r="X76" s="52"/>
    </row>
    <row r="77" spans="1:24" ht="15.75" customHeight="1">
      <c r="A77" s="57"/>
      <c r="B77" s="52"/>
      <c r="C77" s="52"/>
      <c r="D77" s="52"/>
      <c r="E77" s="52"/>
      <c r="F77" s="52"/>
      <c r="G77" s="52"/>
      <c r="H77" s="52"/>
      <c r="I77" s="52"/>
      <c r="J77" s="52"/>
      <c r="K77" s="52"/>
      <c r="L77" s="52"/>
      <c r="M77" s="52"/>
      <c r="N77" s="52"/>
      <c r="O77" s="52"/>
      <c r="P77" s="52"/>
      <c r="Q77" s="52"/>
      <c r="R77" s="52"/>
      <c r="S77" s="52"/>
      <c r="T77" s="52"/>
      <c r="U77" s="52"/>
      <c r="V77" s="52"/>
      <c r="W77" s="52"/>
      <c r="X77" s="52"/>
    </row>
    <row r="78" spans="1:24" ht="15.75" customHeight="1">
      <c r="A78" s="57"/>
      <c r="B78" s="52"/>
      <c r="C78" s="52"/>
      <c r="D78" s="52"/>
      <c r="E78" s="52"/>
      <c r="F78" s="52"/>
      <c r="G78" s="52"/>
      <c r="H78" s="52"/>
      <c r="I78" s="52"/>
      <c r="J78" s="52"/>
      <c r="K78" s="52"/>
      <c r="L78" s="52"/>
      <c r="M78" s="52"/>
      <c r="N78" s="52"/>
      <c r="O78" s="52"/>
      <c r="P78" s="52"/>
      <c r="Q78" s="52"/>
      <c r="R78" s="52"/>
      <c r="S78" s="52"/>
      <c r="T78" s="52"/>
      <c r="U78" s="52"/>
      <c r="V78" s="52"/>
      <c r="W78" s="52"/>
      <c r="X78" s="52"/>
    </row>
    <row r="79" spans="1:24" ht="15.75" customHeight="1">
      <c r="A79" s="57"/>
      <c r="B79" s="52"/>
      <c r="C79" s="52"/>
      <c r="D79" s="52"/>
      <c r="E79" s="52"/>
      <c r="F79" s="52"/>
      <c r="G79" s="52"/>
      <c r="H79" s="52"/>
      <c r="I79" s="52"/>
      <c r="J79" s="52"/>
      <c r="K79" s="52"/>
      <c r="L79" s="52"/>
      <c r="M79" s="52"/>
      <c r="N79" s="52"/>
      <c r="O79" s="52"/>
      <c r="P79" s="52"/>
      <c r="Q79" s="52"/>
      <c r="R79" s="52"/>
      <c r="S79" s="52"/>
      <c r="T79" s="52"/>
      <c r="U79" s="52"/>
      <c r="V79" s="52"/>
      <c r="W79" s="52"/>
      <c r="X79" s="52"/>
    </row>
    <row r="80" spans="1:24" ht="15.75" customHeight="1">
      <c r="A80" s="57"/>
      <c r="B80" s="52"/>
      <c r="C80" s="52"/>
      <c r="D80" s="52"/>
      <c r="E80" s="52"/>
      <c r="F80" s="52"/>
      <c r="G80" s="52"/>
      <c r="H80" s="52"/>
      <c r="I80" s="52"/>
      <c r="J80" s="52"/>
      <c r="K80" s="52"/>
      <c r="L80" s="52"/>
      <c r="M80" s="52"/>
      <c r="N80" s="52"/>
      <c r="O80" s="52"/>
      <c r="P80" s="52"/>
      <c r="Q80" s="52"/>
      <c r="R80" s="52"/>
      <c r="S80" s="52"/>
      <c r="T80" s="52"/>
      <c r="U80" s="52"/>
      <c r="V80" s="52"/>
      <c r="W80" s="52"/>
      <c r="X80" s="52"/>
    </row>
    <row r="81" spans="1:24" ht="15.75" customHeight="1">
      <c r="A81" s="57"/>
      <c r="B81" s="52"/>
      <c r="C81" s="52"/>
      <c r="D81" s="52"/>
      <c r="E81" s="52"/>
      <c r="F81" s="52"/>
      <c r="G81" s="52"/>
      <c r="H81" s="52"/>
      <c r="I81" s="52"/>
      <c r="J81" s="52"/>
      <c r="K81" s="52"/>
      <c r="L81" s="52"/>
      <c r="M81" s="52"/>
      <c r="N81" s="52"/>
      <c r="O81" s="52"/>
      <c r="P81" s="52"/>
      <c r="Q81" s="52"/>
      <c r="R81" s="52"/>
      <c r="S81" s="52"/>
      <c r="T81" s="52"/>
      <c r="U81" s="52"/>
      <c r="V81" s="52"/>
      <c r="W81" s="52"/>
      <c r="X81" s="52"/>
    </row>
    <row r="82" spans="1:24" ht="15.75" customHeight="1">
      <c r="A82" s="57"/>
      <c r="B82" s="52"/>
      <c r="C82" s="52"/>
      <c r="D82" s="52"/>
      <c r="E82" s="52"/>
      <c r="F82" s="52"/>
      <c r="G82" s="52"/>
      <c r="H82" s="52"/>
      <c r="I82" s="52"/>
      <c r="J82" s="52"/>
      <c r="K82" s="52"/>
      <c r="L82" s="52"/>
      <c r="M82" s="52"/>
      <c r="N82" s="52"/>
      <c r="O82" s="52"/>
      <c r="P82" s="52"/>
      <c r="Q82" s="52"/>
      <c r="R82" s="52"/>
      <c r="S82" s="52"/>
      <c r="T82" s="52"/>
      <c r="U82" s="52"/>
      <c r="V82" s="52"/>
      <c r="W82" s="52"/>
      <c r="X82" s="52"/>
    </row>
    <row r="83" spans="1:24" ht="15.75" customHeight="1">
      <c r="A83" s="57"/>
      <c r="B83" s="52"/>
      <c r="C83" s="52"/>
      <c r="D83" s="52"/>
      <c r="E83" s="52"/>
      <c r="F83" s="52"/>
      <c r="G83" s="52"/>
      <c r="H83" s="52"/>
      <c r="I83" s="52"/>
      <c r="J83" s="52"/>
      <c r="K83" s="52"/>
      <c r="L83" s="52"/>
      <c r="M83" s="52"/>
      <c r="N83" s="52"/>
      <c r="O83" s="52"/>
      <c r="P83" s="52"/>
      <c r="Q83" s="52"/>
      <c r="R83" s="52"/>
      <c r="S83" s="52"/>
      <c r="T83" s="52"/>
      <c r="U83" s="52"/>
      <c r="V83" s="52"/>
      <c r="W83" s="52"/>
      <c r="X83" s="52"/>
    </row>
    <row r="84" spans="1:24" ht="15.75" customHeight="1">
      <c r="A84" s="57"/>
      <c r="B84" s="52"/>
      <c r="C84" s="52"/>
      <c r="D84" s="52"/>
      <c r="E84" s="52"/>
      <c r="F84" s="52"/>
      <c r="G84" s="52"/>
      <c r="H84" s="52"/>
      <c r="I84" s="52"/>
      <c r="J84" s="52"/>
      <c r="K84" s="52"/>
      <c r="L84" s="52"/>
      <c r="M84" s="52"/>
      <c r="N84" s="52"/>
      <c r="O84" s="52"/>
      <c r="P84" s="52"/>
      <c r="Q84" s="52"/>
      <c r="R84" s="52"/>
      <c r="S84" s="52"/>
      <c r="T84" s="52"/>
      <c r="U84" s="52"/>
      <c r="V84" s="52"/>
      <c r="W84" s="52"/>
      <c r="X84" s="52"/>
    </row>
    <row r="85" spans="1:24" ht="15.75" customHeight="1">
      <c r="A85" s="57"/>
      <c r="B85" s="52"/>
      <c r="C85" s="52"/>
      <c r="D85" s="52"/>
      <c r="E85" s="52"/>
      <c r="F85" s="52"/>
      <c r="G85" s="52"/>
      <c r="H85" s="52"/>
      <c r="I85" s="52"/>
      <c r="J85" s="52"/>
      <c r="K85" s="52"/>
      <c r="L85" s="52"/>
      <c r="M85" s="52"/>
      <c r="N85" s="52"/>
      <c r="O85" s="52"/>
      <c r="P85" s="52"/>
      <c r="Q85" s="52"/>
      <c r="R85" s="52"/>
      <c r="S85" s="52"/>
      <c r="T85" s="52"/>
      <c r="U85" s="52"/>
      <c r="V85" s="52"/>
      <c r="W85" s="52"/>
      <c r="X85" s="52"/>
    </row>
    <row r="86" spans="1:24" ht="15.75" customHeight="1">
      <c r="A86" s="57"/>
      <c r="B86" s="52"/>
      <c r="C86" s="52"/>
      <c r="D86" s="52"/>
      <c r="E86" s="52"/>
      <c r="F86" s="52"/>
      <c r="G86" s="52"/>
      <c r="H86" s="52"/>
      <c r="I86" s="52"/>
      <c r="J86" s="52"/>
      <c r="K86" s="52"/>
      <c r="L86" s="52"/>
      <c r="M86" s="52"/>
      <c r="N86" s="52"/>
      <c r="O86" s="52"/>
      <c r="P86" s="52"/>
      <c r="Q86" s="52"/>
      <c r="R86" s="52"/>
      <c r="S86" s="52"/>
      <c r="T86" s="52"/>
      <c r="U86" s="52"/>
      <c r="V86" s="52"/>
      <c r="W86" s="52"/>
      <c r="X86" s="52"/>
    </row>
    <row r="87" spans="1:24" ht="15.75" customHeight="1">
      <c r="A87" s="57"/>
      <c r="B87" s="52"/>
      <c r="C87" s="52"/>
      <c r="D87" s="52"/>
      <c r="E87" s="52"/>
      <c r="F87" s="52"/>
      <c r="G87" s="52"/>
      <c r="H87" s="52"/>
      <c r="I87" s="52"/>
      <c r="J87" s="52"/>
      <c r="K87" s="52"/>
      <c r="L87" s="52"/>
      <c r="M87" s="52"/>
      <c r="N87" s="52"/>
      <c r="O87" s="52"/>
      <c r="P87" s="52"/>
      <c r="Q87" s="52"/>
      <c r="R87" s="52"/>
      <c r="S87" s="52"/>
      <c r="T87" s="52"/>
      <c r="U87" s="52"/>
      <c r="V87" s="52"/>
      <c r="W87" s="52"/>
      <c r="X87" s="52"/>
    </row>
    <row r="88" spans="1:24" ht="15.75" customHeight="1">
      <c r="A88" s="57"/>
      <c r="B88" s="52"/>
      <c r="C88" s="52"/>
      <c r="D88" s="52"/>
      <c r="E88" s="52"/>
      <c r="F88" s="52"/>
      <c r="G88" s="52"/>
      <c r="H88" s="52"/>
      <c r="I88" s="52"/>
      <c r="J88" s="52"/>
      <c r="K88" s="52"/>
      <c r="L88" s="52"/>
      <c r="M88" s="52"/>
      <c r="N88" s="52"/>
      <c r="O88" s="52"/>
      <c r="P88" s="52"/>
      <c r="Q88" s="52"/>
      <c r="R88" s="52"/>
      <c r="S88" s="52"/>
      <c r="T88" s="52"/>
      <c r="U88" s="52"/>
      <c r="V88" s="52"/>
      <c r="W88" s="52"/>
      <c r="X88" s="52"/>
    </row>
    <row r="89" spans="1:24" ht="15.75" customHeight="1">
      <c r="A89" s="57"/>
      <c r="B89" s="52"/>
      <c r="C89" s="52"/>
      <c r="D89" s="52"/>
      <c r="E89" s="52"/>
      <c r="F89" s="52"/>
      <c r="G89" s="52"/>
      <c r="H89" s="52"/>
      <c r="I89" s="52"/>
      <c r="J89" s="52"/>
      <c r="K89" s="52"/>
      <c r="L89" s="52"/>
      <c r="M89" s="52"/>
      <c r="N89" s="52"/>
      <c r="O89" s="52"/>
      <c r="P89" s="52"/>
      <c r="Q89" s="52"/>
      <c r="R89" s="52"/>
      <c r="S89" s="52"/>
      <c r="T89" s="52"/>
      <c r="U89" s="52"/>
      <c r="V89" s="52"/>
      <c r="W89" s="52"/>
      <c r="X89" s="52"/>
    </row>
    <row r="90" spans="1:24" ht="15.75" customHeight="1">
      <c r="A90" s="57"/>
      <c r="B90" s="52"/>
      <c r="C90" s="52"/>
      <c r="D90" s="52"/>
      <c r="E90" s="52"/>
      <c r="F90" s="52"/>
      <c r="G90" s="52"/>
      <c r="H90" s="52"/>
      <c r="I90" s="52"/>
      <c r="J90" s="52"/>
      <c r="K90" s="52"/>
      <c r="L90" s="52"/>
      <c r="M90" s="52"/>
      <c r="N90" s="52"/>
      <c r="O90" s="52"/>
      <c r="P90" s="52"/>
      <c r="Q90" s="52"/>
      <c r="R90" s="52"/>
      <c r="S90" s="52"/>
      <c r="T90" s="52"/>
      <c r="U90" s="52"/>
      <c r="V90" s="52"/>
      <c r="W90" s="52"/>
      <c r="X90" s="52"/>
    </row>
    <row r="91" spans="1:24" ht="15.75" customHeight="1">
      <c r="A91" s="57"/>
      <c r="B91" s="52"/>
      <c r="C91" s="52"/>
      <c r="D91" s="52"/>
      <c r="E91" s="52"/>
      <c r="F91" s="52"/>
      <c r="G91" s="52"/>
      <c r="H91" s="52"/>
      <c r="I91" s="52"/>
      <c r="J91" s="52"/>
      <c r="K91" s="52"/>
      <c r="L91" s="52"/>
      <c r="M91" s="52"/>
      <c r="N91" s="52"/>
      <c r="O91" s="52"/>
      <c r="P91" s="52"/>
      <c r="Q91" s="52"/>
      <c r="R91" s="52"/>
      <c r="S91" s="52"/>
      <c r="T91" s="52"/>
      <c r="U91" s="52"/>
      <c r="V91" s="52"/>
      <c r="W91" s="52"/>
      <c r="X91" s="52"/>
    </row>
    <row r="92" spans="1:24" ht="15.75" customHeight="1">
      <c r="A92" s="57"/>
      <c r="B92" s="52"/>
      <c r="C92" s="52"/>
      <c r="D92" s="52"/>
      <c r="E92" s="52"/>
      <c r="F92" s="52"/>
      <c r="G92" s="52"/>
      <c r="H92" s="52"/>
      <c r="I92" s="52"/>
      <c r="J92" s="52"/>
      <c r="K92" s="52"/>
      <c r="L92" s="52"/>
      <c r="M92" s="52"/>
      <c r="N92" s="52"/>
      <c r="O92" s="52"/>
      <c r="P92" s="52"/>
      <c r="Q92" s="52"/>
      <c r="R92" s="52"/>
      <c r="S92" s="52"/>
      <c r="T92" s="52"/>
      <c r="U92" s="52"/>
      <c r="V92" s="52"/>
      <c r="W92" s="52"/>
      <c r="X92" s="52"/>
    </row>
    <row r="93" spans="1:24" ht="15.75" customHeight="1">
      <c r="A93" s="57"/>
      <c r="B93" s="52"/>
      <c r="C93" s="52"/>
      <c r="D93" s="52"/>
      <c r="E93" s="52"/>
      <c r="F93" s="52"/>
      <c r="G93" s="52"/>
      <c r="H93" s="52"/>
      <c r="I93" s="52"/>
      <c r="J93" s="52"/>
      <c r="K93" s="52"/>
      <c r="L93" s="52"/>
      <c r="M93" s="52"/>
      <c r="N93" s="52"/>
      <c r="O93" s="52"/>
      <c r="P93" s="52"/>
      <c r="Q93" s="52"/>
      <c r="R93" s="52"/>
      <c r="S93" s="52"/>
      <c r="T93" s="52"/>
      <c r="U93" s="52"/>
      <c r="V93" s="52"/>
      <c r="W93" s="52"/>
      <c r="X93" s="52"/>
    </row>
    <row r="94" spans="1:24" ht="15.75" customHeight="1">
      <c r="A94" s="57"/>
      <c r="B94" s="52"/>
      <c r="C94" s="52"/>
      <c r="D94" s="52"/>
      <c r="E94" s="52"/>
      <c r="F94" s="52"/>
      <c r="G94" s="52"/>
      <c r="H94" s="52"/>
      <c r="I94" s="52"/>
      <c r="J94" s="52"/>
      <c r="K94" s="52"/>
      <c r="L94" s="52"/>
      <c r="M94" s="52"/>
      <c r="N94" s="52"/>
      <c r="O94" s="52"/>
      <c r="P94" s="52"/>
      <c r="Q94" s="52"/>
      <c r="R94" s="52"/>
      <c r="S94" s="52"/>
      <c r="T94" s="52"/>
      <c r="U94" s="52"/>
      <c r="V94" s="52"/>
      <c r="W94" s="52"/>
      <c r="X94" s="52"/>
    </row>
    <row r="95" spans="1:24" ht="15.75" customHeight="1">
      <c r="A95" s="57"/>
      <c r="B95" s="52"/>
      <c r="C95" s="52"/>
      <c r="D95" s="52"/>
      <c r="E95" s="52"/>
      <c r="F95" s="52"/>
      <c r="G95" s="52"/>
      <c r="H95" s="52"/>
      <c r="I95" s="52"/>
      <c r="J95" s="52"/>
      <c r="K95" s="52"/>
      <c r="L95" s="52"/>
      <c r="M95" s="52"/>
      <c r="N95" s="52"/>
      <c r="O95" s="52"/>
      <c r="P95" s="52"/>
      <c r="Q95" s="52"/>
      <c r="R95" s="52"/>
      <c r="S95" s="52"/>
      <c r="T95" s="52"/>
      <c r="U95" s="52"/>
      <c r="V95" s="52"/>
      <c r="W95" s="52"/>
      <c r="X95" s="52"/>
    </row>
    <row r="96" spans="1:24" ht="15.75" customHeight="1">
      <c r="A96" s="57"/>
      <c r="B96" s="52"/>
      <c r="C96" s="52"/>
      <c r="D96" s="52"/>
      <c r="E96" s="52"/>
      <c r="F96" s="52"/>
      <c r="G96" s="52"/>
      <c r="H96" s="52"/>
      <c r="I96" s="52"/>
      <c r="J96" s="52"/>
      <c r="K96" s="52"/>
      <c r="L96" s="52"/>
      <c r="M96" s="52"/>
      <c r="N96" s="52"/>
      <c r="O96" s="52"/>
      <c r="P96" s="52"/>
      <c r="Q96" s="52"/>
      <c r="R96" s="52"/>
      <c r="S96" s="52"/>
      <c r="T96" s="52"/>
      <c r="U96" s="52"/>
      <c r="V96" s="52"/>
      <c r="W96" s="52"/>
      <c r="X96" s="52"/>
    </row>
    <row r="97" spans="1:24" ht="15.75" customHeight="1">
      <c r="A97" s="57"/>
      <c r="B97" s="52"/>
      <c r="C97" s="52"/>
      <c r="D97" s="52"/>
      <c r="E97" s="52"/>
      <c r="F97" s="52"/>
      <c r="G97" s="52"/>
      <c r="H97" s="52"/>
      <c r="I97" s="52"/>
      <c r="J97" s="52"/>
      <c r="K97" s="52"/>
      <c r="L97" s="52"/>
      <c r="M97" s="52"/>
      <c r="N97" s="52"/>
      <c r="O97" s="52"/>
      <c r="P97" s="52"/>
      <c r="Q97" s="52"/>
      <c r="R97" s="52"/>
      <c r="S97" s="52"/>
      <c r="T97" s="52"/>
      <c r="U97" s="52"/>
      <c r="V97" s="52"/>
      <c r="W97" s="52"/>
      <c r="X97" s="52"/>
    </row>
    <row r="98" spans="1:24" ht="15.75" customHeight="1">
      <c r="A98" s="57"/>
      <c r="B98" s="52"/>
      <c r="C98" s="52"/>
      <c r="D98" s="52"/>
      <c r="E98" s="52"/>
      <c r="F98" s="52"/>
      <c r="G98" s="52"/>
      <c r="H98" s="52"/>
      <c r="I98" s="52"/>
      <c r="J98" s="52"/>
      <c r="K98" s="52"/>
      <c r="L98" s="52"/>
      <c r="M98" s="52"/>
      <c r="N98" s="52"/>
      <c r="O98" s="52"/>
      <c r="P98" s="52"/>
      <c r="Q98" s="52"/>
      <c r="R98" s="52"/>
      <c r="S98" s="52"/>
      <c r="T98" s="52"/>
      <c r="U98" s="52"/>
      <c r="V98" s="52"/>
      <c r="W98" s="52"/>
      <c r="X98" s="52"/>
    </row>
    <row r="99" spans="1:24" ht="15.75" customHeight="1">
      <c r="A99" s="57"/>
      <c r="B99" s="52"/>
      <c r="C99" s="52"/>
      <c r="D99" s="52"/>
      <c r="E99" s="52"/>
      <c r="F99" s="52"/>
      <c r="G99" s="52"/>
      <c r="H99" s="52"/>
      <c r="I99" s="52"/>
      <c r="J99" s="52"/>
      <c r="K99" s="52"/>
      <c r="L99" s="52"/>
      <c r="M99" s="52"/>
      <c r="N99" s="52"/>
      <c r="O99" s="52"/>
      <c r="P99" s="52"/>
      <c r="Q99" s="52"/>
      <c r="R99" s="52"/>
      <c r="S99" s="52"/>
      <c r="T99" s="52"/>
      <c r="U99" s="52"/>
      <c r="V99" s="52"/>
      <c r="W99" s="52"/>
      <c r="X99" s="52"/>
    </row>
    <row r="100" spans="1:24" ht="15.75" customHeight="1">
      <c r="A100" s="57"/>
      <c r="B100" s="52"/>
      <c r="C100" s="52"/>
      <c r="D100" s="52"/>
      <c r="E100" s="52"/>
      <c r="F100" s="52"/>
      <c r="G100" s="52"/>
      <c r="H100" s="52"/>
      <c r="I100" s="52"/>
      <c r="J100" s="52"/>
      <c r="K100" s="52"/>
      <c r="L100" s="52"/>
      <c r="M100" s="52"/>
      <c r="N100" s="52"/>
      <c r="O100" s="52"/>
      <c r="P100" s="52"/>
      <c r="Q100" s="52"/>
      <c r="R100" s="52"/>
      <c r="S100" s="52"/>
      <c r="T100" s="52"/>
      <c r="U100" s="52"/>
      <c r="V100" s="52"/>
      <c r="W100" s="52"/>
      <c r="X100" s="52"/>
    </row>
    <row r="101" spans="1:24" ht="15.75" customHeight="1">
      <c r="A101" s="57"/>
      <c r="B101" s="52"/>
      <c r="C101" s="52"/>
      <c r="D101" s="52"/>
      <c r="E101" s="52"/>
      <c r="F101" s="52"/>
      <c r="G101" s="52"/>
      <c r="H101" s="52"/>
      <c r="I101" s="52"/>
      <c r="J101" s="52"/>
      <c r="K101" s="52"/>
      <c r="L101" s="52"/>
      <c r="M101" s="52"/>
      <c r="N101" s="52"/>
      <c r="O101" s="52"/>
      <c r="P101" s="52"/>
      <c r="Q101" s="52"/>
      <c r="R101" s="52"/>
      <c r="S101" s="52"/>
      <c r="T101" s="52"/>
      <c r="U101" s="52"/>
      <c r="V101" s="52"/>
      <c r="W101" s="52"/>
      <c r="X101" s="52"/>
    </row>
    <row r="102" spans="1:24" ht="15.75" customHeight="1">
      <c r="A102" s="57"/>
      <c r="B102" s="52"/>
      <c r="C102" s="52"/>
      <c r="D102" s="52"/>
      <c r="E102" s="52"/>
      <c r="F102" s="52"/>
      <c r="G102" s="52"/>
      <c r="H102" s="52"/>
      <c r="I102" s="52"/>
      <c r="J102" s="52"/>
      <c r="K102" s="52"/>
      <c r="L102" s="52"/>
      <c r="M102" s="52"/>
      <c r="N102" s="52"/>
      <c r="O102" s="52"/>
      <c r="P102" s="52"/>
      <c r="Q102" s="52"/>
      <c r="R102" s="52"/>
      <c r="S102" s="52"/>
      <c r="T102" s="52"/>
      <c r="U102" s="52"/>
      <c r="V102" s="52"/>
      <c r="W102" s="52"/>
      <c r="X102" s="52"/>
    </row>
    <row r="103" spans="1:24" ht="15.75" customHeight="1">
      <c r="A103" s="57"/>
      <c r="B103" s="52"/>
      <c r="C103" s="52"/>
      <c r="D103" s="52"/>
      <c r="E103" s="52"/>
      <c r="F103" s="52"/>
      <c r="G103" s="52"/>
      <c r="H103" s="52"/>
      <c r="I103" s="52"/>
      <c r="J103" s="52"/>
      <c r="K103" s="52"/>
      <c r="L103" s="52"/>
      <c r="M103" s="52"/>
      <c r="N103" s="52"/>
      <c r="O103" s="52"/>
      <c r="P103" s="52"/>
      <c r="Q103" s="52"/>
      <c r="R103" s="52"/>
      <c r="S103" s="52"/>
      <c r="T103" s="52"/>
      <c r="U103" s="52"/>
      <c r="V103" s="52"/>
      <c r="W103" s="52"/>
      <c r="X103" s="52"/>
    </row>
    <row r="104" spans="1:24" ht="15.75" customHeight="1">
      <c r="A104" s="57"/>
      <c r="B104" s="52"/>
      <c r="C104" s="52"/>
      <c r="D104" s="52"/>
      <c r="E104" s="52"/>
      <c r="F104" s="52"/>
      <c r="G104" s="52"/>
      <c r="H104" s="52"/>
      <c r="I104" s="52"/>
      <c r="J104" s="52"/>
      <c r="K104" s="52"/>
      <c r="L104" s="52"/>
      <c r="M104" s="52"/>
      <c r="N104" s="52"/>
      <c r="O104" s="52"/>
      <c r="P104" s="52"/>
      <c r="Q104" s="52"/>
      <c r="R104" s="52"/>
      <c r="S104" s="52"/>
      <c r="T104" s="52"/>
      <c r="U104" s="52"/>
      <c r="V104" s="52"/>
      <c r="W104" s="52"/>
      <c r="X104" s="52"/>
    </row>
    <row r="105" spans="1:24" ht="15.75" customHeight="1">
      <c r="A105" s="57"/>
      <c r="B105" s="52"/>
      <c r="C105" s="52"/>
      <c r="D105" s="52"/>
      <c r="E105" s="52"/>
      <c r="F105" s="52"/>
      <c r="G105" s="52"/>
      <c r="H105" s="52"/>
      <c r="I105" s="52"/>
      <c r="J105" s="52"/>
      <c r="K105" s="52"/>
      <c r="L105" s="52"/>
      <c r="M105" s="52"/>
      <c r="N105" s="52"/>
      <c r="O105" s="52"/>
      <c r="P105" s="52"/>
      <c r="Q105" s="52"/>
      <c r="R105" s="52"/>
      <c r="S105" s="52"/>
      <c r="T105" s="52"/>
      <c r="U105" s="52"/>
      <c r="V105" s="52"/>
      <c r="W105" s="52"/>
      <c r="X105" s="52"/>
    </row>
    <row r="106" spans="1:24" ht="15.75" customHeight="1">
      <c r="A106" s="57"/>
      <c r="B106" s="52"/>
      <c r="C106" s="52"/>
      <c r="D106" s="52"/>
      <c r="E106" s="52"/>
      <c r="F106" s="52"/>
      <c r="G106" s="52"/>
      <c r="H106" s="52"/>
      <c r="I106" s="52"/>
      <c r="J106" s="52"/>
      <c r="K106" s="52"/>
      <c r="L106" s="52"/>
      <c r="M106" s="52"/>
      <c r="N106" s="52"/>
      <c r="O106" s="52"/>
      <c r="P106" s="52"/>
      <c r="Q106" s="52"/>
      <c r="R106" s="52"/>
      <c r="S106" s="52"/>
      <c r="T106" s="52"/>
      <c r="U106" s="52"/>
      <c r="V106" s="52"/>
      <c r="W106" s="52"/>
      <c r="X106" s="52"/>
    </row>
    <row r="107" spans="1:24" ht="15.75" customHeight="1">
      <c r="A107" s="57"/>
      <c r="B107" s="52"/>
      <c r="C107" s="52"/>
      <c r="D107" s="52"/>
      <c r="E107" s="52"/>
      <c r="F107" s="52"/>
      <c r="G107" s="52"/>
      <c r="H107" s="52"/>
      <c r="I107" s="52"/>
      <c r="J107" s="52"/>
      <c r="K107" s="52"/>
      <c r="L107" s="52"/>
      <c r="M107" s="52"/>
      <c r="N107" s="52"/>
      <c r="O107" s="52"/>
      <c r="P107" s="52"/>
      <c r="Q107" s="52"/>
      <c r="R107" s="52"/>
      <c r="S107" s="52"/>
      <c r="T107" s="52"/>
      <c r="U107" s="52"/>
      <c r="V107" s="52"/>
      <c r="W107" s="52"/>
      <c r="X107" s="52"/>
    </row>
    <row r="108" spans="1:24" ht="15.75" customHeight="1">
      <c r="A108" s="57"/>
      <c r="B108" s="52"/>
      <c r="C108" s="52"/>
      <c r="D108" s="52"/>
      <c r="E108" s="52"/>
      <c r="F108" s="52"/>
      <c r="G108" s="52"/>
      <c r="H108" s="52"/>
      <c r="I108" s="52"/>
      <c r="J108" s="52"/>
      <c r="K108" s="52"/>
      <c r="L108" s="52"/>
      <c r="M108" s="52"/>
      <c r="N108" s="52"/>
      <c r="O108" s="52"/>
      <c r="P108" s="52"/>
      <c r="Q108" s="52"/>
      <c r="R108" s="52"/>
      <c r="S108" s="52"/>
      <c r="T108" s="52"/>
      <c r="U108" s="52"/>
      <c r="V108" s="52"/>
      <c r="W108" s="52"/>
      <c r="X108" s="52"/>
    </row>
    <row r="109" spans="1:24" ht="15.75" customHeight="1">
      <c r="A109" s="57"/>
      <c r="B109" s="52"/>
      <c r="C109" s="52"/>
      <c r="D109" s="52"/>
      <c r="E109" s="52"/>
      <c r="F109" s="52"/>
      <c r="G109" s="52"/>
      <c r="H109" s="52"/>
      <c r="I109" s="52"/>
      <c r="J109" s="52"/>
      <c r="K109" s="52"/>
      <c r="L109" s="52"/>
      <c r="M109" s="52"/>
      <c r="N109" s="52"/>
      <c r="O109" s="52"/>
      <c r="P109" s="52"/>
      <c r="Q109" s="52"/>
      <c r="R109" s="52"/>
      <c r="S109" s="52"/>
      <c r="T109" s="52"/>
      <c r="U109" s="52"/>
      <c r="V109" s="52"/>
      <c r="W109" s="52"/>
      <c r="X109" s="52"/>
    </row>
    <row r="110" spans="1:24" ht="15.75" customHeight="1">
      <c r="A110" s="57"/>
      <c r="B110" s="52"/>
      <c r="C110" s="52"/>
      <c r="D110" s="52"/>
      <c r="E110" s="52"/>
      <c r="F110" s="52"/>
      <c r="G110" s="52"/>
      <c r="H110" s="52"/>
      <c r="I110" s="52"/>
      <c r="J110" s="52"/>
      <c r="K110" s="52"/>
      <c r="L110" s="52"/>
      <c r="M110" s="52"/>
      <c r="N110" s="52"/>
      <c r="O110" s="52"/>
      <c r="P110" s="52"/>
      <c r="Q110" s="52"/>
      <c r="R110" s="52"/>
      <c r="S110" s="52"/>
      <c r="T110" s="52"/>
      <c r="U110" s="52"/>
      <c r="V110" s="52"/>
      <c r="W110" s="52"/>
      <c r="X110" s="52"/>
    </row>
    <row r="111" spans="1:24" ht="15.75" customHeight="1">
      <c r="A111" s="57"/>
      <c r="B111" s="52"/>
      <c r="C111" s="52"/>
      <c r="D111" s="52"/>
      <c r="E111" s="52"/>
      <c r="F111" s="52"/>
      <c r="G111" s="52"/>
      <c r="H111" s="52"/>
      <c r="I111" s="52"/>
      <c r="J111" s="52"/>
      <c r="K111" s="52"/>
      <c r="L111" s="52"/>
      <c r="M111" s="52"/>
      <c r="N111" s="52"/>
      <c r="O111" s="52"/>
      <c r="P111" s="52"/>
      <c r="Q111" s="52"/>
      <c r="R111" s="52"/>
      <c r="S111" s="52"/>
      <c r="T111" s="52"/>
      <c r="U111" s="52"/>
      <c r="V111" s="52"/>
      <c r="W111" s="52"/>
      <c r="X111" s="52"/>
    </row>
    <row r="112" spans="1:24" ht="15.75" customHeight="1">
      <c r="A112" s="57"/>
      <c r="B112" s="52"/>
      <c r="C112" s="52"/>
      <c r="D112" s="52"/>
      <c r="E112" s="52"/>
      <c r="F112" s="52"/>
      <c r="G112" s="52"/>
      <c r="H112" s="52"/>
      <c r="I112" s="52"/>
      <c r="J112" s="52"/>
      <c r="K112" s="52"/>
      <c r="L112" s="52"/>
      <c r="M112" s="52"/>
      <c r="N112" s="52"/>
      <c r="O112" s="52"/>
      <c r="P112" s="52"/>
      <c r="Q112" s="52"/>
      <c r="R112" s="52"/>
      <c r="S112" s="52"/>
      <c r="T112" s="52"/>
      <c r="U112" s="52"/>
      <c r="V112" s="52"/>
      <c r="W112" s="52"/>
      <c r="X112" s="52"/>
    </row>
    <row r="113" spans="1:24" ht="15.75" customHeight="1">
      <c r="A113" s="57"/>
      <c r="B113" s="52"/>
      <c r="C113" s="52"/>
      <c r="D113" s="52"/>
      <c r="E113" s="52"/>
      <c r="F113" s="52"/>
      <c r="G113" s="52"/>
      <c r="H113" s="52"/>
      <c r="I113" s="52"/>
      <c r="J113" s="52"/>
      <c r="K113" s="52"/>
      <c r="L113" s="52"/>
      <c r="M113" s="52"/>
      <c r="N113" s="52"/>
      <c r="O113" s="52"/>
      <c r="P113" s="52"/>
      <c r="Q113" s="52"/>
      <c r="R113" s="52"/>
      <c r="S113" s="52"/>
      <c r="T113" s="52"/>
      <c r="U113" s="52"/>
      <c r="V113" s="52"/>
      <c r="W113" s="52"/>
      <c r="X113" s="52"/>
    </row>
    <row r="114" spans="1:24" ht="15.75" customHeight="1">
      <c r="A114" s="57"/>
      <c r="B114" s="52"/>
      <c r="C114" s="52"/>
      <c r="D114" s="52"/>
      <c r="E114" s="52"/>
      <c r="F114" s="52"/>
      <c r="G114" s="52"/>
      <c r="H114" s="52"/>
      <c r="I114" s="52"/>
      <c r="J114" s="52"/>
      <c r="K114" s="52"/>
      <c r="L114" s="52"/>
      <c r="M114" s="52"/>
      <c r="N114" s="52"/>
      <c r="O114" s="52"/>
      <c r="P114" s="52"/>
      <c r="Q114" s="52"/>
      <c r="R114" s="52"/>
      <c r="S114" s="52"/>
      <c r="T114" s="52"/>
      <c r="U114" s="52"/>
      <c r="V114" s="52"/>
      <c r="W114" s="52"/>
      <c r="X114" s="52"/>
    </row>
    <row r="115" spans="1:24" ht="15.75" customHeight="1">
      <c r="A115" s="57"/>
      <c r="B115" s="52"/>
      <c r="C115" s="52"/>
      <c r="D115" s="52"/>
      <c r="E115" s="52"/>
      <c r="F115" s="52"/>
      <c r="G115" s="52"/>
      <c r="H115" s="52"/>
      <c r="I115" s="52"/>
      <c r="J115" s="52"/>
      <c r="K115" s="52"/>
      <c r="L115" s="52"/>
      <c r="M115" s="52"/>
      <c r="N115" s="52"/>
      <c r="O115" s="52"/>
      <c r="P115" s="52"/>
      <c r="Q115" s="52"/>
      <c r="R115" s="52"/>
      <c r="S115" s="52"/>
      <c r="T115" s="52"/>
      <c r="U115" s="52"/>
      <c r="V115" s="52"/>
      <c r="W115" s="52"/>
      <c r="X115" s="52"/>
    </row>
    <row r="116" spans="1:24" ht="15.75" customHeight="1">
      <c r="A116" s="57"/>
      <c r="B116" s="52"/>
      <c r="C116" s="52"/>
      <c r="D116" s="52"/>
      <c r="E116" s="52"/>
      <c r="F116" s="52"/>
      <c r="G116" s="52"/>
      <c r="H116" s="52"/>
      <c r="I116" s="52"/>
      <c r="J116" s="52"/>
      <c r="K116" s="52"/>
      <c r="L116" s="52"/>
      <c r="M116" s="52"/>
      <c r="N116" s="52"/>
      <c r="O116" s="52"/>
      <c r="P116" s="52"/>
      <c r="Q116" s="52"/>
      <c r="R116" s="52"/>
      <c r="S116" s="52"/>
      <c r="T116" s="52"/>
      <c r="U116" s="52"/>
      <c r="V116" s="52"/>
      <c r="W116" s="52"/>
      <c r="X116" s="52"/>
    </row>
    <row r="117" spans="1:24" ht="15.75" customHeight="1">
      <c r="A117" s="57"/>
      <c r="B117" s="52"/>
      <c r="C117" s="52"/>
      <c r="D117" s="52"/>
      <c r="E117" s="52"/>
      <c r="F117" s="52"/>
      <c r="G117" s="52"/>
      <c r="H117" s="52"/>
      <c r="I117" s="52"/>
      <c r="J117" s="52"/>
      <c r="K117" s="52"/>
      <c r="L117" s="52"/>
      <c r="M117" s="52"/>
      <c r="N117" s="52"/>
      <c r="O117" s="52"/>
      <c r="P117" s="52"/>
      <c r="Q117" s="52"/>
      <c r="R117" s="52"/>
      <c r="S117" s="52"/>
      <c r="T117" s="52"/>
      <c r="U117" s="52"/>
      <c r="V117" s="52"/>
      <c r="W117" s="52"/>
      <c r="X117" s="52"/>
    </row>
    <row r="118" spans="1:24" ht="15.75" customHeight="1">
      <c r="A118" s="57"/>
      <c r="B118" s="52"/>
      <c r="C118" s="52"/>
      <c r="D118" s="52"/>
      <c r="E118" s="52"/>
      <c r="F118" s="52"/>
      <c r="G118" s="52"/>
      <c r="H118" s="52"/>
      <c r="I118" s="52"/>
      <c r="J118" s="52"/>
      <c r="K118" s="52"/>
      <c r="L118" s="52"/>
      <c r="M118" s="52"/>
      <c r="N118" s="52"/>
      <c r="O118" s="52"/>
      <c r="P118" s="52"/>
      <c r="Q118" s="52"/>
      <c r="R118" s="52"/>
      <c r="S118" s="52"/>
      <c r="T118" s="52"/>
      <c r="U118" s="52"/>
      <c r="V118" s="52"/>
      <c r="W118" s="52"/>
      <c r="X118" s="52"/>
    </row>
    <row r="119" spans="1:24" ht="15.75" customHeight="1">
      <c r="A119" s="57"/>
      <c r="B119" s="52"/>
      <c r="C119" s="52"/>
      <c r="D119" s="52"/>
      <c r="E119" s="52"/>
      <c r="F119" s="52"/>
      <c r="G119" s="52"/>
      <c r="H119" s="52"/>
      <c r="I119" s="52"/>
      <c r="J119" s="52"/>
      <c r="K119" s="52"/>
      <c r="L119" s="52"/>
      <c r="M119" s="52"/>
      <c r="N119" s="52"/>
      <c r="O119" s="52"/>
      <c r="P119" s="52"/>
      <c r="Q119" s="52"/>
      <c r="R119" s="52"/>
      <c r="S119" s="52"/>
      <c r="T119" s="52"/>
      <c r="U119" s="52"/>
      <c r="V119" s="52"/>
      <c r="W119" s="52"/>
      <c r="X119" s="52"/>
    </row>
    <row r="120" spans="1:24" ht="15.75" customHeight="1">
      <c r="A120" s="57"/>
      <c r="B120" s="52"/>
      <c r="C120" s="52"/>
      <c r="D120" s="52"/>
      <c r="E120" s="52"/>
      <c r="F120" s="52"/>
      <c r="G120" s="52"/>
      <c r="H120" s="52"/>
      <c r="I120" s="52"/>
      <c r="J120" s="52"/>
      <c r="K120" s="52"/>
      <c r="L120" s="52"/>
      <c r="M120" s="52"/>
      <c r="N120" s="52"/>
      <c r="O120" s="52"/>
      <c r="P120" s="52"/>
      <c r="Q120" s="52"/>
      <c r="R120" s="52"/>
      <c r="S120" s="52"/>
      <c r="T120" s="52"/>
      <c r="U120" s="52"/>
      <c r="V120" s="52"/>
      <c r="W120" s="52"/>
      <c r="X120" s="52"/>
    </row>
    <row r="121" spans="1:24" ht="15.75" customHeight="1">
      <c r="A121" s="57"/>
      <c r="B121" s="52"/>
      <c r="C121" s="52"/>
      <c r="D121" s="52"/>
      <c r="E121" s="52"/>
      <c r="F121" s="52"/>
      <c r="G121" s="52"/>
      <c r="H121" s="52"/>
      <c r="I121" s="52"/>
      <c r="J121" s="52"/>
      <c r="K121" s="52"/>
      <c r="L121" s="52"/>
      <c r="M121" s="52"/>
      <c r="N121" s="52"/>
      <c r="O121" s="52"/>
      <c r="P121" s="52"/>
      <c r="Q121" s="52"/>
      <c r="R121" s="52"/>
      <c r="S121" s="52"/>
      <c r="T121" s="52"/>
      <c r="U121" s="52"/>
      <c r="V121" s="52"/>
      <c r="W121" s="52"/>
      <c r="X121" s="52"/>
    </row>
    <row r="122" spans="1:24" ht="15.75" customHeight="1">
      <c r="A122" s="57"/>
      <c r="B122" s="52"/>
      <c r="C122" s="52"/>
      <c r="D122" s="52"/>
      <c r="E122" s="52"/>
      <c r="F122" s="52"/>
      <c r="G122" s="52"/>
      <c r="H122" s="52"/>
      <c r="I122" s="52"/>
      <c r="J122" s="52"/>
      <c r="K122" s="52"/>
      <c r="L122" s="52"/>
      <c r="M122" s="52"/>
      <c r="N122" s="52"/>
      <c r="O122" s="52"/>
      <c r="P122" s="52"/>
      <c r="Q122" s="52"/>
      <c r="R122" s="52"/>
      <c r="S122" s="52"/>
      <c r="T122" s="52"/>
      <c r="U122" s="52"/>
      <c r="V122" s="52"/>
      <c r="W122" s="52"/>
      <c r="X122" s="52"/>
    </row>
    <row r="123" spans="1:24" ht="15.75" customHeight="1">
      <c r="A123" s="57"/>
      <c r="B123" s="52"/>
      <c r="C123" s="52"/>
      <c r="D123" s="52"/>
      <c r="E123" s="52"/>
      <c r="F123" s="52"/>
      <c r="G123" s="52"/>
      <c r="H123" s="52"/>
      <c r="I123" s="52"/>
      <c r="J123" s="52"/>
      <c r="K123" s="52"/>
      <c r="L123" s="52"/>
      <c r="M123" s="52"/>
      <c r="N123" s="52"/>
      <c r="O123" s="52"/>
      <c r="P123" s="52"/>
      <c r="Q123" s="52"/>
      <c r="R123" s="52"/>
      <c r="S123" s="52"/>
      <c r="T123" s="52"/>
      <c r="U123" s="52"/>
      <c r="V123" s="52"/>
      <c r="W123" s="52"/>
      <c r="X123" s="52"/>
    </row>
    <row r="124" spans="1:24" ht="15.75" customHeight="1">
      <c r="A124" s="57"/>
      <c r="B124" s="52"/>
      <c r="C124" s="52"/>
      <c r="D124" s="52"/>
      <c r="E124" s="52"/>
      <c r="F124" s="52"/>
      <c r="G124" s="52"/>
      <c r="H124" s="52"/>
      <c r="I124" s="52"/>
      <c r="J124" s="52"/>
      <c r="K124" s="52"/>
      <c r="L124" s="52"/>
      <c r="M124" s="52"/>
      <c r="N124" s="52"/>
      <c r="O124" s="52"/>
      <c r="P124" s="52"/>
      <c r="Q124" s="52"/>
      <c r="R124" s="52"/>
      <c r="S124" s="52"/>
      <c r="T124" s="52"/>
      <c r="U124" s="52"/>
      <c r="V124" s="52"/>
      <c r="W124" s="52"/>
      <c r="X124" s="52"/>
    </row>
    <row r="125" spans="1:24" ht="15.75" customHeight="1">
      <c r="A125" s="57"/>
      <c r="B125" s="52"/>
      <c r="C125" s="52"/>
      <c r="D125" s="52"/>
      <c r="E125" s="52"/>
      <c r="F125" s="52"/>
      <c r="G125" s="52"/>
      <c r="H125" s="52"/>
      <c r="I125" s="52"/>
      <c r="J125" s="52"/>
      <c r="K125" s="52"/>
      <c r="L125" s="52"/>
      <c r="M125" s="52"/>
      <c r="N125" s="52"/>
      <c r="O125" s="52"/>
      <c r="P125" s="52"/>
      <c r="Q125" s="52"/>
      <c r="R125" s="52"/>
      <c r="S125" s="52"/>
      <c r="T125" s="52"/>
      <c r="U125" s="52"/>
      <c r="V125" s="52"/>
      <c r="W125" s="52"/>
      <c r="X125" s="52"/>
    </row>
    <row r="126" spans="1:24" ht="15.75" customHeight="1">
      <c r="A126" s="57"/>
      <c r="B126" s="52"/>
      <c r="C126" s="52"/>
      <c r="D126" s="52"/>
      <c r="E126" s="52"/>
      <c r="F126" s="52"/>
      <c r="G126" s="52"/>
      <c r="H126" s="52"/>
      <c r="I126" s="52"/>
      <c r="J126" s="52"/>
      <c r="K126" s="52"/>
      <c r="L126" s="52"/>
      <c r="M126" s="52"/>
      <c r="N126" s="52"/>
      <c r="O126" s="52"/>
      <c r="P126" s="52"/>
      <c r="Q126" s="52"/>
      <c r="R126" s="52"/>
      <c r="S126" s="52"/>
      <c r="T126" s="52"/>
      <c r="U126" s="52"/>
      <c r="V126" s="52"/>
      <c r="W126" s="52"/>
      <c r="X126" s="52"/>
    </row>
    <row r="127" spans="1:24" ht="15.75" customHeight="1">
      <c r="A127" s="57"/>
      <c r="B127" s="52"/>
      <c r="C127" s="52"/>
      <c r="D127" s="52"/>
      <c r="E127" s="52"/>
      <c r="F127" s="52"/>
      <c r="G127" s="52"/>
      <c r="H127" s="52"/>
      <c r="I127" s="52"/>
      <c r="J127" s="52"/>
      <c r="K127" s="52"/>
      <c r="L127" s="52"/>
      <c r="M127" s="52"/>
      <c r="N127" s="52"/>
      <c r="O127" s="52"/>
      <c r="P127" s="52"/>
      <c r="Q127" s="52"/>
      <c r="R127" s="52"/>
      <c r="S127" s="52"/>
      <c r="T127" s="52"/>
      <c r="U127" s="52"/>
      <c r="V127" s="52"/>
      <c r="W127" s="52"/>
      <c r="X127" s="52"/>
    </row>
    <row r="128" spans="1:24" ht="15.75" customHeight="1">
      <c r="A128" s="57"/>
      <c r="B128" s="52"/>
      <c r="C128" s="52"/>
      <c r="D128" s="52"/>
      <c r="E128" s="52"/>
      <c r="F128" s="52"/>
      <c r="G128" s="52"/>
      <c r="H128" s="52"/>
      <c r="I128" s="52"/>
      <c r="J128" s="52"/>
      <c r="K128" s="52"/>
      <c r="L128" s="52"/>
      <c r="M128" s="52"/>
      <c r="N128" s="52"/>
      <c r="O128" s="52"/>
      <c r="P128" s="52"/>
      <c r="Q128" s="52"/>
      <c r="R128" s="52"/>
      <c r="S128" s="52"/>
      <c r="T128" s="52"/>
      <c r="U128" s="52"/>
      <c r="V128" s="52"/>
      <c r="W128" s="52"/>
      <c r="X128" s="52"/>
    </row>
    <row r="129" spans="1:24" ht="15.75" customHeight="1">
      <c r="A129" s="57"/>
      <c r="B129" s="52"/>
      <c r="C129" s="52"/>
      <c r="D129" s="52"/>
      <c r="E129" s="52"/>
      <c r="F129" s="52"/>
      <c r="G129" s="52"/>
      <c r="H129" s="52"/>
      <c r="I129" s="52"/>
      <c r="J129" s="52"/>
      <c r="K129" s="52"/>
      <c r="L129" s="52"/>
      <c r="M129" s="52"/>
      <c r="N129" s="52"/>
      <c r="O129" s="52"/>
      <c r="P129" s="52"/>
      <c r="Q129" s="52"/>
      <c r="R129" s="52"/>
      <c r="S129" s="52"/>
      <c r="T129" s="52"/>
      <c r="U129" s="52"/>
      <c r="V129" s="52"/>
      <c r="W129" s="52"/>
      <c r="X129" s="52"/>
    </row>
    <row r="130" spans="1:24" ht="15.75" customHeight="1">
      <c r="A130" s="57"/>
      <c r="B130" s="52"/>
      <c r="C130" s="52"/>
      <c r="D130" s="52"/>
      <c r="E130" s="52"/>
      <c r="F130" s="52"/>
      <c r="G130" s="52"/>
      <c r="H130" s="52"/>
      <c r="I130" s="52"/>
      <c r="J130" s="52"/>
      <c r="K130" s="52"/>
      <c r="L130" s="52"/>
      <c r="M130" s="52"/>
      <c r="N130" s="52"/>
      <c r="O130" s="52"/>
      <c r="P130" s="52"/>
      <c r="Q130" s="52"/>
      <c r="R130" s="52"/>
      <c r="S130" s="52"/>
      <c r="T130" s="52"/>
      <c r="U130" s="52"/>
      <c r="V130" s="52"/>
      <c r="W130" s="52"/>
      <c r="X130" s="52"/>
    </row>
    <row r="131" spans="1:24" ht="15.75" customHeight="1">
      <c r="A131" s="57"/>
      <c r="B131" s="52"/>
      <c r="C131" s="52"/>
      <c r="D131" s="52"/>
      <c r="E131" s="52"/>
      <c r="F131" s="52"/>
      <c r="G131" s="52"/>
      <c r="H131" s="52"/>
      <c r="I131" s="52"/>
      <c r="J131" s="52"/>
      <c r="K131" s="52"/>
      <c r="L131" s="52"/>
      <c r="M131" s="52"/>
      <c r="N131" s="52"/>
      <c r="O131" s="52"/>
      <c r="P131" s="52"/>
      <c r="Q131" s="52"/>
      <c r="R131" s="52"/>
      <c r="S131" s="52"/>
      <c r="T131" s="52"/>
      <c r="U131" s="52"/>
      <c r="V131" s="52"/>
      <c r="W131" s="52"/>
      <c r="X131" s="52"/>
    </row>
    <row r="132" spans="1:24" ht="15.75" customHeight="1">
      <c r="A132" s="57"/>
      <c r="B132" s="52"/>
      <c r="C132" s="52"/>
      <c r="D132" s="52"/>
      <c r="E132" s="52"/>
      <c r="F132" s="52"/>
      <c r="G132" s="52"/>
      <c r="H132" s="52"/>
      <c r="I132" s="52"/>
      <c r="J132" s="52"/>
      <c r="K132" s="52"/>
      <c r="L132" s="52"/>
      <c r="M132" s="52"/>
      <c r="N132" s="52"/>
      <c r="O132" s="52"/>
      <c r="P132" s="52"/>
      <c r="Q132" s="52"/>
      <c r="R132" s="52"/>
      <c r="S132" s="52"/>
      <c r="T132" s="52"/>
      <c r="U132" s="52"/>
      <c r="V132" s="52"/>
      <c r="W132" s="52"/>
      <c r="X132" s="52"/>
    </row>
    <row r="133" spans="1:24" ht="15.75" customHeight="1">
      <c r="A133" s="57"/>
      <c r="B133" s="52"/>
      <c r="C133" s="52"/>
      <c r="D133" s="52"/>
      <c r="E133" s="52"/>
      <c r="F133" s="52"/>
      <c r="G133" s="52"/>
      <c r="H133" s="52"/>
      <c r="I133" s="52"/>
      <c r="J133" s="52"/>
      <c r="K133" s="52"/>
      <c r="L133" s="52"/>
      <c r="M133" s="52"/>
      <c r="N133" s="52"/>
      <c r="O133" s="52"/>
      <c r="P133" s="52"/>
      <c r="Q133" s="52"/>
      <c r="R133" s="52"/>
      <c r="S133" s="52"/>
      <c r="T133" s="52"/>
      <c r="U133" s="52"/>
      <c r="V133" s="52"/>
      <c r="W133" s="52"/>
      <c r="X133" s="52"/>
    </row>
    <row r="134" spans="1:24" ht="15.75" customHeight="1">
      <c r="A134" s="57"/>
      <c r="B134" s="52"/>
      <c r="C134" s="52"/>
      <c r="D134" s="52"/>
      <c r="E134" s="52"/>
      <c r="F134" s="52"/>
      <c r="G134" s="52"/>
      <c r="H134" s="52"/>
      <c r="I134" s="52"/>
      <c r="J134" s="52"/>
      <c r="K134" s="52"/>
      <c r="L134" s="52"/>
      <c r="M134" s="52"/>
      <c r="N134" s="52"/>
      <c r="O134" s="52"/>
      <c r="P134" s="52"/>
      <c r="Q134" s="52"/>
      <c r="R134" s="52"/>
      <c r="S134" s="52"/>
      <c r="T134" s="52"/>
      <c r="U134" s="52"/>
      <c r="V134" s="52"/>
      <c r="W134" s="52"/>
      <c r="X134" s="52"/>
    </row>
    <row r="135" spans="1:24" ht="15.75" customHeight="1">
      <c r="A135" s="57"/>
      <c r="B135" s="52"/>
      <c r="C135" s="52"/>
      <c r="D135" s="52"/>
      <c r="E135" s="52"/>
      <c r="F135" s="52"/>
      <c r="G135" s="52"/>
      <c r="H135" s="52"/>
      <c r="I135" s="52"/>
      <c r="J135" s="52"/>
      <c r="K135" s="52"/>
      <c r="L135" s="52"/>
      <c r="M135" s="52"/>
      <c r="N135" s="52"/>
      <c r="O135" s="52"/>
      <c r="P135" s="52"/>
      <c r="Q135" s="52"/>
      <c r="R135" s="52"/>
      <c r="S135" s="52"/>
      <c r="T135" s="52"/>
      <c r="U135" s="52"/>
      <c r="V135" s="52"/>
      <c r="W135" s="52"/>
      <c r="X135" s="52"/>
    </row>
    <row r="136" spans="1:24" ht="15.75" customHeight="1">
      <c r="A136" s="57"/>
      <c r="B136" s="52"/>
      <c r="C136" s="52"/>
      <c r="D136" s="52"/>
      <c r="E136" s="52"/>
      <c r="F136" s="52"/>
      <c r="G136" s="52"/>
      <c r="H136" s="52"/>
      <c r="I136" s="52"/>
      <c r="J136" s="52"/>
      <c r="K136" s="52"/>
      <c r="L136" s="52"/>
      <c r="M136" s="52"/>
      <c r="N136" s="52"/>
      <c r="O136" s="52"/>
      <c r="P136" s="52"/>
      <c r="Q136" s="52"/>
      <c r="R136" s="52"/>
      <c r="S136" s="52"/>
      <c r="T136" s="52"/>
      <c r="U136" s="52"/>
      <c r="V136" s="52"/>
      <c r="W136" s="52"/>
      <c r="X136" s="52"/>
    </row>
    <row r="137" spans="1:24" ht="15.75" customHeight="1">
      <c r="A137" s="57"/>
      <c r="B137" s="52"/>
      <c r="C137" s="52"/>
      <c r="D137" s="52"/>
      <c r="E137" s="52"/>
      <c r="F137" s="52"/>
      <c r="G137" s="52"/>
      <c r="H137" s="52"/>
      <c r="I137" s="52"/>
      <c r="J137" s="52"/>
      <c r="K137" s="52"/>
      <c r="L137" s="52"/>
      <c r="M137" s="52"/>
      <c r="N137" s="52"/>
      <c r="O137" s="52"/>
      <c r="P137" s="52"/>
      <c r="Q137" s="52"/>
      <c r="R137" s="52"/>
      <c r="S137" s="52"/>
      <c r="T137" s="52"/>
      <c r="U137" s="52"/>
      <c r="V137" s="52"/>
      <c r="W137" s="52"/>
      <c r="X137" s="52"/>
    </row>
    <row r="138" spans="1:24" ht="15.75" customHeight="1">
      <c r="A138" s="57"/>
      <c r="B138" s="52"/>
      <c r="C138" s="52"/>
      <c r="D138" s="52"/>
      <c r="E138" s="52"/>
      <c r="F138" s="52"/>
      <c r="G138" s="52"/>
      <c r="H138" s="52"/>
      <c r="I138" s="52"/>
      <c r="J138" s="52"/>
      <c r="K138" s="52"/>
      <c r="L138" s="52"/>
      <c r="M138" s="52"/>
      <c r="N138" s="52"/>
      <c r="O138" s="52"/>
      <c r="P138" s="52"/>
      <c r="Q138" s="52"/>
      <c r="R138" s="52"/>
      <c r="S138" s="52"/>
      <c r="T138" s="52"/>
      <c r="U138" s="52"/>
      <c r="V138" s="52"/>
      <c r="W138" s="52"/>
      <c r="X138" s="52"/>
    </row>
    <row r="139" spans="1:24" ht="15.75" customHeight="1">
      <c r="A139" s="57"/>
      <c r="B139" s="52"/>
      <c r="C139" s="52"/>
      <c r="D139" s="52"/>
      <c r="E139" s="52"/>
      <c r="F139" s="52"/>
      <c r="G139" s="52"/>
      <c r="H139" s="52"/>
      <c r="I139" s="52"/>
      <c r="J139" s="52"/>
      <c r="K139" s="52"/>
      <c r="L139" s="52"/>
      <c r="M139" s="52"/>
      <c r="N139" s="52"/>
      <c r="O139" s="52"/>
      <c r="P139" s="52"/>
      <c r="Q139" s="52"/>
      <c r="R139" s="52"/>
      <c r="S139" s="52"/>
      <c r="T139" s="52"/>
      <c r="U139" s="52"/>
      <c r="V139" s="52"/>
      <c r="W139" s="52"/>
      <c r="X139" s="52"/>
    </row>
    <row r="140" spans="1:24" ht="15.75" customHeight="1">
      <c r="A140" s="57"/>
      <c r="B140" s="52"/>
      <c r="C140" s="52"/>
      <c r="D140" s="52"/>
      <c r="E140" s="52"/>
      <c r="F140" s="52"/>
      <c r="G140" s="52"/>
      <c r="H140" s="52"/>
      <c r="I140" s="52"/>
      <c r="J140" s="52"/>
      <c r="K140" s="52"/>
      <c r="L140" s="52"/>
      <c r="M140" s="52"/>
      <c r="N140" s="52"/>
      <c r="O140" s="52"/>
      <c r="P140" s="52"/>
      <c r="Q140" s="52"/>
      <c r="R140" s="52"/>
      <c r="S140" s="52"/>
      <c r="T140" s="52"/>
      <c r="U140" s="52"/>
      <c r="V140" s="52"/>
      <c r="W140" s="52"/>
      <c r="X140" s="52"/>
    </row>
    <row r="141" spans="1:24" ht="15.75" customHeight="1">
      <c r="A141" s="57"/>
      <c r="B141" s="52"/>
      <c r="C141" s="52"/>
      <c r="D141" s="52"/>
      <c r="E141" s="52"/>
      <c r="F141" s="52"/>
      <c r="G141" s="52"/>
      <c r="H141" s="52"/>
      <c r="I141" s="52"/>
      <c r="J141" s="52"/>
      <c r="K141" s="52"/>
      <c r="L141" s="52"/>
      <c r="M141" s="52"/>
      <c r="N141" s="52"/>
      <c r="O141" s="52"/>
      <c r="P141" s="52"/>
      <c r="Q141" s="52"/>
      <c r="R141" s="52"/>
      <c r="S141" s="52"/>
      <c r="T141" s="52"/>
      <c r="U141" s="52"/>
      <c r="V141" s="52"/>
      <c r="W141" s="52"/>
      <c r="X141" s="52"/>
    </row>
    <row r="142" spans="1:24" ht="15.75" customHeight="1">
      <c r="A142" s="57"/>
      <c r="B142" s="52"/>
      <c r="C142" s="52"/>
      <c r="D142" s="52"/>
      <c r="E142" s="52"/>
      <c r="F142" s="52"/>
      <c r="G142" s="52"/>
      <c r="H142" s="52"/>
      <c r="I142" s="52"/>
      <c r="J142" s="52"/>
      <c r="K142" s="52"/>
      <c r="L142" s="52"/>
      <c r="M142" s="52"/>
      <c r="N142" s="52"/>
      <c r="O142" s="52"/>
      <c r="P142" s="52"/>
      <c r="Q142" s="52"/>
      <c r="R142" s="52"/>
      <c r="S142" s="52"/>
      <c r="T142" s="52"/>
      <c r="U142" s="52"/>
      <c r="V142" s="52"/>
      <c r="W142" s="52"/>
      <c r="X142" s="52"/>
    </row>
    <row r="143" spans="1:24" ht="15.75" customHeight="1">
      <c r="A143" s="57"/>
      <c r="B143" s="52"/>
      <c r="C143" s="52"/>
      <c r="D143" s="52"/>
      <c r="E143" s="52"/>
      <c r="F143" s="52"/>
      <c r="G143" s="52"/>
      <c r="H143" s="52"/>
      <c r="I143" s="52"/>
      <c r="J143" s="52"/>
      <c r="K143" s="52"/>
      <c r="L143" s="52"/>
      <c r="M143" s="52"/>
      <c r="N143" s="52"/>
      <c r="O143" s="52"/>
      <c r="P143" s="52"/>
      <c r="Q143" s="52"/>
      <c r="R143" s="52"/>
      <c r="S143" s="52"/>
      <c r="T143" s="52"/>
      <c r="U143" s="52"/>
      <c r="V143" s="52"/>
      <c r="W143" s="52"/>
      <c r="X143" s="52"/>
    </row>
    <row r="144" spans="1:24" ht="15.75" customHeight="1">
      <c r="A144" s="57"/>
      <c r="B144" s="52"/>
      <c r="C144" s="52"/>
      <c r="D144" s="52"/>
      <c r="E144" s="52"/>
      <c r="F144" s="52"/>
      <c r="G144" s="52"/>
      <c r="H144" s="52"/>
      <c r="I144" s="52"/>
      <c r="J144" s="52"/>
      <c r="K144" s="52"/>
      <c r="L144" s="52"/>
      <c r="M144" s="52"/>
      <c r="N144" s="52"/>
      <c r="O144" s="52"/>
      <c r="P144" s="52"/>
      <c r="Q144" s="52"/>
      <c r="R144" s="52"/>
      <c r="S144" s="52"/>
      <c r="T144" s="52"/>
      <c r="U144" s="52"/>
      <c r="V144" s="52"/>
      <c r="W144" s="52"/>
      <c r="X144" s="52"/>
    </row>
    <row r="145" spans="1:24" ht="15.75" customHeight="1">
      <c r="A145" s="57"/>
      <c r="B145" s="52"/>
      <c r="C145" s="52"/>
      <c r="D145" s="52"/>
      <c r="E145" s="52"/>
      <c r="F145" s="52"/>
      <c r="G145" s="52"/>
      <c r="H145" s="52"/>
      <c r="I145" s="52"/>
      <c r="J145" s="52"/>
      <c r="K145" s="52"/>
      <c r="L145" s="52"/>
      <c r="M145" s="52"/>
      <c r="N145" s="52"/>
      <c r="O145" s="52"/>
      <c r="P145" s="52"/>
      <c r="Q145" s="52"/>
      <c r="R145" s="52"/>
      <c r="S145" s="52"/>
      <c r="T145" s="52"/>
      <c r="U145" s="52"/>
      <c r="V145" s="52"/>
      <c r="W145" s="52"/>
      <c r="X145" s="52"/>
    </row>
    <row r="146" spans="1:24" ht="15.75" customHeight="1">
      <c r="A146" s="57"/>
      <c r="B146" s="52"/>
      <c r="C146" s="52"/>
      <c r="D146" s="52"/>
      <c r="E146" s="52"/>
      <c r="F146" s="52"/>
      <c r="G146" s="52"/>
      <c r="H146" s="52"/>
      <c r="I146" s="52"/>
      <c r="J146" s="52"/>
      <c r="K146" s="52"/>
      <c r="L146" s="52"/>
      <c r="M146" s="52"/>
      <c r="N146" s="52"/>
      <c r="O146" s="52"/>
      <c r="P146" s="52"/>
      <c r="Q146" s="52"/>
      <c r="R146" s="52"/>
      <c r="S146" s="52"/>
      <c r="T146" s="52"/>
      <c r="U146" s="52"/>
      <c r="V146" s="52"/>
      <c r="W146" s="52"/>
      <c r="X146" s="52"/>
    </row>
    <row r="147" spans="1:24" ht="15.75" customHeight="1">
      <c r="A147" s="57"/>
      <c r="B147" s="52"/>
      <c r="C147" s="52"/>
      <c r="D147" s="52"/>
      <c r="E147" s="52"/>
      <c r="F147" s="52"/>
      <c r="G147" s="52"/>
      <c r="H147" s="52"/>
      <c r="I147" s="52"/>
      <c r="J147" s="52"/>
      <c r="K147" s="52"/>
      <c r="L147" s="52"/>
      <c r="M147" s="52"/>
      <c r="N147" s="52"/>
      <c r="O147" s="52"/>
      <c r="P147" s="52"/>
      <c r="Q147" s="52"/>
      <c r="R147" s="52"/>
      <c r="S147" s="52"/>
      <c r="T147" s="52"/>
      <c r="U147" s="52"/>
      <c r="V147" s="52"/>
      <c r="W147" s="52"/>
      <c r="X147" s="52"/>
    </row>
    <row r="148" spans="1:24" ht="15.75" customHeight="1">
      <c r="A148" s="57"/>
      <c r="B148" s="52"/>
      <c r="C148" s="52"/>
      <c r="D148" s="52"/>
      <c r="E148" s="52"/>
      <c r="F148" s="52"/>
      <c r="G148" s="52"/>
      <c r="H148" s="52"/>
      <c r="I148" s="52"/>
      <c r="J148" s="52"/>
      <c r="K148" s="52"/>
      <c r="L148" s="52"/>
      <c r="M148" s="52"/>
      <c r="N148" s="52"/>
      <c r="O148" s="52"/>
      <c r="P148" s="52"/>
      <c r="Q148" s="52"/>
      <c r="R148" s="52"/>
      <c r="S148" s="52"/>
      <c r="T148" s="52"/>
      <c r="U148" s="52"/>
      <c r="V148" s="52"/>
      <c r="W148" s="52"/>
      <c r="X148" s="52"/>
    </row>
    <row r="149" spans="1:24" ht="15.75" customHeight="1">
      <c r="A149" s="57"/>
      <c r="B149" s="52"/>
      <c r="C149" s="52"/>
      <c r="D149" s="52"/>
      <c r="E149" s="52"/>
      <c r="F149" s="52"/>
      <c r="G149" s="52"/>
      <c r="H149" s="52"/>
      <c r="I149" s="52"/>
      <c r="J149" s="52"/>
      <c r="K149" s="52"/>
      <c r="L149" s="52"/>
      <c r="M149" s="52"/>
      <c r="N149" s="52"/>
      <c r="O149" s="52"/>
      <c r="P149" s="52"/>
      <c r="Q149" s="52"/>
      <c r="R149" s="52"/>
      <c r="S149" s="52"/>
      <c r="T149" s="52"/>
      <c r="U149" s="52"/>
      <c r="V149" s="52"/>
      <c r="W149" s="52"/>
      <c r="X149" s="52"/>
    </row>
    <row r="150" spans="1:24" ht="15.75" customHeight="1">
      <c r="A150" s="57"/>
      <c r="B150" s="52"/>
      <c r="C150" s="52"/>
      <c r="D150" s="52"/>
      <c r="E150" s="52"/>
      <c r="F150" s="52"/>
      <c r="G150" s="52"/>
      <c r="H150" s="52"/>
      <c r="I150" s="52"/>
      <c r="J150" s="52"/>
      <c r="K150" s="52"/>
      <c r="L150" s="52"/>
      <c r="M150" s="52"/>
      <c r="N150" s="52"/>
      <c r="O150" s="52"/>
      <c r="P150" s="52"/>
      <c r="Q150" s="52"/>
      <c r="R150" s="52"/>
      <c r="S150" s="52"/>
      <c r="T150" s="52"/>
      <c r="U150" s="52"/>
      <c r="V150" s="52"/>
      <c r="W150" s="52"/>
      <c r="X150" s="52"/>
    </row>
    <row r="151" spans="1:24" ht="15.75" customHeight="1">
      <c r="A151" s="57"/>
      <c r="B151" s="52"/>
      <c r="C151" s="52"/>
      <c r="D151" s="52"/>
      <c r="E151" s="52"/>
      <c r="F151" s="52"/>
      <c r="G151" s="52"/>
      <c r="H151" s="52"/>
      <c r="I151" s="52"/>
      <c r="J151" s="52"/>
      <c r="K151" s="52"/>
      <c r="L151" s="52"/>
      <c r="M151" s="52"/>
      <c r="N151" s="52"/>
      <c r="O151" s="52"/>
      <c r="P151" s="52"/>
      <c r="Q151" s="52"/>
      <c r="R151" s="52"/>
      <c r="S151" s="52"/>
      <c r="T151" s="52"/>
      <c r="U151" s="52"/>
      <c r="V151" s="52"/>
      <c r="W151" s="52"/>
      <c r="X151" s="52"/>
    </row>
    <row r="152" spans="1:24" ht="15.75" customHeight="1">
      <c r="A152" s="57"/>
      <c r="B152" s="52"/>
      <c r="C152" s="52"/>
      <c r="D152" s="52"/>
      <c r="E152" s="52"/>
      <c r="F152" s="52"/>
      <c r="G152" s="52"/>
      <c r="H152" s="52"/>
      <c r="I152" s="52"/>
      <c r="J152" s="52"/>
      <c r="K152" s="52"/>
      <c r="L152" s="52"/>
      <c r="M152" s="52"/>
      <c r="N152" s="52"/>
      <c r="O152" s="52"/>
      <c r="P152" s="52"/>
      <c r="Q152" s="52"/>
      <c r="R152" s="52"/>
      <c r="S152" s="52"/>
      <c r="T152" s="52"/>
      <c r="U152" s="52"/>
      <c r="V152" s="52"/>
      <c r="W152" s="52"/>
      <c r="X152" s="52"/>
    </row>
    <row r="153" spans="1:24" ht="15.75" customHeight="1">
      <c r="A153" s="57"/>
      <c r="B153" s="52"/>
      <c r="C153" s="52"/>
      <c r="D153" s="52"/>
      <c r="E153" s="52"/>
      <c r="F153" s="52"/>
      <c r="G153" s="52"/>
      <c r="H153" s="52"/>
      <c r="I153" s="52"/>
      <c r="J153" s="52"/>
      <c r="K153" s="52"/>
      <c r="L153" s="52"/>
      <c r="M153" s="52"/>
      <c r="N153" s="52"/>
      <c r="O153" s="52"/>
      <c r="P153" s="52"/>
      <c r="Q153" s="52"/>
      <c r="R153" s="52"/>
      <c r="S153" s="52"/>
      <c r="T153" s="52"/>
      <c r="U153" s="52"/>
      <c r="V153" s="52"/>
      <c r="W153" s="52"/>
      <c r="X153" s="52"/>
    </row>
    <row r="154" spans="1:24" ht="15.75" customHeight="1">
      <c r="A154" s="57"/>
      <c r="B154" s="52"/>
      <c r="C154" s="52"/>
      <c r="D154" s="52"/>
      <c r="E154" s="52"/>
      <c r="F154" s="52"/>
      <c r="G154" s="52"/>
      <c r="H154" s="52"/>
      <c r="I154" s="52"/>
      <c r="J154" s="52"/>
      <c r="K154" s="52"/>
      <c r="L154" s="52"/>
      <c r="M154" s="52"/>
      <c r="N154" s="52"/>
      <c r="O154" s="52"/>
      <c r="P154" s="52"/>
      <c r="Q154" s="52"/>
      <c r="R154" s="52"/>
      <c r="S154" s="52"/>
      <c r="T154" s="52"/>
      <c r="U154" s="52"/>
      <c r="V154" s="52"/>
      <c r="W154" s="52"/>
      <c r="X154" s="52"/>
    </row>
    <row r="155" spans="1:24" ht="15.75" customHeight="1">
      <c r="A155" s="57"/>
      <c r="B155" s="52"/>
      <c r="C155" s="52"/>
      <c r="D155" s="52"/>
      <c r="E155" s="52"/>
      <c r="F155" s="52"/>
      <c r="G155" s="52"/>
      <c r="H155" s="52"/>
      <c r="I155" s="52"/>
      <c r="J155" s="52"/>
      <c r="K155" s="52"/>
      <c r="L155" s="52"/>
      <c r="M155" s="52"/>
      <c r="N155" s="52"/>
      <c r="O155" s="52"/>
      <c r="P155" s="52"/>
      <c r="Q155" s="52"/>
      <c r="R155" s="52"/>
      <c r="S155" s="52"/>
      <c r="T155" s="52"/>
      <c r="U155" s="52"/>
      <c r="V155" s="52"/>
      <c r="W155" s="52"/>
      <c r="X155" s="52"/>
    </row>
    <row r="156" spans="1:24" ht="15.75" customHeight="1">
      <c r="A156" s="57"/>
      <c r="B156" s="52"/>
      <c r="C156" s="52"/>
      <c r="D156" s="52"/>
      <c r="E156" s="52"/>
      <c r="F156" s="52"/>
      <c r="G156" s="52"/>
      <c r="H156" s="52"/>
      <c r="I156" s="52"/>
      <c r="J156" s="52"/>
      <c r="K156" s="52"/>
      <c r="L156" s="52"/>
      <c r="M156" s="52"/>
      <c r="N156" s="52"/>
      <c r="O156" s="52"/>
      <c r="P156" s="52"/>
      <c r="Q156" s="52"/>
      <c r="R156" s="52"/>
      <c r="S156" s="52"/>
      <c r="T156" s="52"/>
      <c r="U156" s="52"/>
      <c r="V156" s="52"/>
      <c r="W156" s="52"/>
      <c r="X156" s="52"/>
    </row>
    <row r="157" spans="1:24" ht="15.75" customHeight="1">
      <c r="A157" s="57"/>
      <c r="B157" s="52"/>
      <c r="C157" s="52"/>
      <c r="D157" s="52"/>
      <c r="E157" s="52"/>
      <c r="F157" s="52"/>
      <c r="G157" s="52"/>
      <c r="H157" s="52"/>
      <c r="I157" s="52"/>
      <c r="J157" s="52"/>
      <c r="K157" s="52"/>
      <c r="L157" s="52"/>
      <c r="M157" s="52"/>
      <c r="N157" s="52"/>
      <c r="O157" s="52"/>
      <c r="P157" s="52"/>
      <c r="Q157" s="52"/>
      <c r="R157" s="52"/>
      <c r="S157" s="52"/>
      <c r="T157" s="52"/>
      <c r="U157" s="52"/>
      <c r="V157" s="52"/>
      <c r="W157" s="52"/>
      <c r="X157" s="52"/>
    </row>
    <row r="158" spans="1:24" ht="15.75" customHeight="1">
      <c r="A158" s="57"/>
      <c r="B158" s="52"/>
      <c r="C158" s="52"/>
      <c r="D158" s="52"/>
      <c r="E158" s="52"/>
      <c r="F158" s="52"/>
      <c r="G158" s="52"/>
      <c r="H158" s="52"/>
      <c r="I158" s="52"/>
      <c r="J158" s="52"/>
      <c r="K158" s="52"/>
      <c r="L158" s="52"/>
      <c r="M158" s="52"/>
      <c r="N158" s="52"/>
      <c r="O158" s="52"/>
      <c r="P158" s="52"/>
      <c r="Q158" s="52"/>
      <c r="R158" s="52"/>
      <c r="S158" s="52"/>
      <c r="T158" s="52"/>
      <c r="U158" s="52"/>
      <c r="V158" s="52"/>
      <c r="W158" s="52"/>
      <c r="X158" s="52"/>
    </row>
    <row r="159" spans="1:24" ht="15.75" customHeight="1">
      <c r="A159" s="57"/>
      <c r="B159" s="52"/>
      <c r="C159" s="52"/>
      <c r="D159" s="52"/>
      <c r="E159" s="52"/>
      <c r="F159" s="52"/>
      <c r="G159" s="52"/>
      <c r="H159" s="52"/>
      <c r="I159" s="52"/>
      <c r="J159" s="52"/>
      <c r="K159" s="52"/>
      <c r="L159" s="52"/>
      <c r="M159" s="52"/>
      <c r="N159" s="52"/>
      <c r="O159" s="52"/>
      <c r="P159" s="52"/>
      <c r="Q159" s="52"/>
      <c r="R159" s="52"/>
      <c r="S159" s="52"/>
      <c r="T159" s="52"/>
      <c r="U159" s="52"/>
      <c r="V159" s="52"/>
      <c r="W159" s="52"/>
      <c r="X159" s="52"/>
    </row>
    <row r="160" spans="1:24" ht="15.75" customHeight="1">
      <c r="A160" s="57"/>
      <c r="B160" s="52"/>
      <c r="C160" s="52"/>
      <c r="D160" s="52"/>
      <c r="E160" s="52"/>
      <c r="F160" s="52"/>
      <c r="G160" s="52"/>
      <c r="H160" s="52"/>
      <c r="I160" s="52"/>
      <c r="J160" s="52"/>
      <c r="K160" s="52"/>
      <c r="L160" s="52"/>
      <c r="M160" s="52"/>
      <c r="N160" s="52"/>
      <c r="O160" s="52"/>
      <c r="P160" s="52"/>
      <c r="Q160" s="52"/>
      <c r="R160" s="52"/>
      <c r="S160" s="52"/>
      <c r="T160" s="52"/>
      <c r="U160" s="52"/>
      <c r="V160" s="52"/>
      <c r="W160" s="52"/>
      <c r="X160" s="52"/>
    </row>
    <row r="161" spans="1:24" ht="15.75" customHeight="1">
      <c r="A161" s="57"/>
      <c r="B161" s="52"/>
      <c r="C161" s="52"/>
      <c r="D161" s="52"/>
      <c r="E161" s="52"/>
      <c r="F161" s="52"/>
      <c r="G161" s="52"/>
      <c r="H161" s="52"/>
      <c r="I161" s="52"/>
      <c r="J161" s="52"/>
      <c r="K161" s="52"/>
      <c r="L161" s="52"/>
      <c r="M161" s="52"/>
      <c r="N161" s="52"/>
      <c r="O161" s="52"/>
      <c r="P161" s="52"/>
      <c r="Q161" s="52"/>
      <c r="R161" s="52"/>
      <c r="S161" s="52"/>
      <c r="T161" s="52"/>
      <c r="U161" s="52"/>
      <c r="V161" s="52"/>
      <c r="W161" s="52"/>
      <c r="X161" s="52"/>
    </row>
    <row r="162" spans="1:24" ht="15.75" customHeight="1">
      <c r="A162" s="57"/>
      <c r="B162" s="52"/>
      <c r="C162" s="52"/>
      <c r="D162" s="52"/>
      <c r="E162" s="52"/>
      <c r="F162" s="52"/>
      <c r="G162" s="52"/>
      <c r="H162" s="52"/>
      <c r="I162" s="52"/>
      <c r="J162" s="52"/>
      <c r="K162" s="52"/>
      <c r="L162" s="52"/>
      <c r="M162" s="52"/>
      <c r="N162" s="52"/>
      <c r="O162" s="52"/>
      <c r="P162" s="52"/>
      <c r="Q162" s="52"/>
      <c r="R162" s="52"/>
      <c r="S162" s="52"/>
      <c r="T162" s="52"/>
      <c r="U162" s="52"/>
      <c r="V162" s="52"/>
      <c r="W162" s="52"/>
      <c r="X162" s="52"/>
    </row>
    <row r="163" spans="1:24" ht="15.75" customHeight="1">
      <c r="A163" s="57"/>
      <c r="B163" s="52"/>
      <c r="C163" s="52"/>
      <c r="D163" s="52"/>
      <c r="E163" s="52"/>
      <c r="F163" s="52"/>
      <c r="G163" s="52"/>
      <c r="H163" s="52"/>
      <c r="I163" s="52"/>
      <c r="J163" s="52"/>
      <c r="K163" s="52"/>
      <c r="L163" s="52"/>
      <c r="M163" s="52"/>
      <c r="N163" s="52"/>
      <c r="O163" s="52"/>
      <c r="P163" s="52"/>
      <c r="Q163" s="52"/>
      <c r="R163" s="52"/>
      <c r="S163" s="52"/>
      <c r="T163" s="52"/>
      <c r="U163" s="52"/>
      <c r="V163" s="52"/>
      <c r="W163" s="52"/>
      <c r="X163" s="52"/>
    </row>
    <row r="164" spans="1:24" ht="15.75" customHeight="1">
      <c r="A164" s="57"/>
      <c r="B164" s="52"/>
      <c r="C164" s="52"/>
      <c r="D164" s="52"/>
      <c r="E164" s="52"/>
      <c r="F164" s="52"/>
      <c r="G164" s="52"/>
      <c r="H164" s="52"/>
      <c r="I164" s="52"/>
      <c r="J164" s="52"/>
      <c r="K164" s="52"/>
      <c r="L164" s="52"/>
      <c r="M164" s="52"/>
      <c r="N164" s="52"/>
      <c r="O164" s="52"/>
      <c r="P164" s="52"/>
      <c r="Q164" s="52"/>
      <c r="R164" s="52"/>
      <c r="S164" s="52"/>
      <c r="T164" s="52"/>
      <c r="U164" s="52"/>
      <c r="V164" s="52"/>
      <c r="W164" s="52"/>
      <c r="X164" s="52"/>
    </row>
    <row r="165" spans="1:24" ht="15.75" customHeight="1">
      <c r="A165" s="57"/>
      <c r="B165" s="52"/>
      <c r="C165" s="52"/>
      <c r="D165" s="52"/>
      <c r="E165" s="52"/>
      <c r="F165" s="52"/>
      <c r="G165" s="52"/>
      <c r="H165" s="52"/>
      <c r="I165" s="52"/>
      <c r="J165" s="52"/>
      <c r="K165" s="52"/>
      <c r="L165" s="52"/>
      <c r="M165" s="52"/>
      <c r="N165" s="52"/>
      <c r="O165" s="52"/>
      <c r="P165" s="52"/>
      <c r="Q165" s="52"/>
      <c r="R165" s="52"/>
      <c r="S165" s="52"/>
      <c r="T165" s="52"/>
      <c r="U165" s="52"/>
      <c r="V165" s="52"/>
      <c r="W165" s="52"/>
      <c r="X165" s="52"/>
    </row>
    <row r="166" spans="1:24" ht="15.75" customHeight="1">
      <c r="A166" s="57"/>
      <c r="B166" s="52"/>
      <c r="C166" s="52"/>
      <c r="D166" s="52"/>
      <c r="E166" s="52"/>
      <c r="F166" s="52"/>
      <c r="G166" s="52"/>
      <c r="H166" s="52"/>
      <c r="I166" s="52"/>
      <c r="J166" s="52"/>
      <c r="K166" s="52"/>
      <c r="L166" s="52"/>
      <c r="M166" s="52"/>
      <c r="N166" s="52"/>
      <c r="O166" s="52"/>
      <c r="P166" s="52"/>
      <c r="Q166" s="52"/>
      <c r="R166" s="52"/>
      <c r="S166" s="52"/>
      <c r="T166" s="52"/>
      <c r="U166" s="52"/>
      <c r="V166" s="52"/>
      <c r="W166" s="52"/>
      <c r="X166" s="52"/>
    </row>
    <row r="167" spans="1:24" ht="15.75" customHeight="1">
      <c r="A167" s="57"/>
      <c r="B167" s="52"/>
      <c r="C167" s="52"/>
      <c r="D167" s="52"/>
      <c r="E167" s="52"/>
      <c r="F167" s="52"/>
      <c r="G167" s="52"/>
      <c r="H167" s="52"/>
      <c r="I167" s="52"/>
      <c r="J167" s="52"/>
      <c r="K167" s="52"/>
      <c r="L167" s="52"/>
      <c r="M167" s="52"/>
      <c r="N167" s="52"/>
      <c r="O167" s="52"/>
      <c r="P167" s="52"/>
      <c r="Q167" s="52"/>
      <c r="R167" s="52"/>
      <c r="S167" s="52"/>
      <c r="T167" s="52"/>
      <c r="U167" s="52"/>
      <c r="V167" s="52"/>
      <c r="W167" s="52"/>
      <c r="X167" s="52"/>
    </row>
    <row r="168" spans="1:24" ht="15.75" customHeight="1">
      <c r="A168" s="57"/>
      <c r="B168" s="52"/>
      <c r="C168" s="52"/>
      <c r="D168" s="52"/>
      <c r="E168" s="52"/>
      <c r="F168" s="52"/>
      <c r="G168" s="52"/>
      <c r="H168" s="52"/>
      <c r="I168" s="52"/>
      <c r="J168" s="52"/>
      <c r="K168" s="52"/>
      <c r="L168" s="52"/>
      <c r="M168" s="52"/>
      <c r="N168" s="52"/>
      <c r="O168" s="52"/>
      <c r="P168" s="52"/>
      <c r="Q168" s="52"/>
      <c r="R168" s="52"/>
      <c r="S168" s="52"/>
      <c r="T168" s="52"/>
      <c r="U168" s="52"/>
      <c r="V168" s="52"/>
      <c r="W168" s="52"/>
      <c r="X168" s="52"/>
    </row>
    <row r="169" spans="1:24" ht="15.75" customHeight="1">
      <c r="A169" s="57"/>
      <c r="B169" s="52"/>
      <c r="C169" s="52"/>
      <c r="D169" s="52"/>
      <c r="E169" s="52"/>
      <c r="F169" s="52"/>
      <c r="G169" s="52"/>
      <c r="H169" s="52"/>
      <c r="I169" s="52"/>
      <c r="J169" s="52"/>
      <c r="K169" s="52"/>
      <c r="L169" s="52"/>
      <c r="M169" s="52"/>
      <c r="N169" s="52"/>
      <c r="O169" s="52"/>
      <c r="P169" s="52"/>
      <c r="Q169" s="52"/>
      <c r="R169" s="52"/>
      <c r="S169" s="52"/>
      <c r="T169" s="52"/>
      <c r="U169" s="52"/>
      <c r="V169" s="52"/>
      <c r="W169" s="52"/>
      <c r="X169" s="52"/>
    </row>
    <row r="170" spans="1:24" ht="15.75" customHeight="1">
      <c r="A170" s="57"/>
      <c r="B170" s="52"/>
      <c r="C170" s="52"/>
      <c r="D170" s="52"/>
      <c r="E170" s="52"/>
      <c r="F170" s="52"/>
      <c r="G170" s="52"/>
      <c r="H170" s="52"/>
      <c r="I170" s="52"/>
      <c r="J170" s="52"/>
      <c r="K170" s="52"/>
      <c r="L170" s="52"/>
      <c r="M170" s="52"/>
      <c r="N170" s="52"/>
      <c r="O170" s="52"/>
      <c r="P170" s="52"/>
      <c r="Q170" s="52"/>
      <c r="R170" s="52"/>
      <c r="S170" s="52"/>
      <c r="T170" s="52"/>
      <c r="U170" s="52"/>
      <c r="V170" s="52"/>
      <c r="W170" s="52"/>
      <c r="X170" s="52"/>
    </row>
    <row r="171" spans="1:24" ht="15.75" customHeight="1">
      <c r="A171" s="57"/>
      <c r="B171" s="52"/>
      <c r="C171" s="52"/>
      <c r="D171" s="52"/>
      <c r="E171" s="52"/>
      <c r="F171" s="52"/>
      <c r="G171" s="52"/>
      <c r="H171" s="52"/>
      <c r="I171" s="52"/>
      <c r="J171" s="52"/>
      <c r="K171" s="52"/>
      <c r="L171" s="52"/>
      <c r="M171" s="52"/>
      <c r="N171" s="52"/>
      <c r="O171" s="52"/>
      <c r="P171" s="52"/>
      <c r="Q171" s="52"/>
      <c r="R171" s="52"/>
      <c r="S171" s="52"/>
      <c r="T171" s="52"/>
      <c r="U171" s="52"/>
      <c r="V171" s="52"/>
      <c r="W171" s="52"/>
      <c r="X171" s="52"/>
    </row>
    <row r="172" spans="1:24" ht="15.75" customHeight="1">
      <c r="A172" s="57"/>
      <c r="B172" s="52"/>
      <c r="C172" s="52"/>
      <c r="D172" s="52"/>
      <c r="E172" s="52"/>
      <c r="F172" s="52"/>
      <c r="G172" s="52"/>
      <c r="H172" s="52"/>
      <c r="I172" s="52"/>
      <c r="J172" s="52"/>
      <c r="K172" s="52"/>
      <c r="L172" s="52"/>
      <c r="M172" s="52"/>
      <c r="N172" s="52"/>
      <c r="O172" s="52"/>
      <c r="P172" s="52"/>
      <c r="Q172" s="52"/>
      <c r="R172" s="52"/>
      <c r="S172" s="52"/>
      <c r="T172" s="52"/>
      <c r="U172" s="52"/>
      <c r="V172" s="52"/>
      <c r="W172" s="52"/>
      <c r="X172" s="52"/>
    </row>
    <row r="173" spans="1:24" ht="15.75" customHeight="1">
      <c r="A173" s="57"/>
      <c r="B173" s="52"/>
      <c r="C173" s="52"/>
      <c r="D173" s="52"/>
      <c r="E173" s="52"/>
      <c r="F173" s="52"/>
      <c r="G173" s="52"/>
      <c r="H173" s="52"/>
      <c r="I173" s="52"/>
      <c r="J173" s="52"/>
      <c r="K173" s="52"/>
      <c r="L173" s="52"/>
      <c r="M173" s="52"/>
      <c r="N173" s="52"/>
      <c r="O173" s="52"/>
      <c r="P173" s="52"/>
      <c r="Q173" s="52"/>
      <c r="R173" s="52"/>
      <c r="S173" s="52"/>
      <c r="T173" s="52"/>
      <c r="U173" s="52"/>
      <c r="V173" s="52"/>
      <c r="W173" s="52"/>
      <c r="X173" s="52"/>
    </row>
    <row r="174" spans="1:24" ht="15.75" customHeight="1">
      <c r="A174" s="57"/>
      <c r="B174" s="52"/>
      <c r="C174" s="52"/>
      <c r="D174" s="52"/>
      <c r="E174" s="52"/>
      <c r="F174" s="52"/>
      <c r="G174" s="52"/>
      <c r="H174" s="52"/>
      <c r="I174" s="52"/>
      <c r="J174" s="52"/>
      <c r="K174" s="52"/>
      <c r="L174" s="52"/>
      <c r="M174" s="52"/>
      <c r="N174" s="52"/>
      <c r="O174" s="52"/>
      <c r="P174" s="52"/>
      <c r="Q174" s="52"/>
      <c r="R174" s="52"/>
      <c r="S174" s="52"/>
      <c r="T174" s="52"/>
      <c r="U174" s="52"/>
      <c r="V174" s="52"/>
      <c r="W174" s="52"/>
      <c r="X174" s="52"/>
    </row>
    <row r="175" spans="1:24" ht="15.75" customHeight="1">
      <c r="A175" s="57"/>
      <c r="B175" s="52"/>
      <c r="C175" s="52"/>
      <c r="D175" s="52"/>
      <c r="E175" s="52"/>
      <c r="F175" s="52"/>
      <c r="G175" s="52"/>
      <c r="H175" s="52"/>
      <c r="I175" s="52"/>
      <c r="J175" s="52"/>
      <c r="K175" s="52"/>
      <c r="L175" s="52"/>
      <c r="M175" s="52"/>
      <c r="N175" s="52"/>
      <c r="O175" s="52"/>
      <c r="P175" s="52"/>
      <c r="Q175" s="52"/>
      <c r="R175" s="52"/>
      <c r="S175" s="52"/>
      <c r="T175" s="52"/>
      <c r="U175" s="52"/>
      <c r="V175" s="52"/>
      <c r="W175" s="52"/>
      <c r="X175" s="52"/>
    </row>
    <row r="176" spans="1:24" ht="15.75" customHeight="1">
      <c r="A176" s="57"/>
      <c r="B176" s="52"/>
      <c r="C176" s="52"/>
      <c r="D176" s="52"/>
      <c r="E176" s="52"/>
      <c r="F176" s="52"/>
      <c r="G176" s="52"/>
      <c r="H176" s="52"/>
      <c r="I176" s="52"/>
      <c r="J176" s="52"/>
      <c r="K176" s="52"/>
      <c r="L176" s="52"/>
      <c r="M176" s="52"/>
      <c r="N176" s="52"/>
      <c r="O176" s="52"/>
      <c r="P176" s="52"/>
      <c r="Q176" s="52"/>
      <c r="R176" s="52"/>
      <c r="S176" s="52"/>
      <c r="T176" s="52"/>
      <c r="U176" s="52"/>
      <c r="V176" s="52"/>
      <c r="W176" s="52"/>
      <c r="X176" s="52"/>
    </row>
    <row r="177" spans="1:24" ht="15.75" customHeight="1">
      <c r="A177" s="57"/>
      <c r="B177" s="52"/>
      <c r="C177" s="52"/>
      <c r="D177" s="52"/>
      <c r="E177" s="52"/>
      <c r="F177" s="52"/>
      <c r="G177" s="52"/>
      <c r="H177" s="52"/>
      <c r="I177" s="52"/>
      <c r="J177" s="52"/>
      <c r="K177" s="52"/>
      <c r="L177" s="52"/>
      <c r="M177" s="52"/>
      <c r="N177" s="52"/>
      <c r="O177" s="52"/>
      <c r="P177" s="52"/>
      <c r="Q177" s="52"/>
      <c r="R177" s="52"/>
      <c r="S177" s="52"/>
      <c r="T177" s="52"/>
      <c r="U177" s="52"/>
      <c r="V177" s="52"/>
      <c r="W177" s="52"/>
      <c r="X177" s="52"/>
    </row>
    <row r="178" spans="1:24" ht="15.75" customHeight="1">
      <c r="A178" s="57"/>
      <c r="B178" s="52"/>
      <c r="C178" s="52"/>
      <c r="D178" s="52"/>
      <c r="E178" s="52"/>
      <c r="F178" s="52"/>
      <c r="G178" s="52"/>
      <c r="H178" s="52"/>
      <c r="I178" s="52"/>
      <c r="J178" s="52"/>
      <c r="K178" s="52"/>
      <c r="L178" s="52"/>
      <c r="M178" s="52"/>
      <c r="N178" s="52"/>
      <c r="O178" s="52"/>
      <c r="P178" s="52"/>
      <c r="Q178" s="52"/>
      <c r="R178" s="52"/>
      <c r="S178" s="52"/>
      <c r="T178" s="52"/>
      <c r="U178" s="52"/>
      <c r="V178" s="52"/>
      <c r="W178" s="52"/>
      <c r="X178" s="52"/>
    </row>
    <row r="179" spans="1:24" ht="15.75" customHeight="1">
      <c r="A179" s="57"/>
      <c r="B179" s="52"/>
      <c r="C179" s="52"/>
      <c r="D179" s="52"/>
      <c r="E179" s="52"/>
      <c r="F179" s="52"/>
      <c r="G179" s="52"/>
      <c r="H179" s="52"/>
      <c r="I179" s="52"/>
      <c r="J179" s="52"/>
      <c r="K179" s="52"/>
      <c r="L179" s="52"/>
      <c r="M179" s="52"/>
      <c r="N179" s="52"/>
      <c r="O179" s="52"/>
      <c r="P179" s="52"/>
      <c r="Q179" s="52"/>
      <c r="R179" s="52"/>
      <c r="S179" s="52"/>
      <c r="T179" s="52"/>
      <c r="U179" s="52"/>
      <c r="V179" s="52"/>
      <c r="W179" s="52"/>
      <c r="X179" s="52"/>
    </row>
    <row r="180" spans="1:24" ht="15.75" customHeight="1">
      <c r="A180" s="57"/>
      <c r="B180" s="52"/>
      <c r="C180" s="52"/>
      <c r="D180" s="52"/>
      <c r="E180" s="52"/>
      <c r="F180" s="52"/>
      <c r="G180" s="52"/>
      <c r="H180" s="52"/>
      <c r="I180" s="52"/>
      <c r="J180" s="52"/>
      <c r="K180" s="52"/>
      <c r="L180" s="52"/>
      <c r="M180" s="52"/>
      <c r="N180" s="52"/>
      <c r="O180" s="52"/>
      <c r="P180" s="52"/>
      <c r="Q180" s="52"/>
      <c r="R180" s="52"/>
      <c r="S180" s="52"/>
      <c r="T180" s="52"/>
      <c r="U180" s="52"/>
      <c r="V180" s="52"/>
      <c r="W180" s="52"/>
      <c r="X180" s="52"/>
    </row>
    <row r="181" spans="1:24" ht="15.75" customHeight="1">
      <c r="A181" s="57"/>
      <c r="B181" s="52"/>
      <c r="C181" s="52"/>
      <c r="D181" s="52"/>
      <c r="E181" s="52"/>
      <c r="F181" s="52"/>
      <c r="G181" s="52"/>
      <c r="H181" s="52"/>
      <c r="I181" s="52"/>
      <c r="J181" s="52"/>
      <c r="K181" s="52"/>
      <c r="L181" s="52"/>
      <c r="M181" s="52"/>
      <c r="N181" s="52"/>
      <c r="O181" s="52"/>
      <c r="P181" s="52"/>
      <c r="Q181" s="52"/>
      <c r="R181" s="52"/>
      <c r="S181" s="52"/>
      <c r="T181" s="52"/>
      <c r="U181" s="52"/>
      <c r="V181" s="52"/>
      <c r="W181" s="52"/>
      <c r="X181" s="52"/>
    </row>
    <row r="182" spans="1:24" ht="15.75" customHeight="1">
      <c r="A182" s="57"/>
      <c r="B182" s="52"/>
      <c r="C182" s="52"/>
      <c r="D182" s="52"/>
      <c r="E182" s="52"/>
      <c r="F182" s="52"/>
      <c r="G182" s="52"/>
      <c r="H182" s="52"/>
      <c r="I182" s="52"/>
      <c r="J182" s="52"/>
      <c r="K182" s="52"/>
      <c r="L182" s="52"/>
      <c r="M182" s="52"/>
      <c r="N182" s="52"/>
      <c r="O182" s="52"/>
      <c r="P182" s="52"/>
      <c r="Q182" s="52"/>
      <c r="R182" s="52"/>
      <c r="S182" s="52"/>
      <c r="T182" s="52"/>
      <c r="U182" s="52"/>
      <c r="V182" s="52"/>
      <c r="W182" s="52"/>
      <c r="X182" s="52"/>
    </row>
    <row r="183" spans="1:24" ht="15.75" customHeight="1">
      <c r="A183" s="57"/>
      <c r="B183" s="52"/>
      <c r="C183" s="52"/>
      <c r="D183" s="52"/>
      <c r="E183" s="52"/>
      <c r="F183" s="52"/>
      <c r="G183" s="52"/>
      <c r="H183" s="52"/>
      <c r="I183" s="52"/>
      <c r="J183" s="52"/>
      <c r="K183" s="52"/>
      <c r="L183" s="52"/>
      <c r="M183" s="52"/>
      <c r="N183" s="52"/>
      <c r="O183" s="52"/>
      <c r="P183" s="52"/>
      <c r="Q183" s="52"/>
      <c r="R183" s="52"/>
      <c r="S183" s="52"/>
      <c r="T183" s="52"/>
      <c r="U183" s="52"/>
      <c r="V183" s="52"/>
      <c r="W183" s="52"/>
      <c r="X183" s="52"/>
    </row>
    <row r="184" spans="1:24" ht="15.75" customHeight="1">
      <c r="A184" s="57"/>
      <c r="B184" s="52"/>
      <c r="C184" s="52"/>
      <c r="D184" s="52"/>
      <c r="E184" s="52"/>
      <c r="F184" s="52"/>
      <c r="G184" s="52"/>
      <c r="H184" s="52"/>
      <c r="I184" s="52"/>
      <c r="J184" s="52"/>
      <c r="K184" s="52"/>
      <c r="L184" s="52"/>
      <c r="M184" s="52"/>
      <c r="N184" s="52"/>
      <c r="O184" s="52"/>
      <c r="P184" s="52"/>
      <c r="Q184" s="52"/>
      <c r="R184" s="52"/>
      <c r="S184" s="52"/>
      <c r="T184" s="52"/>
      <c r="U184" s="52"/>
      <c r="V184" s="52"/>
      <c r="W184" s="52"/>
      <c r="X184" s="52"/>
    </row>
    <row r="185" spans="1:24" ht="15.75" customHeight="1">
      <c r="A185" s="57"/>
      <c r="B185" s="52"/>
      <c r="C185" s="52"/>
      <c r="D185" s="52"/>
      <c r="E185" s="52"/>
      <c r="F185" s="52"/>
      <c r="G185" s="52"/>
      <c r="H185" s="52"/>
      <c r="I185" s="52"/>
      <c r="J185" s="52"/>
      <c r="K185" s="52"/>
      <c r="L185" s="52"/>
      <c r="M185" s="52"/>
      <c r="N185" s="52"/>
      <c r="O185" s="52"/>
      <c r="P185" s="52"/>
      <c r="Q185" s="52"/>
      <c r="R185" s="52"/>
      <c r="S185" s="52"/>
      <c r="T185" s="52"/>
      <c r="U185" s="52"/>
      <c r="V185" s="52"/>
      <c r="W185" s="52"/>
      <c r="X185" s="52"/>
    </row>
    <row r="186" spans="1:24" ht="15.75" customHeight="1">
      <c r="A186" s="57"/>
      <c r="B186" s="52"/>
      <c r="C186" s="52"/>
      <c r="D186" s="52"/>
      <c r="E186" s="52"/>
      <c r="F186" s="52"/>
      <c r="G186" s="52"/>
      <c r="H186" s="52"/>
      <c r="I186" s="52"/>
      <c r="J186" s="52"/>
      <c r="K186" s="52"/>
      <c r="L186" s="52"/>
      <c r="M186" s="52"/>
      <c r="N186" s="52"/>
      <c r="O186" s="52"/>
      <c r="P186" s="52"/>
      <c r="Q186" s="52"/>
      <c r="R186" s="52"/>
      <c r="S186" s="52"/>
      <c r="T186" s="52"/>
      <c r="U186" s="52"/>
      <c r="V186" s="52"/>
      <c r="W186" s="52"/>
      <c r="X186" s="52"/>
    </row>
    <row r="187" spans="1:24" ht="15.75" customHeight="1">
      <c r="A187" s="57"/>
      <c r="B187" s="52"/>
      <c r="C187" s="52"/>
      <c r="D187" s="52"/>
      <c r="E187" s="52"/>
      <c r="F187" s="52"/>
      <c r="G187" s="52"/>
      <c r="H187" s="52"/>
      <c r="I187" s="52"/>
      <c r="J187" s="52"/>
      <c r="K187" s="52"/>
      <c r="L187" s="52"/>
      <c r="M187" s="52"/>
      <c r="N187" s="52"/>
      <c r="O187" s="52"/>
      <c r="P187" s="52"/>
      <c r="Q187" s="52"/>
      <c r="R187" s="52"/>
      <c r="S187" s="52"/>
      <c r="T187" s="52"/>
      <c r="U187" s="52"/>
      <c r="V187" s="52"/>
      <c r="W187" s="52"/>
      <c r="X187" s="52"/>
    </row>
    <row r="188" spans="1:24" ht="15.75" customHeight="1">
      <c r="A188" s="57"/>
      <c r="B188" s="52"/>
      <c r="C188" s="52"/>
      <c r="D188" s="52"/>
      <c r="E188" s="52"/>
      <c r="F188" s="52"/>
      <c r="G188" s="52"/>
      <c r="H188" s="52"/>
      <c r="I188" s="52"/>
      <c r="J188" s="52"/>
      <c r="K188" s="52"/>
      <c r="L188" s="52"/>
      <c r="M188" s="52"/>
      <c r="N188" s="52"/>
      <c r="O188" s="52"/>
      <c r="P188" s="52"/>
      <c r="Q188" s="52"/>
      <c r="R188" s="52"/>
      <c r="S188" s="52"/>
      <c r="T188" s="52"/>
      <c r="U188" s="52"/>
      <c r="V188" s="52"/>
      <c r="W188" s="52"/>
      <c r="X188" s="52"/>
    </row>
    <row r="189" spans="1:24" ht="15.75" customHeight="1">
      <c r="A189" s="57"/>
      <c r="B189" s="52"/>
      <c r="C189" s="52"/>
      <c r="D189" s="52"/>
      <c r="E189" s="52"/>
      <c r="F189" s="52"/>
      <c r="G189" s="52"/>
      <c r="H189" s="52"/>
      <c r="I189" s="52"/>
      <c r="J189" s="52"/>
      <c r="K189" s="52"/>
      <c r="L189" s="52"/>
      <c r="M189" s="52"/>
      <c r="N189" s="52"/>
      <c r="O189" s="52"/>
      <c r="P189" s="52"/>
      <c r="Q189" s="52"/>
      <c r="R189" s="52"/>
      <c r="S189" s="52"/>
      <c r="T189" s="52"/>
      <c r="U189" s="52"/>
      <c r="V189" s="52"/>
      <c r="W189" s="52"/>
      <c r="X189" s="52"/>
    </row>
    <row r="190" spans="1:24" ht="15.75" customHeight="1">
      <c r="A190" s="57"/>
      <c r="B190" s="52"/>
      <c r="C190" s="52"/>
      <c r="D190" s="52"/>
      <c r="E190" s="52"/>
      <c r="F190" s="52"/>
      <c r="G190" s="52"/>
      <c r="H190" s="52"/>
      <c r="I190" s="52"/>
      <c r="J190" s="52"/>
      <c r="K190" s="52"/>
      <c r="L190" s="52"/>
      <c r="M190" s="52"/>
      <c r="N190" s="52"/>
      <c r="O190" s="52"/>
      <c r="P190" s="52"/>
      <c r="Q190" s="52"/>
      <c r="R190" s="52"/>
      <c r="S190" s="52"/>
      <c r="T190" s="52"/>
      <c r="U190" s="52"/>
      <c r="V190" s="52"/>
      <c r="W190" s="52"/>
      <c r="X190" s="52"/>
    </row>
    <row r="191" spans="1:24" ht="15.75" customHeight="1">
      <c r="A191" s="57"/>
      <c r="B191" s="52"/>
      <c r="C191" s="52"/>
      <c r="D191" s="52"/>
      <c r="E191" s="52"/>
      <c r="F191" s="52"/>
      <c r="G191" s="52"/>
      <c r="H191" s="52"/>
      <c r="I191" s="52"/>
      <c r="J191" s="52"/>
      <c r="K191" s="52"/>
      <c r="L191" s="52"/>
      <c r="M191" s="52"/>
      <c r="N191" s="52"/>
      <c r="O191" s="52"/>
      <c r="P191" s="52"/>
      <c r="Q191" s="52"/>
      <c r="R191" s="52"/>
      <c r="S191" s="52"/>
      <c r="T191" s="52"/>
      <c r="U191" s="52"/>
      <c r="V191" s="52"/>
      <c r="W191" s="52"/>
      <c r="X191" s="52"/>
    </row>
    <row r="192" spans="1:24" ht="15.75" customHeight="1">
      <c r="A192" s="57"/>
      <c r="B192" s="52"/>
      <c r="C192" s="52"/>
      <c r="D192" s="52"/>
      <c r="E192" s="52"/>
      <c r="F192" s="52"/>
      <c r="G192" s="52"/>
      <c r="H192" s="52"/>
      <c r="I192" s="52"/>
      <c r="J192" s="52"/>
      <c r="K192" s="52"/>
      <c r="L192" s="52"/>
      <c r="M192" s="52"/>
      <c r="N192" s="52"/>
      <c r="O192" s="52"/>
      <c r="P192" s="52"/>
      <c r="Q192" s="52"/>
      <c r="R192" s="52"/>
      <c r="S192" s="52"/>
      <c r="T192" s="52"/>
      <c r="U192" s="52"/>
      <c r="V192" s="52"/>
      <c r="W192" s="52"/>
      <c r="X192" s="52"/>
    </row>
    <row r="193" spans="1:24" ht="15.75" customHeight="1">
      <c r="A193" s="57"/>
      <c r="B193" s="52"/>
      <c r="C193" s="52"/>
      <c r="D193" s="52"/>
      <c r="E193" s="52"/>
      <c r="F193" s="52"/>
      <c r="G193" s="52"/>
      <c r="H193" s="52"/>
      <c r="I193" s="52"/>
      <c r="J193" s="52"/>
      <c r="K193" s="52"/>
      <c r="L193" s="52"/>
      <c r="M193" s="52"/>
      <c r="N193" s="52"/>
      <c r="O193" s="52"/>
      <c r="P193" s="52"/>
      <c r="Q193" s="52"/>
      <c r="R193" s="52"/>
      <c r="S193" s="52"/>
      <c r="T193" s="52"/>
      <c r="U193" s="52"/>
      <c r="V193" s="52"/>
      <c r="W193" s="52"/>
      <c r="X193" s="52"/>
    </row>
    <row r="194" spans="1:24" ht="15.75" customHeight="1">
      <c r="A194" s="57"/>
      <c r="B194" s="52"/>
      <c r="C194" s="52"/>
      <c r="D194" s="52"/>
      <c r="E194" s="52"/>
      <c r="F194" s="52"/>
      <c r="G194" s="52"/>
      <c r="H194" s="52"/>
      <c r="I194" s="52"/>
      <c r="J194" s="52"/>
      <c r="K194" s="52"/>
      <c r="L194" s="52"/>
      <c r="M194" s="52"/>
      <c r="N194" s="52"/>
      <c r="O194" s="52"/>
      <c r="P194" s="52"/>
      <c r="Q194" s="52"/>
      <c r="R194" s="52"/>
      <c r="S194" s="52"/>
      <c r="T194" s="52"/>
      <c r="U194" s="52"/>
      <c r="V194" s="52"/>
      <c r="W194" s="52"/>
      <c r="X194" s="52"/>
    </row>
    <row r="195" spans="1:24" ht="15.75" customHeight="1">
      <c r="A195" s="57"/>
      <c r="B195" s="52"/>
      <c r="C195" s="52"/>
      <c r="D195" s="52"/>
      <c r="E195" s="52"/>
      <c r="F195" s="52"/>
      <c r="G195" s="52"/>
      <c r="H195" s="52"/>
      <c r="I195" s="52"/>
      <c r="J195" s="52"/>
      <c r="K195" s="52"/>
      <c r="L195" s="52"/>
      <c r="M195" s="52"/>
      <c r="N195" s="52"/>
      <c r="O195" s="52"/>
      <c r="P195" s="52"/>
      <c r="Q195" s="52"/>
      <c r="R195" s="52"/>
      <c r="S195" s="52"/>
      <c r="T195" s="52"/>
      <c r="U195" s="52"/>
      <c r="V195" s="52"/>
      <c r="W195" s="52"/>
      <c r="X195" s="52"/>
    </row>
    <row r="196" spans="1:24" ht="15.75" customHeight="1">
      <c r="A196" s="57"/>
      <c r="B196" s="52"/>
      <c r="C196" s="52"/>
      <c r="D196" s="52"/>
      <c r="E196" s="52"/>
      <c r="F196" s="52"/>
      <c r="G196" s="52"/>
      <c r="H196" s="52"/>
      <c r="I196" s="52"/>
      <c r="J196" s="52"/>
      <c r="K196" s="52"/>
      <c r="L196" s="52"/>
      <c r="M196" s="52"/>
      <c r="N196" s="52"/>
      <c r="O196" s="52"/>
      <c r="P196" s="52"/>
      <c r="Q196" s="52"/>
      <c r="R196" s="52"/>
      <c r="S196" s="52"/>
      <c r="T196" s="52"/>
      <c r="U196" s="52"/>
      <c r="V196" s="52"/>
      <c r="W196" s="52"/>
      <c r="X196" s="52"/>
    </row>
    <row r="197" spans="1:24" ht="15.75" customHeight="1">
      <c r="A197" s="57"/>
      <c r="B197" s="52"/>
      <c r="C197" s="52"/>
      <c r="D197" s="52"/>
      <c r="E197" s="52"/>
      <c r="F197" s="52"/>
      <c r="G197" s="52"/>
      <c r="H197" s="52"/>
      <c r="I197" s="52"/>
      <c r="J197" s="52"/>
      <c r="K197" s="52"/>
      <c r="L197" s="52"/>
      <c r="M197" s="52"/>
      <c r="N197" s="52"/>
      <c r="O197" s="52"/>
      <c r="P197" s="52"/>
      <c r="Q197" s="52"/>
      <c r="R197" s="52"/>
      <c r="S197" s="52"/>
      <c r="T197" s="52"/>
      <c r="U197" s="52"/>
      <c r="V197" s="52"/>
      <c r="W197" s="52"/>
      <c r="X197" s="52"/>
    </row>
    <row r="198" spans="1:24" ht="15.75" customHeight="1">
      <c r="A198" s="57"/>
      <c r="B198" s="52"/>
      <c r="C198" s="52"/>
      <c r="D198" s="52"/>
      <c r="E198" s="52"/>
      <c r="F198" s="52"/>
      <c r="G198" s="52"/>
      <c r="H198" s="52"/>
      <c r="I198" s="52"/>
      <c r="J198" s="52"/>
      <c r="K198" s="52"/>
      <c r="L198" s="52"/>
      <c r="M198" s="52"/>
      <c r="N198" s="52"/>
      <c r="O198" s="52"/>
      <c r="P198" s="52"/>
      <c r="Q198" s="52"/>
      <c r="R198" s="52"/>
      <c r="S198" s="52"/>
      <c r="T198" s="52"/>
      <c r="U198" s="52"/>
      <c r="V198" s="52"/>
      <c r="W198" s="52"/>
      <c r="X198" s="52"/>
    </row>
    <row r="199" spans="1:24" ht="15.75" customHeight="1">
      <c r="A199" s="57"/>
      <c r="B199" s="52"/>
      <c r="C199" s="52"/>
      <c r="D199" s="52"/>
      <c r="E199" s="52"/>
      <c r="F199" s="52"/>
      <c r="G199" s="52"/>
      <c r="H199" s="52"/>
      <c r="I199" s="52"/>
      <c r="J199" s="52"/>
      <c r="K199" s="52"/>
      <c r="L199" s="52"/>
      <c r="M199" s="52"/>
      <c r="N199" s="52"/>
      <c r="O199" s="52"/>
      <c r="P199" s="52"/>
      <c r="Q199" s="52"/>
      <c r="R199" s="52"/>
      <c r="S199" s="52"/>
      <c r="T199" s="52"/>
      <c r="U199" s="52"/>
      <c r="V199" s="52"/>
      <c r="W199" s="52"/>
      <c r="X199" s="52"/>
    </row>
    <row r="200" spans="1:24" ht="15.75" customHeight="1">
      <c r="A200" s="57"/>
      <c r="B200" s="52"/>
      <c r="C200" s="52"/>
      <c r="D200" s="52"/>
      <c r="E200" s="52"/>
      <c r="F200" s="52"/>
      <c r="G200" s="52"/>
      <c r="H200" s="52"/>
      <c r="I200" s="52"/>
      <c r="J200" s="52"/>
      <c r="K200" s="52"/>
      <c r="L200" s="52"/>
      <c r="M200" s="52"/>
      <c r="N200" s="52"/>
      <c r="O200" s="52"/>
      <c r="P200" s="52"/>
      <c r="Q200" s="52"/>
      <c r="R200" s="52"/>
      <c r="S200" s="52"/>
      <c r="T200" s="52"/>
      <c r="U200" s="52"/>
      <c r="V200" s="52"/>
      <c r="W200" s="52"/>
      <c r="X200" s="52"/>
    </row>
    <row r="201" spans="1:24" ht="15.75" customHeight="1">
      <c r="A201" s="57"/>
      <c r="B201" s="52"/>
      <c r="C201" s="52"/>
      <c r="D201" s="52"/>
      <c r="E201" s="52"/>
      <c r="F201" s="52"/>
      <c r="G201" s="52"/>
      <c r="H201" s="52"/>
      <c r="I201" s="52"/>
      <c r="J201" s="52"/>
      <c r="K201" s="52"/>
      <c r="L201" s="52"/>
      <c r="M201" s="52"/>
      <c r="N201" s="52"/>
      <c r="O201" s="52"/>
      <c r="P201" s="52"/>
      <c r="Q201" s="52"/>
      <c r="R201" s="52"/>
      <c r="S201" s="52"/>
      <c r="T201" s="52"/>
      <c r="U201" s="52"/>
      <c r="V201" s="52"/>
      <c r="W201" s="52"/>
      <c r="X201" s="52"/>
    </row>
    <row r="202" spans="1:24" ht="15.75" customHeight="1">
      <c r="A202" s="57"/>
      <c r="B202" s="52"/>
      <c r="C202" s="52"/>
      <c r="D202" s="52"/>
      <c r="E202" s="52"/>
      <c r="F202" s="52"/>
      <c r="G202" s="52"/>
      <c r="H202" s="52"/>
      <c r="I202" s="52"/>
      <c r="J202" s="52"/>
      <c r="K202" s="52"/>
      <c r="L202" s="52"/>
      <c r="M202" s="52"/>
      <c r="N202" s="52"/>
      <c r="O202" s="52"/>
      <c r="P202" s="52"/>
      <c r="Q202" s="52"/>
      <c r="R202" s="52"/>
      <c r="S202" s="52"/>
      <c r="T202" s="52"/>
      <c r="U202" s="52"/>
      <c r="V202" s="52"/>
      <c r="W202" s="52"/>
      <c r="X202" s="52"/>
    </row>
    <row r="203" spans="1:24" ht="15.75" customHeight="1">
      <c r="A203" s="57"/>
      <c r="B203" s="52"/>
      <c r="C203" s="52"/>
      <c r="D203" s="52"/>
      <c r="E203" s="52"/>
      <c r="F203" s="52"/>
      <c r="G203" s="52"/>
      <c r="H203" s="52"/>
      <c r="I203" s="52"/>
      <c r="J203" s="52"/>
      <c r="K203" s="52"/>
      <c r="L203" s="52"/>
      <c r="M203" s="52"/>
      <c r="N203" s="52"/>
      <c r="O203" s="52"/>
      <c r="P203" s="52"/>
      <c r="Q203" s="52"/>
      <c r="R203" s="52"/>
      <c r="S203" s="52"/>
      <c r="T203" s="52"/>
      <c r="U203" s="52"/>
      <c r="V203" s="52"/>
      <c r="W203" s="52"/>
      <c r="X203" s="52"/>
    </row>
    <row r="204" spans="1:24" ht="15.75" customHeight="1">
      <c r="A204" s="57"/>
      <c r="B204" s="52"/>
      <c r="C204" s="52"/>
      <c r="D204" s="52"/>
      <c r="E204" s="52"/>
      <c r="F204" s="52"/>
      <c r="G204" s="52"/>
      <c r="H204" s="52"/>
      <c r="I204" s="52"/>
      <c r="J204" s="52"/>
      <c r="K204" s="52"/>
      <c r="L204" s="52"/>
      <c r="M204" s="52"/>
      <c r="N204" s="52"/>
      <c r="O204" s="52"/>
      <c r="P204" s="52"/>
      <c r="Q204" s="52"/>
      <c r="R204" s="52"/>
      <c r="S204" s="52"/>
      <c r="T204" s="52"/>
      <c r="U204" s="52"/>
      <c r="V204" s="52"/>
      <c r="W204" s="52"/>
      <c r="X204" s="52"/>
    </row>
    <row r="205" spans="1:24" ht="15.75" customHeight="1">
      <c r="A205" s="57"/>
      <c r="B205" s="52"/>
      <c r="C205" s="52"/>
      <c r="D205" s="52"/>
      <c r="E205" s="52"/>
      <c r="F205" s="52"/>
      <c r="G205" s="52"/>
      <c r="H205" s="52"/>
      <c r="I205" s="52"/>
      <c r="J205" s="52"/>
      <c r="K205" s="52"/>
      <c r="L205" s="52"/>
      <c r="M205" s="52"/>
      <c r="N205" s="52"/>
      <c r="O205" s="52"/>
      <c r="P205" s="52"/>
      <c r="Q205" s="52"/>
      <c r="R205" s="52"/>
      <c r="S205" s="52"/>
      <c r="T205" s="52"/>
      <c r="U205" s="52"/>
      <c r="V205" s="52"/>
      <c r="W205" s="52"/>
      <c r="X205" s="52"/>
    </row>
    <row r="206" spans="1:24" ht="15.75" customHeight="1">
      <c r="A206" s="57"/>
      <c r="B206" s="52"/>
      <c r="C206" s="52"/>
      <c r="D206" s="52"/>
      <c r="E206" s="52"/>
      <c r="F206" s="52"/>
      <c r="G206" s="52"/>
      <c r="H206" s="52"/>
      <c r="I206" s="52"/>
      <c r="J206" s="52"/>
      <c r="K206" s="52"/>
      <c r="L206" s="52"/>
      <c r="M206" s="52"/>
      <c r="N206" s="52"/>
      <c r="O206" s="52"/>
      <c r="P206" s="52"/>
      <c r="Q206" s="52"/>
      <c r="R206" s="52"/>
      <c r="S206" s="52"/>
      <c r="T206" s="52"/>
      <c r="U206" s="52"/>
      <c r="V206" s="52"/>
      <c r="W206" s="52"/>
      <c r="X206" s="52"/>
    </row>
    <row r="207" spans="1:24" ht="15.75" customHeight="1">
      <c r="A207" s="57"/>
      <c r="B207" s="52"/>
      <c r="C207" s="52"/>
      <c r="D207" s="52"/>
      <c r="E207" s="52"/>
      <c r="F207" s="52"/>
      <c r="G207" s="52"/>
      <c r="H207" s="52"/>
      <c r="I207" s="52"/>
      <c r="J207" s="52"/>
      <c r="K207" s="52"/>
      <c r="L207" s="52"/>
      <c r="M207" s="52"/>
      <c r="N207" s="52"/>
      <c r="O207" s="52"/>
      <c r="P207" s="52"/>
      <c r="Q207" s="52"/>
      <c r="R207" s="52"/>
      <c r="S207" s="52"/>
      <c r="T207" s="52"/>
      <c r="U207" s="52"/>
      <c r="V207" s="52"/>
      <c r="W207" s="52"/>
      <c r="X207" s="52"/>
    </row>
    <row r="208" spans="1:24" ht="15.75" customHeight="1">
      <c r="A208" s="57"/>
      <c r="B208" s="52"/>
      <c r="C208" s="52"/>
      <c r="D208" s="52"/>
      <c r="E208" s="52"/>
      <c r="F208" s="52"/>
      <c r="G208" s="52"/>
      <c r="H208" s="52"/>
      <c r="I208" s="52"/>
      <c r="J208" s="52"/>
      <c r="K208" s="52"/>
      <c r="L208" s="52"/>
      <c r="M208" s="52"/>
      <c r="N208" s="52"/>
      <c r="O208" s="52"/>
      <c r="P208" s="52"/>
      <c r="Q208" s="52"/>
      <c r="R208" s="52"/>
      <c r="S208" s="52"/>
      <c r="T208" s="52"/>
      <c r="U208" s="52"/>
      <c r="V208" s="52"/>
      <c r="W208" s="52"/>
      <c r="X208" s="52"/>
    </row>
    <row r="209" spans="1:24" ht="15.75" customHeight="1">
      <c r="A209" s="57"/>
      <c r="B209" s="52"/>
      <c r="C209" s="52"/>
      <c r="D209" s="52"/>
      <c r="E209" s="52"/>
      <c r="F209" s="52"/>
      <c r="G209" s="52"/>
      <c r="H209" s="52"/>
      <c r="I209" s="52"/>
      <c r="J209" s="52"/>
      <c r="K209" s="52"/>
      <c r="L209" s="52"/>
      <c r="M209" s="52"/>
      <c r="N209" s="52"/>
      <c r="O209" s="52"/>
      <c r="P209" s="52"/>
      <c r="Q209" s="52"/>
      <c r="R209" s="52"/>
      <c r="S209" s="52"/>
      <c r="T209" s="52"/>
      <c r="U209" s="52"/>
      <c r="V209" s="52"/>
      <c r="W209" s="52"/>
      <c r="X209" s="52"/>
    </row>
    <row r="210" spans="1:24" ht="15.75" customHeight="1">
      <c r="A210" s="57"/>
      <c r="B210" s="52"/>
      <c r="C210" s="52"/>
      <c r="D210" s="52"/>
      <c r="E210" s="52"/>
      <c r="F210" s="52"/>
      <c r="G210" s="52"/>
      <c r="H210" s="52"/>
      <c r="I210" s="52"/>
      <c r="J210" s="52"/>
      <c r="K210" s="52"/>
      <c r="L210" s="52"/>
      <c r="M210" s="52"/>
      <c r="N210" s="52"/>
      <c r="O210" s="52"/>
      <c r="P210" s="52"/>
      <c r="Q210" s="52"/>
      <c r="R210" s="52"/>
      <c r="S210" s="52"/>
      <c r="T210" s="52"/>
      <c r="U210" s="52"/>
      <c r="V210" s="52"/>
      <c r="W210" s="52"/>
      <c r="X210" s="52"/>
    </row>
    <row r="211" spans="1:24" ht="15.75" customHeight="1">
      <c r="A211" s="57"/>
      <c r="B211" s="52"/>
      <c r="C211" s="52"/>
      <c r="D211" s="52"/>
      <c r="E211" s="52"/>
      <c r="F211" s="52"/>
      <c r="G211" s="52"/>
      <c r="H211" s="52"/>
      <c r="I211" s="52"/>
      <c r="J211" s="52"/>
      <c r="K211" s="52"/>
      <c r="L211" s="52"/>
      <c r="M211" s="52"/>
      <c r="N211" s="52"/>
      <c r="O211" s="52"/>
      <c r="P211" s="52"/>
      <c r="Q211" s="52"/>
      <c r="R211" s="52"/>
      <c r="S211" s="52"/>
      <c r="T211" s="52"/>
      <c r="U211" s="52"/>
      <c r="V211" s="52"/>
      <c r="W211" s="52"/>
      <c r="X211" s="52"/>
    </row>
    <row r="212" spans="1:24" ht="15.75" customHeight="1">
      <c r="A212" s="57"/>
      <c r="B212" s="52"/>
      <c r="C212" s="52"/>
      <c r="D212" s="52"/>
      <c r="E212" s="52"/>
      <c r="F212" s="52"/>
      <c r="G212" s="52"/>
      <c r="H212" s="52"/>
      <c r="I212" s="52"/>
      <c r="J212" s="52"/>
      <c r="K212" s="52"/>
      <c r="L212" s="52"/>
      <c r="M212" s="52"/>
      <c r="N212" s="52"/>
      <c r="O212" s="52"/>
      <c r="P212" s="52"/>
      <c r="Q212" s="52"/>
      <c r="R212" s="52"/>
      <c r="S212" s="52"/>
      <c r="T212" s="52"/>
      <c r="U212" s="52"/>
      <c r="V212" s="52"/>
      <c r="W212" s="52"/>
      <c r="X212" s="52"/>
    </row>
    <row r="213" spans="1:24" ht="15.75" customHeight="1">
      <c r="A213" s="57"/>
      <c r="B213" s="52"/>
      <c r="C213" s="52"/>
      <c r="D213" s="52"/>
      <c r="E213" s="52"/>
      <c r="F213" s="52"/>
      <c r="G213" s="52"/>
      <c r="H213" s="52"/>
      <c r="I213" s="52"/>
      <c r="J213" s="52"/>
      <c r="K213" s="52"/>
      <c r="L213" s="52"/>
      <c r="M213" s="52"/>
      <c r="N213" s="52"/>
      <c r="O213" s="52"/>
      <c r="P213" s="52"/>
      <c r="Q213" s="52"/>
      <c r="R213" s="52"/>
      <c r="S213" s="52"/>
      <c r="T213" s="52"/>
      <c r="U213" s="52"/>
      <c r="V213" s="52"/>
      <c r="W213" s="52"/>
      <c r="X213" s="52"/>
    </row>
    <row r="214" spans="1:24" ht="15.75" customHeight="1">
      <c r="A214" s="57"/>
      <c r="B214" s="52"/>
      <c r="C214" s="52"/>
      <c r="D214" s="52"/>
      <c r="E214" s="52"/>
      <c r="F214" s="52"/>
      <c r="G214" s="52"/>
      <c r="H214" s="52"/>
      <c r="I214" s="52"/>
      <c r="J214" s="52"/>
      <c r="K214" s="52"/>
      <c r="L214" s="52"/>
      <c r="M214" s="52"/>
      <c r="N214" s="52"/>
      <c r="O214" s="52"/>
      <c r="P214" s="52"/>
      <c r="Q214" s="52"/>
      <c r="R214" s="52"/>
      <c r="S214" s="52"/>
      <c r="T214" s="52"/>
      <c r="U214" s="52"/>
      <c r="V214" s="52"/>
      <c r="W214" s="52"/>
      <c r="X214" s="52"/>
    </row>
    <row r="215" spans="1:24" ht="15.75" customHeight="1">
      <c r="A215" s="57"/>
      <c r="B215" s="52"/>
      <c r="C215" s="52"/>
      <c r="D215" s="52"/>
      <c r="E215" s="52"/>
      <c r="F215" s="52"/>
      <c r="G215" s="52"/>
      <c r="H215" s="52"/>
      <c r="I215" s="52"/>
      <c r="J215" s="52"/>
      <c r="K215" s="52"/>
      <c r="L215" s="52"/>
      <c r="M215" s="52"/>
      <c r="N215" s="52"/>
      <c r="O215" s="52"/>
      <c r="P215" s="52"/>
      <c r="Q215" s="52"/>
      <c r="R215" s="52"/>
      <c r="S215" s="52"/>
      <c r="T215" s="52"/>
      <c r="U215" s="52"/>
      <c r="V215" s="52"/>
      <c r="W215" s="52"/>
      <c r="X215" s="52"/>
    </row>
    <row r="216" spans="1:24" ht="15.75" customHeight="1">
      <c r="A216" s="57"/>
      <c r="B216" s="52"/>
      <c r="C216" s="52"/>
      <c r="D216" s="52"/>
      <c r="E216" s="52"/>
      <c r="F216" s="52"/>
      <c r="G216" s="52"/>
      <c r="H216" s="52"/>
      <c r="I216" s="52"/>
      <c r="J216" s="52"/>
      <c r="K216" s="52"/>
      <c r="L216" s="52"/>
      <c r="M216" s="52"/>
      <c r="N216" s="52"/>
      <c r="O216" s="52"/>
      <c r="P216" s="52"/>
      <c r="Q216" s="52"/>
      <c r="R216" s="52"/>
      <c r="S216" s="52"/>
      <c r="T216" s="52"/>
      <c r="U216" s="52"/>
      <c r="V216" s="52"/>
      <c r="W216" s="52"/>
      <c r="X216" s="52"/>
    </row>
    <row r="217" spans="1:24" ht="15.75" customHeight="1">
      <c r="A217" s="57"/>
      <c r="B217" s="52"/>
      <c r="C217" s="52"/>
      <c r="D217" s="52"/>
      <c r="E217" s="52"/>
      <c r="F217" s="52"/>
      <c r="G217" s="52"/>
      <c r="H217" s="52"/>
      <c r="I217" s="52"/>
      <c r="J217" s="52"/>
      <c r="K217" s="52"/>
      <c r="L217" s="52"/>
      <c r="M217" s="52"/>
      <c r="N217" s="52"/>
      <c r="O217" s="52"/>
      <c r="P217" s="52"/>
      <c r="Q217" s="52"/>
      <c r="R217" s="52"/>
      <c r="S217" s="52"/>
      <c r="T217" s="52"/>
      <c r="U217" s="52"/>
      <c r="V217" s="52"/>
      <c r="W217" s="52"/>
      <c r="X217" s="52"/>
    </row>
    <row r="218" spans="1:24" ht="15.75" customHeight="1">
      <c r="A218" s="57"/>
      <c r="B218" s="52"/>
      <c r="C218" s="52"/>
      <c r="D218" s="52"/>
      <c r="E218" s="52"/>
      <c r="F218" s="52"/>
      <c r="G218" s="52"/>
      <c r="H218" s="52"/>
      <c r="I218" s="52"/>
      <c r="J218" s="52"/>
      <c r="K218" s="52"/>
      <c r="L218" s="52"/>
      <c r="M218" s="52"/>
      <c r="N218" s="52"/>
      <c r="O218" s="52"/>
      <c r="P218" s="52"/>
      <c r="Q218" s="52"/>
      <c r="R218" s="52"/>
      <c r="S218" s="52"/>
      <c r="T218" s="52"/>
      <c r="U218" s="52"/>
      <c r="V218" s="52"/>
      <c r="W218" s="52"/>
      <c r="X218" s="52"/>
    </row>
    <row r="219" spans="1:24" ht="15.75" customHeight="1">
      <c r="A219" s="57"/>
      <c r="B219" s="52"/>
      <c r="C219" s="52"/>
      <c r="D219" s="52"/>
      <c r="E219" s="52"/>
      <c r="F219" s="52"/>
      <c r="G219" s="52"/>
      <c r="H219" s="52"/>
      <c r="I219" s="52"/>
      <c r="J219" s="52"/>
      <c r="K219" s="52"/>
      <c r="L219" s="52"/>
      <c r="M219" s="52"/>
      <c r="N219" s="52"/>
      <c r="O219" s="52"/>
      <c r="P219" s="52"/>
      <c r="Q219" s="52"/>
      <c r="R219" s="52"/>
      <c r="S219" s="52"/>
      <c r="T219" s="52"/>
      <c r="U219" s="52"/>
      <c r="V219" s="52"/>
      <c r="W219" s="52"/>
      <c r="X219" s="52"/>
    </row>
    <row r="220" spans="1:24" ht="15.75" customHeight="1">
      <c r="A220" s="57"/>
      <c r="B220" s="52"/>
      <c r="C220" s="52"/>
      <c r="D220" s="52"/>
      <c r="E220" s="52"/>
      <c r="F220" s="52"/>
      <c r="G220" s="52"/>
      <c r="H220" s="52"/>
      <c r="I220" s="52"/>
      <c r="J220" s="52"/>
      <c r="K220" s="52"/>
      <c r="L220" s="52"/>
      <c r="M220" s="52"/>
      <c r="N220" s="52"/>
      <c r="O220" s="52"/>
      <c r="P220" s="52"/>
      <c r="Q220" s="52"/>
      <c r="R220" s="52"/>
      <c r="S220" s="52"/>
      <c r="T220" s="52"/>
      <c r="U220" s="52"/>
      <c r="V220" s="52"/>
      <c r="W220" s="52"/>
      <c r="X220" s="52"/>
    </row>
    <row r="221" spans="1:24" ht="15.75" customHeight="1"/>
    <row r="222" spans="1:24" ht="15.75" customHeight="1"/>
    <row r="223" spans="1:24" ht="15.75" customHeight="1"/>
    <row r="224" spans="1: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1. Punto de Partida</vt:lpstr>
      <vt:lpstr>2. Identificación del Riesgo</vt:lpstr>
      <vt:lpstr>3. Impacto Riesgo de Corrupción</vt:lpstr>
      <vt:lpstr>4. Riesgo Seguridad Informacion</vt:lpstr>
      <vt:lpstr>5. Valoración de Controles</vt:lpstr>
      <vt:lpstr>6.Valoración Control Corrupción</vt:lpstr>
      <vt:lpstr>7. Mapa de Riesgos General</vt:lpstr>
      <vt:lpstr>8. Seguimiento Cuatrimestral</vt:lpstr>
      <vt:lpstr>9. Seguimiento Consolidado</vt:lpstr>
      <vt:lpstr>Listas</vt:lpstr>
      <vt:lpstr>Datos Hoja 1</vt:lpstr>
      <vt:lpstr>Corrupción</vt:lpstr>
      <vt:lpstr>CriteriosImpacto</vt:lpstr>
      <vt:lpstr>Probabilidad</vt:lpstr>
      <vt:lpstr>SI_NO</vt:lpstr>
      <vt:lpstr>TipoRiesgo</vt:lpstr>
      <vt:lpstr>TratamientoCorrupcion</vt:lpstr>
      <vt:lpstr>TratamientoV5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Carlos Ivan Rueda Blanco</cp:lastModifiedBy>
  <dcterms:modified xsi:type="dcterms:W3CDTF">2023-12-20T14:21:59Z</dcterms:modified>
</cp:coreProperties>
</file>