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DEFINITIVOS CON 1ER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Ka0P276KvufaZ0wh2QkHOtw+R89vw9dxddYy4wfmCbs="/>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D60" i="9"/>
  <c r="C60" i="9"/>
  <c r="J57" i="9"/>
  <c r="I57" i="9"/>
  <c r="H57" i="9"/>
  <c r="G57" i="9"/>
  <c r="F57" i="9"/>
  <c r="E57" i="9"/>
  <c r="D57" i="9"/>
  <c r="J54" i="9"/>
  <c r="I54" i="9"/>
  <c r="H54" i="9"/>
  <c r="G54" i="9"/>
  <c r="F54" i="9"/>
  <c r="E54" i="9"/>
  <c r="J51" i="9"/>
  <c r="I51" i="9"/>
  <c r="H51" i="9"/>
  <c r="G51" i="9"/>
  <c r="F51" i="9"/>
  <c r="E51" i="9"/>
  <c r="J48" i="9"/>
  <c r="I48" i="9"/>
  <c r="H48" i="9"/>
  <c r="G48" i="9"/>
  <c r="F48" i="9"/>
  <c r="E48" i="9"/>
  <c r="J45" i="9"/>
  <c r="I45" i="9"/>
  <c r="H45" i="9"/>
  <c r="G45" i="9"/>
  <c r="F45" i="9"/>
  <c r="E45" i="9"/>
  <c r="D45" i="9"/>
  <c r="J42" i="9"/>
  <c r="I42" i="9"/>
  <c r="H42" i="9"/>
  <c r="G42" i="9"/>
  <c r="F42" i="9"/>
  <c r="E42" i="9"/>
  <c r="J39" i="9"/>
  <c r="I39" i="9"/>
  <c r="H39" i="9"/>
  <c r="G39" i="9"/>
  <c r="F39" i="9"/>
  <c r="E39" i="9"/>
  <c r="J36" i="9"/>
  <c r="I36" i="9"/>
  <c r="H36" i="9"/>
  <c r="G36" i="9"/>
  <c r="F36" i="9"/>
  <c r="E36" i="9"/>
  <c r="D36" i="9"/>
  <c r="C36" i="9"/>
  <c r="J33" i="9"/>
  <c r="I33" i="9"/>
  <c r="H33" i="9"/>
  <c r="G33" i="9"/>
  <c r="F33" i="9"/>
  <c r="E33" i="9"/>
  <c r="D33" i="9"/>
  <c r="J30" i="9"/>
  <c r="I30" i="9"/>
  <c r="H30" i="9"/>
  <c r="G30" i="9"/>
  <c r="F30" i="9"/>
  <c r="E30" i="9"/>
  <c r="J27" i="9"/>
  <c r="I27" i="9"/>
  <c r="H27" i="9"/>
  <c r="G27" i="9"/>
  <c r="F27" i="9"/>
  <c r="E27" i="9"/>
  <c r="J24" i="9"/>
  <c r="I24" i="9"/>
  <c r="H24" i="9"/>
  <c r="G24" i="9"/>
  <c r="F24" i="9"/>
  <c r="E24" i="9"/>
  <c r="J21" i="9"/>
  <c r="I21" i="9"/>
  <c r="H21" i="9"/>
  <c r="G21" i="9"/>
  <c r="F21" i="9"/>
  <c r="E21" i="9"/>
  <c r="D21" i="9"/>
  <c r="J18" i="9"/>
  <c r="I18" i="9"/>
  <c r="H18" i="9"/>
  <c r="G18" i="9"/>
  <c r="F18" i="9"/>
  <c r="E18" i="9"/>
  <c r="J15" i="9"/>
  <c r="I15" i="9"/>
  <c r="H15" i="9"/>
  <c r="G15" i="9"/>
  <c r="F15" i="9"/>
  <c r="E15" i="9"/>
  <c r="C15" i="9"/>
  <c r="J12" i="9"/>
  <c r="I12" i="9"/>
  <c r="H12" i="9"/>
  <c r="G12" i="9"/>
  <c r="F12" i="9"/>
  <c r="E12" i="9"/>
  <c r="D12" i="9"/>
  <c r="C12" i="9"/>
  <c r="J9" i="9"/>
  <c r="I9" i="9"/>
  <c r="I69" i="9" s="1"/>
  <c r="I71" i="9" s="1"/>
  <c r="H9" i="9"/>
  <c r="G9" i="9"/>
  <c r="F9" i="9"/>
  <c r="F69" i="9" s="1"/>
  <c r="F71" i="9" s="1"/>
  <c r="E9" i="9"/>
  <c r="D9" i="9"/>
  <c r="AA69" i="8"/>
  <c r="V69" i="8"/>
  <c r="S69" i="8"/>
  <c r="N69" i="8"/>
  <c r="K69" i="8"/>
  <c r="F69" i="8"/>
  <c r="E66" i="8"/>
  <c r="D66" i="8"/>
  <c r="D66" i="9" s="1"/>
  <c r="C66" i="8"/>
  <c r="C66" i="9" s="1"/>
  <c r="E63" i="8"/>
  <c r="D63" i="8"/>
  <c r="D63" i="9" s="1"/>
  <c r="C63" i="8"/>
  <c r="C63" i="9" s="1"/>
  <c r="E60" i="8"/>
  <c r="D60" i="8"/>
  <c r="C60" i="8"/>
  <c r="E57" i="8"/>
  <c r="D57" i="8"/>
  <c r="C57" i="8"/>
  <c r="C57" i="9" s="1"/>
  <c r="E54" i="8"/>
  <c r="D54" i="8"/>
  <c r="D54" i="9" s="1"/>
  <c r="C54" i="8"/>
  <c r="C54" i="9" s="1"/>
  <c r="E51" i="8"/>
  <c r="D51" i="8"/>
  <c r="D51" i="9" s="1"/>
  <c r="C51" i="8"/>
  <c r="C51" i="9" s="1"/>
  <c r="E48" i="8"/>
  <c r="D48" i="8"/>
  <c r="D48" i="9" s="1"/>
  <c r="C48" i="8"/>
  <c r="C48" i="9" s="1"/>
  <c r="E45" i="8"/>
  <c r="D45" i="8"/>
  <c r="C45" i="8"/>
  <c r="C45" i="9" s="1"/>
  <c r="E42" i="8"/>
  <c r="D42" i="8"/>
  <c r="D42" i="9" s="1"/>
  <c r="C42" i="8"/>
  <c r="C42" i="9" s="1"/>
  <c r="E39" i="8"/>
  <c r="D39" i="8"/>
  <c r="D39" i="9" s="1"/>
  <c r="C39" i="8"/>
  <c r="C39" i="9" s="1"/>
  <c r="E36" i="8"/>
  <c r="D36" i="8"/>
  <c r="C36" i="8"/>
  <c r="E33" i="8"/>
  <c r="D33" i="8"/>
  <c r="C33" i="8"/>
  <c r="C33" i="9" s="1"/>
  <c r="E30" i="8"/>
  <c r="D30" i="8"/>
  <c r="D30" i="9" s="1"/>
  <c r="C30" i="8"/>
  <c r="C30" i="9" s="1"/>
  <c r="E27" i="8"/>
  <c r="D27" i="8"/>
  <c r="D27" i="9" s="1"/>
  <c r="C27" i="8"/>
  <c r="C27" i="9" s="1"/>
  <c r="E24" i="8"/>
  <c r="D24" i="8"/>
  <c r="D24" i="9" s="1"/>
  <c r="C24" i="8"/>
  <c r="C24" i="9" s="1"/>
  <c r="E21" i="8"/>
  <c r="D21" i="8"/>
  <c r="C21" i="8"/>
  <c r="C21" i="9" s="1"/>
  <c r="E18" i="8"/>
  <c r="D18" i="8"/>
  <c r="D18" i="9" s="1"/>
  <c r="C18" i="8"/>
  <c r="C18" i="9" s="1"/>
  <c r="E15" i="8"/>
  <c r="D15" i="8"/>
  <c r="D15" i="9" s="1"/>
  <c r="C15" i="8"/>
  <c r="E12" i="8"/>
  <c r="D12" i="8"/>
  <c r="C12" i="8"/>
  <c r="E9" i="8"/>
  <c r="D9" i="8"/>
  <c r="C9" i="8"/>
  <c r="C9" i="9" s="1"/>
  <c r="AA68" i="7"/>
  <c r="Z68" i="7"/>
  <c r="S68" i="7"/>
  <c r="R68" i="7"/>
  <c r="AB67" i="7"/>
  <c r="AA67" i="7"/>
  <c r="T67" i="7"/>
  <c r="S67" i="7"/>
  <c r="AQ66" i="7"/>
  <c r="AN66" i="7"/>
  <c r="AJ66" i="7"/>
  <c r="AI66" i="7"/>
  <c r="AB66" i="7"/>
  <c r="AA66" i="7"/>
  <c r="W66" i="7"/>
  <c r="T66" i="7"/>
  <c r="S66" i="7"/>
  <c r="M66" i="7"/>
  <c r="J66" i="7"/>
  <c r="I66" i="7"/>
  <c r="H66" i="7"/>
  <c r="AF68" i="7" s="1"/>
  <c r="G66" i="7"/>
  <c r="F66" i="7"/>
  <c r="E66" i="7"/>
  <c r="D66" i="7"/>
  <c r="C66" i="7"/>
  <c r="AB65" i="7"/>
  <c r="AA65" i="7"/>
  <c r="T65" i="7"/>
  <c r="S65" i="7"/>
  <c r="AC64" i="7"/>
  <c r="AB64" i="7"/>
  <c r="U64" i="7"/>
  <c r="T64" i="7"/>
  <c r="AQ63" i="7"/>
  <c r="AN63" i="7"/>
  <c r="AK63" i="7"/>
  <c r="AJ63" i="7"/>
  <c r="AC63" i="7"/>
  <c r="AB63" i="7"/>
  <c r="U63" i="7"/>
  <c r="T63" i="7"/>
  <c r="M63" i="7"/>
  <c r="J63" i="7"/>
  <c r="I63" i="7"/>
  <c r="H63" i="7"/>
  <c r="AG65" i="7" s="1"/>
  <c r="G63" i="7"/>
  <c r="F63" i="7"/>
  <c r="E63" i="7"/>
  <c r="D63" i="7"/>
  <c r="C63" i="7"/>
  <c r="AG62" i="7"/>
  <c r="AF62" i="7"/>
  <c r="AC62" i="7"/>
  <c r="AB62" i="7"/>
  <c r="Y62" i="7"/>
  <c r="X62" i="7"/>
  <c r="U62" i="7"/>
  <c r="T62" i="7"/>
  <c r="Q62" i="7"/>
  <c r="AG61" i="7"/>
  <c r="AD61" i="7"/>
  <c r="AC61" i="7"/>
  <c r="Z61" i="7"/>
  <c r="Y61" i="7"/>
  <c r="V61" i="7"/>
  <c r="U61" i="7"/>
  <c r="R61" i="7"/>
  <c r="Q61" i="7"/>
  <c r="AQ60" i="7"/>
  <c r="AN60" i="7"/>
  <c r="AK60" i="7"/>
  <c r="AH60" i="7"/>
  <c r="AG60" i="7"/>
  <c r="AE60" i="7"/>
  <c r="AD60" i="7"/>
  <c r="AC60" i="7"/>
  <c r="Z60" i="7"/>
  <c r="Y60" i="7"/>
  <c r="W60" i="7"/>
  <c r="V60" i="7"/>
  <c r="U60" i="7"/>
  <c r="R60" i="7"/>
  <c r="Q60" i="7"/>
  <c r="M60" i="7"/>
  <c r="J60" i="7"/>
  <c r="I60" i="7"/>
  <c r="H60" i="7"/>
  <c r="Z62" i="7" s="1"/>
  <c r="G60" i="7"/>
  <c r="F60" i="7"/>
  <c r="E60" i="7"/>
  <c r="D60" i="7"/>
  <c r="C60" i="7"/>
  <c r="AG59" i="7"/>
  <c r="AD59" i="7"/>
  <c r="AC59" i="7"/>
  <c r="Z59" i="7"/>
  <c r="Y59" i="7"/>
  <c r="V59" i="7"/>
  <c r="U59" i="7"/>
  <c r="R59" i="7"/>
  <c r="Q59" i="7"/>
  <c r="AE58" i="7"/>
  <c r="AD58" i="7"/>
  <c r="AA58" i="7"/>
  <c r="Z58" i="7"/>
  <c r="W58" i="7"/>
  <c r="V58" i="7"/>
  <c r="S58" i="7"/>
  <c r="R58" i="7"/>
  <c r="AQ57" i="7"/>
  <c r="AN57" i="7"/>
  <c r="AI57" i="7"/>
  <c r="AH57" i="7"/>
  <c r="AE57" i="7"/>
  <c r="AD57" i="7"/>
  <c r="AA57" i="7"/>
  <c r="Z57" i="7"/>
  <c r="W57" i="7"/>
  <c r="V57" i="7"/>
  <c r="S57" i="7"/>
  <c r="R57" i="7"/>
  <c r="M57" i="7"/>
  <c r="J57" i="7"/>
  <c r="I57" i="7"/>
  <c r="H57" i="7"/>
  <c r="AA59" i="7" s="1"/>
  <c r="G57" i="7"/>
  <c r="F57" i="7"/>
  <c r="E57" i="7"/>
  <c r="D57" i="7"/>
  <c r="C57" i="7"/>
  <c r="AE56" i="7"/>
  <c r="T55" i="7"/>
  <c r="AQ54" i="7"/>
  <c r="AN54" i="7"/>
  <c r="AB54" i="7"/>
  <c r="M54" i="7"/>
  <c r="J54" i="7"/>
  <c r="I54" i="7"/>
  <c r="H54" i="7"/>
  <c r="X55" i="7" s="1"/>
  <c r="G54" i="7"/>
  <c r="F54" i="7"/>
  <c r="E54" i="7"/>
  <c r="D54" i="7"/>
  <c r="C54" i="7"/>
  <c r="AF53" i="7"/>
  <c r="AB53" i="7"/>
  <c r="W53" i="7"/>
  <c r="T53" i="7"/>
  <c r="AG52" i="7"/>
  <c r="AC52" i="7"/>
  <c r="X52" i="7"/>
  <c r="U52" i="7"/>
  <c r="Q52" i="7"/>
  <c r="AQ51" i="7"/>
  <c r="AN51" i="7"/>
  <c r="AG51" i="7"/>
  <c r="AF51" i="7"/>
  <c r="AB51" i="7"/>
  <c r="Y51" i="7"/>
  <c r="X51" i="7"/>
  <c r="Q51" i="7"/>
  <c r="M51" i="7"/>
  <c r="J51" i="7"/>
  <c r="I51" i="7"/>
  <c r="H51" i="7"/>
  <c r="X53" i="7" s="1"/>
  <c r="G51" i="7"/>
  <c r="F51" i="7"/>
  <c r="E51" i="7"/>
  <c r="D51" i="7"/>
  <c r="C51" i="7"/>
  <c r="AG50" i="7"/>
  <c r="AF50" i="7"/>
  <c r="AC50" i="7"/>
  <c r="AB50" i="7"/>
  <c r="Y50" i="7"/>
  <c r="X50" i="7"/>
  <c r="U50" i="7"/>
  <c r="T50" i="7"/>
  <c r="Q50" i="7"/>
  <c r="AG49" i="7"/>
  <c r="AD49" i="7"/>
  <c r="AC49" i="7"/>
  <c r="Z49" i="7"/>
  <c r="Y49" i="7"/>
  <c r="V49" i="7"/>
  <c r="U49" i="7"/>
  <c r="R49" i="7"/>
  <c r="Q49" i="7"/>
  <c r="AQ48" i="7"/>
  <c r="AN48" i="7"/>
  <c r="AK48" i="7"/>
  <c r="AH48" i="7"/>
  <c r="AG48" i="7"/>
  <c r="AD48" i="7"/>
  <c r="AC48" i="7"/>
  <c r="Z48" i="7"/>
  <c r="Y48" i="7"/>
  <c r="W48" i="7"/>
  <c r="V48" i="7"/>
  <c r="U48" i="7"/>
  <c r="R48" i="7"/>
  <c r="Q48" i="7"/>
  <c r="M48" i="7"/>
  <c r="J48" i="7"/>
  <c r="I48" i="7"/>
  <c r="H48" i="7"/>
  <c r="AD50" i="7" s="1"/>
  <c r="G48" i="7"/>
  <c r="F48" i="7"/>
  <c r="E48" i="7"/>
  <c r="D48" i="7"/>
  <c r="C48" i="7"/>
  <c r="AG47" i="7"/>
  <c r="AD47" i="7"/>
  <c r="AC47" i="7"/>
  <c r="Z47" i="7"/>
  <c r="Y47" i="7"/>
  <c r="V47" i="7"/>
  <c r="U47" i="7"/>
  <c r="R47" i="7"/>
  <c r="Q47" i="7"/>
  <c r="AE46" i="7"/>
  <c r="AD46" i="7"/>
  <c r="AA46" i="7"/>
  <c r="Z46" i="7"/>
  <c r="W46" i="7"/>
  <c r="V46" i="7"/>
  <c r="S46" i="7"/>
  <c r="R46" i="7"/>
  <c r="AQ45" i="7"/>
  <c r="AN45" i="7"/>
  <c r="AI45" i="7"/>
  <c r="AH45" i="7"/>
  <c r="AE45" i="7"/>
  <c r="AD45" i="7"/>
  <c r="AA45" i="7"/>
  <c r="Z45" i="7"/>
  <c r="W45" i="7"/>
  <c r="V45" i="7"/>
  <c r="S45" i="7"/>
  <c r="R45" i="7"/>
  <c r="M45" i="7"/>
  <c r="J45" i="7"/>
  <c r="I45" i="7"/>
  <c r="H45" i="7"/>
  <c r="AE47" i="7" s="1"/>
  <c r="G45" i="7"/>
  <c r="F45" i="7"/>
  <c r="E45" i="7"/>
  <c r="D45" i="7"/>
  <c r="C45" i="7"/>
  <c r="AE44" i="7"/>
  <c r="AA44" i="7"/>
  <c r="V44" i="7"/>
  <c r="S44" i="7"/>
  <c r="AF43" i="7"/>
  <c r="AB43" i="7"/>
  <c r="W43" i="7"/>
  <c r="T43" i="7"/>
  <c r="S43" i="7"/>
  <c r="AQ42" i="7"/>
  <c r="AN42" i="7"/>
  <c r="AJ42" i="7"/>
  <c r="AE42" i="7"/>
  <c r="AB42" i="7"/>
  <c r="AA42" i="7"/>
  <c r="X42" i="7"/>
  <c r="W42" i="7"/>
  <c r="T42" i="7"/>
  <c r="M42" i="7"/>
  <c r="J42" i="7"/>
  <c r="I42" i="7"/>
  <c r="H42" i="7"/>
  <c r="W44" i="7" s="1"/>
  <c r="G42" i="7"/>
  <c r="F42" i="7"/>
  <c r="E42" i="7"/>
  <c r="D42" i="7"/>
  <c r="C42" i="7"/>
  <c r="AE41" i="7"/>
  <c r="X41" i="7"/>
  <c r="W41" i="7"/>
  <c r="AF40" i="7"/>
  <c r="Y40" i="7"/>
  <c r="X40" i="7"/>
  <c r="AQ39" i="7"/>
  <c r="AN39" i="7"/>
  <c r="AJ39" i="7"/>
  <c r="AH39" i="7"/>
  <c r="AD39" i="7"/>
  <c r="AA39" i="7"/>
  <c r="Z39" i="7"/>
  <c r="V39" i="7"/>
  <c r="S39" i="7"/>
  <c r="R39" i="7"/>
  <c r="M39" i="7"/>
  <c r="J39" i="7"/>
  <c r="I39" i="7"/>
  <c r="H39" i="7"/>
  <c r="AF41" i="7" s="1"/>
  <c r="G39" i="7"/>
  <c r="F39" i="7"/>
  <c r="E39" i="7"/>
  <c r="D39" i="7"/>
  <c r="C39" i="7"/>
  <c r="AF38" i="7"/>
  <c r="AD38" i="7"/>
  <c r="AA38" i="7"/>
  <c r="Z38" i="7"/>
  <c r="X38" i="7"/>
  <c r="V38" i="7"/>
  <c r="S38" i="7"/>
  <c r="R38" i="7"/>
  <c r="AG37" i="7"/>
  <c r="AE37" i="7"/>
  <c r="AB37" i="7"/>
  <c r="AA37" i="7"/>
  <c r="Y37" i="7"/>
  <c r="W37" i="7"/>
  <c r="T37" i="7"/>
  <c r="S37" i="7"/>
  <c r="Q37" i="7"/>
  <c r="AQ36" i="7"/>
  <c r="AN36" i="7"/>
  <c r="AJ36" i="7"/>
  <c r="AI36" i="7"/>
  <c r="AG36" i="7"/>
  <c r="AE36" i="7"/>
  <c r="AB36" i="7"/>
  <c r="AA36" i="7"/>
  <c r="Y36" i="7"/>
  <c r="W36" i="7"/>
  <c r="T36" i="7"/>
  <c r="S36" i="7"/>
  <c r="Q36" i="7"/>
  <c r="M36" i="7"/>
  <c r="J36" i="7"/>
  <c r="I36" i="7"/>
  <c r="H36" i="7"/>
  <c r="AG38" i="7" s="1"/>
  <c r="G36" i="7"/>
  <c r="F36" i="7"/>
  <c r="E36" i="7"/>
  <c r="D36" i="7"/>
  <c r="C36" i="7"/>
  <c r="AB35" i="7"/>
  <c r="T35" i="7"/>
  <c r="AC34" i="7"/>
  <c r="U34" i="7"/>
  <c r="AQ33" i="7"/>
  <c r="AN33" i="7"/>
  <c r="AC33" i="7"/>
  <c r="U33" i="7"/>
  <c r="M33" i="7"/>
  <c r="J33" i="7"/>
  <c r="I33" i="7"/>
  <c r="H33" i="7"/>
  <c r="Z35" i="7" s="1"/>
  <c r="G33" i="7"/>
  <c r="F33" i="7"/>
  <c r="E33" i="7"/>
  <c r="D33" i="7"/>
  <c r="C33" i="7"/>
  <c r="AF32" i="7"/>
  <c r="AC32" i="7"/>
  <c r="AB32" i="7"/>
  <c r="X32" i="7"/>
  <c r="U32" i="7"/>
  <c r="T32" i="7"/>
  <c r="AD31" i="7"/>
  <c r="AC31" i="7"/>
  <c r="V31" i="7"/>
  <c r="U31" i="7"/>
  <c r="S31" i="7"/>
  <c r="AQ30" i="7"/>
  <c r="AN30" i="7"/>
  <c r="AD30" i="7"/>
  <c r="AC30" i="7"/>
  <c r="AA30" i="7"/>
  <c r="V30" i="7"/>
  <c r="U30" i="7"/>
  <c r="S30" i="7"/>
  <c r="M30" i="7"/>
  <c r="J30" i="7"/>
  <c r="I30" i="7"/>
  <c r="H30" i="7"/>
  <c r="AA32" i="7" s="1"/>
  <c r="G30" i="7"/>
  <c r="F30" i="7"/>
  <c r="E30" i="7"/>
  <c r="D30" i="7"/>
  <c r="C30" i="7"/>
  <c r="AD29" i="7"/>
  <c r="AC29" i="7"/>
  <c r="AA29" i="7"/>
  <c r="V29" i="7"/>
  <c r="U29" i="7"/>
  <c r="S29" i="7"/>
  <c r="AE28" i="7"/>
  <c r="AD28" i="7"/>
  <c r="AB28" i="7"/>
  <c r="Z28" i="7"/>
  <c r="W28" i="7"/>
  <c r="V28" i="7"/>
  <c r="T28" i="7"/>
  <c r="R28" i="7"/>
  <c r="AQ27" i="7"/>
  <c r="AN27" i="7"/>
  <c r="AE27" i="7"/>
  <c r="AD27" i="7"/>
  <c r="AB27" i="7"/>
  <c r="Z27" i="7"/>
  <c r="W27" i="7"/>
  <c r="V27" i="7"/>
  <c r="T27" i="7"/>
  <c r="R27" i="7"/>
  <c r="M27" i="7"/>
  <c r="J27" i="7"/>
  <c r="I27" i="7"/>
  <c r="H27" i="7"/>
  <c r="AB29" i="7" s="1"/>
  <c r="G27" i="7"/>
  <c r="F27" i="7"/>
  <c r="E27" i="7"/>
  <c r="D27" i="7"/>
  <c r="C27" i="7"/>
  <c r="AC25" i="7"/>
  <c r="S25" i="7"/>
  <c r="AQ24" i="7"/>
  <c r="AN24" i="7"/>
  <c r="M24" i="7"/>
  <c r="J24" i="7"/>
  <c r="I24" i="7"/>
  <c r="H24" i="7"/>
  <c r="AA24" i="7" s="1"/>
  <c r="G24" i="7"/>
  <c r="F24" i="7"/>
  <c r="E24" i="7"/>
  <c r="D24" i="7"/>
  <c r="C24" i="7"/>
  <c r="AE23" i="7"/>
  <c r="AC23" i="7"/>
  <c r="AA23" i="7"/>
  <c r="W23" i="7"/>
  <c r="U23" i="7"/>
  <c r="S23" i="7"/>
  <c r="AF22" i="7"/>
  <c r="AD22" i="7"/>
  <c r="AB22" i="7"/>
  <c r="X22" i="7"/>
  <c r="V22" i="7"/>
  <c r="T22" i="7"/>
  <c r="AQ21" i="7"/>
  <c r="AN21" i="7"/>
  <c r="AF21" i="7"/>
  <c r="AD21" i="7"/>
  <c r="X21" i="7"/>
  <c r="V21" i="7"/>
  <c r="M21" i="7"/>
  <c r="J21" i="7"/>
  <c r="I21" i="7"/>
  <c r="H21" i="7"/>
  <c r="AF23" i="7" s="1"/>
  <c r="G21" i="7"/>
  <c r="F21" i="7"/>
  <c r="E21" i="7"/>
  <c r="D21" i="7"/>
  <c r="C21" i="7"/>
  <c r="AG20" i="7"/>
  <c r="AF20" i="7"/>
  <c r="AD20" i="7"/>
  <c r="AB20" i="7"/>
  <c r="Y20" i="7"/>
  <c r="X20" i="7"/>
  <c r="V20" i="7"/>
  <c r="T20" i="7"/>
  <c r="Q20" i="7"/>
  <c r="AG19" i="7"/>
  <c r="AE19" i="7"/>
  <c r="AC19" i="7"/>
  <c r="Z19" i="7"/>
  <c r="Y19" i="7"/>
  <c r="W19" i="7"/>
  <c r="U19" i="7"/>
  <c r="R19" i="7"/>
  <c r="Q19" i="7"/>
  <c r="AQ18" i="7"/>
  <c r="AN18" i="7"/>
  <c r="AK18" i="7"/>
  <c r="AG18" i="7"/>
  <c r="AE18" i="7"/>
  <c r="AC18" i="7"/>
  <c r="Z18" i="7"/>
  <c r="Y18" i="7"/>
  <c r="W18" i="7"/>
  <c r="U18" i="7"/>
  <c r="R18" i="7"/>
  <c r="Q18" i="7"/>
  <c r="M18" i="7"/>
  <c r="J18" i="7"/>
  <c r="I18" i="7"/>
  <c r="H18" i="7"/>
  <c r="AE20" i="7" s="1"/>
  <c r="G18" i="7"/>
  <c r="F18" i="7"/>
  <c r="E18" i="7"/>
  <c r="D18" i="7"/>
  <c r="C18" i="7"/>
  <c r="AF17" i="7"/>
  <c r="AE17" i="7"/>
  <c r="AC17" i="7"/>
  <c r="X17" i="7"/>
  <c r="R17" i="7"/>
  <c r="AD16" i="7"/>
  <c r="AA16" i="7"/>
  <c r="X16" i="7"/>
  <c r="V16" i="7"/>
  <c r="S16" i="7"/>
  <c r="AQ15" i="7"/>
  <c r="AN15" i="7"/>
  <c r="AE15" i="7"/>
  <c r="AD15" i="7"/>
  <c r="X15" i="7"/>
  <c r="W15" i="7"/>
  <c r="S15" i="7"/>
  <c r="R15" i="7"/>
  <c r="M15" i="7"/>
  <c r="J15" i="7"/>
  <c r="I15" i="7"/>
  <c r="H15" i="7"/>
  <c r="G15" i="7"/>
  <c r="F15" i="7"/>
  <c r="E15" i="7"/>
  <c r="D15" i="7"/>
  <c r="C15" i="7"/>
  <c r="AF14" i="7"/>
  <c r="AD14" i="7"/>
  <c r="AC14" i="7"/>
  <c r="AB14" i="7"/>
  <c r="Z14" i="7"/>
  <c r="X14" i="7"/>
  <c r="V14" i="7"/>
  <c r="U14" i="7"/>
  <c r="T14" i="7"/>
  <c r="R14" i="7"/>
  <c r="AE13" i="7"/>
  <c r="AD13" i="7"/>
  <c r="AC13" i="7"/>
  <c r="AA13" i="7"/>
  <c r="Z13" i="7"/>
  <c r="W13" i="7"/>
  <c r="V13" i="7"/>
  <c r="U13" i="7"/>
  <c r="S13" i="7"/>
  <c r="R13" i="7"/>
  <c r="AQ12" i="7"/>
  <c r="AN12" i="7"/>
  <c r="AE12" i="7"/>
  <c r="AD12" i="7"/>
  <c r="AC12" i="7"/>
  <c r="AA12" i="7"/>
  <c r="Z12" i="7"/>
  <c r="W12" i="7"/>
  <c r="V12" i="7"/>
  <c r="U12" i="7"/>
  <c r="S12" i="7"/>
  <c r="R12" i="7"/>
  <c r="M12" i="7"/>
  <c r="J12" i="7"/>
  <c r="I12" i="7"/>
  <c r="H12" i="7"/>
  <c r="AE14" i="7" s="1"/>
  <c r="G12" i="7"/>
  <c r="F12" i="7"/>
  <c r="E12" i="7"/>
  <c r="D12" i="7"/>
  <c r="C12" i="7"/>
  <c r="AE11" i="7"/>
  <c r="AD11" i="7"/>
  <c r="Z11" i="7"/>
  <c r="U11" i="7"/>
  <c r="S11" i="7"/>
  <c r="AF10" i="7"/>
  <c r="AA10" i="7"/>
  <c r="Z10" i="7"/>
  <c r="V10" i="7"/>
  <c r="AQ9" i="7"/>
  <c r="AN9" i="7"/>
  <c r="AD9" i="7"/>
  <c r="AB9" i="7"/>
  <c r="X9" i="7"/>
  <c r="S9" i="7"/>
  <c r="R9" i="7"/>
  <c r="M9" i="7"/>
  <c r="J9" i="7"/>
  <c r="I9" i="7"/>
  <c r="H9" i="7"/>
  <c r="AA11" i="7" s="1"/>
  <c r="G9" i="7"/>
  <c r="F9" i="7"/>
  <c r="E9" i="7"/>
  <c r="D9" i="7"/>
  <c r="C9" i="7"/>
  <c r="T68" i="6"/>
  <c r="S68" i="6"/>
  <c r="R68" i="6" s="1"/>
  <c r="V68" i="6" s="1"/>
  <c r="T67" i="6"/>
  <c r="S67" i="6"/>
  <c r="R67" i="6" s="1"/>
  <c r="V67" i="6" s="1"/>
  <c r="S66" i="6"/>
  <c r="D66" i="6"/>
  <c r="AB66" i="6" s="1"/>
  <c r="C66" i="6"/>
  <c r="B66" i="6"/>
  <c r="S65" i="6"/>
  <c r="R65" i="6" s="1"/>
  <c r="V65" i="6" s="1"/>
  <c r="S64" i="6"/>
  <c r="T64" i="6" s="1"/>
  <c r="T63" i="6"/>
  <c r="S63" i="6"/>
  <c r="D63" i="6"/>
  <c r="AB63" i="6" s="1"/>
  <c r="C63" i="6"/>
  <c r="B63" i="6"/>
  <c r="S62" i="6"/>
  <c r="T62" i="6" s="1"/>
  <c r="R62" i="6"/>
  <c r="V62" i="6" s="1"/>
  <c r="T61" i="6"/>
  <c r="S61" i="6"/>
  <c r="R61" i="6"/>
  <c r="V61" i="6" s="1"/>
  <c r="T60" i="6"/>
  <c r="S60" i="6"/>
  <c r="D60" i="6"/>
  <c r="AB60" i="6" s="1"/>
  <c r="C60" i="6"/>
  <c r="B60" i="6"/>
  <c r="S59" i="6"/>
  <c r="T59" i="6" s="1"/>
  <c r="R59" i="6"/>
  <c r="V59" i="6" s="1"/>
  <c r="T58" i="6"/>
  <c r="S58" i="6"/>
  <c r="R58" i="6" s="1"/>
  <c r="V58" i="6" s="1"/>
  <c r="S57" i="6"/>
  <c r="T57" i="6" s="1"/>
  <c r="D57" i="6"/>
  <c r="AB57" i="6" s="1"/>
  <c r="C57" i="6"/>
  <c r="B57" i="6"/>
  <c r="T56" i="6"/>
  <c r="S56" i="6"/>
  <c r="R56" i="6"/>
  <c r="V56" i="6" s="1"/>
  <c r="S55" i="6"/>
  <c r="R55" i="6" s="1"/>
  <c r="V55" i="6" s="1"/>
  <c r="S54" i="6"/>
  <c r="D54" i="6"/>
  <c r="AB54" i="6" s="1"/>
  <c r="C54" i="6"/>
  <c r="B54" i="6"/>
  <c r="T53" i="6"/>
  <c r="S53" i="6"/>
  <c r="R53" i="6" s="1"/>
  <c r="V53" i="6" s="1"/>
  <c r="S52" i="6"/>
  <c r="T52" i="6" s="1"/>
  <c r="R52" i="6"/>
  <c r="V52" i="6" s="1"/>
  <c r="S51" i="6"/>
  <c r="D51" i="6"/>
  <c r="AB51" i="6" s="1"/>
  <c r="C51" i="6"/>
  <c r="B51" i="6"/>
  <c r="S50" i="6"/>
  <c r="T50" i="6" s="1"/>
  <c r="S49" i="6"/>
  <c r="T49" i="6" s="1"/>
  <c r="R49" i="6"/>
  <c r="V49" i="6" s="1"/>
  <c r="T48" i="6"/>
  <c r="S48" i="6"/>
  <c r="D48" i="6"/>
  <c r="AB48" i="6" s="1"/>
  <c r="C48" i="6"/>
  <c r="B48" i="6"/>
  <c r="T47" i="6"/>
  <c r="S47" i="6"/>
  <c r="R47" i="6"/>
  <c r="V47" i="6" s="1"/>
  <c r="T46" i="6"/>
  <c r="S46" i="6"/>
  <c r="R46" i="6"/>
  <c r="V46" i="6" s="1"/>
  <c r="T45" i="6"/>
  <c r="S45" i="6"/>
  <c r="D45" i="6"/>
  <c r="AB45" i="6" s="1"/>
  <c r="C45" i="6"/>
  <c r="B45" i="6"/>
  <c r="T44" i="6"/>
  <c r="S44" i="6"/>
  <c r="R44" i="6" s="1"/>
  <c r="V44" i="6" s="1"/>
  <c r="T43" i="6"/>
  <c r="S43" i="6"/>
  <c r="R43" i="6" s="1"/>
  <c r="V43" i="6" s="1"/>
  <c r="S42" i="6"/>
  <c r="D42" i="6"/>
  <c r="AB42" i="6" s="1"/>
  <c r="C42" i="6"/>
  <c r="B42" i="6"/>
  <c r="S41" i="6"/>
  <c r="R41" i="6" s="1"/>
  <c r="V41" i="6" s="1"/>
  <c r="S40" i="6"/>
  <c r="T40" i="6" s="1"/>
  <c r="T39" i="6"/>
  <c r="S39" i="6"/>
  <c r="D39" i="6"/>
  <c r="AB39" i="6" s="1"/>
  <c r="C39" i="6"/>
  <c r="B39" i="6"/>
  <c r="S38" i="6"/>
  <c r="T38" i="6" s="1"/>
  <c r="R38" i="6"/>
  <c r="V38" i="6" s="1"/>
  <c r="T37" i="6"/>
  <c r="S37" i="6"/>
  <c r="R37" i="6"/>
  <c r="V37" i="6" s="1"/>
  <c r="T36" i="6"/>
  <c r="S36" i="6"/>
  <c r="D36" i="6"/>
  <c r="AB36" i="6" s="1"/>
  <c r="C36" i="6"/>
  <c r="B36" i="6"/>
  <c r="S35" i="6"/>
  <c r="T35" i="6" s="1"/>
  <c r="R35" i="6"/>
  <c r="V35" i="6" s="1"/>
  <c r="T34" i="6"/>
  <c r="S34" i="6"/>
  <c r="R34" i="6" s="1"/>
  <c r="V34" i="6" s="1"/>
  <c r="S33" i="6"/>
  <c r="T33" i="6" s="1"/>
  <c r="D33" i="6"/>
  <c r="AB33" i="6" s="1"/>
  <c r="C33" i="6"/>
  <c r="B33" i="6"/>
  <c r="T32" i="6"/>
  <c r="S32" i="6"/>
  <c r="R32" i="6"/>
  <c r="V32" i="6" s="1"/>
  <c r="S31" i="6"/>
  <c r="R31" i="6" s="1"/>
  <c r="V31" i="6" s="1"/>
  <c r="S30" i="6"/>
  <c r="D30" i="6"/>
  <c r="AB30" i="6" s="1"/>
  <c r="C30" i="6"/>
  <c r="B30" i="6"/>
  <c r="T29" i="6"/>
  <c r="S29" i="6"/>
  <c r="R29" i="6" s="1"/>
  <c r="V29" i="6" s="1"/>
  <c r="S28" i="6"/>
  <c r="T28" i="6" s="1"/>
  <c r="R28" i="6"/>
  <c r="V28" i="6" s="1"/>
  <c r="S27" i="6"/>
  <c r="D27" i="6"/>
  <c r="AB27" i="6" s="1"/>
  <c r="C27" i="6"/>
  <c r="B27" i="6"/>
  <c r="S26" i="6"/>
  <c r="T26" i="6" s="1"/>
  <c r="S25" i="6"/>
  <c r="T25" i="6" s="1"/>
  <c r="R25" i="6"/>
  <c r="V25" i="6" s="1"/>
  <c r="T24" i="6"/>
  <c r="S24" i="6"/>
  <c r="D24" i="6"/>
  <c r="AB24" i="6" s="1"/>
  <c r="C24" i="6"/>
  <c r="B24" i="6"/>
  <c r="T23" i="6"/>
  <c r="S23" i="6"/>
  <c r="R23" i="6"/>
  <c r="V23" i="6" s="1"/>
  <c r="T22" i="6"/>
  <c r="S22" i="6"/>
  <c r="R22" i="6"/>
  <c r="V22" i="6" s="1"/>
  <c r="T21" i="6"/>
  <c r="S21" i="6"/>
  <c r="D21" i="6"/>
  <c r="AB21" i="6" s="1"/>
  <c r="C21" i="6"/>
  <c r="B21" i="6"/>
  <c r="T20" i="6"/>
  <c r="S20" i="6"/>
  <c r="R20" i="6" s="1"/>
  <c r="V20" i="6" s="1"/>
  <c r="T19" i="6"/>
  <c r="S19" i="6"/>
  <c r="R19" i="6" s="1"/>
  <c r="V19" i="6" s="1"/>
  <c r="S18" i="6"/>
  <c r="D18" i="6"/>
  <c r="C18" i="6"/>
  <c r="S17" i="6"/>
  <c r="R17" i="6" s="1"/>
  <c r="V17" i="6" s="1"/>
  <c r="S16" i="6"/>
  <c r="T16" i="6" s="1"/>
  <c r="T15" i="6"/>
  <c r="S15" i="6"/>
  <c r="D15" i="6"/>
  <c r="AB15" i="6" s="1"/>
  <c r="C15" i="6"/>
  <c r="B15" i="6"/>
  <c r="S14" i="6"/>
  <c r="T14" i="6" s="1"/>
  <c r="R14" i="6"/>
  <c r="V14" i="6" s="1"/>
  <c r="T13" i="6"/>
  <c r="S13" i="6"/>
  <c r="R13" i="6"/>
  <c r="V13" i="6" s="1"/>
  <c r="T12" i="6"/>
  <c r="S12" i="6"/>
  <c r="D12" i="6"/>
  <c r="AB12" i="6" s="1"/>
  <c r="C12" i="6"/>
  <c r="B12" i="6"/>
  <c r="S11" i="6"/>
  <c r="T11" i="6" s="1"/>
  <c r="R11" i="6"/>
  <c r="V11" i="6" s="1"/>
  <c r="T10" i="6"/>
  <c r="S10" i="6"/>
  <c r="R10" i="6" s="1"/>
  <c r="V10" i="6" s="1"/>
  <c r="S9" i="6"/>
  <c r="T9" i="6" s="1"/>
  <c r="D9" i="6"/>
  <c r="AB9" i="6" s="1"/>
  <c r="C9" i="6"/>
  <c r="B9" i="6"/>
  <c r="R68" i="5"/>
  <c r="J68" i="5"/>
  <c r="T68" i="5" s="1"/>
  <c r="V68" i="5" s="1"/>
  <c r="H68" i="5"/>
  <c r="T67" i="5"/>
  <c r="V67" i="5" s="1"/>
  <c r="R67" i="5"/>
  <c r="J67" i="5"/>
  <c r="S67" i="5" s="1"/>
  <c r="U67" i="5" s="1"/>
  <c r="H67" i="5"/>
  <c r="V66" i="5"/>
  <c r="R66" i="5"/>
  <c r="J66" i="5"/>
  <c r="T66" i="5" s="1"/>
  <c r="H66" i="5"/>
  <c r="D66" i="5"/>
  <c r="C66" i="5"/>
  <c r="B66" i="5"/>
  <c r="T65" i="5"/>
  <c r="V65" i="5" s="1"/>
  <c r="S65" i="5"/>
  <c r="U65" i="5" s="1"/>
  <c r="R65" i="5"/>
  <c r="J65" i="5"/>
  <c r="H65" i="5"/>
  <c r="R64" i="5"/>
  <c r="J64" i="5"/>
  <c r="T64" i="5" s="1"/>
  <c r="V64" i="5" s="1"/>
  <c r="H64" i="5"/>
  <c r="T63" i="5"/>
  <c r="V63" i="5" s="1"/>
  <c r="S63" i="5"/>
  <c r="U63" i="5" s="1"/>
  <c r="R63" i="5"/>
  <c r="J63" i="5"/>
  <c r="H63" i="5"/>
  <c r="D63" i="5"/>
  <c r="C63" i="5"/>
  <c r="B63" i="5"/>
  <c r="V62" i="5"/>
  <c r="T62" i="5"/>
  <c r="R62" i="5"/>
  <c r="J62" i="5"/>
  <c r="S62" i="5" s="1"/>
  <c r="U62" i="5" s="1"/>
  <c r="H62" i="5"/>
  <c r="R61" i="5"/>
  <c r="J61" i="5"/>
  <c r="T61" i="5" s="1"/>
  <c r="V61" i="5" s="1"/>
  <c r="H61" i="5"/>
  <c r="T60" i="5"/>
  <c r="V60" i="5" s="1"/>
  <c r="S60" i="5"/>
  <c r="U60" i="5" s="1"/>
  <c r="R60" i="5"/>
  <c r="J60" i="5"/>
  <c r="H60" i="5"/>
  <c r="D60" i="5"/>
  <c r="C60" i="5"/>
  <c r="B60" i="5"/>
  <c r="V59" i="5"/>
  <c r="T59" i="5"/>
  <c r="R59" i="5"/>
  <c r="J59" i="5"/>
  <c r="S59" i="5" s="1"/>
  <c r="U59" i="5" s="1"/>
  <c r="H59" i="5"/>
  <c r="R58" i="5"/>
  <c r="J58" i="5"/>
  <c r="T58" i="5" s="1"/>
  <c r="V58" i="5" s="1"/>
  <c r="H58" i="5"/>
  <c r="T57" i="5"/>
  <c r="V57" i="5" s="1"/>
  <c r="S57" i="5"/>
  <c r="U57" i="5" s="1"/>
  <c r="R57" i="5"/>
  <c r="J57" i="5"/>
  <c r="H57" i="5"/>
  <c r="D57" i="5"/>
  <c r="C57" i="5"/>
  <c r="B57" i="5"/>
  <c r="V56" i="5"/>
  <c r="T56" i="5"/>
  <c r="R56" i="5"/>
  <c r="J56" i="5"/>
  <c r="S56" i="5" s="1"/>
  <c r="U56" i="5" s="1"/>
  <c r="H56" i="5"/>
  <c r="R55" i="5"/>
  <c r="J55" i="5"/>
  <c r="T55" i="5" s="1"/>
  <c r="V55" i="5" s="1"/>
  <c r="H55" i="5"/>
  <c r="T54" i="5"/>
  <c r="V54" i="5" s="1"/>
  <c r="S54" i="5"/>
  <c r="U54" i="5" s="1"/>
  <c r="R54" i="5"/>
  <c r="J54" i="5"/>
  <c r="H54" i="5"/>
  <c r="D54" i="5"/>
  <c r="C54" i="5"/>
  <c r="B54" i="5"/>
  <c r="V53" i="5"/>
  <c r="T53" i="5"/>
  <c r="R53" i="5"/>
  <c r="J53" i="5"/>
  <c r="S53" i="5" s="1"/>
  <c r="U53" i="5" s="1"/>
  <c r="H53" i="5"/>
  <c r="R52" i="5"/>
  <c r="J52" i="5"/>
  <c r="T52" i="5" s="1"/>
  <c r="V52" i="5" s="1"/>
  <c r="H52" i="5"/>
  <c r="T51" i="5"/>
  <c r="V51" i="5" s="1"/>
  <c r="S51" i="5"/>
  <c r="U51" i="5" s="1"/>
  <c r="R51" i="5"/>
  <c r="J51" i="5"/>
  <c r="H51" i="5"/>
  <c r="D51" i="5"/>
  <c r="C51" i="5"/>
  <c r="B51" i="5"/>
  <c r="V50" i="5"/>
  <c r="T50" i="5"/>
  <c r="R50" i="5"/>
  <c r="J50" i="5"/>
  <c r="S50" i="5" s="1"/>
  <c r="U50" i="5" s="1"/>
  <c r="H50" i="5"/>
  <c r="R49" i="5"/>
  <c r="J49" i="5"/>
  <c r="T49" i="5" s="1"/>
  <c r="V49" i="5" s="1"/>
  <c r="H49" i="5"/>
  <c r="T48" i="5"/>
  <c r="V48" i="5" s="1"/>
  <c r="S48" i="5"/>
  <c r="U48" i="5" s="1"/>
  <c r="R48" i="5"/>
  <c r="J48" i="5"/>
  <c r="H48" i="5"/>
  <c r="D48" i="5"/>
  <c r="C48" i="5"/>
  <c r="B48" i="5"/>
  <c r="V47" i="5"/>
  <c r="T47" i="5"/>
  <c r="R47" i="5"/>
  <c r="J47" i="5"/>
  <c r="S47" i="5" s="1"/>
  <c r="U47" i="5" s="1"/>
  <c r="H47" i="5"/>
  <c r="R46" i="5"/>
  <c r="J46" i="5"/>
  <c r="T46" i="5" s="1"/>
  <c r="V46" i="5" s="1"/>
  <c r="H46" i="5"/>
  <c r="T45" i="5"/>
  <c r="V45" i="5" s="1"/>
  <c r="S45" i="5"/>
  <c r="U45" i="5" s="1"/>
  <c r="R45" i="5"/>
  <c r="J45" i="5"/>
  <c r="H45" i="5"/>
  <c r="D45" i="5"/>
  <c r="C45" i="5"/>
  <c r="B45" i="5"/>
  <c r="V44" i="5"/>
  <c r="T44" i="5"/>
  <c r="R44" i="5"/>
  <c r="J44" i="5"/>
  <c r="S44" i="5" s="1"/>
  <c r="U44" i="5" s="1"/>
  <c r="H44" i="5"/>
  <c r="R43" i="5"/>
  <c r="J43" i="5"/>
  <c r="T43" i="5" s="1"/>
  <c r="V43" i="5" s="1"/>
  <c r="H43" i="5"/>
  <c r="T42" i="5"/>
  <c r="V42" i="5" s="1"/>
  <c r="S42" i="5"/>
  <c r="U42" i="5" s="1"/>
  <c r="R42" i="5"/>
  <c r="J42" i="5"/>
  <c r="H42" i="5"/>
  <c r="D42" i="5"/>
  <c r="C42" i="5"/>
  <c r="B42" i="5"/>
  <c r="V41" i="5"/>
  <c r="T41" i="5"/>
  <c r="R41" i="5"/>
  <c r="J41" i="5"/>
  <c r="S41" i="5" s="1"/>
  <c r="U41" i="5" s="1"/>
  <c r="H41" i="5"/>
  <c r="R40" i="5"/>
  <c r="J40" i="5"/>
  <c r="T40" i="5" s="1"/>
  <c r="V40" i="5" s="1"/>
  <c r="H40" i="5"/>
  <c r="T39" i="5"/>
  <c r="V39" i="5" s="1"/>
  <c r="S39" i="5"/>
  <c r="U39" i="5" s="1"/>
  <c r="R39" i="5"/>
  <c r="J39" i="5"/>
  <c r="H39" i="5"/>
  <c r="D39" i="5"/>
  <c r="C39" i="5"/>
  <c r="B39" i="5"/>
  <c r="T38" i="5"/>
  <c r="V38" i="5" s="1"/>
  <c r="R38" i="5"/>
  <c r="J38" i="5"/>
  <c r="S38" i="5" s="1"/>
  <c r="U38" i="5" s="1"/>
  <c r="H38" i="5"/>
  <c r="R37" i="5"/>
  <c r="J37" i="5"/>
  <c r="T37" i="5" s="1"/>
  <c r="V37" i="5" s="1"/>
  <c r="H37" i="5"/>
  <c r="T36" i="5"/>
  <c r="V36" i="5" s="1"/>
  <c r="S36" i="5"/>
  <c r="U36" i="5" s="1"/>
  <c r="R36" i="5"/>
  <c r="J36" i="5"/>
  <c r="H36" i="5"/>
  <c r="D36" i="5"/>
  <c r="C36" i="5"/>
  <c r="B36" i="5"/>
  <c r="T35" i="5"/>
  <c r="V35" i="5" s="1"/>
  <c r="R35" i="5"/>
  <c r="J35" i="5"/>
  <c r="S35" i="5" s="1"/>
  <c r="U35" i="5" s="1"/>
  <c r="H35" i="5"/>
  <c r="R34" i="5"/>
  <c r="J34" i="5"/>
  <c r="T34" i="5" s="1"/>
  <c r="V34" i="5" s="1"/>
  <c r="H34" i="5"/>
  <c r="T33" i="5"/>
  <c r="V33" i="5" s="1"/>
  <c r="R33" i="5"/>
  <c r="J33" i="5"/>
  <c r="H33" i="5"/>
  <c r="D33" i="5"/>
  <c r="C33" i="5"/>
  <c r="T32" i="5"/>
  <c r="V32" i="5" s="1"/>
  <c r="R32" i="5"/>
  <c r="J32" i="5"/>
  <c r="S32" i="5" s="1"/>
  <c r="U32" i="5" s="1"/>
  <c r="H32" i="5"/>
  <c r="R31" i="5"/>
  <c r="AG31" i="7" s="1"/>
  <c r="J31" i="5"/>
  <c r="Y31" i="7" s="1"/>
  <c r="H31" i="5"/>
  <c r="Q31" i="7" s="1"/>
  <c r="T30" i="5"/>
  <c r="V30" i="5" s="1"/>
  <c r="R30" i="5"/>
  <c r="AG30" i="7" s="1"/>
  <c r="J30" i="5"/>
  <c r="Y30" i="7" s="1"/>
  <c r="H30" i="5"/>
  <c r="Q30" i="7" s="1"/>
  <c r="D30" i="5"/>
  <c r="C30" i="5"/>
  <c r="T29" i="5"/>
  <c r="V29" i="5" s="1"/>
  <c r="R29" i="5"/>
  <c r="AG29" i="7" s="1"/>
  <c r="J29" i="5"/>
  <c r="Y29" i="7" s="1"/>
  <c r="H29" i="5"/>
  <c r="Q29" i="7" s="1"/>
  <c r="R28" i="5"/>
  <c r="J28" i="5"/>
  <c r="T28" i="5" s="1"/>
  <c r="V28" i="5" s="1"/>
  <c r="H28" i="5"/>
  <c r="R27" i="5"/>
  <c r="AG27" i="7" s="1"/>
  <c r="J27" i="5"/>
  <c r="Y27" i="7" s="1"/>
  <c r="H27" i="5"/>
  <c r="Q27" i="7" s="1"/>
  <c r="D27" i="5"/>
  <c r="C27" i="5"/>
  <c r="R26" i="5"/>
  <c r="J26" i="5"/>
  <c r="T26" i="5" s="1"/>
  <c r="V26" i="5" s="1"/>
  <c r="H26" i="5"/>
  <c r="R25" i="5"/>
  <c r="J25" i="5"/>
  <c r="T25" i="5" s="1"/>
  <c r="V25" i="5" s="1"/>
  <c r="H25" i="5"/>
  <c r="R24" i="5"/>
  <c r="J24" i="5"/>
  <c r="T24" i="5" s="1"/>
  <c r="V24" i="5" s="1"/>
  <c r="H24" i="5"/>
  <c r="D24" i="5"/>
  <c r="C24" i="5"/>
  <c r="R23" i="5"/>
  <c r="J23" i="5"/>
  <c r="T23" i="5" s="1"/>
  <c r="V23" i="5" s="1"/>
  <c r="H23" i="5"/>
  <c r="R22" i="5"/>
  <c r="J22" i="5"/>
  <c r="T22" i="5" s="1"/>
  <c r="V22" i="5" s="1"/>
  <c r="H22" i="5"/>
  <c r="R21" i="5"/>
  <c r="AG21" i="7" s="1"/>
  <c r="J21" i="5"/>
  <c r="Y21" i="7" s="1"/>
  <c r="H21" i="5"/>
  <c r="Q21" i="7" s="1"/>
  <c r="D21" i="5"/>
  <c r="C21" i="5"/>
  <c r="R20" i="5"/>
  <c r="J20" i="5"/>
  <c r="T20" i="5" s="1"/>
  <c r="V20" i="5" s="1"/>
  <c r="H20" i="5"/>
  <c r="R19" i="5"/>
  <c r="J19" i="5"/>
  <c r="T19" i="5" s="1"/>
  <c r="V19" i="5" s="1"/>
  <c r="H19" i="5"/>
  <c r="S18" i="5"/>
  <c r="U18" i="5" s="1"/>
  <c r="R18" i="5"/>
  <c r="J18" i="5"/>
  <c r="T18" i="5" s="1"/>
  <c r="V18" i="5" s="1"/>
  <c r="H18" i="5"/>
  <c r="D18" i="5"/>
  <c r="C18" i="5"/>
  <c r="B18" i="5"/>
  <c r="R17" i="5"/>
  <c r="J17" i="5"/>
  <c r="Y17" i="7" s="1"/>
  <c r="H17" i="5"/>
  <c r="Q17" i="7" s="1"/>
  <c r="R16" i="5"/>
  <c r="AG16" i="7" s="1"/>
  <c r="J16" i="5"/>
  <c r="T16" i="5" s="1"/>
  <c r="V16" i="5" s="1"/>
  <c r="H16" i="5"/>
  <c r="Q16" i="7" s="1"/>
  <c r="R15" i="5"/>
  <c r="AG15" i="7" s="1"/>
  <c r="J15" i="5"/>
  <c r="Y15" i="7" s="1"/>
  <c r="H15" i="5"/>
  <c r="D15" i="5"/>
  <c r="C15" i="5"/>
  <c r="R14" i="5"/>
  <c r="AG14" i="7" s="1"/>
  <c r="J14" i="5"/>
  <c r="T14" i="5" s="1"/>
  <c r="V14" i="5" s="1"/>
  <c r="H14" i="5"/>
  <c r="Q14" i="7" s="1"/>
  <c r="R13" i="5"/>
  <c r="AG13" i="7" s="1"/>
  <c r="J13" i="5"/>
  <c r="Y13" i="7" s="1"/>
  <c r="H13" i="5"/>
  <c r="Q13" i="7" s="1"/>
  <c r="R12" i="5"/>
  <c r="AG12" i="7" s="1"/>
  <c r="J12" i="5"/>
  <c r="Y12" i="7" s="1"/>
  <c r="H12" i="5"/>
  <c r="Q12" i="7" s="1"/>
  <c r="D12" i="5"/>
  <c r="C12" i="5"/>
  <c r="R11" i="5"/>
  <c r="J11" i="5"/>
  <c r="T11" i="5" s="1"/>
  <c r="V11" i="5" s="1"/>
  <c r="H11" i="5"/>
  <c r="R10" i="5"/>
  <c r="J10" i="5"/>
  <c r="T10" i="5" s="1"/>
  <c r="V10" i="5" s="1"/>
  <c r="H10" i="5"/>
  <c r="R9" i="5"/>
  <c r="J9" i="5"/>
  <c r="T9" i="5" s="1"/>
  <c r="V9" i="5" s="1"/>
  <c r="H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Z66" i="3"/>
  <c r="Y66" i="3"/>
  <c r="E66" i="3"/>
  <c r="D66" i="3"/>
  <c r="C66" i="3"/>
  <c r="B66" i="3"/>
  <c r="E63" i="3"/>
  <c r="Y63" i="3" s="1"/>
  <c r="Z63" i="3" s="1"/>
  <c r="D63" i="3"/>
  <c r="C63" i="3"/>
  <c r="B63" i="3"/>
  <c r="Y60" i="3"/>
  <c r="Z60" i="3" s="1"/>
  <c r="E60" i="3"/>
  <c r="D60" i="3"/>
  <c r="C60" i="3"/>
  <c r="B60" i="3"/>
  <c r="Y57" i="3"/>
  <c r="Z57" i="3" s="1"/>
  <c r="E57" i="3"/>
  <c r="D57" i="3"/>
  <c r="C57" i="3"/>
  <c r="B57" i="3"/>
  <c r="Z54" i="3"/>
  <c r="Y54" i="3"/>
  <c r="E54" i="3"/>
  <c r="D54" i="3"/>
  <c r="C54" i="3"/>
  <c r="B54" i="3"/>
  <c r="E51" i="3"/>
  <c r="Y51" i="3" s="1"/>
  <c r="Z51" i="3" s="1"/>
  <c r="D51" i="3"/>
  <c r="C51" i="3"/>
  <c r="B51" i="3"/>
  <c r="Y48" i="3"/>
  <c r="Z48" i="3" s="1"/>
  <c r="E48" i="3"/>
  <c r="D48" i="3"/>
  <c r="C48" i="3"/>
  <c r="B48" i="3"/>
  <c r="Y45" i="3"/>
  <c r="Z45" i="3" s="1"/>
  <c r="E45" i="3"/>
  <c r="D45" i="3"/>
  <c r="C45" i="3"/>
  <c r="B45" i="3"/>
  <c r="Z42" i="3"/>
  <c r="Y42" i="3"/>
  <c r="E42" i="3"/>
  <c r="D42" i="3"/>
  <c r="C42" i="3"/>
  <c r="B42" i="3"/>
  <c r="E39" i="3"/>
  <c r="Y39" i="3" s="1"/>
  <c r="Z39" i="3" s="1"/>
  <c r="D39" i="3"/>
  <c r="C39" i="3"/>
  <c r="B39" i="3"/>
  <c r="Y36" i="3"/>
  <c r="Z36" i="3" s="1"/>
  <c r="E36" i="3"/>
  <c r="D36" i="3"/>
  <c r="C36" i="3"/>
  <c r="B36" i="3"/>
  <c r="Y33" i="3"/>
  <c r="Z33" i="3" s="1"/>
  <c r="E33" i="3"/>
  <c r="D33" i="3"/>
  <c r="C33" i="3"/>
  <c r="B33" i="3"/>
  <c r="Z30" i="3"/>
  <c r="Y30" i="3"/>
  <c r="E30" i="3"/>
  <c r="D30" i="3"/>
  <c r="C30" i="3"/>
  <c r="B30" i="3"/>
  <c r="E27" i="3"/>
  <c r="Y27" i="3" s="1"/>
  <c r="Z27" i="3" s="1"/>
  <c r="D27" i="3"/>
  <c r="C27" i="3"/>
  <c r="B27" i="3"/>
  <c r="Y24" i="3"/>
  <c r="Z24" i="3" s="1"/>
  <c r="E24" i="3"/>
  <c r="D24" i="3"/>
  <c r="C24" i="3"/>
  <c r="B24" i="3"/>
  <c r="Y21" i="3"/>
  <c r="Z21" i="3" s="1"/>
  <c r="E21" i="3"/>
  <c r="D21" i="3"/>
  <c r="C21" i="3"/>
  <c r="B21" i="3"/>
  <c r="Z18" i="3"/>
  <c r="N18" i="2" s="1"/>
  <c r="Y18" i="3"/>
  <c r="E18" i="3"/>
  <c r="D18" i="3"/>
  <c r="C18" i="3"/>
  <c r="B18" i="3"/>
  <c r="E15" i="3"/>
  <c r="Y15" i="3" s="1"/>
  <c r="Z15" i="3" s="1"/>
  <c r="D15" i="3"/>
  <c r="C15" i="3"/>
  <c r="B15" i="3"/>
  <c r="Y12" i="3"/>
  <c r="Z12" i="3" s="1"/>
  <c r="E12" i="3"/>
  <c r="D12" i="3"/>
  <c r="C12" i="3"/>
  <c r="B12" i="3"/>
  <c r="Y9" i="3"/>
  <c r="Z9" i="3" s="1"/>
  <c r="E9" i="3"/>
  <c r="D9" i="3"/>
  <c r="C9" i="3"/>
  <c r="B9" i="3"/>
  <c r="U66" i="2"/>
  <c r="P66" i="2"/>
  <c r="P66" i="7" s="1"/>
  <c r="N66" i="2"/>
  <c r="N66" i="7" s="1"/>
  <c r="K66" i="2"/>
  <c r="K66" i="7" s="1"/>
  <c r="B66" i="2"/>
  <c r="U63" i="2"/>
  <c r="P63" i="2"/>
  <c r="P63" i="7" s="1"/>
  <c r="O63" i="2"/>
  <c r="O63" i="7" s="1"/>
  <c r="N63" i="2"/>
  <c r="N63" i="7" s="1"/>
  <c r="L63" i="2"/>
  <c r="L63" i="7" s="1"/>
  <c r="K63" i="2"/>
  <c r="K63" i="7" s="1"/>
  <c r="B63" i="2"/>
  <c r="U60" i="2"/>
  <c r="N60" i="2"/>
  <c r="N60" i="7" s="1"/>
  <c r="K60" i="2"/>
  <c r="K60" i="7" s="1"/>
  <c r="B60" i="2"/>
  <c r="U57" i="2"/>
  <c r="N57" i="2"/>
  <c r="N57" i="7" s="1"/>
  <c r="L57" i="2"/>
  <c r="L57" i="7" s="1"/>
  <c r="K57" i="2"/>
  <c r="K57" i="7" s="1"/>
  <c r="B57" i="2"/>
  <c r="U54" i="2"/>
  <c r="N54" i="2"/>
  <c r="N54" i="7" s="1"/>
  <c r="K54" i="2"/>
  <c r="K54" i="7" s="1"/>
  <c r="B54" i="2"/>
  <c r="U51" i="2"/>
  <c r="O51" i="2"/>
  <c r="O51" i="7" s="1"/>
  <c r="N51" i="2"/>
  <c r="N51" i="7" s="1"/>
  <c r="K51" i="2"/>
  <c r="K51" i="7" s="1"/>
  <c r="B51" i="2"/>
  <c r="U48" i="2"/>
  <c r="N48" i="2"/>
  <c r="N48" i="7" s="1"/>
  <c r="K48" i="2"/>
  <c r="K48" i="7" s="1"/>
  <c r="B48" i="2"/>
  <c r="U45" i="2"/>
  <c r="O45" i="2"/>
  <c r="O45" i="7" s="1"/>
  <c r="N45" i="2"/>
  <c r="N45" i="7" s="1"/>
  <c r="L45" i="2"/>
  <c r="L45" i="7" s="1"/>
  <c r="K45" i="2"/>
  <c r="K45" i="7" s="1"/>
  <c r="B45" i="2"/>
  <c r="U42" i="2"/>
  <c r="P42" i="2"/>
  <c r="P42" i="7" s="1"/>
  <c r="N42" i="2"/>
  <c r="N42" i="7" s="1"/>
  <c r="K42" i="2"/>
  <c r="K42" i="7" s="1"/>
  <c r="B42" i="2"/>
  <c r="U39" i="2"/>
  <c r="P39" i="2"/>
  <c r="P39" i="7" s="1"/>
  <c r="O39" i="2"/>
  <c r="O39" i="7" s="1"/>
  <c r="N39" i="2"/>
  <c r="N39" i="7" s="1"/>
  <c r="L39" i="2"/>
  <c r="L39" i="7" s="1"/>
  <c r="K39" i="2"/>
  <c r="K39" i="7" s="1"/>
  <c r="B39" i="2"/>
  <c r="U36" i="2"/>
  <c r="N36" i="2"/>
  <c r="N36" i="7" s="1"/>
  <c r="K36" i="2"/>
  <c r="K36" i="7" s="1"/>
  <c r="B36" i="2"/>
  <c r="U33" i="2"/>
  <c r="N33" i="2"/>
  <c r="N33" i="7" s="1"/>
  <c r="L33" i="2"/>
  <c r="L33" i="7" s="1"/>
  <c r="K33" i="2"/>
  <c r="K33" i="7" s="1"/>
  <c r="B33" i="2"/>
  <c r="U30" i="2"/>
  <c r="N30" i="2"/>
  <c r="N30" i="7" s="1"/>
  <c r="K30" i="2"/>
  <c r="K30" i="7" s="1"/>
  <c r="B30" i="2"/>
  <c r="B30" i="5" s="1"/>
  <c r="U27" i="2"/>
  <c r="O27" i="2"/>
  <c r="O27" i="7" s="1"/>
  <c r="N27" i="2"/>
  <c r="N27" i="7" s="1"/>
  <c r="K27" i="2"/>
  <c r="K27" i="7" s="1"/>
  <c r="B27" i="2"/>
  <c r="B27" i="8" s="1"/>
  <c r="B27" i="9" s="1"/>
  <c r="U24" i="2"/>
  <c r="N24" i="2"/>
  <c r="N24" i="7" s="1"/>
  <c r="K24" i="2"/>
  <c r="L24" i="2" s="1"/>
  <c r="B24" i="2"/>
  <c r="U21" i="2"/>
  <c r="O21" i="2"/>
  <c r="O21" i="7" s="1"/>
  <c r="N21" i="2"/>
  <c r="N21" i="7" s="1"/>
  <c r="L21" i="2"/>
  <c r="L21" i="7" s="1"/>
  <c r="K21" i="2"/>
  <c r="K21" i="7" s="1"/>
  <c r="B21" i="2"/>
  <c r="B21" i="5" s="1"/>
  <c r="U18" i="2"/>
  <c r="K18" i="2"/>
  <c r="K18" i="7" s="1"/>
  <c r="B18" i="2"/>
  <c r="B18" i="6" s="1"/>
  <c r="U15" i="2"/>
  <c r="P15" i="2"/>
  <c r="P15" i="7" s="1"/>
  <c r="O15" i="2"/>
  <c r="O15" i="7" s="1"/>
  <c r="N15" i="2"/>
  <c r="N15" i="7" s="1"/>
  <c r="L15" i="2"/>
  <c r="L15" i="7" s="1"/>
  <c r="K15" i="2"/>
  <c r="K15" i="7" s="1"/>
  <c r="B15" i="2"/>
  <c r="B15" i="8" s="1"/>
  <c r="B15" i="9" s="1"/>
  <c r="U12" i="2"/>
  <c r="N12" i="2"/>
  <c r="P12" i="2" s="1"/>
  <c r="P12" i="7" s="1"/>
  <c r="K12" i="2"/>
  <c r="K12" i="7" s="1"/>
  <c r="B12" i="2"/>
  <c r="B12" i="8" s="1"/>
  <c r="B12" i="9" s="1"/>
  <c r="U9" i="2"/>
  <c r="N9" i="2"/>
  <c r="P9" i="2" s="1"/>
  <c r="P9" i="7" s="1"/>
  <c r="L9" i="2"/>
  <c r="S9" i="5" s="1"/>
  <c r="U9" i="5" s="1"/>
  <c r="K9" i="2"/>
  <c r="K9" i="7" s="1"/>
  <c r="B9" i="2"/>
  <c r="B9" i="8" s="1"/>
  <c r="B9" i="9" s="1"/>
  <c r="C10" i="1"/>
  <c r="I8" i="1"/>
  <c r="C8" i="1"/>
  <c r="G69" i="9" l="1"/>
  <c r="G71" i="9" s="1"/>
  <c r="N18" i="7"/>
  <c r="O18" i="2"/>
  <c r="O18" i="7" s="1"/>
  <c r="P18" i="2"/>
  <c r="P18" i="7" s="1"/>
  <c r="L24" i="7"/>
  <c r="S24" i="5"/>
  <c r="U24" i="5" s="1"/>
  <c r="B63" i="7"/>
  <c r="B63" i="8"/>
  <c r="B63" i="9" s="1"/>
  <c r="L18" i="2"/>
  <c r="L18" i="7" s="1"/>
  <c r="O24" i="2"/>
  <c r="O24" i="7" s="1"/>
  <c r="AK24" i="7" s="1"/>
  <c r="AJ24" i="7" s="1"/>
  <c r="P27" i="2"/>
  <c r="P27" i="7" s="1"/>
  <c r="B36" i="8"/>
  <c r="B36" i="9" s="1"/>
  <c r="B36" i="7"/>
  <c r="L42" i="2"/>
  <c r="L42" i="7" s="1"/>
  <c r="O48" i="2"/>
  <c r="O48" i="7" s="1"/>
  <c r="P51" i="2"/>
  <c r="P51" i="7" s="1"/>
  <c r="B60" i="7"/>
  <c r="B60" i="8"/>
  <c r="B60" i="9" s="1"/>
  <c r="L66" i="2"/>
  <c r="L66" i="7" s="1"/>
  <c r="T12" i="5"/>
  <c r="V12" i="5" s="1"/>
  <c r="T15" i="5"/>
  <c r="V15" i="5" s="1"/>
  <c r="T21" i="5"/>
  <c r="V21" i="5" s="1"/>
  <c r="T27" i="5"/>
  <c r="V27" i="5" s="1"/>
  <c r="T17" i="6"/>
  <c r="R30" i="6"/>
  <c r="V30" i="6" s="1"/>
  <c r="W30" i="6"/>
  <c r="X30" i="6" s="1"/>
  <c r="T31" i="6"/>
  <c r="T41" i="6"/>
  <c r="R54" i="6"/>
  <c r="V54" i="6" s="1"/>
  <c r="W54" i="6"/>
  <c r="X54" i="6" s="1"/>
  <c r="T55" i="6"/>
  <c r="T65" i="6"/>
  <c r="B9" i="7"/>
  <c r="AG17" i="7"/>
  <c r="K24" i="7"/>
  <c r="B24" i="8"/>
  <c r="B24" i="9" s="1"/>
  <c r="B24" i="7"/>
  <c r="P30" i="2"/>
  <c r="P30" i="7" s="1"/>
  <c r="B39" i="8"/>
  <c r="B39" i="9" s="1"/>
  <c r="B39" i="7"/>
  <c r="P24" i="2"/>
  <c r="P24" i="7" s="1"/>
  <c r="B33" i="7"/>
  <c r="B33" i="8"/>
  <c r="B33" i="9" s="1"/>
  <c r="P48" i="2"/>
  <c r="P48" i="7" s="1"/>
  <c r="B57" i="7"/>
  <c r="B57" i="8"/>
  <c r="B57" i="9" s="1"/>
  <c r="B9" i="5"/>
  <c r="B12" i="5"/>
  <c r="B15" i="5"/>
  <c r="B24" i="5"/>
  <c r="B27" i="5"/>
  <c r="B33" i="5"/>
  <c r="S68" i="5"/>
  <c r="U68" i="5" s="1"/>
  <c r="W27" i="6"/>
  <c r="X27" i="6" s="1"/>
  <c r="R27" i="6"/>
  <c r="V27" i="6" s="1"/>
  <c r="T30" i="6"/>
  <c r="W51" i="6"/>
  <c r="X51" i="6" s="1"/>
  <c r="R51" i="6"/>
  <c r="V51" i="6" s="1"/>
  <c r="T54" i="6"/>
  <c r="T9" i="7"/>
  <c r="AE9" i="7"/>
  <c r="R10" i="7"/>
  <c r="AB10" i="7"/>
  <c r="V11" i="7"/>
  <c r="AG11" i="7"/>
  <c r="R26" i="7"/>
  <c r="B51" i="7"/>
  <c r="B51" i="8"/>
  <c r="B51" i="9" s="1"/>
  <c r="O36" i="2"/>
  <c r="O36" i="7" s="1"/>
  <c r="B48" i="8"/>
  <c r="B48" i="9" s="1"/>
  <c r="B48" i="7"/>
  <c r="P54" i="2"/>
  <c r="P54" i="7" s="1"/>
  <c r="L12" i="2"/>
  <c r="P21" i="2"/>
  <c r="P21" i="7" s="1"/>
  <c r="B30" i="8"/>
  <c r="B30" i="9" s="1"/>
  <c r="B30" i="7"/>
  <c r="L36" i="2"/>
  <c r="L36" i="7" s="1"/>
  <c r="O42" i="2"/>
  <c r="O42" i="7" s="1"/>
  <c r="P45" i="2"/>
  <c r="P45" i="7" s="1"/>
  <c r="B54" i="8"/>
  <c r="B54" i="9" s="1"/>
  <c r="B54" i="7"/>
  <c r="L60" i="2"/>
  <c r="L60" i="7" s="1"/>
  <c r="O66" i="2"/>
  <c r="O66" i="7" s="1"/>
  <c r="R24" i="6"/>
  <c r="V24" i="6" s="1"/>
  <c r="W24" i="6"/>
  <c r="X24" i="6" s="1"/>
  <c r="T27" i="6"/>
  <c r="R48" i="6"/>
  <c r="V48" i="6" s="1"/>
  <c r="W48" i="6"/>
  <c r="X48" i="6" s="1"/>
  <c r="T51" i="6"/>
  <c r="L9" i="7"/>
  <c r="V9" i="7"/>
  <c r="AF9" i="7"/>
  <c r="S10" i="7"/>
  <c r="AD10" i="7"/>
  <c r="W11" i="7"/>
  <c r="B12" i="7"/>
  <c r="B15" i="7"/>
  <c r="U24" i="7"/>
  <c r="AB26" i="7"/>
  <c r="R16" i="6"/>
  <c r="V16" i="6" s="1"/>
  <c r="W21" i="6"/>
  <c r="X21" i="6" s="1"/>
  <c r="R21" i="6"/>
  <c r="V21" i="6" s="1"/>
  <c r="R26" i="6"/>
  <c r="V26" i="6" s="1"/>
  <c r="R40" i="6"/>
  <c r="V40" i="6" s="1"/>
  <c r="W45" i="6"/>
  <c r="X45" i="6" s="1"/>
  <c r="R45" i="6"/>
  <c r="V45" i="6" s="1"/>
  <c r="R50" i="6"/>
  <c r="V50" i="6" s="1"/>
  <c r="R64" i="6"/>
  <c r="V64" i="6" s="1"/>
  <c r="W9" i="7"/>
  <c r="T10" i="7"/>
  <c r="AE10" i="7"/>
  <c r="Y11" i="7"/>
  <c r="Y14" i="7"/>
  <c r="B27" i="7"/>
  <c r="O12" i="2"/>
  <c r="O12" i="7" s="1"/>
  <c r="R18" i="6"/>
  <c r="V18" i="6" s="1"/>
  <c r="W18" i="6"/>
  <c r="X18" i="6" s="1"/>
  <c r="R42" i="6"/>
  <c r="V42" i="6" s="1"/>
  <c r="W42" i="6"/>
  <c r="X42" i="6" s="1"/>
  <c r="R66" i="6"/>
  <c r="V66" i="6" s="1"/>
  <c r="W66" i="6"/>
  <c r="X66" i="6" s="1"/>
  <c r="N9" i="7"/>
  <c r="B21" i="8"/>
  <c r="B21" i="9" s="1"/>
  <c r="B21" i="7"/>
  <c r="O33" i="2"/>
  <c r="O33" i="7" s="1"/>
  <c r="AK33" i="7" s="1"/>
  <c r="AJ33" i="7" s="1"/>
  <c r="P36" i="2"/>
  <c r="P36" i="7" s="1"/>
  <c r="B45" i="8"/>
  <c r="B45" i="9" s="1"/>
  <c r="B45" i="7"/>
  <c r="L51" i="2"/>
  <c r="L51" i="7" s="1"/>
  <c r="O57" i="2"/>
  <c r="O57" i="7" s="1"/>
  <c r="P60" i="2"/>
  <c r="P60" i="7" s="1"/>
  <c r="S11" i="5"/>
  <c r="U11" i="5" s="1"/>
  <c r="S14" i="5"/>
  <c r="U14" i="5" s="1"/>
  <c r="S17" i="5"/>
  <c r="U17" i="5" s="1"/>
  <c r="AI15" i="7" s="1"/>
  <c r="AH15" i="7" s="1"/>
  <c r="S20" i="5"/>
  <c r="U20" i="5" s="1"/>
  <c r="S26" i="5"/>
  <c r="U26" i="5" s="1"/>
  <c r="S29" i="5"/>
  <c r="U29" i="5" s="1"/>
  <c r="S66" i="5"/>
  <c r="U66" i="5" s="1"/>
  <c r="W15" i="6"/>
  <c r="X15" i="6" s="1"/>
  <c r="R15" i="6"/>
  <c r="V15" i="6" s="1"/>
  <c r="T18" i="6"/>
  <c r="W39" i="6"/>
  <c r="X39" i="6" s="1"/>
  <c r="R39" i="6"/>
  <c r="V39" i="6" s="1"/>
  <c r="T42" i="6"/>
  <c r="W63" i="6"/>
  <c r="X63" i="6" s="1"/>
  <c r="R63" i="6"/>
  <c r="V63" i="6" s="1"/>
  <c r="T66" i="6"/>
  <c r="Z9" i="7"/>
  <c r="W10" i="7"/>
  <c r="Q11" i="7"/>
  <c r="N12" i="7"/>
  <c r="AC26" i="7"/>
  <c r="U26" i="7"/>
  <c r="AD25" i="7"/>
  <c r="V25" i="7"/>
  <c r="AD24" i="7"/>
  <c r="V24" i="7"/>
  <c r="AA26" i="7"/>
  <c r="S26" i="7"/>
  <c r="AB25" i="7"/>
  <c r="T25" i="7"/>
  <c r="AB24" i="7"/>
  <c r="T24" i="7"/>
  <c r="AG26" i="7"/>
  <c r="Y26" i="7"/>
  <c r="Q26" i="7"/>
  <c r="Z25" i="7"/>
  <c r="R25" i="7"/>
  <c r="Z24" i="7"/>
  <c r="R24" i="7"/>
  <c r="AF26" i="7"/>
  <c r="X26" i="7"/>
  <c r="AG25" i="7"/>
  <c r="Y25" i="7"/>
  <c r="Q25" i="7"/>
  <c r="AG24" i="7"/>
  <c r="Y24" i="7"/>
  <c r="Q24" i="7"/>
  <c r="AD26" i="7"/>
  <c r="AE25" i="7"/>
  <c r="W24" i="7"/>
  <c r="Z26" i="7"/>
  <c r="AA25" i="7"/>
  <c r="AI24" i="7"/>
  <c r="AH24" i="7" s="1"/>
  <c r="S24" i="7"/>
  <c r="W26" i="7"/>
  <c r="X25" i="7"/>
  <c r="AF24" i="7"/>
  <c r="V26" i="7"/>
  <c r="W25" i="7"/>
  <c r="AE24" i="7"/>
  <c r="T26" i="7"/>
  <c r="U25" i="7"/>
  <c r="AC24" i="7"/>
  <c r="AE26" i="7"/>
  <c r="AF25" i="7"/>
  <c r="X24" i="7"/>
  <c r="O9" i="2"/>
  <c r="O9" i="7" s="1"/>
  <c r="AK9" i="7" s="1"/>
  <c r="AJ9" i="7" s="1"/>
  <c r="L27" i="2"/>
  <c r="B18" i="8"/>
  <c r="B18" i="9" s="1"/>
  <c r="B18" i="7"/>
  <c r="O30" i="2"/>
  <c r="O30" i="7" s="1"/>
  <c r="P33" i="2"/>
  <c r="P33" i="7" s="1"/>
  <c r="B42" i="8"/>
  <c r="B42" i="9" s="1"/>
  <c r="B42" i="7"/>
  <c r="L48" i="2"/>
  <c r="L48" i="7" s="1"/>
  <c r="O54" i="2"/>
  <c r="O54" i="7" s="1"/>
  <c r="P57" i="2"/>
  <c r="P57" i="7" s="1"/>
  <c r="B66" i="8"/>
  <c r="B66" i="9" s="1"/>
  <c r="B66" i="7"/>
  <c r="S10" i="5"/>
  <c r="U10" i="5" s="1"/>
  <c r="S13" i="5"/>
  <c r="U13" i="5" s="1"/>
  <c r="S16" i="5"/>
  <c r="U16" i="5" s="1"/>
  <c r="T17" i="5"/>
  <c r="V17" i="5" s="1"/>
  <c r="AK15" i="7" s="1"/>
  <c r="AJ15" i="7" s="1"/>
  <c r="S19" i="5"/>
  <c r="U19" i="5" s="1"/>
  <c r="S22" i="5"/>
  <c r="U22" i="5" s="1"/>
  <c r="S25" i="5"/>
  <c r="U25" i="5" s="1"/>
  <c r="S31" i="5"/>
  <c r="U31" i="5" s="1"/>
  <c r="S37" i="5"/>
  <c r="U37" i="5" s="1"/>
  <c r="S40" i="5"/>
  <c r="U40" i="5" s="1"/>
  <c r="S43" i="5"/>
  <c r="U43" i="5" s="1"/>
  <c r="S46" i="5"/>
  <c r="U46" i="5" s="1"/>
  <c r="S49" i="5"/>
  <c r="U49" i="5" s="1"/>
  <c r="S52" i="5"/>
  <c r="U52" i="5" s="1"/>
  <c r="S55" i="5"/>
  <c r="U55" i="5" s="1"/>
  <c r="S58" i="5"/>
  <c r="U58" i="5" s="1"/>
  <c r="S61" i="5"/>
  <c r="U61" i="5" s="1"/>
  <c r="S64" i="5"/>
  <c r="U64" i="5" s="1"/>
  <c r="R12" i="6"/>
  <c r="V12" i="6" s="1"/>
  <c r="W12" i="6"/>
  <c r="X12" i="6" s="1"/>
  <c r="R36" i="6"/>
  <c r="V36" i="6" s="1"/>
  <c r="W36" i="6"/>
  <c r="X36" i="6" s="1"/>
  <c r="R60" i="6"/>
  <c r="V60" i="6" s="1"/>
  <c r="W60" i="6"/>
  <c r="X60" i="6" s="1"/>
  <c r="AF11" i="7"/>
  <c r="X11" i="7"/>
  <c r="AG10" i="7"/>
  <c r="Y10" i="7"/>
  <c r="Q10" i="7"/>
  <c r="AG9" i="7"/>
  <c r="Y9" i="7"/>
  <c r="Q9" i="7"/>
  <c r="AB11" i="7"/>
  <c r="T11" i="7"/>
  <c r="AC10" i="7"/>
  <c r="U10" i="7"/>
  <c r="AC9" i="7"/>
  <c r="U9" i="7"/>
  <c r="AA9" i="7"/>
  <c r="X10" i="7"/>
  <c r="R11" i="7"/>
  <c r="AC11" i="7"/>
  <c r="L30" i="2"/>
  <c r="L54" i="2"/>
  <c r="L54" i="7" s="1"/>
  <c r="O60" i="2"/>
  <c r="O60" i="7" s="1"/>
  <c r="T13" i="5"/>
  <c r="V13" i="5" s="1"/>
  <c r="AK12" i="7" s="1"/>
  <c r="AJ12" i="7" s="1"/>
  <c r="S15" i="5"/>
  <c r="U15" i="5" s="1"/>
  <c r="S21" i="5"/>
  <c r="U21" i="5" s="1"/>
  <c r="T31" i="5"/>
  <c r="V31" i="5" s="1"/>
  <c r="AK30" i="7" s="1"/>
  <c r="AJ30" i="7" s="1"/>
  <c r="S33" i="5"/>
  <c r="U33" i="5" s="1"/>
  <c r="W9" i="6"/>
  <c r="X9" i="6" s="1"/>
  <c r="R9" i="6"/>
  <c r="V9" i="6" s="1"/>
  <c r="W33" i="6"/>
  <c r="X33" i="6" s="1"/>
  <c r="R33" i="6"/>
  <c r="V33" i="6" s="1"/>
  <c r="W57" i="6"/>
  <c r="X57" i="6" s="1"/>
  <c r="R57" i="6"/>
  <c r="V57" i="6" s="1"/>
  <c r="T12" i="7"/>
  <c r="AB12" i="7"/>
  <c r="T13" i="7"/>
  <c r="AB13" i="7"/>
  <c r="S14" i="7"/>
  <c r="AA14" i="7"/>
  <c r="V15" i="7"/>
  <c r="AF15" i="7"/>
  <c r="R16" i="7"/>
  <c r="AF16" i="7"/>
  <c r="Z17" i="7"/>
  <c r="AB21" i="7"/>
  <c r="Q22" i="7"/>
  <c r="AG22" i="7"/>
  <c r="X12" i="7"/>
  <c r="AF12" i="7"/>
  <c r="X13" i="7"/>
  <c r="AF13" i="7"/>
  <c r="W14" i="7"/>
  <c r="Z15" i="7"/>
  <c r="Y16" i="7"/>
  <c r="U17" i="7"/>
  <c r="AD23" i="7"/>
  <c r="V23" i="7"/>
  <c r="AE22" i="7"/>
  <c r="W22" i="7"/>
  <c r="AE21" i="7"/>
  <c r="W21" i="7"/>
  <c r="AB23" i="7"/>
  <c r="T23" i="7"/>
  <c r="AC22" i="7"/>
  <c r="U22" i="7"/>
  <c r="AK21" i="7"/>
  <c r="AC21" i="7"/>
  <c r="U21" i="7"/>
  <c r="Z23" i="7"/>
  <c r="R23" i="7"/>
  <c r="AA22" i="7"/>
  <c r="S22" i="7"/>
  <c r="AA21" i="7"/>
  <c r="S21" i="7"/>
  <c r="AG23" i="7"/>
  <c r="Y23" i="7"/>
  <c r="Q23" i="7"/>
  <c r="Z22" i="7"/>
  <c r="R22" i="7"/>
  <c r="Z21" i="7"/>
  <c r="R21" i="7"/>
  <c r="T21" i="7"/>
  <c r="AJ21" i="7"/>
  <c r="Y22" i="7"/>
  <c r="X23" i="7"/>
  <c r="AD17" i="7"/>
  <c r="V17" i="7"/>
  <c r="AE16" i="7"/>
  <c r="W16" i="7"/>
  <c r="AB17" i="7"/>
  <c r="T17" i="7"/>
  <c r="AC16" i="7"/>
  <c r="U16" i="7"/>
  <c r="AC15" i="7"/>
  <c r="U15" i="7"/>
  <c r="AA17" i="7"/>
  <c r="S17" i="7"/>
  <c r="AB16" i="7"/>
  <c r="T16" i="7"/>
  <c r="AB15" i="7"/>
  <c r="T15" i="7"/>
  <c r="Q15" i="7"/>
  <c r="AA15" i="7"/>
  <c r="Z16" i="7"/>
  <c r="W17" i="7"/>
  <c r="T33" i="7"/>
  <c r="AB33" i="7"/>
  <c r="T34" i="7"/>
  <c r="AB34" i="7"/>
  <c r="S35" i="7"/>
  <c r="AA35" i="7"/>
  <c r="AL39" i="7"/>
  <c r="AA54" i="7"/>
  <c r="S55" i="7"/>
  <c r="AD56" i="7"/>
  <c r="S18" i="7"/>
  <c r="AA18" i="7"/>
  <c r="AI18" i="7"/>
  <c r="S19" i="7"/>
  <c r="AA19" i="7"/>
  <c r="R20" i="7"/>
  <c r="Z20" i="7"/>
  <c r="X27" i="7"/>
  <c r="AF27" i="7"/>
  <c r="X28" i="7"/>
  <c r="AF28" i="7"/>
  <c r="W29" i="7"/>
  <c r="AE29" i="7"/>
  <c r="W30" i="7"/>
  <c r="AE30" i="7"/>
  <c r="W31" i="7"/>
  <c r="AE31" i="7"/>
  <c r="V32" i="7"/>
  <c r="AD32" i="7"/>
  <c r="V33" i="7"/>
  <c r="AD33" i="7"/>
  <c r="V34" i="7"/>
  <c r="AD34" i="7"/>
  <c r="U35" i="7"/>
  <c r="AC35" i="7"/>
  <c r="U36" i="7"/>
  <c r="AC36" i="7"/>
  <c r="AK36" i="7"/>
  <c r="U37" i="7"/>
  <c r="AC37" i="7"/>
  <c r="T38" i="7"/>
  <c r="AB38" i="7"/>
  <c r="T39" i="7"/>
  <c r="AB39" i="7"/>
  <c r="AK39" i="7"/>
  <c r="AB40" i="7"/>
  <c r="AA41" i="7"/>
  <c r="AF42" i="7"/>
  <c r="X43" i="7"/>
  <c r="T51" i="7"/>
  <c r="AJ51" i="7"/>
  <c r="Y52" i="7"/>
  <c r="AE54" i="7"/>
  <c r="W55" i="7"/>
  <c r="E69" i="9"/>
  <c r="E71" i="9" s="1"/>
  <c r="T18" i="7"/>
  <c r="AB18" i="7"/>
  <c r="AJ18" i="7"/>
  <c r="T19" i="7"/>
  <c r="AB19" i="7"/>
  <c r="S20" i="7"/>
  <c r="AA20" i="7"/>
  <c r="Q28" i="7"/>
  <c r="Y28" i="7"/>
  <c r="AG28" i="7"/>
  <c r="X29" i="7"/>
  <c r="AF29" i="7"/>
  <c r="X30" i="7"/>
  <c r="AF30" i="7"/>
  <c r="X31" i="7"/>
  <c r="AF31" i="7"/>
  <c r="W32" i="7"/>
  <c r="AE32" i="7"/>
  <c r="W33" i="7"/>
  <c r="AE33" i="7"/>
  <c r="W34" i="7"/>
  <c r="AE34" i="7"/>
  <c r="V35" i="7"/>
  <c r="AD35" i="7"/>
  <c r="V36" i="7"/>
  <c r="AD36" i="7"/>
  <c r="V37" i="7"/>
  <c r="AD37" i="7"/>
  <c r="U38" i="7"/>
  <c r="AC38" i="7"/>
  <c r="U39" i="7"/>
  <c r="AC39" i="7"/>
  <c r="AC40" i="7"/>
  <c r="AB41" i="7"/>
  <c r="AF44" i="7"/>
  <c r="X44" i="7"/>
  <c r="AG43" i="7"/>
  <c r="Y43" i="7"/>
  <c r="Q43" i="7"/>
  <c r="AG42" i="7"/>
  <c r="Y42" i="7"/>
  <c r="Q42" i="7"/>
  <c r="AC44" i="7"/>
  <c r="U44" i="7"/>
  <c r="AD43" i="7"/>
  <c r="V43" i="7"/>
  <c r="AD42" i="7"/>
  <c r="V42" i="7"/>
  <c r="AB44" i="7"/>
  <c r="T44" i="7"/>
  <c r="AC43" i="7"/>
  <c r="U43" i="7"/>
  <c r="AK42" i="7"/>
  <c r="AC42" i="7"/>
  <c r="U42" i="7"/>
  <c r="AG44" i="7"/>
  <c r="Y44" i="7"/>
  <c r="Q44" i="7"/>
  <c r="Z43" i="7"/>
  <c r="R43" i="7"/>
  <c r="AH42" i="7"/>
  <c r="AL42" i="7" s="1"/>
  <c r="Z42" i="7"/>
  <c r="R42" i="7"/>
  <c r="S42" i="7"/>
  <c r="AI42" i="7"/>
  <c r="AA43" i="7"/>
  <c r="Z44" i="7"/>
  <c r="AC53" i="7"/>
  <c r="U53" i="7"/>
  <c r="AD52" i="7"/>
  <c r="V52" i="7"/>
  <c r="AD51" i="7"/>
  <c r="V51" i="7"/>
  <c r="Z53" i="7"/>
  <c r="R53" i="7"/>
  <c r="AA52" i="7"/>
  <c r="S52" i="7"/>
  <c r="AI51" i="7"/>
  <c r="AA51" i="7"/>
  <c r="S51" i="7"/>
  <c r="AG53" i="7"/>
  <c r="Y53" i="7"/>
  <c r="Q53" i="7"/>
  <c r="Z52" i="7"/>
  <c r="R52" i="7"/>
  <c r="AH51" i="7"/>
  <c r="AL51" i="7" s="1"/>
  <c r="Z51" i="7"/>
  <c r="R51" i="7"/>
  <c r="AD53" i="7"/>
  <c r="V53" i="7"/>
  <c r="AE52" i="7"/>
  <c r="W52" i="7"/>
  <c r="AE51" i="7"/>
  <c r="W51" i="7"/>
  <c r="U51" i="7"/>
  <c r="AK51" i="7"/>
  <c r="AB52" i="7"/>
  <c r="AA53" i="7"/>
  <c r="AF54" i="7"/>
  <c r="X33" i="7"/>
  <c r="AF33" i="7"/>
  <c r="X34" i="7"/>
  <c r="AF34" i="7"/>
  <c r="W35" i="7"/>
  <c r="AE35" i="7"/>
  <c r="AB56" i="7"/>
  <c r="T56" i="7"/>
  <c r="AC55" i="7"/>
  <c r="U55" i="7"/>
  <c r="AK54" i="7"/>
  <c r="AC54" i="7"/>
  <c r="U54" i="7"/>
  <c r="AA56" i="7"/>
  <c r="S56" i="7"/>
  <c r="AB55" i="7"/>
  <c r="Z56" i="7"/>
  <c r="R56" i="7"/>
  <c r="AA55" i="7"/>
  <c r="AG56" i="7"/>
  <c r="Y56" i="7"/>
  <c r="Q56" i="7"/>
  <c r="Z55" i="7"/>
  <c r="R55" i="7"/>
  <c r="AH54" i="7"/>
  <c r="Z54" i="7"/>
  <c r="R54" i="7"/>
  <c r="AF56" i="7"/>
  <c r="X56" i="7"/>
  <c r="AG55" i="7"/>
  <c r="Y55" i="7"/>
  <c r="Q55" i="7"/>
  <c r="AG54" i="7"/>
  <c r="Y54" i="7"/>
  <c r="Q54" i="7"/>
  <c r="AC56" i="7"/>
  <c r="U56" i="7"/>
  <c r="AD55" i="7"/>
  <c r="V55" i="7"/>
  <c r="AD54" i="7"/>
  <c r="V54" i="7"/>
  <c r="S54" i="7"/>
  <c r="AI54" i="7"/>
  <c r="AE55" i="7"/>
  <c r="V18" i="7"/>
  <c r="AD18" i="7"/>
  <c r="V19" i="7"/>
  <c r="AD19" i="7"/>
  <c r="U20" i="7"/>
  <c r="AC20" i="7"/>
  <c r="S27" i="7"/>
  <c r="AA27" i="7"/>
  <c r="S28" i="7"/>
  <c r="AA28" i="7"/>
  <c r="R29" i="7"/>
  <c r="Z29" i="7"/>
  <c r="R30" i="7"/>
  <c r="Z30" i="7"/>
  <c r="R31" i="7"/>
  <c r="Z31" i="7"/>
  <c r="Q32" i="7"/>
  <c r="Y32" i="7"/>
  <c r="AG32" i="7"/>
  <c r="Q33" i="7"/>
  <c r="Y33" i="7"/>
  <c r="AG33" i="7"/>
  <c r="Q34" i="7"/>
  <c r="Y34" i="7"/>
  <c r="AG34" i="7"/>
  <c r="X35" i="7"/>
  <c r="AF35" i="7"/>
  <c r="X36" i="7"/>
  <c r="AF36" i="7"/>
  <c r="X37" i="7"/>
  <c r="AF37" i="7"/>
  <c r="W38" i="7"/>
  <c r="AE38" i="7"/>
  <c r="W39" i="7"/>
  <c r="AE39" i="7"/>
  <c r="Q40" i="7"/>
  <c r="AG40" i="7"/>
  <c r="AE43" i="7"/>
  <c r="AD44" i="7"/>
  <c r="AF52" i="7"/>
  <c r="AE53" i="7"/>
  <c r="T54" i="7"/>
  <c r="AJ54" i="7"/>
  <c r="AF55" i="7"/>
  <c r="H69" i="9"/>
  <c r="H71" i="9" s="1"/>
  <c r="AA31" i="7"/>
  <c r="R32" i="7"/>
  <c r="Z32" i="7"/>
  <c r="R33" i="7"/>
  <c r="Z33" i="7"/>
  <c r="R34" i="7"/>
  <c r="Z34" i="7"/>
  <c r="Q35" i="7"/>
  <c r="Y35" i="7"/>
  <c r="AG35" i="7"/>
  <c r="AG41" i="7"/>
  <c r="Y41" i="7"/>
  <c r="Q41" i="7"/>
  <c r="Z40" i="7"/>
  <c r="R40" i="7"/>
  <c r="AD41" i="7"/>
  <c r="V41" i="7"/>
  <c r="AE40" i="7"/>
  <c r="W40" i="7"/>
  <c r="AC41" i="7"/>
  <c r="U41" i="7"/>
  <c r="AD40" i="7"/>
  <c r="V40" i="7"/>
  <c r="Z41" i="7"/>
  <c r="R41" i="7"/>
  <c r="AA40" i="7"/>
  <c r="S40" i="7"/>
  <c r="AI39" i="7"/>
  <c r="X39" i="7"/>
  <c r="AF39" i="7"/>
  <c r="T40" i="7"/>
  <c r="S41" i="7"/>
  <c r="W54" i="7"/>
  <c r="V56" i="7"/>
  <c r="X18" i="7"/>
  <c r="AF18" i="7"/>
  <c r="X19" i="7"/>
  <c r="AF19" i="7"/>
  <c r="W20" i="7"/>
  <c r="U27" i="7"/>
  <c r="AC27" i="7"/>
  <c r="AK27" i="7"/>
  <c r="AJ27" i="7" s="1"/>
  <c r="U28" i="7"/>
  <c r="AC28" i="7"/>
  <c r="T29" i="7"/>
  <c r="T30" i="7"/>
  <c r="AB30" i="7"/>
  <c r="T31" i="7"/>
  <c r="AB31" i="7"/>
  <c r="S32" i="7"/>
  <c r="S33" i="7"/>
  <c r="AA33" i="7"/>
  <c r="S34" i="7"/>
  <c r="AA34" i="7"/>
  <c r="R35" i="7"/>
  <c r="R36" i="7"/>
  <c r="Z36" i="7"/>
  <c r="AH36" i="7"/>
  <c r="AL36" i="7" s="1"/>
  <c r="R37" i="7"/>
  <c r="Z37" i="7"/>
  <c r="Q38" i="7"/>
  <c r="Y38" i="7"/>
  <c r="Q39" i="7"/>
  <c r="Y39" i="7"/>
  <c r="AG39" i="7"/>
  <c r="U40" i="7"/>
  <c r="T41" i="7"/>
  <c r="R44" i="7"/>
  <c r="AC51" i="7"/>
  <c r="T52" i="7"/>
  <c r="S53" i="7"/>
  <c r="X54" i="7"/>
  <c r="W56" i="7"/>
  <c r="J69" i="9"/>
  <c r="J71" i="9" s="1"/>
  <c r="Q45" i="7"/>
  <c r="Y45" i="7"/>
  <c r="AG45" i="7"/>
  <c r="Q46" i="7"/>
  <c r="Y46" i="7"/>
  <c r="AG46" i="7"/>
  <c r="X47" i="7"/>
  <c r="AF47" i="7"/>
  <c r="X48" i="7"/>
  <c r="AF48" i="7"/>
  <c r="X49" i="7"/>
  <c r="AF49" i="7"/>
  <c r="W50" i="7"/>
  <c r="AE50" i="7"/>
  <c r="U57" i="7"/>
  <c r="AC57" i="7"/>
  <c r="AK57" i="7"/>
  <c r="U58" i="7"/>
  <c r="AC58" i="7"/>
  <c r="T59" i="7"/>
  <c r="AB59" i="7"/>
  <c r="T60" i="7"/>
  <c r="AB60" i="7"/>
  <c r="AJ60" i="7"/>
  <c r="AL60" i="7" s="1"/>
  <c r="T61" i="7"/>
  <c r="AB61" i="7"/>
  <c r="S62" i="7"/>
  <c r="AA62" i="7"/>
  <c r="S63" i="7"/>
  <c r="AA63" i="7"/>
  <c r="AI63" i="7"/>
  <c r="S64" i="7"/>
  <c r="AA64" i="7"/>
  <c r="R65" i="7"/>
  <c r="Z65" i="7"/>
  <c r="R66" i="7"/>
  <c r="Z66" i="7"/>
  <c r="AH66" i="7"/>
  <c r="AL66" i="7" s="1"/>
  <c r="R67" i="7"/>
  <c r="Z67" i="7"/>
  <c r="Q68" i="7"/>
  <c r="Y68" i="7"/>
  <c r="AG68" i="7"/>
  <c r="T45" i="7"/>
  <c r="AB45" i="7"/>
  <c r="AJ45" i="7"/>
  <c r="AL45" i="7" s="1"/>
  <c r="T46" i="7"/>
  <c r="AB46" i="7"/>
  <c r="S47" i="7"/>
  <c r="AA47" i="7"/>
  <c r="S48" i="7"/>
  <c r="AA48" i="7"/>
  <c r="AI48" i="7"/>
  <c r="S49" i="7"/>
  <c r="AA49" i="7"/>
  <c r="R50" i="7"/>
  <c r="Z50" i="7"/>
  <c r="X57" i="7"/>
  <c r="AF57" i="7"/>
  <c r="X58" i="7"/>
  <c r="AF58" i="7"/>
  <c r="W59" i="7"/>
  <c r="AE59" i="7"/>
  <c r="W61" i="7"/>
  <c r="AE61" i="7"/>
  <c r="V62" i="7"/>
  <c r="AD62" i="7"/>
  <c r="V63" i="7"/>
  <c r="AD63" i="7"/>
  <c r="V64" i="7"/>
  <c r="AD64" i="7"/>
  <c r="U65" i="7"/>
  <c r="AC65" i="7"/>
  <c r="U66" i="7"/>
  <c r="AC66" i="7"/>
  <c r="AK66" i="7"/>
  <c r="U67" i="7"/>
  <c r="AC67" i="7"/>
  <c r="T68" i="7"/>
  <c r="AB68" i="7"/>
  <c r="U45" i="7"/>
  <c r="AC45" i="7"/>
  <c r="AK45" i="7"/>
  <c r="U46" i="7"/>
  <c r="AC46" i="7"/>
  <c r="T47" i="7"/>
  <c r="AB47" i="7"/>
  <c r="T48" i="7"/>
  <c r="AB48" i="7"/>
  <c r="AJ48" i="7"/>
  <c r="AL48" i="7" s="1"/>
  <c r="T49" i="7"/>
  <c r="AB49" i="7"/>
  <c r="S50" i="7"/>
  <c r="AA50" i="7"/>
  <c r="Q57" i="7"/>
  <c r="Y57" i="7"/>
  <c r="AG57" i="7"/>
  <c r="Q58" i="7"/>
  <c r="Y58" i="7"/>
  <c r="AG58" i="7"/>
  <c r="X59" i="7"/>
  <c r="AF59" i="7"/>
  <c r="X60" i="7"/>
  <c r="AF60" i="7"/>
  <c r="X61" i="7"/>
  <c r="AF61" i="7"/>
  <c r="W62" i="7"/>
  <c r="AE62" i="7"/>
  <c r="W63" i="7"/>
  <c r="AE63" i="7"/>
  <c r="W64" i="7"/>
  <c r="AE64" i="7"/>
  <c r="V65" i="7"/>
  <c r="AD65" i="7"/>
  <c r="V66" i="7"/>
  <c r="AD66" i="7"/>
  <c r="V67" i="7"/>
  <c r="AD67" i="7"/>
  <c r="U68" i="7"/>
  <c r="AC68" i="7"/>
  <c r="X63" i="7"/>
  <c r="AF63" i="7"/>
  <c r="X64" i="7"/>
  <c r="AF64" i="7"/>
  <c r="W65" i="7"/>
  <c r="AE65" i="7"/>
  <c r="AE66" i="7"/>
  <c r="W67" i="7"/>
  <c r="AE67" i="7"/>
  <c r="V68" i="7"/>
  <c r="AD68" i="7"/>
  <c r="Q63" i="7"/>
  <c r="Y63" i="7"/>
  <c r="AG63" i="7"/>
  <c r="Q64" i="7"/>
  <c r="Y64" i="7"/>
  <c r="AG64" i="7"/>
  <c r="X65" i="7"/>
  <c r="AF65" i="7"/>
  <c r="X66" i="7"/>
  <c r="AF66" i="7"/>
  <c r="X67" i="7"/>
  <c r="AF67" i="7"/>
  <c r="W68" i="7"/>
  <c r="AE68" i="7"/>
  <c r="X45" i="7"/>
  <c r="AF45" i="7"/>
  <c r="X46" i="7"/>
  <c r="AF46" i="7"/>
  <c r="W47" i="7"/>
  <c r="AE48" i="7"/>
  <c r="W49" i="7"/>
  <c r="AE49" i="7"/>
  <c r="V50" i="7"/>
  <c r="T57" i="7"/>
  <c r="AB57" i="7"/>
  <c r="AJ57" i="7"/>
  <c r="AL57" i="7" s="1"/>
  <c r="T58" i="7"/>
  <c r="AB58" i="7"/>
  <c r="S59" i="7"/>
  <c r="S60" i="7"/>
  <c r="AA60" i="7"/>
  <c r="AI60" i="7"/>
  <c r="S61" i="7"/>
  <c r="AA61" i="7"/>
  <c r="R62" i="7"/>
  <c r="R63" i="7"/>
  <c r="Z63" i="7"/>
  <c r="AH63" i="7"/>
  <c r="AL63" i="7" s="1"/>
  <c r="R64" i="7"/>
  <c r="Z64" i="7"/>
  <c r="Q65" i="7"/>
  <c r="Y65" i="7"/>
  <c r="Q66" i="7"/>
  <c r="Y66" i="7"/>
  <c r="AG66" i="7"/>
  <c r="Q67" i="7"/>
  <c r="Y67" i="7"/>
  <c r="AG67" i="7"/>
  <c r="X68" i="7"/>
  <c r="AI30" i="7" l="1"/>
  <c r="AH30" i="7" s="1"/>
  <c r="AL30" i="7" s="1"/>
  <c r="AL24" i="7"/>
  <c r="AA63" i="6"/>
  <c r="Y63" i="6"/>
  <c r="AA66" i="6"/>
  <c r="Y66" i="6"/>
  <c r="AA57" i="6"/>
  <c r="Y57" i="6"/>
  <c r="AA60" i="6"/>
  <c r="Y60" i="6"/>
  <c r="S34" i="5"/>
  <c r="U34" i="5" s="1"/>
  <c r="AI33" i="7" s="1"/>
  <c r="AH33" i="7" s="1"/>
  <c r="AL33" i="7" s="1"/>
  <c r="S23" i="5"/>
  <c r="U23" i="5" s="1"/>
  <c r="AI21" i="7" s="1"/>
  <c r="AH21" i="7" s="1"/>
  <c r="AL21" i="7" s="1"/>
  <c r="Y45" i="6"/>
  <c r="AA45" i="6"/>
  <c r="AA30" i="6"/>
  <c r="Y30" i="6"/>
  <c r="AA39" i="6"/>
  <c r="Y39" i="6"/>
  <c r="AA42" i="6"/>
  <c r="Y42" i="6"/>
  <c r="L12" i="7"/>
  <c r="S12" i="5"/>
  <c r="U12" i="5" s="1"/>
  <c r="AA51" i="6"/>
  <c r="Y51" i="6"/>
  <c r="AA33" i="6"/>
  <c r="Y33" i="6"/>
  <c r="AA36" i="6"/>
  <c r="Y36" i="6"/>
  <c r="AL15" i="7"/>
  <c r="AA48" i="6"/>
  <c r="Y48" i="6"/>
  <c r="AI12" i="7"/>
  <c r="AH12" i="7" s="1"/>
  <c r="AL12" i="7" s="1"/>
  <c r="AA18" i="6"/>
  <c r="AB18" i="6" s="1"/>
  <c r="AH18" i="7" s="1"/>
  <c r="AL18" i="7" s="1"/>
  <c r="Y18" i="6"/>
  <c r="AA9" i="6"/>
  <c r="Y9" i="6"/>
  <c r="L30" i="7"/>
  <c r="S30" i="5"/>
  <c r="U30" i="5" s="1"/>
  <c r="AA12" i="6"/>
  <c r="Y12" i="6"/>
  <c r="AA15" i="6"/>
  <c r="Y15" i="6"/>
  <c r="AI9" i="7"/>
  <c r="AH9" i="7" s="1"/>
  <c r="AL9" i="7" s="1"/>
  <c r="Y21" i="6"/>
  <c r="AA21" i="6"/>
  <c r="AA27" i="6"/>
  <c r="Y27" i="6"/>
  <c r="AA54" i="6"/>
  <c r="Y54" i="6"/>
  <c r="AL54" i="7"/>
  <c r="L27" i="7"/>
  <c r="S27" i="5"/>
  <c r="AA24" i="6"/>
  <c r="Y24" i="6"/>
  <c r="U27" i="5" l="1"/>
  <c r="S28" i="5"/>
  <c r="U28" i="5" s="1"/>
  <c r="AI27" i="7" s="1"/>
  <c r="AH27" i="7" s="1"/>
  <c r="AL27"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ID#AAAAwUIEjPg
Carlos Ivan Rueda Blanco    (2023-05-04 13:20:48)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ID#AAAAwUIEjQI
Carlos Ivan Rueda Blanco    (2023-05-04 13:20:48)
Impacto: las consecuencias que puede ocasionar a la organización la materialización del riesgo.</t>
        </r>
      </text>
    </comment>
    <comment ref="E7" authorId="0" shapeId="0">
      <text>
        <r>
          <rPr>
            <sz val="11"/>
            <color theme="1"/>
            <rFont val="Calibri"/>
            <scheme val="minor"/>
          </rPr>
          <t>======
ID#AAAAwUIEjQY
Carlos Ivan Rueda Blanco    (2023-05-04 13:20:48)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ID#AAAAwUIEjPw
Carlos Ivan Rueda Blanco    (2023-05-04 13:20:48)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ID#AAAAwUIEjPk
Carlos Ivan Rueda Blanco    (2023-05-04 13:20:48)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ID#AAAAwUIEjP0
Carlos Ivan Rueda Blanco    (2023-05-04 13:20:48)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ID#AAAAwUIEjPY
Carlos Ivan Rueda Blanco    (2023-05-04 13:20:48)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ID#AAAAwUIEjP8
Carlos Ivan Rueda Blanco    (2023-05-04 13:20:48)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ID#AAAAwUIEjPs
Carlos Ivan Rueda Blanco    (2023-05-04 13:20:48)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h5wUBzbN0w1EEcfVvpUm3V8MujOA=="/>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ID#AAAAwUIEjQA
Carlos Ivan Rueda Blanco    (2023-05-04 13:20:48)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ID#AAAAwUIEjQg
Carlos Ivan Rueda Blanco    (2023-05-04 13:20:48)
Acción: se determina mediante verbos que indican la acción que deben realizar como parte del control.</t>
        </r>
      </text>
    </comment>
    <comment ref="G7" authorId="0" shapeId="0">
      <text>
        <r>
          <rPr>
            <sz val="11"/>
            <color theme="1"/>
            <rFont val="Calibri"/>
            <scheme val="minor"/>
          </rPr>
          <t>======
ID#AAAAwUIEjQM
Carlos Ivan Rueda Blanco    (2023-05-04 13:20:48)
Complemento: corresponde a los detalles que permiten identificar claramente el objeto del control.</t>
        </r>
      </text>
    </comment>
    <comment ref="H7" authorId="0" shapeId="0">
      <text>
        <r>
          <rPr>
            <sz val="11"/>
            <color theme="1"/>
            <rFont val="Calibri"/>
            <scheme val="minor"/>
          </rPr>
          <t>======
ID#AAAAwUIEjQk
La Estructura para describir un control es la siguiente    (2023-05-04 13:20:48)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ID#AAAAwUIEjPc
Los tipos de controles son    (2023-05-04 13:20:48)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ID#AAAAwUIEjQE
Las maneras en que se ejecutan los controles son    (2023-05-04 13:20:48)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frq5nKLRTpAEFJTpNf17y4V0PaQ=="/>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ID#AAAAwUIEjQs
Carlos Ivan Rueda Blanco    (2023-05-04 13:20:48)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ID#AAAAwUIEjP4
Carlos Ivan Rueda Blanco    (2023-05-04 13:20:48)
Impacto: las consecuencias que puede ocasionar a la organización la materialización del riesgo.</t>
        </r>
      </text>
    </comment>
    <comment ref="E7" authorId="0" shapeId="0">
      <text>
        <r>
          <rPr>
            <sz val="11"/>
            <color theme="1"/>
            <rFont val="Calibri"/>
            <scheme val="minor"/>
          </rPr>
          <t>======
ID#AAAAwUIEjQo
Carlos Ivan Rueda Blanco    (2023-05-04 13:20:48)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ID#AAAAwUIEjQU
Carlos Ivan Rueda Blanco    (2023-05-04 13:20:48)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ID#AAAAwUIEjPo
La Estructura para describir un control es la siguiente    (2023-05-04 13:20:48)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ID#AAAAwUIEjQc
Los tipos de controles son    (2023-05-04 13:20:48)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ID#AAAAwUIEjQQ
Las maneras en que se ejecutan los controles son    (2023-05-04 13:20:48)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RovbTE1PmUbBPPu+OUzjGu+Cokg=="/>
    </ext>
  </extLst>
</comments>
</file>

<file path=xl/sharedStrings.xml><?xml version="1.0" encoding="utf-8"?>
<sst xmlns="http://schemas.openxmlformats.org/spreadsheetml/2006/main" count="932" uniqueCount="594">
  <si>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</si>
  <si>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</si>
  <si>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</si>
  <si>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</si>
  <si>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</si>
  <si>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</si>
  <si>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Conocimiento del Riesgo y Efectos del Cambio Climático</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</si>
  <si>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</si>
  <si>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</si>
  <si>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</si>
  <si>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</si>
  <si>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</si>
  <si>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</si>
  <si>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</si>
  <si>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</si>
  <si>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</si>
  <si>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</si>
  <si>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</si>
  <si>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</si>
  <si>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</si>
  <si>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</si>
  <si>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</si>
  <si>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</si>
  <si>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</si>
  <si>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</si>
  <si>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</si>
  <si>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</si>
  <si>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</si>
  <si>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</si>
  <si>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</si>
  <si>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</si>
  <si>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</si>
  <si>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</si>
  <si>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</si>
  <si>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</si>
  <si>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</si>
  <si>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</si>
  <si>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</si>
  <si>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</si>
  <si>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</si>
  <si>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</si>
  <si>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</si>
  <si>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</si>
  <si>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Variaciones en los procesos que generan retrasos en la contratación.</t>
  </si>
  <si>
    <t>Se cuenta con profesionales idóneos, con experticia, compromiso y  buena disposición de trabajo, para adelantar las diferentes labores desarrolladas por la Subdirección.</t>
  </si>
  <si>
    <t>Tiempos establecidos por ley que son insuficientes para la atención de algunos requerimientos recibidos, dado que generalmente los pronunciamientos de la Subdirección requieren visitas a terreno, consolidar antecedente y procesamiento análisis y de información.</t>
  </si>
  <si>
    <t>Contar con medios de comunicación adecuados (Hangouts, Meet, Gmail, G-Suite, WhatsApp, Telegram).</t>
  </si>
  <si>
    <t>Insuficiencia de personal para atender la demanda de los usuarios sobre los diferentes productos que genera la Subdirección.</t>
  </si>
  <si>
    <t>Actualización constante de la información de los escenarios de riesgo para consulta de los actores del Sistema Distrital de Gestión del Riesgo y Cambio Climático.</t>
  </si>
  <si>
    <t>Deficiencia o ausencia de información precedente o histórica para el desarrollo de las actividades necesarias en el área (capas, bases de datos, soportes, actas, etc.), debido a que anteriormente no se contaba con el mismo desarrollo tecnológico de hoy.</t>
  </si>
  <si>
    <t>Procedimientos actualizados y acordes con la normatividad y necesidades del área.</t>
  </si>
  <si>
    <t xml:space="preserve">Fallas tecnológicas que en ocasiones no permite el ingreso a CORDIS, SIRE y demás plataformas de la entidad,  por lo cual se dificulta la gestión de los diferentes documentos generados por la Subdirección.  </t>
  </si>
  <si>
    <t>Máximo aprovechamiento de la infraestructura tecnológica ofrecida por la entidad.</t>
  </si>
  <si>
    <t>Fallas en la comunicación entre las diferentes áreas de la entidad, que generan reprocesos.</t>
  </si>
  <si>
    <t>Colaboración al interior y entre los grupos de trabajo, buscando siempre alternativas para brindar oportuna respuesta a los diferentes requerimientos.</t>
  </si>
  <si>
    <t>Los profesionales no cuentan con tiempo suficiente para acceder a capacitaciones.</t>
  </si>
  <si>
    <t>Bases de datos completas y disponibles para consulta.  (ER)</t>
  </si>
  <si>
    <t>El recurso de la infraestructura tecnológica asignada al Sistema de Información Geográfica, es insuficiente.</t>
  </si>
  <si>
    <t>Reconocimiento del IDIGER como autoridad técnica distrital en materia de gestión del riesgo de desastres y cambio climático.  (ER)</t>
  </si>
  <si>
    <t>Sobrecarga laboral. (CPT)</t>
  </si>
  <si>
    <t>Fortalecimiento de las herramientas  tecnológicas para la difusión de información sobre los escenarios de riesgo por canales virtuales a toda la ciudadanía.  (ER)</t>
  </si>
  <si>
    <t>Algunos escenarios dependen de otras áreas al interior de la entidad, para quienes no es prioritaria la actualización de los mismos.</t>
  </si>
  <si>
    <t>Disponibilidad de infraestructura tecnológica adecuada que permite realizar monitoreo y pronóstico en tiempo real de las condiciones hodrometeorológicas de la ciudad.   (Monitoreo)</t>
  </si>
  <si>
    <t xml:space="preserve">Falta de Asertividad en la Comunicación de los Escenarios (ER), para transmitir la información técnica a los diferentes actores.  </t>
  </si>
  <si>
    <t>No se cuenta con una base completa de estudios y diseños propios que facilite el trabajo de revisión de antecedentes y generación de respuestas (ED)</t>
  </si>
  <si>
    <t>Ausencia o falta de estaciones de las redes de monitoreo en zonas rurales de la ciudad. (Monitoreo)</t>
  </si>
  <si>
    <t>Factores Externos (Análisis DOFA)</t>
  </si>
  <si>
    <t>Amenazas</t>
  </si>
  <si>
    <t>Oportunidades</t>
  </si>
  <si>
    <t>Sustracción y vandalismo de equipos en las estaciones de La red de monitoreo hidrometeorológico.</t>
  </si>
  <si>
    <t>Constante evolución en la tecnología y disponibilidad de experiencias de otras entidades en mejorar la seguridad de las estaciones de la red hidrometeorológica.</t>
  </si>
  <si>
    <t>Condiciones de la propiedad intelectual y material que limita el acceso a recursos de información.</t>
  </si>
  <si>
    <t>Fortalecimiento de la comunicación del riesgo a través de la socialización de escenarios de riesgo a la comunidad.</t>
  </si>
  <si>
    <t>Fallas en los aplicativos de consulta que poseen otras entidades (Sinupot, geoportales del acueducto, catastro en línea, etc.) y diferencias entre la cartografía catastro y la cartografía SDP, lo cual dificulta la elaboración de productos de la entidad, tal como como conceptos técnicos</t>
  </si>
  <si>
    <t>Reincorporación de la radicación de estudios Fase I y Fase II a través de la Ventanilla Única de la Construcción - VUC administrada por la Secretaría Distrital del Hábitat - SDHT.</t>
  </si>
  <si>
    <t>Imprecisiones en la entrega de información o duplicidad de solicitudes por parte de usuarios (entidades y comunidad), lo que genera reprocesos y pérdidas de tiempo.</t>
  </si>
  <si>
    <t>Implementación de los pilotos de trabajo en casa y teletrabajo en las diferentes áreas de la Entidad donde aplique.</t>
  </si>
  <si>
    <t>Modificaciones en los procesos y procedimientos internos que influyen en el desarrollo de las actividades de las áreas. (CPT)</t>
  </si>
  <si>
    <t>Consolidación adecuada de información histórica que permita una consulta más rápida y certera tanto para internos como para externos (bases de datos, cartografía, expedientes, etc.). (CPT)</t>
  </si>
  <si>
    <t>Cambios normativos para los escenarios de riesgo. (ER)</t>
  </si>
  <si>
    <t>Mejoramiento de los sistemas de la Entidad (Cordis, Sire, SigPredial, GeoPortal, etc.) que permita manejo adecuado de la información. (CPT)</t>
  </si>
  <si>
    <t>Dificultad en los procesos de sensibilización y/o articulación interinstitucional para actualización de los escenarios de riesgo.  (ER)</t>
  </si>
  <si>
    <t>Desarrollar herramientas para fortalecer la comunicación del riesgo para personas con alguna condición de discapacidad.  (ER)</t>
  </si>
  <si>
    <t>Condiciones hidrometeórologicas que afecten los trabajos de campo de estudios y diseño, y por ende la entrega de productos a tiempo (ED)</t>
  </si>
  <si>
    <t>Fortalecimiento de la comunicación del riesgo a través de la socialización de escenarios de riesgo a la comunidad.   (ER)</t>
  </si>
  <si>
    <t>No se cuenta con una base completa de estudios y diseños de riesgo realziados por otras entidades que evite doble contratación (ED)</t>
  </si>
  <si>
    <t>Revisión de información sobre escenarios de riesgo con las diferentes subdirecciones del IDIGER y diferentes entidades externas.  (ER)</t>
  </si>
  <si>
    <t>Pérdidas de infrmación por fallas en la red de monitoreo de la entidad. (Monitoreo)</t>
  </si>
  <si>
    <t>Fortalecimiento de las herramientas para revisión de la información de los escenarios de riesgo de acuerdo con el impacto de la nueva normalidad.  (ER)</t>
  </si>
  <si>
    <t>Fallas o caídas del aplicativo del Sistema de Alerta de Bogotá - SAB    (Monitoreo)</t>
  </si>
  <si>
    <t>Ampliación, mejoramiento y robustecimiento de la red de monitoreo  de la entidad  (Monitoreo)</t>
  </si>
  <si>
    <t>Fallas en la comunicación entre las diferentes áreas de la entidad, que puedan afectar negativamente los procesos. (Monitoreo)</t>
  </si>
  <si>
    <t>Factores Externos (Análisis PESTEL)</t>
  </si>
  <si>
    <t>Factores Políticos</t>
  </si>
  <si>
    <t>Factores Económicos</t>
  </si>
  <si>
    <t>Desconocimiento de la norma urbana por parte de algunos actores, que conllevan a la solicitud de emisión de conceptos técnicos en zonas declaradas como suelos de protección o ZMPA, zonas de Reserva y de protección ambiental entre otras.  (Asistencia Tecnica)</t>
  </si>
  <si>
    <t>Se requiere gestionar mayores recursos para la contratación de más profesionales,  dado que la demanda de solicitudes es alta.</t>
  </si>
  <si>
    <t>Falta de continuidad de planes de desarrollo o en los programas de gobierno (CPP)</t>
  </si>
  <si>
    <t xml:space="preserve">No contar con recursos para complementar los estudios detallados en algunas zonas de la ciudad para la toma de decisiones. </t>
  </si>
  <si>
    <t>Reformas tributarias que puedan afectar las condiciones financieras de la contratación. (Monitoreo)</t>
  </si>
  <si>
    <t>Reasignación de recursos de los proyectos de inversión en función de las necesidades redefinidas para la ciudad. (ER)</t>
  </si>
  <si>
    <t>Nuevas políticas distritales y/o nacionales en cuanto a datos, que impliquen el migrado de información a un nuevo sistema de referencia. (SIG)</t>
  </si>
  <si>
    <t>Inflación y condiciones de mercado que generan aumento en los precios de actividades requeridas para el desarrollo de estudios y diseños, afectando alcances o necesidad de mayores recursos (ED)</t>
  </si>
  <si>
    <t>Política cambiaria que afecte los contratos de adquisición de bienes y servicios.  (Monitoreo)</t>
  </si>
  <si>
    <t xml:space="preserve">Podría presentarse favorecimiento económico a terceros en los procesos de contratación de prestación de servicios o de adquisición. (Monitoreo) </t>
  </si>
  <si>
    <t>Ajustes en el Plan Distrital de Gestión del Riesgo y Plan Distrital de Desarrollo que puedan afectar aspectos presupuestales de los contratos. (Monitoreo)</t>
  </si>
  <si>
    <t>Factores Sociales</t>
  </si>
  <si>
    <t>Factores Tecnológicos</t>
  </si>
  <si>
    <t>Desconocimiento de la norma urbana por parte de la comunidad, que conllevan a la solicitud de emisión de conceptos técnicos en zonas declaradas como suelos de protección o ZMPA, zonas de Reserva y de protección ambiental entre otras.  (Asistencia Tecnica)</t>
  </si>
  <si>
    <t>La entidad no cuenta con una  herramienta que agilice el proceso en la elaboracación de los Diagnósticos Técncios  y  que unifique las ya esistentes para la consulta de antecedentes   (Asistencia Tecnica)</t>
  </si>
  <si>
    <t>Desinterés de la comunidad o tensiones sociales que dificultan la elaboración de los estudios y diseños (ED)</t>
  </si>
  <si>
    <t xml:space="preserve">Pérdidas de información por problemas en infraestructura de hardware/software o agentes externos (ciberataque). (CPT) </t>
  </si>
  <si>
    <t>Nivel educativo: El nivel educativo de la ciudadanía puede determinar el uso e interpretación de los productos y servicios generados. (Monitoreo)</t>
  </si>
  <si>
    <t>Inconsistencias con bases de datos institucionales incluyendo bases de datos espaciales de otras entidades. (CPT)</t>
  </si>
  <si>
    <t>Estilo de vida: Los productos generados pueden ser consultados y/o generar cambios en los estilos de vida de la ciudadanía. (Monitoreo)</t>
  </si>
  <si>
    <t>Ataques a la infraestructura de software que generen la perdida de la información  (CPP)</t>
  </si>
  <si>
    <t>Obsolescencia del hardware, pudiendo generar perdida de información por daños en el mismo (CPP)</t>
  </si>
  <si>
    <t>Ataques o desestabilización de la infrastructura tecnólogica (software) (ER)</t>
  </si>
  <si>
    <t>Inseguridad fisica de la infraestructura tecnólogica (posible hurto o daño a hardware)  (Se refiere a posible robo de equipos tecnológicos de la entidad, como por ejemplo: el robo a estaciones de monitoreo y equipos de transmisión de datos, así como el posible robo de servidores con información importante para la entidad).  (ER)</t>
  </si>
  <si>
    <t>La entidad no cuenta con el software para realizar planos de diseños (Autocad) (ED)</t>
  </si>
  <si>
    <t xml:space="preserve">Tasas de obsolescencia tecnológica programada de los dispositivos, sensores y equipos tecnológicos de la red de monitoreo.  (Monitoreo)  </t>
  </si>
  <si>
    <t>Facilidad de acceso a las herramientas tecnológicas  (Monitoreo)</t>
  </si>
  <si>
    <t>Factores Ecológicos</t>
  </si>
  <si>
    <t>Factores Legales</t>
  </si>
  <si>
    <t>Los desarrollos a legalizar se encuentran localizados en ZMPA o Cerros orientales o dentro de alguna categoria de la Estructura  Ecológica Principal. (CPT)</t>
  </si>
  <si>
    <t>Falta de reglamentación del POT lo cual implica limbos jurídicos en los procesos técnicos. ((La falta de reglamentación aunque es externa (por ejemplo SDP debe reglamentar centros poblados), influye en nuestros procesos internos (huertas urbanas y periurbanas). El cumplimiento de compromisos si puede ser interno (como puede ser sacar los términos de referencia de inundación en 18 meses)).  (CPT)</t>
  </si>
  <si>
    <t>Leyes de protección medioambiental que puedan afectar las condiciones operativas, interinstitucionales o demanda de productos y servicios generados a partir de la red de monitoreo (Ej: Directrices o políticas dirigidas a la interconexión de redes de monitoreo entre el IDIGER y otras entidades). (Monitoreo).</t>
  </si>
  <si>
    <t xml:space="preserve">Cambios en el marco normativo sobre el cual se soporta la emisión de los Conceptos Técnicos. (CPT) </t>
  </si>
  <si>
    <t>Efectos del cambio climático y las posibilidades que existen de sufrir catástrofes naturales, lo cual puede afectar las especificaciones técnicas, frecuencia y alcance de los productos generados a partir de la operación de la red de monitoreo de riesgos.  (Ej:  Boletines especiales de incremento de los niv</t>
  </si>
  <si>
    <t>Falta de conocimiento del marco normativo, cuando se generan nuevas normas y no son socializadas a tiempo con los profesionales del IDIGER  (CPP)</t>
  </si>
  <si>
    <t>Falta de divulgación del marco normativo. (CPP)</t>
  </si>
  <si>
    <t>Desarticulación interinstitucional de áreas u oficinas jurídicas  (ER)</t>
  </si>
  <si>
    <t>Medidas cautelares de Actos Administrativos que en ocasiones obligan a la entidad a ejecutar acciones que no le deberían corresponder.  (ER)</t>
  </si>
  <si>
    <t>Lineamientos o procedimientos de contratación estatal que pueden variar, tanto a nivel nacional como distrital y de la entidad (ED)</t>
  </si>
  <si>
    <t>Normativa sobre derecho laboral (teletrabajo, jornadas, seguridad laboral, etc)  (Monitoreo)</t>
  </si>
  <si>
    <t>Derechos de propiedad intelectual sobre la información generada en el desarrollo de convenios interadministrativos y actividades funcionales.  (Monitoreo)</t>
  </si>
  <si>
    <t>Licenciamiento de software.  (Monitoreo)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</si>
  <si>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</si>
  <si>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</si>
  <si>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</si>
  <si>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</si>
  <si>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</si>
  <si>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</si>
  <si>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</si>
  <si>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</si>
  <si>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</si>
  <si>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</si>
  <si>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</si>
  <si>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</si>
  <si>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</si>
  <si>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</si>
  <si>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</si>
  <si>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</si>
  <si>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</si>
  <si>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</si>
  <si>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</si>
  <si>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</si>
  <si>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</si>
  <si>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</si>
  <si>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</si>
  <si>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</si>
  <si>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</si>
  <si>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</si>
  <si>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</si>
  <si>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</si>
  <si>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Vencimiento en los términos de las solicitudes radicadas en el grupo de Asistencia Técnica</t>
  </si>
  <si>
    <t>Afectación Reputacional</t>
  </si>
  <si>
    <t>Alta demanda en las solicitudes, que superan la capacidad de respuesta</t>
  </si>
  <si>
    <t>Dado que las solicitudes son por demanda se planeó un número de profesionales para atender las mismas, sin embargo se han recibido mayor cantidad de solicitudes,  por tanto el número de profesionales no ha sido suficiente. 
Debido a la temporada de lluvias más intensa y extensa se ha tenido que atender un mayo número de emergencias y radicados que ocasiona restrasos en la elaboración de respuestas.</t>
  </si>
  <si>
    <t>Grupo de Asistencia Técnica - Posibilidad de Afectación Reputacional por incumplimiento en los términos legales de entrega de los respuestas a las solicitudes recibidas, lo que podría generar investigaciones disciplinarias. Debido a que la demanda de solicitudes puede exceder la capacidad de respuesta del grupo de Asistencia Técnica.</t>
  </si>
  <si>
    <t>Gestión</t>
  </si>
  <si>
    <t>Ejecución y Administración de procesos</t>
  </si>
  <si>
    <t>Alta: La actividad que conlleva el riesgo se ejecuta mínimo 500 veces al año y máximo 5000 veces por año</t>
  </si>
  <si>
    <t>Reputacional: El riesgo afecta la imagen de la entidad internamente, de conocimiento general, nivel interno, de junta directiva y accionistas y/o de proveedores</t>
  </si>
  <si>
    <t>Porcentaje (%)</t>
  </si>
  <si>
    <t>Estadísticamente en el primer semestre del 2022,  se han emitido respuestas a solicitudes por fuera del tiempo legal en un porcentaje menor al 6%</t>
  </si>
  <si>
    <t xml:space="preserve">Ambigüedad en la elaboración del Concepto Técnico de alta complejidad para la  Legalización, Regularización, Actualización  o Planes Parciales </t>
  </si>
  <si>
    <t>Aprobación de Conceptos Técnicos de riesgo sin calidad técnica.</t>
  </si>
  <si>
    <t>Posibilidad de modificación de las categorias de Amenaza, Vulnerabilidad y Riesgo en los Conceptos Técnicos en favor de terceros.</t>
  </si>
  <si>
    <t>Grupo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t>
  </si>
  <si>
    <t>Muy Baja: La actividad que conlleva el riesgo se ejecuta como máximo 2 veces por año</t>
  </si>
  <si>
    <t>Reputacional: El riesgo afecta la imagen de alguna área de la organización</t>
  </si>
  <si>
    <t>No se cuenta con una estadistica de Conceptos Tecnicos mal categorizados, sin embargo para el año inmediatamente anterior se tuvo que ejecutar una Adenda a un CT de Actualización por error involuntario en la categorización de un predio,  estimando que al año se emitan 50 CT 1 equivale al 2 % el cual seria nuestro apetito.</t>
  </si>
  <si>
    <t>Favorecimientos en la elaboración del Concepto Técnico de Licencias Urbanísticas</t>
  </si>
  <si>
    <t>La complejidad de los análisis y la disponibilidad de información hacen que los tiempos de respuesta con los que legalmente se cuenta para la elaboración de los conceptos técnicos  (CT) sean insuficientes.
Además las entidades distritales que solicitan los Conceptos Técnicos sobrepasan la demanda estimada mensualmente.</t>
  </si>
  <si>
    <t xml:space="preserve">Dado que las solicitudes son por demanda se planeó un número de profesionales para atender las mismas, sin embargo se han recibido mayor cantidad de solicitudes por parte de Secretaria Distrital de Planeación y Secretaria Distrital de Hábitat,  por tanto el número de profesionales no ha sido suficiente. </t>
  </si>
  <si>
    <t xml:space="preserve">Grupo de Conceptos para la Planificación Territorial - Posibilidad de Afectación Reputacional por incumplimiento en los términos legales de entrega de los conceptos técnicos para legalización, regularización y/o planes parciales. </t>
  </si>
  <si>
    <t>Media: La actividad que conlleva el riesgo se ejecuta de 24 a 500 veces por año</t>
  </si>
  <si>
    <t xml:space="preserve">De acuerdo con la auditoria de Control Interno realizada al grupo de CTPT en el primer semestre de 2022, permitio detectar que es necesario establecer rangos de apetito tolerancia y capacidad del riesgo, los cuales se determinaron con base en la proyección anual de CT emitidos y los históricos que permitieron calcular las probabilidades de emitir Conceptos por fuera de los tiempos establecidos en los decretos distritales. </t>
  </si>
  <si>
    <t>Antes, durante o después de la elaboración del concepto técnico de licencias urbanísticas.</t>
  </si>
  <si>
    <t xml:space="preserve">Posible entrega de dádivas o posibles presiones a servidores para que realicen los conceptos técnicos de licencias urbanísticas de manera rápida o favorable.
</t>
  </si>
  <si>
    <t>Posibilidad de modificación en la priorización de la atención o en el resultado del Concepto Técnico en favor de terceros.</t>
  </si>
  <si>
    <t>Grupo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t>
  </si>
  <si>
    <t>Corrupción</t>
  </si>
  <si>
    <t>Fraude Externo</t>
  </si>
  <si>
    <t>Posible: Al menos una vez en los últimos dos años.</t>
  </si>
  <si>
    <t xml:space="preserve">Elaboración y emisión de las Certificaciones de riesgo, de acuerdo a la tabla de retención definida por la entidad. </t>
  </si>
  <si>
    <t>Afectación Económica o Presupuestal</t>
  </si>
  <si>
    <t>1. Baja productividad relacionada con la curva de aprendizaje.   
2. Fallas en las plataformas internas y externas donde se consulta la información.
3. Complejidad de las solicitudes radicadas en la entidad.</t>
  </si>
  <si>
    <t>Cantidad de solicitudes recibidas, la cual supera la capacidad de respuesta que tiene el personal.</t>
  </si>
  <si>
    <t xml:space="preserve">Grupo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(Falta de personal para la elaboración de respuestas) y externos (Cantidad de solicitudes recibidas) para dar respuesta a la cantidad de solicitudes recibidas. </t>
  </si>
  <si>
    <t>En el año 2022 se han respondido aproximadamente 2068 radicados de los cuales se tienen 58 radicados respondidos por fuera del tiempo, equivalente a un 2.8%.
En cuanto al valor de la capacidad del riesgo se toma un 20%, siendo un valor el doble del valor tolerable aunque no se considera que con este valor no se pueda cumplir la meta del numero de respuestas, si ocasionaría mala imagen de la entidad ante la ciudadanía en general.</t>
  </si>
  <si>
    <t xml:space="preserve">Asignación del Responsable y Línea Base del Escenario de riesgo </t>
  </si>
  <si>
    <t>1. Sin responsable designado para cada escenario.
2. No se publica información con los soportes técnicos.
3. Falta de rigurosidad en la revisión de la información conforme los procedimientos del proceso.</t>
  </si>
  <si>
    <t>1. Expedición de nuevos lineamientos técnicos que genera impactos en la gestión del escenario.
2. Falta de soporte técnico por falta de responsable
3. Información base documental y geográfica desactualizada para la caracterización de los escenarios.</t>
  </si>
  <si>
    <t xml:space="preserve">Posibilidad de afectación reputacional porque la información de los escenarios de riesgos que se encuentra publicada este desactualizada o sin soportes técnicos o sin incluir cambios normativos y que la comunidad consulte información imprecisa  o que la información misional esté desactualizada. </t>
  </si>
  <si>
    <t>Usuarios, productos y practicas, organizacionales</t>
  </si>
  <si>
    <t>Reputacional: El riesgo afecta la imagen de la entidad con algunos usuarios de relevancia frente al logro de los objetivos</t>
  </si>
  <si>
    <t>Etapa contractual y liquidación - Aprobaciones de los productos de Estudios</t>
  </si>
  <si>
    <t xml:space="preserve"> Incumplimiento en la obtención de los estudios o diseños</t>
  </si>
  <si>
    <t>Entregas de productos incompletos o desviaciones en el cronograma</t>
  </si>
  <si>
    <t>Posibilidad de afectación económica de la entidad, por incumplimiento en la obtención de los estudios o diseños, debido a la entrega de productos incompletos o desviaciones en el cronograma que no fuesen gestionadas contractualmente.</t>
  </si>
  <si>
    <t>Económico: Entre 100 y 500 SMLMV</t>
  </si>
  <si>
    <t>En la elaboración de estudios se pueden presentar influencias externas: del clima, revisiones de productos por interventores o entidades o demoras administrativas, que conlleven a incrementar los tiempos de la elaboración de productos, afectando las cantidades de productos programadas. Los porcentajes se establecieron con la experiencia de los 4 años anteriores.</t>
  </si>
  <si>
    <t>Etapa contractual - Seguimiento y supervisión de los procesos de contratación del Grupo Monitoreo</t>
  </si>
  <si>
    <t xml:space="preserve">Ausencia o inadecuado seguimiento a la ejecución de los contratos de bienes y/o servicios, supervisados por el equipo. </t>
  </si>
  <si>
    <t xml:space="preserve">Malas prácticas de supervisión a la ejecución de contratos, que puedan ocasionar pérdidas o gastos innecesarios a la entidad. </t>
  </si>
  <si>
    <t>Posibilidad de afectación económica o presupuestal y reputacional por la ausencia o inadecuado seguimiento a la ejecución de los contratos de bienes y/o servicios supervisados por el equipo, debido a malas prácticas de supervisión de contratos en su fase de ejecución.</t>
  </si>
  <si>
    <t>Baja: La actividad que conlleva el riesgo se ejecuta de 3 a 24 veces por año</t>
  </si>
  <si>
    <t>A pesar de la posible ausencia o inadecuado seguimiento a la ejecución de los contratos de bienes y/o servicios supervisados por el equipo, se dé el cumplimiento del objeto contractual.</t>
  </si>
  <si>
    <t>Cargar Sistemas de Información SIG Predial</t>
  </si>
  <si>
    <t>El profesional encargado de emitir el Concepto o Diagnóstico Técnico, no ha informado de manera oportuna al SIG sobre la emisión del Documento Técnico, ocasionando ventanas de desactualización en la información sobre Conceptos y Diagnósticos Tecnicos en la Base de Datos Geográfica Coporativa del IDIGER.</t>
  </si>
  <si>
    <t>El encargado de emitir el Concepto o Diagnóstico Técnico, no informa al SIG sobre la emisión del Documento Técnico para que este pueda ser cargado en la Base de Datos Geográfica Corporativa del IDIGER.</t>
  </si>
  <si>
    <t>Grupo SIG - Posibilidad de Afectación Reputacional  porque la información sobre Conceptos y Diagnósticos Técnicos Emitidos en la Base de Datos Geográfica Corporativa del IDIGER, se encuentra desactualizada, afectando la consulta de antecedentes y ocasionando respuestas oficiales incompletas o con información desactualizada. Esto debido a que no se informa oportunamente al grupo del Sistema de Información Geográfica sobre la emisión de los documentos.</t>
  </si>
  <si>
    <t xml:space="preserve">Unidad </t>
  </si>
  <si>
    <t>Aunque esta establecido por procedimiento, que cada vez que sea emitido un CT este debe ser informado al SIG para su carga en la base, puede darse el caso que este no sea informado debido a no contar con cambios en las capas geográficas. Como parte del proceso de emisión de un Diagnóstico Técnico, se estableció que todo DI generado, debe contar con salida gráfica emitida por el SIG, esto ha permitido que exista un control en los registros de los Diagnósticos Técnicos, sin embargo es posible que sucedan casos donde un DI no es emitido y este no es informado al SIG para su eliminación en la base.</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</si>
  <si>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</si>
  <si>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</si>
  <si>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</si>
  <si>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</si>
  <si>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</si>
  <si>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</si>
  <si>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</si>
  <si>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</si>
  <si>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</si>
  <si>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</si>
  <si>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</si>
  <si>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</si>
  <si>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</si>
  <si>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</si>
  <si>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</si>
  <si>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</si>
  <si>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</si>
  <si>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</si>
  <si>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</si>
  <si>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</si>
  <si>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</si>
  <si>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</si>
  <si>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</si>
  <si>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</si>
  <si>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</si>
  <si>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</si>
  <si>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</si>
  <si>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</si>
  <si>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</si>
  <si>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</si>
  <si>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</si>
  <si>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</si>
  <si>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</si>
  <si>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</si>
  <si>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</si>
  <si>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</si>
  <si>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</si>
  <si>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</si>
  <si>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</si>
  <si>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</si>
  <si>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</si>
  <si>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</si>
  <si>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</si>
  <si>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</si>
  <si>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</si>
  <si>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</si>
  <si>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</si>
  <si>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</si>
  <si>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</si>
  <si>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</si>
  <si>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</si>
  <si>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</si>
  <si>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</si>
  <si>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</si>
  <si>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</si>
  <si>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</si>
  <si>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</si>
  <si>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</si>
  <si>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</si>
  <si>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</si>
  <si>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</si>
  <si>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</si>
  <si>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</si>
  <si>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 xml:space="preserve">Profesional Especializado grado 29 - Grupo Asistencia Técnica </t>
  </si>
  <si>
    <t>Emite correos electrónicos de alerta a los profesionales del grupo de Asistencia Técnica, con base en la información suministrada por parte del Asistente Administrativo de la Subidrección de Análisis de Riesgos,   sobre próximos vencimientos. Los correos se enviarán semanalmente indicando los vencimientos de la semana en curso y los próximos a vencerse durante la semana siguiente.</t>
  </si>
  <si>
    <t xml:space="preserve">Con el propósito de evitar que las respuestas  solicitadas se emitan por fuera de terminos legales. </t>
  </si>
  <si>
    <t>Preventivo</t>
  </si>
  <si>
    <t>Manual</t>
  </si>
  <si>
    <t>Sin Documentar</t>
  </si>
  <si>
    <t>Continua</t>
  </si>
  <si>
    <t>Con registro</t>
  </si>
  <si>
    <t>Correo electrónico</t>
  </si>
  <si>
    <t>CORDIS</t>
  </si>
  <si>
    <t>En reuniones períódicas de grupo se abordará el tema de vencidos y próximos a vencerse para tomar las acciones pertinentes.</t>
  </si>
  <si>
    <t xml:space="preserve">Profesional Encargado de elaboración del CT, del área de Conceptos Técnicos para la Palnifiación Territorial </t>
  </si>
  <si>
    <t xml:space="preserve">Cuando se asigne o excluya un predio en la categoria de amenaza alta no urbanizable o riesgo alto no mitigable, el profesional encargado de la elaboración del Concepto Técnico deberá presentar y sustentar técnicamente ante comité interno de Conceptos Técnicos para la Planificación Territorial. </t>
  </si>
  <si>
    <t>Con el Propósito de evitar errores involuntarios en la categorización de predios en Alto Riesgo No Mitigable y Amenaza Alta No Urbanizable.</t>
  </si>
  <si>
    <t>Expediente de Elaboración del Concepto Técnico (Unidad Compartida en Drive para Grupo CTPT)</t>
  </si>
  <si>
    <t>Matriz de seguimiento a los Conceptos Técnicos (Control CT de CPT)</t>
  </si>
  <si>
    <t>En el comité Interno del área de CTPT</t>
  </si>
  <si>
    <t>Profesional especializado 222-29 y 222-23</t>
  </si>
  <si>
    <t xml:space="preserve">Diligencia mensualmente la Matriz de seguimiento a los Conceptos Técnicos (Control CT de CPT).
</t>
  </si>
  <si>
    <t>con el propósito de obtener una alerta que permita  generar una respuesta oficial previa al vencimiento del radicado que indique a la entidad solicitante como se dará respuesta de fondo.</t>
  </si>
  <si>
    <t>Unidad Compartida en Drive para Grupo CTPT</t>
  </si>
  <si>
    <t>La matriz diligenciada presenta una alerta previa ante la fecha limite de vencimiento con el propósito de emitir la respuesta oficial por parte de la entidad donde se solicite ampliar los términos para la respuesta de fondo.</t>
  </si>
  <si>
    <t>Profesional Especializado grado 29 - Grupo de Conceptos para Proyectos Públicos</t>
  </si>
  <si>
    <t>Ejerce un control sobre los radicados asignados y los tiempos de vencimiento y generar alertas frente a los radicados próximos a vencerse. Se realiza diariamente</t>
  </si>
  <si>
    <t>Con el propósito de evitar que las respuestas  solicitadas se emitan por fuera de términos legales. (Se realiza mediante alertas por correo electrónico).</t>
  </si>
  <si>
    <t>Sin registro</t>
  </si>
  <si>
    <t>Se envía via correo electrónico</t>
  </si>
  <si>
    <t>En reunión periódica se advierte de las situaciones presentadas.</t>
  </si>
  <si>
    <t>Revisa permanentemente por parte de los contratistas y funcionarios los tiempos de vencimiento, de acuerdo con el CORDIS, y priorizar la elaboración, revisión y emisión de las respuestas. Se realiza diariamente</t>
  </si>
  <si>
    <t>con el propósito de evitar que las respuestas  solicitadas se emitan por fuera de términos legales.(Se realiza mediante alertas por correo electrónico).</t>
  </si>
  <si>
    <t>Detectivo</t>
  </si>
  <si>
    <t>Revisa permanentemente por parte de los contratistas y funcionarios las correcciones que se realizan a los documentos elaborados y priorizar los ajustes y la devolución de los documentos corregidos asi como la emisión de los mismos.  Se realiza diariamente</t>
  </si>
  <si>
    <t>Verifica que exista un responsable</t>
  </si>
  <si>
    <t>con el propósito que exista soporte técnico y que estén validados los contenidos. La accion se realiza de manera mensual y se registra en los formatos de caracterización dispuestos para tal fin (CR-FT-35, CR-FT-36, CR-FT-37, CR-FT-38 y CR-FT-43</t>
  </si>
  <si>
    <t>Aleatoria</t>
  </si>
  <si>
    <t xml:space="preserve">Supervisor del contrato / apoyo a la supervisión / interventoría </t>
  </si>
  <si>
    <t>revisará y aprobará el cronograma del proyecto</t>
  </si>
  <si>
    <t>elaborado al inicio del contrato, donde se asignan tiempos adecuados y se deberá generar oficio de aprobación como evidencia.</t>
  </si>
  <si>
    <t>Documentado</t>
  </si>
  <si>
    <t>Carpetas contractuales</t>
  </si>
  <si>
    <t>Cronograma propuesto por el contratista</t>
  </si>
  <si>
    <t>El supervisor, apoyo a la supervisión o  interventoría emitirán observaciones y el contratista deberá ajustar su cronograma</t>
  </si>
  <si>
    <t>realizará seguimiento mensual detallado</t>
  </si>
  <si>
    <t>mediante informes que permitan identificar desviaciones, demoras o viscisitudes.</t>
  </si>
  <si>
    <t>Comunicaciones continuas a lo largo del contrato</t>
  </si>
  <si>
    <t>Si se encuentran desviaciones en tiempos, se solicitará el cumplimiento respectivo y se documentará mediante oficios e informes de supervisión</t>
  </si>
  <si>
    <t>Supervisor del contrato / apoyo a la supervisión</t>
  </si>
  <si>
    <t>realizará seguimiento mensual detallado a la ejecución contractual</t>
  </si>
  <si>
    <t>para identificar el cumplimiento del objeto y obligaciones contractuales mediante la revisión de informes periódicos, las revisión de evidencias cargadas en el sistema NAS y la verificación de las características técnicas de los productos contratados.</t>
  </si>
  <si>
    <t>Comunicaciones continuas en la ejecución  del contrato.
Informes de ejecución contractual.</t>
  </si>
  <si>
    <t xml:space="preserve">Si se encuentran incumplimientos o deficiencias en la ejecución de los contratos, se requiere de manera documentada al contratista </t>
  </si>
  <si>
    <t>Profesional  SIG y Profesional CPT</t>
  </si>
  <si>
    <t>Realiza el envío de listados de conceptos emitidos en el mes, listado que se contrasta con la base.</t>
  </si>
  <si>
    <t>Para identificar los conceptos técnicos emitidos que no han sido cargados cada mes mediante la revisión del listado vs la base de datos geográfica.</t>
  </si>
  <si>
    <t>De acuerdo a lo reportado se hace el ajuste directamente en la base de datos.</t>
  </si>
  <si>
    <t>Profesional SIG y Profesional Asistencia Técnica</t>
  </si>
  <si>
    <t>El profesional de asistencia técnica solicita la elaboración de la salida gráfica del Diagnóstico Técnico, el profesional SIG con la solicitud realiza el ingreso del registro en la Base Geográfica Corporativa del IDIGER.</t>
  </si>
  <si>
    <t>Para el ingreso del registro del Diagnóstico Técnico en la Base Geográfica Corporativa del IDIGER, el profesional de asistencia envia una solicitud mediante correo electronico para cada diagnóstico elaborado.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</si>
  <si>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</si>
  <si>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</si>
  <si>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</si>
  <si>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</si>
  <si>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</si>
  <si>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</si>
  <si>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</si>
  <si>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</si>
  <si>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</si>
  <si>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</si>
  <si>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</si>
  <si>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</si>
  <si>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</si>
  <si>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</si>
  <si>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</si>
  <si>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</si>
  <si>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</si>
  <si>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</si>
  <si>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</si>
  <si>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</si>
  <si>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</si>
  <si>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</si>
  <si>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</si>
  <si>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</si>
  <si>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</si>
  <si>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</si>
  <si>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</si>
  <si>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</si>
  <si>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Profesionales del grupo funcional de CPT y Subdirector(a) de Análisis de Riesgos y Efectos del Cambio Climatico</t>
  </si>
  <si>
    <t>A demanda (cada vez que ingrese una solicitud de concepto técnico para licencia de urbanización)</t>
  </si>
  <si>
    <t>Determinar que el concepto realizado por el contratista, cumpla con los parametros de calidad y contenido establecidos por la normatividad vigente, evitando sesgos en su emisión.</t>
  </si>
  <si>
    <t>1) Una vez elaborado el concepto técnico por el contratista, pasa a la primera revisión del profesional 222-23 del grupo CPT.
2) Posteriormentre, se procede con la segunda revisión, por parte del profesional 222-29, responsable del grupo CPT.
3) Finalmente, se procede con la revisión del (de la) Subdirector(a) de Análisis, quien firma la respuesta oficial correspondiente.</t>
  </si>
  <si>
    <t xml:space="preserve">1) Realizar una reunión interna para analizar el posible caso de corrupción y decidir si amerita o no la notificación a las dependencias pertinentes. </t>
  </si>
  <si>
    <t>1) Concepto técnico de licencia urbanistica firmado por el contratista y los dos responsables de la revisión.
2)  Respuesta oficial firmada por el(la) Subdirector(a) de Análisis.
3) Ante desviación: Acta de reunión del posible caso de corrupción analizado y/o correo electrónico de notificación.</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</si>
  <si>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</si>
  <si>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</si>
  <si>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</si>
  <si>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</si>
  <si>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</si>
  <si>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</si>
  <si>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</si>
  <si>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</si>
  <si>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</si>
  <si>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</si>
  <si>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</si>
  <si>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</si>
  <si>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</si>
  <si>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</si>
  <si>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</si>
  <si>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</si>
  <si>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</si>
  <si>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</si>
  <si>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</si>
  <si>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</si>
  <si>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</si>
  <si>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</si>
  <si>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</si>
  <si>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</si>
  <si>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</si>
  <si>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</si>
  <si>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</si>
  <si>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Aceptar</t>
  </si>
  <si>
    <t>Reducir</t>
  </si>
  <si>
    <t>Notificación ante la Oficina de Control Interno sobre presiones u ofrecimientos para que se altere el resultado permitiendo que el concepto no cuente con la calidad necesaria o para que se altere el orden de atención de los conceptos técnicos para licencias urbanísticas dando prioridad a una solicitud sobre otra(s) radicada(s) con anterioridad.</t>
  </si>
  <si>
    <t>Grupo Conceptos para la Planificación Territorial</t>
  </si>
  <si>
    <t>Reducir (Mitigar)</t>
  </si>
  <si>
    <t>Responsable aprobará el cronograma del estudio donde se asignen tiempos adecuados (10%).
Responsable  realizará seguimiento mensual detallado para identificar desviaciones, demoras o viscisitudes (90%).</t>
  </si>
  <si>
    <t>Estudios y Diseños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</si>
  <si>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</si>
  <si>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</si>
  <si>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</si>
  <si>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</si>
  <si>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</si>
  <si>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</si>
  <si>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</si>
  <si>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</si>
  <si>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</si>
  <si>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</si>
  <si>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</si>
  <si>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</si>
  <si>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</si>
  <si>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</si>
  <si>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</si>
  <si>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</si>
  <si>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</si>
  <si>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</si>
  <si>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Para el periodo enero-abril 2023 se emitieron 9 conceptos de licencias urbanísticas sin notificación a la Oficina de Control Interno.</t>
  </si>
  <si>
    <t>Para el periodo se ejecutaron dos de los controles propuestos ya que el tercero y último depende que se presente el evento de corrupción, que en este caso, no se presentó.</t>
  </si>
  <si>
    <r>
      <rPr>
        <b/>
        <sz val="9"/>
        <color theme="1"/>
        <rFont val="Arial Narrow"/>
      </rPr>
      <t xml:space="preserve">Reporte de los controles: </t>
    </r>
    <r>
      <rPr>
        <sz val="9"/>
        <color theme="1"/>
        <rFont val="Arial Narrow"/>
      </rPr>
      <t xml:space="preserve">Se anexan las evidencias que dan cuenta de la ejecución del control, no obstante, la evidencia No. 3, depende de que se presente el evento de corrupción, y en este caso para el periodo evaluado del 01/01/2023 al 15/04/2023 no se presentaron eventos en los que se hayan ofrecido dádivas o generado presiones para emitir un concepto técnico de licencias urbanísticas sesgado o prioritario, de acuerdo con el orden de llegada de las solicitudes.
</t>
    </r>
    <r>
      <rPr>
        <b/>
        <sz val="9"/>
        <color theme="1"/>
        <rFont val="Arial Narrow"/>
      </rPr>
      <t xml:space="preserve">Reporte de Acciones: </t>
    </r>
    <r>
      <rPr>
        <sz val="9"/>
        <color theme="1"/>
        <rFont val="Arial Narrow"/>
      </rPr>
      <t>No se anexan evidencias de la acción, ya que en el periodo evaluado, no se presentaron eventos en los que se hayan ofrecido dádivas o generado presiones para emitir un concepto técnico de licencias urbanísticas sesgado o prioritario, de acuerdo con el orden de llegada de las solicitudes.</t>
    </r>
  </si>
  <si>
    <r>
      <rPr>
        <sz val="9"/>
        <color theme="1"/>
        <rFont val="Arial Narrow"/>
      </rPr>
      <t xml:space="preserve">CONTROL 1: </t>
    </r>
    <r>
      <rPr>
        <u/>
        <sz val="9"/>
        <color rgb="FF1155CC"/>
        <rFont val="Arial Narrow"/>
      </rPr>
      <t>https://drive.google.com/drive/folders/1WWa2XVf7gQuppjuU7OtcA4KsoGnZ5n3-?usp=share_link</t>
    </r>
    <r>
      <rPr>
        <sz val="9"/>
        <color theme="1"/>
        <rFont val="Arial Narrow"/>
      </rPr>
      <t xml:space="preserve">
Durante el periodo se evidencia la atención con respecto a los 9 conceptos técnicos de licencias urbanísticas , asi como se evidencia las respuestas a solicitudes y el consolidado del periodo
ACCIÓN 1: </t>
    </r>
    <r>
      <rPr>
        <u/>
        <sz val="9"/>
        <color rgb="FF1155CC"/>
        <rFont val="Arial Narrow"/>
      </rPr>
      <t>https://drive.google.com/drive/folders/1dhR4Jcto2ZmKlmOhvHlPOaVXwrBIVeEa?usp=share_link</t>
    </r>
    <r>
      <rPr>
        <sz val="9"/>
        <color theme="1"/>
        <rFont val="Arial Narrow"/>
      </rPr>
      <t xml:space="preserve">
No se ha registrado acciones teniendo en cuenta que no se ha presentado durante el periodo 
</t>
    </r>
    <r>
      <rPr>
        <b/>
        <sz val="9"/>
        <color theme="1"/>
        <rFont val="Arial Narrow"/>
      </rPr>
      <t>Realizando así,  la verificación del cumplimiento en un 100%</t>
    </r>
    <r>
      <rPr>
        <sz val="9"/>
        <color theme="1"/>
        <rFont val="Arial Narrow"/>
      </rPr>
      <t xml:space="preserve"> bbf</t>
    </r>
  </si>
  <si>
    <t>Acción: No se registra seguimiento de la acción por tanto el avance es de 0% Control: Se evidencia la ejecución del control el cual es idoneo  y adecuado para prevenir o mitigar el riesgo de corrupción identificado.</t>
  </si>
  <si>
    <t>Las evidencias de la ejecución de los controles se encuentran documentadas y demuestran su cumplimiento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</si>
  <si>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</si>
  <si>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</si>
  <si>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</si>
  <si>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</si>
  <si>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</si>
  <si>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</si>
  <si>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</si>
  <si>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</si>
  <si>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</si>
  <si>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</si>
  <si>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</si>
  <si>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</si>
  <si>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</si>
  <si>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</si>
  <si>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</si>
  <si>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</si>
  <si>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</si>
  <si>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</si>
  <si>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</si>
  <si>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</si>
  <si>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</si>
  <si>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</si>
  <si>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</si>
  <si>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</si>
  <si>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</si>
  <si>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</si>
  <si>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</si>
  <si>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</si>
  <si>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</si>
  <si>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</si>
  <si>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</si>
  <si>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</si>
  <si>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</si>
  <si>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</si>
  <si>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</si>
  <si>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</si>
  <si>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</si>
  <si>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</si>
  <si>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</si>
  <si>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</si>
  <si>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</si>
  <si>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</si>
  <si>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</si>
  <si>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Evitar</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</si>
  <si>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</si>
  <si>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</si>
  <si>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</si>
  <si>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</si>
  <si>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Automático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</si>
  <si>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</si>
  <si>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</si>
  <si>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</si>
  <si>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</si>
  <si>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</si>
  <si>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</si>
  <si>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</si>
  <si>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</si>
  <si>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</si>
  <si>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</si>
  <si>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</si>
  <si>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</si>
  <si>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Afectación Económica (o presupuestal) y Reputacional</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</si>
  <si>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</si>
  <si>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</si>
  <si>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</si>
  <si>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</si>
  <si>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</si>
  <si>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</si>
  <si>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</si>
  <si>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</si>
  <si>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</si>
  <si>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</si>
  <si>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</si>
  <si>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</si>
  <si>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</si>
  <si>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</si>
  <si>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</si>
  <si>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</si>
  <si>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</si>
  <si>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</si>
  <si>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</si>
  <si>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</si>
  <si>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</si>
  <si>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</si>
  <si>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</si>
  <si>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</si>
  <si>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</si>
  <si>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</si>
  <si>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</si>
  <si>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</si>
  <si>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</si>
  <si>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</si>
  <si>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</si>
  <si>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</si>
  <si>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</si>
  <si>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</si>
  <si>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</si>
  <si>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</si>
  <si>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</si>
  <si>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</si>
  <si>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</si>
  <si>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</si>
  <si>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</si>
  <si>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</si>
  <si>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</si>
  <si>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</si>
  <si>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</si>
  <si>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</si>
  <si>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</si>
  <si>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</si>
  <si>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</si>
  <si>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</si>
  <si>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</si>
  <si>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</si>
  <si>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</si>
  <si>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</si>
  <si>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</si>
  <si>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</si>
  <si>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</si>
  <si>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</si>
  <si>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</si>
  <si>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</si>
  <si>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</si>
  <si>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</si>
  <si>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</si>
  <si>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</si>
  <si>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</si>
  <si>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</si>
  <si>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</si>
  <si>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</si>
  <si>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</si>
  <si>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</si>
  <si>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</si>
  <si>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</si>
  <si>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</si>
  <si>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</si>
  <si>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</si>
  <si>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</si>
  <si>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</si>
  <si>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</si>
  <si>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</si>
  <si>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</si>
  <si>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</si>
  <si>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</si>
  <si>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</si>
  <si>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</si>
  <si>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</si>
  <si>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</si>
  <si>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</si>
  <si>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</si>
  <si>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</si>
  <si>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</si>
  <si>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</si>
  <si>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</si>
  <si>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No se reportan avances y soportes por parte del proceso, se recomienda ejecutar los controles para evitar la materialización del riesgo.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</si>
</sst>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7">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theme="1"/>
      <name val="Arial Narrow"/>
    </font>
    <font>
      <sz val="11"/>
      <color rgb="FF000000"/>
      <name val="&quot;Arial Narrow&quot;"/>
    </font>
    <font>
      <sz val="9"/>
      <color rgb="FF000000"/>
      <name val="&quot;Arial Narrow&quot;"/>
    </font>
    <font>
      <b/>
      <sz val="10"/>
      <color theme="1"/>
      <name val="Arial Narrow"/>
    </font>
    <font>
      <b/>
      <sz val="11"/>
      <color theme="1"/>
      <name val="Calibri"/>
    </font>
    <font>
      <b/>
      <sz val="9"/>
      <color theme="1"/>
      <name val="Century Gothic"/>
    </font>
    <font>
      <sz val="7"/>
      <color theme="1"/>
      <name val="Arial"/>
    </font>
    <font>
      <sz val="7"/>
      <color theme="1"/>
      <name val="Century Gothic"/>
    </font>
    <font>
      <u/>
      <sz val="9"/>
      <color rgb="FF1155CC"/>
      <name val="Arial Narrow"/>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9">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10" fontId="32" fillId="4" borderId="4" xfId="0" applyNumberFormat="1" applyFont="1" applyFill="1" applyBorder="1" applyAlignment="1">
      <alignment horizontal="center" vertical="center"/>
    </xf>
    <xf numFmtId="0" fontId="32" fillId="4" borderId="4" xfId="0" applyFont="1" applyFill="1" applyBorder="1" applyAlignment="1">
      <alignment horizontal="center" vertical="center" wrapText="1"/>
    </xf>
    <xf numFmtId="0" fontId="32"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3" fillId="4" borderId="4" xfId="0" applyFont="1" applyFill="1" applyBorder="1" applyAlignment="1">
      <alignment horizontal="center" vertical="center" wrapText="1"/>
    </xf>
    <xf numFmtId="0" fontId="33" fillId="4" borderId="4" xfId="0" applyFont="1" applyFill="1" applyBorder="1" applyAlignment="1">
      <alignment horizontal="center" vertical="center"/>
    </xf>
    <xf numFmtId="0" fontId="34" fillId="0" borderId="0" xfId="0" applyFont="1"/>
    <xf numFmtId="0" fontId="35" fillId="4" borderId="4" xfId="0" applyFont="1" applyFill="1" applyBorder="1" applyAlignment="1">
      <alignment horizontal="left" vertical="center" wrapText="1"/>
    </xf>
    <xf numFmtId="0" fontId="35" fillId="0" borderId="4" xfId="0" applyFont="1" applyBorder="1" applyAlignment="1">
      <alignment horizontal="left" vertical="center" wrapText="1"/>
    </xf>
    <xf numFmtId="0" fontId="34" fillId="0" borderId="0" xfId="0" applyFont="1" applyAlignment="1">
      <alignment horizontal="left"/>
    </xf>
    <xf numFmtId="0" fontId="35" fillId="0" borderId="4" xfId="0" applyFont="1" applyBorder="1" applyAlignment="1">
      <alignment horizontal="left" vertical="center"/>
    </xf>
    <xf numFmtId="0" fontId="34"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7" fillId="3" borderId="11"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2" fillId="0" borderId="20" xfId="0" applyFont="1" applyBorder="1"/>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2" fillId="0" borderId="18" xfId="0" applyFont="1" applyBorder="1"/>
    <xf numFmtId="0" fontId="14" fillId="4" borderId="17" xfId="0" applyFont="1" applyFill="1" applyBorder="1" applyAlignment="1">
      <alignment horizontal="center" vertical="center"/>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5" fillId="4" borderId="17" xfId="0" applyFont="1" applyFill="1" applyBorder="1" applyAlignment="1">
      <alignment horizontal="center" vertical="center"/>
    </xf>
    <xf numFmtId="0" fontId="5" fillId="0" borderId="17" xfId="0" applyFont="1" applyBorder="1" applyAlignment="1">
      <alignment horizontal="center" vertical="center" wrapText="1"/>
    </xf>
    <xf numFmtId="49" fontId="5" fillId="0" borderId="17" xfId="0" applyNumberFormat="1" applyFont="1" applyBorder="1" applyAlignment="1">
      <alignment horizontal="center" vertical="center" wrapText="1"/>
    </xf>
    <xf numFmtId="9" fontId="5" fillId="0" borderId="17" xfId="0" applyNumberFormat="1" applyFont="1" applyBorder="1" applyAlignment="1">
      <alignment horizontal="center" vertical="center" wrapText="1"/>
    </xf>
    <xf numFmtId="0" fontId="14" fillId="0" borderId="17" xfId="0" applyFont="1" applyBorder="1" applyAlignment="1">
      <alignment horizontal="center" vertical="center"/>
    </xf>
    <xf numFmtId="9" fontId="17" fillId="0" borderId="17" xfId="0" applyNumberFormat="1" applyFont="1" applyBorder="1" applyAlignment="1">
      <alignment horizontal="center" vertical="center" wrapText="1"/>
    </xf>
    <xf numFmtId="0" fontId="14" fillId="0" borderId="17" xfId="0" applyFont="1" applyBorder="1" applyAlignment="1">
      <alignment horizontal="center" vertical="center" wrapText="1"/>
    </xf>
    <xf numFmtId="0" fontId="4" fillId="0" borderId="11" xfId="0" applyFont="1" applyBorder="1" applyAlignment="1">
      <alignment horizontal="left" vertical="center"/>
    </xf>
    <xf numFmtId="0" fontId="19" fillId="3" borderId="17"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7" fillId="0" borderId="17" xfId="0" applyFont="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22" fillId="0" borderId="1" xfId="0" applyFont="1" applyBorder="1" applyAlignment="1">
      <alignment horizontal="center" vertical="center"/>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9" fontId="5" fillId="0" borderId="18" xfId="0" applyNumberFormat="1" applyFont="1" applyBorder="1" applyAlignment="1">
      <alignment horizontal="center" vertical="center" wrapText="1"/>
    </xf>
    <xf numFmtId="164" fontId="27" fillId="0" borderId="18" xfId="0" applyNumberFormat="1" applyFont="1" applyBorder="1" applyAlignment="1">
      <alignment horizontal="center" vertical="center" wrapText="1"/>
    </xf>
    <xf numFmtId="164" fontId="27" fillId="0" borderId="17" xfId="0" applyNumberFormat="1" applyFont="1" applyBorder="1" applyAlignment="1">
      <alignment horizontal="center" vertical="center" wrapText="1"/>
    </xf>
    <xf numFmtId="0" fontId="27" fillId="0" borderId="18" xfId="0" applyFont="1" applyBorder="1" applyAlignment="1">
      <alignment horizontal="center" vertical="center" wrapText="1"/>
    </xf>
    <xf numFmtId="0" fontId="17" fillId="0" borderId="17" xfId="0" applyFont="1" applyBorder="1" applyAlignment="1">
      <alignment horizontal="left" vertical="center" wrapText="1"/>
    </xf>
    <xf numFmtId="0" fontId="28" fillId="0" borderId="17" xfId="0"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30" fillId="0" borderId="17" xfId="0" applyFont="1" applyBorder="1" applyAlignment="1">
      <alignment horizontal="center" vertical="center" wrapText="1"/>
    </xf>
    <xf numFmtId="9" fontId="29" fillId="0" borderId="17" xfId="0" applyNumberFormat="1" applyFont="1" applyBorder="1" applyAlignment="1">
      <alignment horizontal="center" vertical="center"/>
    </xf>
    <xf numFmtId="0" fontId="31" fillId="4" borderId="11" xfId="0" applyFont="1" applyFill="1" applyBorder="1" applyAlignment="1">
      <alignment horizontal="center" vertical="center" wrapText="1"/>
    </xf>
    <xf numFmtId="0" fontId="31" fillId="4" borderId="17"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1</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143530720"/>
        <c:axId val="-2075623408"/>
      </c:barChart>
      <c:catAx>
        <c:axId val="-14353072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075623408"/>
        <c:crosses val="autoZero"/>
        <c:auto val="1"/>
        <c:lblAlgn val="ctr"/>
        <c:lblOffset val="100"/>
        <c:noMultiLvlLbl val="1"/>
      </c:catAx>
      <c:valAx>
        <c:axId val="-207562340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4353072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2075622864"/>
        <c:axId val="-2075619056"/>
      </c:barChart>
      <c:catAx>
        <c:axId val="-207562286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075619056"/>
        <c:crosses val="autoZero"/>
        <c:auto val="1"/>
        <c:lblAlgn val="ctr"/>
        <c:lblOffset val="100"/>
        <c:noMultiLvlLbl val="1"/>
      </c:catAx>
      <c:valAx>
        <c:axId val="-2075619056"/>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207562286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2075618512"/>
        <c:axId val="-2075620144"/>
      </c:barChart>
      <c:catAx>
        <c:axId val="-207561851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075620144"/>
        <c:crosses val="autoZero"/>
        <c:auto val="1"/>
        <c:lblAlgn val="ctr"/>
        <c:lblOffset val="100"/>
        <c:noMultiLvlLbl val="1"/>
      </c:catAx>
      <c:valAx>
        <c:axId val="-2075620144"/>
        <c:scaling>
          <c:orientation val="minMax"/>
        </c:scaling>
        <c:delete val="0"/>
        <c:axPos val="l"/>
        <c:numFmt formatCode="0%" sourceLinked="1"/>
        <c:majorTickMark val="cross"/>
        <c:minorTickMark val="cross"/>
        <c:tickLblPos val="nextTo"/>
        <c:spPr>
          <a:ln>
            <a:noFill/>
          </a:ln>
        </c:spPr>
        <c:crossAx val="-207561851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39321151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52100081"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2081664031"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drive.google.com/drive/folders/1WWa2XVf7gQuppjuU7OtcA4KsoGnZ5n3-?usp=share_lin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0" t="s">
        <v>8</v>
      </c>
      <c r="B8" s="67"/>
      <c r="C8" s="79" t="str">
        <f>IFERROR(VLOOKUP(C6,'Datos Hoja 1'!$A$1:$D$17,2,FALSE),"")</f>
        <v>Generar conocimiento del Riesgo y los efectos de cambio climático mediante el análisis de información general y detallada para definir acciones de reducción de riesgo, adaptación al cambio climático y manejo de desastres en la
ciudad.</v>
      </c>
      <c r="D8" s="134"/>
      <c r="E8" s="134"/>
      <c r="F8" s="134"/>
      <c r="G8" s="134"/>
      <c r="H8" s="135"/>
      <c r="I8" s="79" t="str">
        <f>IFERROR(VLOOKUP(C6,'Datos Hoja 1'!$A$1:$D$17,3,FALSE),"")</f>
        <v>Desde la identificación y caracterización de escenarios de riesgo, el análisis de riesgos de manera general y detallada, definición de medidas de reducción de riesgo, incluidas las acciones de monitoreo de riesgos en la ciudad.</v>
      </c>
      <c r="J8" s="73"/>
      <c r="K8" s="73"/>
      <c r="L8" s="67"/>
      <c r="M8" s="2"/>
      <c r="N8" s="2"/>
      <c r="O8" s="4"/>
      <c r="P8" s="4"/>
      <c r="Q8" s="4"/>
      <c r="R8" s="4"/>
      <c r="S8" s="4"/>
      <c r="T8" s="4"/>
      <c r="U8" s="4"/>
      <c r="V8" s="4"/>
      <c r="W8" s="4"/>
      <c r="X8" s="4"/>
      <c r="Y8" s="4"/>
      <c r="Z8" s="4"/>
    </row>
    <row r="9" spans="1:26" ht="42.75" customHeight="1">
      <c r="A9" s="70"/>
      <c r="B9" s="71"/>
      <c r="C9" s="136"/>
      <c r="D9" s="137"/>
      <c r="E9" s="137"/>
      <c r="F9" s="137"/>
      <c r="G9" s="137"/>
      <c r="H9" s="138"/>
      <c r="I9" s="68"/>
      <c r="J9" s="74"/>
      <c r="K9" s="74"/>
      <c r="L9" s="69"/>
      <c r="M9" s="2"/>
      <c r="N9" s="2"/>
      <c r="O9" s="4"/>
      <c r="P9" s="4"/>
      <c r="Q9" s="4"/>
      <c r="R9" s="4"/>
      <c r="S9" s="4"/>
      <c r="T9" s="4"/>
      <c r="U9" s="4"/>
      <c r="V9" s="4"/>
      <c r="W9" s="4"/>
      <c r="X9" s="4"/>
      <c r="Y9" s="4"/>
      <c r="Z9" s="4"/>
    </row>
    <row r="10" spans="1:26" ht="27.75" customHeight="1">
      <c r="A10" s="80" t="s">
        <v>9</v>
      </c>
      <c r="B10" s="67"/>
      <c r="C10" s="79" t="str">
        <f>IFERROR(VLOOKUP(C6,'Datos Hoja 1'!$A$1:$D$17,4,FALSE),"")</f>
        <v>No. 2: Fortalecer y promover el conocimiento del riesgo de desastres y efectos del cambio climático para la toma de decisiones frente a las medidas de reducción, manejo y adaptación en el Distrito de Capital.</v>
      </c>
      <c r="D10" s="134"/>
      <c r="E10" s="134"/>
      <c r="F10" s="134"/>
      <c r="G10" s="134"/>
      <c r="H10" s="135"/>
      <c r="I10" s="68"/>
      <c r="J10" s="74"/>
      <c r="K10" s="74"/>
      <c r="L10" s="69"/>
      <c r="M10" s="2"/>
      <c r="N10" s="2"/>
      <c r="O10" s="4"/>
      <c r="P10" s="4"/>
      <c r="Q10" s="4"/>
      <c r="R10" s="4"/>
      <c r="S10" s="4"/>
      <c r="T10" s="4"/>
      <c r="U10" s="4"/>
      <c r="V10" s="4"/>
      <c r="W10" s="4"/>
      <c r="X10" s="4"/>
      <c r="Y10" s="4"/>
      <c r="Z10" s="4"/>
    </row>
    <row r="11" spans="1:26" ht="27.75" customHeight="1">
      <c r="A11" s="68"/>
      <c r="B11" s="69"/>
      <c r="C11" s="136"/>
      <c r="D11" s="137"/>
      <c r="E11" s="137"/>
      <c r="F11" s="137"/>
      <c r="G11" s="137"/>
      <c r="H11" s="138"/>
      <c r="I11" s="70"/>
      <c r="J11" s="75"/>
      <c r="K11" s="75"/>
      <c r="L11" s="71"/>
      <c r="M11" s="2"/>
      <c r="N11" s="2"/>
      <c r="O11" s="4"/>
      <c r="P11" s="4"/>
      <c r="Q11" s="4"/>
      <c r="R11" s="4"/>
      <c r="S11" s="4"/>
      <c r="T11" s="4"/>
      <c r="U11" s="4"/>
      <c r="V11" s="4"/>
      <c r="W11" s="4"/>
      <c r="X11" s="4"/>
      <c r="Y11" s="4"/>
      <c r="Z11" s="4"/>
    </row>
    <row r="12" spans="1:26" ht="21" customHeight="1">
      <c r="A12" s="63" t="s">
        <v>10</v>
      </c>
      <c r="B12" s="58"/>
      <c r="C12" s="58"/>
      <c r="D12" s="58"/>
      <c r="E12" s="58"/>
      <c r="F12" s="58"/>
      <c r="G12" s="58"/>
      <c r="H12" s="58"/>
      <c r="I12" s="58"/>
      <c r="J12" s="58"/>
      <c r="K12" s="58"/>
      <c r="L12" s="59"/>
      <c r="M12" s="2"/>
      <c r="N12" s="2"/>
      <c r="O12" s="4"/>
      <c r="P12" s="4"/>
      <c r="Q12" s="4"/>
      <c r="R12" s="4"/>
      <c r="S12" s="4"/>
      <c r="T12" s="4"/>
      <c r="U12" s="4"/>
      <c r="V12" s="4"/>
      <c r="W12" s="4"/>
      <c r="X12" s="4"/>
      <c r="Y12" s="4"/>
      <c r="Z12" s="4"/>
    </row>
    <row r="13" spans="1:26" ht="16.5" customHeight="1">
      <c r="A13" s="9" t="s">
        <v>11</v>
      </c>
      <c r="B13" s="64" t="s">
        <v>12</v>
      </c>
      <c r="C13" s="59"/>
      <c r="D13" s="10" t="s">
        <v>11</v>
      </c>
      <c r="E13" s="64" t="s">
        <v>13</v>
      </c>
      <c r="F13" s="59"/>
      <c r="G13" s="9"/>
      <c r="H13" s="64" t="s">
        <v>14</v>
      </c>
      <c r="I13" s="59"/>
      <c r="J13" s="10" t="s">
        <v>11</v>
      </c>
      <c r="K13" s="64" t="s">
        <v>15</v>
      </c>
      <c r="L13" s="59"/>
      <c r="M13" s="2"/>
      <c r="N13" s="2"/>
      <c r="O13" s="4"/>
      <c r="P13" s="4"/>
      <c r="Q13" s="4"/>
      <c r="R13" s="4"/>
      <c r="S13" s="4"/>
      <c r="T13" s="4"/>
      <c r="U13" s="4"/>
      <c r="V13" s="4"/>
      <c r="W13" s="4"/>
      <c r="X13" s="4"/>
      <c r="Y13" s="4"/>
      <c r="Z13" s="4"/>
    </row>
    <row r="14" spans="1:26" ht="16.5" customHeight="1">
      <c r="A14" s="9" t="s">
        <v>11</v>
      </c>
      <c r="B14" s="64" t="s">
        <v>16</v>
      </c>
      <c r="C14" s="59"/>
      <c r="D14" s="10"/>
      <c r="E14" s="64" t="s">
        <v>17</v>
      </c>
      <c r="F14" s="59"/>
      <c r="G14" s="9"/>
      <c r="H14" s="64" t="s">
        <v>18</v>
      </c>
      <c r="I14" s="59"/>
      <c r="J14" s="10"/>
      <c r="K14" s="64" t="s">
        <v>19</v>
      </c>
      <c r="L14" s="59"/>
      <c r="M14" s="2"/>
      <c r="N14" s="2"/>
      <c r="O14" s="4"/>
      <c r="P14" s="4"/>
      <c r="Q14" s="4"/>
      <c r="R14" s="4"/>
      <c r="S14" s="4"/>
      <c r="T14" s="4"/>
      <c r="U14" s="4"/>
      <c r="V14" s="4"/>
      <c r="W14" s="4"/>
      <c r="X14" s="4"/>
      <c r="Y14" s="4"/>
      <c r="Z14" s="4"/>
    </row>
    <row r="15" spans="1:26" ht="25.5" customHeight="1">
      <c r="A15" s="9" t="s">
        <v>11</v>
      </c>
      <c r="B15" s="64" t="s">
        <v>20</v>
      </c>
      <c r="C15" s="59"/>
      <c r="D15" s="10"/>
      <c r="E15" s="65" t="s">
        <v>21</v>
      </c>
      <c r="F15" s="59"/>
      <c r="G15" s="9"/>
      <c r="H15" s="64" t="s">
        <v>22</v>
      </c>
      <c r="I15" s="59"/>
      <c r="J15" s="10"/>
      <c r="K15" s="65" t="s">
        <v>23</v>
      </c>
      <c r="L15" s="59"/>
      <c r="M15" s="2"/>
      <c r="N15" s="2"/>
      <c r="O15" s="4"/>
      <c r="P15" s="4"/>
      <c r="Q15" s="4"/>
      <c r="R15" s="4"/>
      <c r="S15" s="4"/>
      <c r="T15" s="4"/>
      <c r="U15" s="4"/>
      <c r="V15" s="4"/>
      <c r="W15" s="4"/>
      <c r="X15" s="4"/>
      <c r="Y15" s="4"/>
      <c r="Z15" s="4"/>
    </row>
    <row r="16" spans="1:26" ht="16.5" customHeight="1">
      <c r="A16" s="9"/>
      <c r="B16" s="64" t="s">
        <v>24</v>
      </c>
      <c r="C16" s="59"/>
      <c r="D16" s="10"/>
      <c r="E16" s="64" t="s">
        <v>25</v>
      </c>
      <c r="F16" s="59"/>
      <c r="G16" s="9"/>
      <c r="H16" s="64" t="s">
        <v>26</v>
      </c>
      <c r="I16" s="59"/>
      <c r="J16" s="10"/>
      <c r="K16" s="64" t="s">
        <v>27</v>
      </c>
      <c r="L16" s="59"/>
      <c r="M16" s="2"/>
      <c r="N16" s="2"/>
      <c r="O16" s="4"/>
      <c r="P16" s="4"/>
      <c r="Q16" s="4"/>
      <c r="R16" s="4"/>
      <c r="S16" s="4"/>
      <c r="T16" s="4"/>
      <c r="U16" s="4"/>
      <c r="V16" s="4"/>
      <c r="W16" s="4"/>
      <c r="X16" s="4"/>
      <c r="Y16" s="4"/>
      <c r="Z16" s="4"/>
    </row>
    <row r="17" spans="1:26" ht="16.5" customHeight="1">
      <c r="A17" s="9" t="s">
        <v>11</v>
      </c>
      <c r="B17" s="64" t="s">
        <v>28</v>
      </c>
      <c r="C17" s="59"/>
      <c r="D17" s="10" t="s">
        <v>11</v>
      </c>
      <c r="E17" s="64" t="s">
        <v>29</v>
      </c>
      <c r="F17" s="59"/>
      <c r="G17" s="9" t="s">
        <v>11</v>
      </c>
      <c r="H17" s="64" t="s">
        <v>30</v>
      </c>
      <c r="I17" s="59"/>
      <c r="J17" s="10"/>
      <c r="K17" s="64" t="s">
        <v>31</v>
      </c>
      <c r="L17" s="59"/>
      <c r="M17" s="2"/>
      <c r="N17" s="2"/>
      <c r="O17" s="4"/>
      <c r="P17" s="4"/>
      <c r="Q17" s="4"/>
      <c r="R17" s="4"/>
      <c r="S17" s="4"/>
      <c r="T17" s="4"/>
      <c r="U17" s="4"/>
      <c r="V17" s="4"/>
      <c r="W17" s="4"/>
      <c r="X17" s="4"/>
      <c r="Y17" s="4"/>
      <c r="Z17" s="4"/>
    </row>
    <row r="18" spans="1:26" ht="25.5" customHeight="1">
      <c r="A18" s="9"/>
      <c r="B18" s="64" t="s">
        <v>32</v>
      </c>
      <c r="C18" s="59"/>
      <c r="D18" s="10"/>
      <c r="E18" s="65" t="s">
        <v>33</v>
      </c>
      <c r="F18" s="59"/>
      <c r="G18" s="9" t="s">
        <v>11</v>
      </c>
      <c r="H18" s="65" t="s">
        <v>34</v>
      </c>
      <c r="I18" s="59"/>
      <c r="J18" s="10"/>
      <c r="K18" s="64" t="s">
        <v>35</v>
      </c>
      <c r="L18" s="59"/>
      <c r="M18" s="2"/>
      <c r="N18" s="2"/>
      <c r="O18" s="4"/>
      <c r="P18" s="4"/>
      <c r="Q18" s="4"/>
      <c r="R18" s="4"/>
      <c r="S18" s="4"/>
      <c r="T18" s="4"/>
      <c r="U18" s="4"/>
      <c r="V18" s="4"/>
      <c r="W18" s="4"/>
      <c r="X18" s="4"/>
      <c r="Y18" s="4"/>
      <c r="Z18" s="4"/>
    </row>
    <row r="19" spans="1:26" ht="16.5" customHeight="1">
      <c r="A19" s="9"/>
      <c r="B19" s="64" t="s">
        <v>36</v>
      </c>
      <c r="C19" s="59"/>
      <c r="D19" s="10"/>
      <c r="E19" s="65" t="s">
        <v>37</v>
      </c>
      <c r="F19" s="59"/>
      <c r="G19" s="9"/>
      <c r="H19" s="57" t="s">
        <v>38</v>
      </c>
      <c r="I19" s="59"/>
      <c r="J19" s="10"/>
      <c r="K19" s="57" t="s">
        <v>38</v>
      </c>
      <c r="L19" s="59"/>
      <c r="M19" s="2"/>
      <c r="N19" s="2"/>
      <c r="O19" s="4"/>
      <c r="P19" s="4"/>
      <c r="Q19" s="4"/>
      <c r="R19" s="4"/>
      <c r="S19" s="4"/>
      <c r="T19" s="4"/>
      <c r="U19" s="4"/>
      <c r="V19" s="4"/>
      <c r="W19" s="4"/>
      <c r="X19" s="4"/>
      <c r="Y19" s="4"/>
      <c r="Z19" s="4"/>
    </row>
    <row r="20" spans="1:26" ht="16.5" customHeight="1">
      <c r="A20" s="9"/>
      <c r="B20" s="57" t="s">
        <v>38</v>
      </c>
      <c r="C20" s="59"/>
      <c r="D20" s="10"/>
      <c r="E20" s="57" t="s">
        <v>38</v>
      </c>
      <c r="F20" s="59"/>
      <c r="G20" s="9"/>
      <c r="H20" s="57" t="s">
        <v>38</v>
      </c>
      <c r="I20" s="59"/>
      <c r="J20" s="10"/>
      <c r="K20" s="57" t="s">
        <v>39</v>
      </c>
      <c r="L20" s="59"/>
      <c r="M20" s="2"/>
      <c r="N20" s="2"/>
      <c r="O20" s="4"/>
      <c r="P20" s="4"/>
      <c r="Q20" s="4"/>
      <c r="R20" s="4"/>
      <c r="S20" s="4"/>
      <c r="T20" s="4"/>
      <c r="U20" s="4"/>
      <c r="V20" s="4"/>
      <c r="W20" s="4"/>
      <c r="X20" s="4"/>
      <c r="Y20" s="4"/>
      <c r="Z20" s="4"/>
    </row>
    <row r="21" spans="1:26" ht="21" customHeight="1">
      <c r="A21" s="63" t="s">
        <v>40</v>
      </c>
      <c r="B21" s="58"/>
      <c r="C21" s="58"/>
      <c r="D21" s="58"/>
      <c r="E21" s="58"/>
      <c r="F21" s="58"/>
      <c r="G21" s="58"/>
      <c r="H21" s="58"/>
      <c r="I21" s="58"/>
      <c r="J21" s="58"/>
      <c r="K21" s="58"/>
      <c r="L21" s="59"/>
      <c r="M21" s="2"/>
      <c r="N21" s="2"/>
      <c r="O21" s="4"/>
      <c r="P21" s="4"/>
      <c r="Q21" s="4"/>
      <c r="R21" s="4"/>
      <c r="S21" s="4"/>
      <c r="T21" s="4"/>
      <c r="U21" s="4"/>
      <c r="V21" s="4"/>
      <c r="W21" s="4"/>
      <c r="X21" s="4"/>
      <c r="Y21" s="4"/>
      <c r="Z21" s="4"/>
    </row>
    <row r="22" spans="1:26" ht="21" customHeight="1">
      <c r="A22" s="60" t="s">
        <v>41</v>
      </c>
      <c r="B22" s="61"/>
      <c r="C22" s="61"/>
      <c r="D22" s="61"/>
      <c r="E22" s="61"/>
      <c r="F22" s="62"/>
      <c r="G22" s="63" t="s">
        <v>42</v>
      </c>
      <c r="H22" s="58"/>
      <c r="I22" s="58"/>
      <c r="J22" s="58"/>
      <c r="K22" s="58"/>
      <c r="L22" s="59"/>
      <c r="M22" s="2"/>
      <c r="N22" s="2"/>
      <c r="O22" s="4"/>
      <c r="P22" s="4"/>
      <c r="Q22" s="4"/>
      <c r="R22" s="4"/>
      <c r="S22" s="4"/>
      <c r="T22" s="4"/>
      <c r="U22" s="4"/>
      <c r="V22" s="4"/>
      <c r="W22" s="4"/>
      <c r="X22" s="4"/>
      <c r="Y22" s="4"/>
      <c r="Z22" s="4"/>
    </row>
    <row r="23" spans="1:26" ht="16.5" customHeight="1">
      <c r="A23" s="11">
        <v>1</v>
      </c>
      <c r="B23" s="57" t="s">
        <v>43</v>
      </c>
      <c r="C23" s="58"/>
      <c r="D23" s="58"/>
      <c r="E23" s="58"/>
      <c r="F23" s="59"/>
      <c r="G23" s="11">
        <v>1</v>
      </c>
      <c r="H23" s="57" t="s">
        <v>44</v>
      </c>
      <c r="I23" s="58"/>
      <c r="J23" s="58"/>
      <c r="K23" s="58"/>
      <c r="L23" s="59"/>
      <c r="M23" s="2"/>
      <c r="N23" s="2"/>
      <c r="O23" s="4"/>
      <c r="P23" s="4"/>
      <c r="Q23" s="4"/>
      <c r="R23" s="4"/>
      <c r="S23" s="4"/>
      <c r="T23" s="4"/>
      <c r="U23" s="4"/>
      <c r="V23" s="4"/>
      <c r="W23" s="4"/>
      <c r="X23" s="4"/>
      <c r="Y23" s="4"/>
      <c r="Z23" s="4"/>
    </row>
    <row r="24" spans="1:26" ht="16.5" customHeight="1">
      <c r="A24" s="11">
        <v>2</v>
      </c>
      <c r="B24" s="57" t="s">
        <v>45</v>
      </c>
      <c r="C24" s="58"/>
      <c r="D24" s="58"/>
      <c r="E24" s="58"/>
      <c r="F24" s="59"/>
      <c r="G24" s="11">
        <v>2</v>
      </c>
      <c r="H24" s="57" t="s">
        <v>46</v>
      </c>
      <c r="I24" s="58"/>
      <c r="J24" s="58"/>
      <c r="K24" s="58"/>
      <c r="L24" s="59"/>
      <c r="M24" s="2"/>
      <c r="N24" s="2"/>
      <c r="O24" s="4"/>
      <c r="P24" s="4"/>
      <c r="Q24" s="4"/>
      <c r="R24" s="4"/>
      <c r="S24" s="4"/>
      <c r="T24" s="4"/>
      <c r="U24" s="4"/>
      <c r="V24" s="4"/>
      <c r="W24" s="4"/>
      <c r="X24" s="4"/>
      <c r="Y24" s="4"/>
      <c r="Z24" s="4"/>
    </row>
    <row r="25" spans="1:26" ht="16.5" customHeight="1">
      <c r="A25" s="11">
        <v>3</v>
      </c>
      <c r="B25" s="57" t="s">
        <v>47</v>
      </c>
      <c r="C25" s="58"/>
      <c r="D25" s="58"/>
      <c r="E25" s="58"/>
      <c r="F25" s="59"/>
      <c r="G25" s="11">
        <v>3</v>
      </c>
      <c r="H25" s="57" t="s">
        <v>48</v>
      </c>
      <c r="I25" s="58"/>
      <c r="J25" s="58"/>
      <c r="K25" s="58"/>
      <c r="L25" s="59"/>
      <c r="M25" s="2"/>
      <c r="N25" s="2"/>
      <c r="O25" s="4"/>
      <c r="P25" s="4"/>
      <c r="Q25" s="4"/>
      <c r="R25" s="4"/>
      <c r="S25" s="4"/>
      <c r="T25" s="4"/>
      <c r="U25" s="4"/>
      <c r="V25" s="4"/>
      <c r="W25" s="4"/>
      <c r="X25" s="4"/>
      <c r="Y25" s="4"/>
      <c r="Z25" s="4"/>
    </row>
    <row r="26" spans="1:26" ht="16.5" customHeight="1">
      <c r="A26" s="11">
        <v>4</v>
      </c>
      <c r="B26" s="57" t="s">
        <v>49</v>
      </c>
      <c r="C26" s="58"/>
      <c r="D26" s="58"/>
      <c r="E26" s="58"/>
      <c r="F26" s="59"/>
      <c r="G26" s="11">
        <v>4</v>
      </c>
      <c r="H26" s="57" t="s">
        <v>50</v>
      </c>
      <c r="I26" s="58"/>
      <c r="J26" s="58"/>
      <c r="K26" s="58"/>
      <c r="L26" s="59"/>
      <c r="M26" s="2"/>
      <c r="N26" s="2"/>
      <c r="O26" s="4"/>
      <c r="P26" s="4"/>
      <c r="Q26" s="4"/>
      <c r="R26" s="4"/>
      <c r="S26" s="4"/>
      <c r="T26" s="4"/>
      <c r="U26" s="4"/>
      <c r="V26" s="4"/>
      <c r="W26" s="4"/>
      <c r="X26" s="4"/>
      <c r="Y26" s="4"/>
      <c r="Z26" s="4"/>
    </row>
    <row r="27" spans="1:26" ht="16.5" customHeight="1">
      <c r="A27" s="11">
        <v>5</v>
      </c>
      <c r="B27" s="57" t="s">
        <v>51</v>
      </c>
      <c r="C27" s="58"/>
      <c r="D27" s="58"/>
      <c r="E27" s="58"/>
      <c r="F27" s="59"/>
      <c r="G27" s="11">
        <v>5</v>
      </c>
      <c r="H27" s="57" t="s">
        <v>52</v>
      </c>
      <c r="I27" s="58"/>
      <c r="J27" s="58"/>
      <c r="K27" s="58"/>
      <c r="L27" s="59"/>
      <c r="M27" s="2"/>
      <c r="N27" s="2"/>
      <c r="O27" s="4"/>
      <c r="P27" s="4"/>
      <c r="Q27" s="4"/>
      <c r="R27" s="4"/>
      <c r="S27" s="4"/>
      <c r="T27" s="4"/>
      <c r="U27" s="4"/>
      <c r="V27" s="4"/>
      <c r="W27" s="4"/>
      <c r="X27" s="4"/>
      <c r="Y27" s="4"/>
      <c r="Z27" s="4"/>
    </row>
    <row r="28" spans="1:26" ht="16.5" customHeight="1">
      <c r="A28" s="11">
        <v>6</v>
      </c>
      <c r="B28" s="57" t="s">
        <v>53</v>
      </c>
      <c r="C28" s="58"/>
      <c r="D28" s="58"/>
      <c r="E28" s="58"/>
      <c r="F28" s="59"/>
      <c r="G28" s="11">
        <v>6</v>
      </c>
      <c r="H28" s="57" t="s">
        <v>54</v>
      </c>
      <c r="I28" s="58"/>
      <c r="J28" s="58"/>
      <c r="K28" s="58"/>
      <c r="L28" s="59"/>
      <c r="M28" s="2"/>
      <c r="N28" s="2"/>
      <c r="O28" s="4"/>
      <c r="P28" s="4"/>
      <c r="Q28" s="4"/>
      <c r="R28" s="4"/>
      <c r="S28" s="4"/>
      <c r="T28" s="4"/>
      <c r="U28" s="4"/>
      <c r="V28" s="4"/>
      <c r="W28" s="4"/>
      <c r="X28" s="4"/>
      <c r="Y28" s="4"/>
      <c r="Z28" s="4"/>
    </row>
    <row r="29" spans="1:26" ht="16.5" customHeight="1">
      <c r="A29" s="11">
        <v>7</v>
      </c>
      <c r="B29" s="57" t="s">
        <v>55</v>
      </c>
      <c r="C29" s="58"/>
      <c r="D29" s="58"/>
      <c r="E29" s="58"/>
      <c r="F29" s="59"/>
      <c r="G29" s="11">
        <v>7</v>
      </c>
      <c r="H29" s="57" t="s">
        <v>56</v>
      </c>
      <c r="I29" s="58"/>
      <c r="J29" s="58"/>
      <c r="K29" s="58"/>
      <c r="L29" s="59"/>
      <c r="M29" s="2"/>
      <c r="N29" s="2"/>
      <c r="O29" s="4"/>
      <c r="P29" s="4"/>
      <c r="Q29" s="4"/>
      <c r="R29" s="4"/>
      <c r="S29" s="4"/>
      <c r="T29" s="4"/>
      <c r="U29" s="4"/>
      <c r="V29" s="4"/>
      <c r="W29" s="4"/>
      <c r="X29" s="4"/>
      <c r="Y29" s="4"/>
      <c r="Z29" s="4"/>
    </row>
    <row r="30" spans="1:26" ht="16.5" customHeight="1">
      <c r="A30" s="11">
        <v>8</v>
      </c>
      <c r="B30" s="57" t="s">
        <v>57</v>
      </c>
      <c r="C30" s="58"/>
      <c r="D30" s="58"/>
      <c r="E30" s="58"/>
      <c r="F30" s="59"/>
      <c r="G30" s="11">
        <v>8</v>
      </c>
      <c r="H30" s="57" t="s">
        <v>58</v>
      </c>
      <c r="I30" s="58"/>
      <c r="J30" s="58"/>
      <c r="K30" s="58"/>
      <c r="L30" s="59"/>
      <c r="M30" s="2"/>
      <c r="N30" s="2"/>
      <c r="O30" s="4"/>
      <c r="P30" s="4"/>
      <c r="Q30" s="4"/>
      <c r="R30" s="4"/>
      <c r="S30" s="4"/>
      <c r="T30" s="4"/>
      <c r="U30" s="4"/>
      <c r="V30" s="4"/>
      <c r="W30" s="4"/>
      <c r="X30" s="4"/>
      <c r="Y30" s="4"/>
      <c r="Z30" s="4"/>
    </row>
    <row r="31" spans="1:26" ht="16.5" customHeight="1">
      <c r="A31" s="11">
        <v>9</v>
      </c>
      <c r="B31" s="57" t="s">
        <v>59</v>
      </c>
      <c r="C31" s="58"/>
      <c r="D31" s="58"/>
      <c r="E31" s="58"/>
      <c r="F31" s="59"/>
      <c r="G31" s="11">
        <v>9</v>
      </c>
      <c r="H31" s="57" t="s">
        <v>60</v>
      </c>
      <c r="I31" s="58"/>
      <c r="J31" s="58"/>
      <c r="K31" s="58"/>
      <c r="L31" s="59"/>
      <c r="M31" s="2"/>
      <c r="N31" s="2"/>
      <c r="O31" s="4"/>
      <c r="P31" s="4"/>
      <c r="Q31" s="4"/>
      <c r="R31" s="4"/>
      <c r="S31" s="4"/>
      <c r="T31" s="4"/>
      <c r="U31" s="4"/>
      <c r="V31" s="4"/>
      <c r="W31" s="4"/>
      <c r="X31" s="4"/>
      <c r="Y31" s="4"/>
      <c r="Z31" s="4"/>
    </row>
    <row r="32" spans="1:26" ht="16.5" customHeight="1">
      <c r="A32" s="11">
        <v>10</v>
      </c>
      <c r="B32" s="57" t="s">
        <v>61</v>
      </c>
      <c r="C32" s="58"/>
      <c r="D32" s="58"/>
      <c r="E32" s="58"/>
      <c r="F32" s="59"/>
      <c r="G32" s="11">
        <v>10</v>
      </c>
      <c r="H32" s="57" t="s">
        <v>62</v>
      </c>
      <c r="I32" s="58"/>
      <c r="J32" s="58"/>
      <c r="K32" s="58"/>
      <c r="L32" s="59"/>
      <c r="M32" s="2"/>
      <c r="N32" s="2"/>
      <c r="O32" s="4"/>
      <c r="P32" s="4"/>
      <c r="Q32" s="4"/>
      <c r="R32" s="4"/>
      <c r="S32" s="4"/>
      <c r="T32" s="4"/>
      <c r="U32" s="4"/>
      <c r="V32" s="4"/>
      <c r="W32" s="4"/>
      <c r="X32" s="4"/>
      <c r="Y32" s="4"/>
      <c r="Z32" s="4"/>
    </row>
    <row r="33" spans="1:26" ht="16.5" customHeight="1">
      <c r="A33" s="11">
        <v>11</v>
      </c>
      <c r="B33" s="57" t="s">
        <v>63</v>
      </c>
      <c r="C33" s="58"/>
      <c r="D33" s="58"/>
      <c r="E33" s="58"/>
      <c r="F33" s="59"/>
      <c r="G33" s="11">
        <v>11</v>
      </c>
      <c r="H33" s="57"/>
      <c r="I33" s="58"/>
      <c r="J33" s="58"/>
      <c r="K33" s="58"/>
      <c r="L33" s="59"/>
      <c r="M33" s="2"/>
      <c r="N33" s="2"/>
      <c r="O33" s="4"/>
      <c r="P33" s="4"/>
      <c r="Q33" s="4"/>
      <c r="R33" s="4"/>
      <c r="S33" s="4"/>
      <c r="T33" s="4"/>
      <c r="U33" s="4"/>
      <c r="V33" s="4"/>
      <c r="W33" s="4"/>
      <c r="X33" s="4"/>
      <c r="Y33" s="4"/>
      <c r="Z33" s="4"/>
    </row>
    <row r="34" spans="1:26" ht="16.5" customHeight="1">
      <c r="A34" s="11">
        <v>12</v>
      </c>
      <c r="B34" s="57" t="s">
        <v>64</v>
      </c>
      <c r="C34" s="58"/>
      <c r="D34" s="58"/>
      <c r="E34" s="58"/>
      <c r="F34" s="59"/>
      <c r="G34" s="11">
        <v>12</v>
      </c>
      <c r="H34" s="57"/>
      <c r="I34" s="58"/>
      <c r="J34" s="58"/>
      <c r="K34" s="58"/>
      <c r="L34" s="59"/>
      <c r="M34" s="2"/>
      <c r="N34" s="2"/>
      <c r="O34" s="4"/>
      <c r="P34" s="4"/>
      <c r="Q34" s="4"/>
      <c r="R34" s="4"/>
      <c r="S34" s="4"/>
      <c r="T34" s="4"/>
      <c r="U34" s="4"/>
      <c r="V34" s="4"/>
      <c r="W34" s="4"/>
      <c r="X34" s="4"/>
      <c r="Y34" s="4"/>
      <c r="Z34" s="4"/>
    </row>
    <row r="35" spans="1:26" ht="16.5" customHeight="1">
      <c r="A35" s="11">
        <v>13</v>
      </c>
      <c r="B35" s="57" t="s">
        <v>65</v>
      </c>
      <c r="C35" s="58"/>
      <c r="D35" s="58"/>
      <c r="E35" s="58"/>
      <c r="F35" s="59"/>
      <c r="G35" s="11">
        <v>13</v>
      </c>
      <c r="H35" s="57"/>
      <c r="I35" s="58"/>
      <c r="J35" s="58"/>
      <c r="K35" s="58"/>
      <c r="L35" s="59"/>
      <c r="M35" s="2"/>
      <c r="N35" s="2"/>
      <c r="O35" s="4"/>
      <c r="P35" s="4"/>
      <c r="Q35" s="4"/>
      <c r="R35" s="4"/>
      <c r="S35" s="4"/>
      <c r="T35" s="4"/>
      <c r="U35" s="4"/>
      <c r="V35" s="4"/>
      <c r="W35" s="4"/>
      <c r="X35" s="4"/>
      <c r="Y35" s="4"/>
      <c r="Z35" s="4"/>
    </row>
    <row r="36" spans="1:26" ht="16.5" customHeight="1">
      <c r="A36" s="11">
        <v>14</v>
      </c>
      <c r="B36" s="57"/>
      <c r="C36" s="58"/>
      <c r="D36" s="58"/>
      <c r="E36" s="58"/>
      <c r="F36" s="59"/>
      <c r="G36" s="11">
        <v>14</v>
      </c>
      <c r="H36" s="57"/>
      <c r="I36" s="58"/>
      <c r="J36" s="58"/>
      <c r="K36" s="58"/>
      <c r="L36" s="59"/>
      <c r="M36" s="2"/>
      <c r="N36" s="2"/>
      <c r="O36" s="4"/>
      <c r="P36" s="4"/>
      <c r="Q36" s="4"/>
      <c r="R36" s="4"/>
      <c r="S36" s="4"/>
      <c r="T36" s="4"/>
      <c r="U36" s="4"/>
      <c r="V36" s="4"/>
      <c r="W36" s="4"/>
      <c r="X36" s="4"/>
      <c r="Y36" s="4"/>
      <c r="Z36" s="4"/>
    </row>
    <row r="37" spans="1:26" ht="16.5" customHeight="1">
      <c r="A37" s="11">
        <v>15</v>
      </c>
      <c r="B37" s="57"/>
      <c r="C37" s="58"/>
      <c r="D37" s="58"/>
      <c r="E37" s="58"/>
      <c r="F37" s="59"/>
      <c r="G37" s="11">
        <v>15</v>
      </c>
      <c r="H37" s="57"/>
      <c r="I37" s="58"/>
      <c r="J37" s="58"/>
      <c r="K37" s="58"/>
      <c r="L37" s="59"/>
      <c r="M37" s="2"/>
      <c r="N37" s="2"/>
      <c r="O37" s="4"/>
      <c r="P37" s="4"/>
      <c r="Q37" s="4"/>
      <c r="R37" s="4"/>
      <c r="S37" s="4"/>
      <c r="T37" s="4"/>
      <c r="U37" s="4"/>
      <c r="V37" s="4"/>
      <c r="W37" s="4"/>
      <c r="X37" s="4"/>
      <c r="Y37" s="4"/>
      <c r="Z37" s="4"/>
    </row>
    <row r="38" spans="1:26" ht="16.5" customHeight="1">
      <c r="A38" s="63" t="s">
        <v>66</v>
      </c>
      <c r="B38" s="58"/>
      <c r="C38" s="58"/>
      <c r="D38" s="58"/>
      <c r="E38" s="58"/>
      <c r="F38" s="58"/>
      <c r="G38" s="58"/>
      <c r="H38" s="58"/>
      <c r="I38" s="58"/>
      <c r="J38" s="58"/>
      <c r="K38" s="58"/>
      <c r="L38" s="59"/>
      <c r="M38" s="2"/>
      <c r="N38" s="2"/>
      <c r="O38" s="4"/>
      <c r="P38" s="4"/>
      <c r="Q38" s="4"/>
      <c r="R38" s="4"/>
      <c r="S38" s="4"/>
      <c r="T38" s="4"/>
      <c r="U38" s="4"/>
      <c r="V38" s="4"/>
      <c r="W38" s="4"/>
      <c r="X38" s="4"/>
      <c r="Y38" s="4"/>
      <c r="Z38" s="4"/>
    </row>
    <row r="39" spans="1:26" ht="21" customHeight="1">
      <c r="A39" s="60" t="s">
        <v>67</v>
      </c>
      <c r="B39" s="61"/>
      <c r="C39" s="61"/>
      <c r="D39" s="61"/>
      <c r="E39" s="61"/>
      <c r="F39" s="62"/>
      <c r="G39" s="63" t="s">
        <v>68</v>
      </c>
      <c r="H39" s="58"/>
      <c r="I39" s="58"/>
      <c r="J39" s="58"/>
      <c r="K39" s="58"/>
      <c r="L39" s="59"/>
      <c r="M39" s="2"/>
      <c r="N39" s="2"/>
      <c r="O39" s="4"/>
      <c r="P39" s="4"/>
      <c r="Q39" s="4"/>
      <c r="R39" s="4"/>
      <c r="S39" s="4"/>
      <c r="T39" s="4"/>
      <c r="U39" s="4"/>
      <c r="V39" s="4"/>
      <c r="W39" s="4"/>
      <c r="X39" s="4"/>
      <c r="Y39" s="4"/>
      <c r="Z39" s="4"/>
    </row>
    <row r="40" spans="1:26" ht="16.5" customHeight="1">
      <c r="A40" s="11">
        <v>1</v>
      </c>
      <c r="B40" s="57" t="s">
        <v>69</v>
      </c>
      <c r="C40" s="58"/>
      <c r="D40" s="58"/>
      <c r="E40" s="58"/>
      <c r="F40" s="59"/>
      <c r="G40" s="11">
        <v>1</v>
      </c>
      <c r="H40" s="57" t="s">
        <v>70</v>
      </c>
      <c r="I40" s="58"/>
      <c r="J40" s="58"/>
      <c r="K40" s="58"/>
      <c r="L40" s="59"/>
      <c r="M40" s="2"/>
      <c r="N40" s="2"/>
      <c r="O40" s="4"/>
      <c r="P40" s="4"/>
      <c r="Q40" s="4"/>
      <c r="R40" s="4"/>
      <c r="S40" s="4"/>
      <c r="T40" s="4"/>
      <c r="U40" s="4"/>
      <c r="V40" s="4"/>
      <c r="W40" s="4"/>
      <c r="X40" s="4"/>
      <c r="Y40" s="4"/>
      <c r="Z40" s="4"/>
    </row>
    <row r="41" spans="1:26" ht="16.5" customHeight="1">
      <c r="A41" s="11">
        <v>2</v>
      </c>
      <c r="B41" s="57" t="s">
        <v>71</v>
      </c>
      <c r="C41" s="58"/>
      <c r="D41" s="58"/>
      <c r="E41" s="58"/>
      <c r="F41" s="59"/>
      <c r="G41" s="11">
        <v>2</v>
      </c>
      <c r="H41" s="57" t="s">
        <v>72</v>
      </c>
      <c r="I41" s="58"/>
      <c r="J41" s="58"/>
      <c r="K41" s="58"/>
      <c r="L41" s="59"/>
      <c r="M41" s="2"/>
      <c r="N41" s="2"/>
      <c r="O41" s="4"/>
      <c r="P41" s="4"/>
      <c r="Q41" s="4"/>
      <c r="R41" s="4"/>
      <c r="S41" s="4"/>
      <c r="T41" s="4"/>
      <c r="U41" s="4"/>
      <c r="V41" s="4"/>
      <c r="W41" s="4"/>
      <c r="X41" s="4"/>
      <c r="Y41" s="4"/>
      <c r="Z41" s="4"/>
    </row>
    <row r="42" spans="1:26" ht="16.5" customHeight="1">
      <c r="A42" s="11">
        <v>3</v>
      </c>
      <c r="B42" s="57" t="s">
        <v>73</v>
      </c>
      <c r="C42" s="58"/>
      <c r="D42" s="58"/>
      <c r="E42" s="58"/>
      <c r="F42" s="59"/>
      <c r="G42" s="11">
        <v>3</v>
      </c>
      <c r="H42" s="57" t="s">
        <v>74</v>
      </c>
      <c r="I42" s="58"/>
      <c r="J42" s="58"/>
      <c r="K42" s="58"/>
      <c r="L42" s="59"/>
      <c r="M42" s="2"/>
      <c r="N42" s="2"/>
      <c r="O42" s="4"/>
      <c r="P42" s="4"/>
      <c r="Q42" s="4"/>
      <c r="R42" s="4"/>
      <c r="S42" s="4"/>
      <c r="T42" s="4"/>
      <c r="U42" s="4"/>
      <c r="V42" s="4"/>
      <c r="W42" s="4"/>
      <c r="X42" s="4"/>
      <c r="Y42" s="4"/>
      <c r="Z42" s="4"/>
    </row>
    <row r="43" spans="1:26" ht="16.5" customHeight="1">
      <c r="A43" s="11">
        <v>4</v>
      </c>
      <c r="B43" s="57" t="s">
        <v>75</v>
      </c>
      <c r="C43" s="58"/>
      <c r="D43" s="58"/>
      <c r="E43" s="58"/>
      <c r="F43" s="59"/>
      <c r="G43" s="11">
        <v>4</v>
      </c>
      <c r="H43" s="57" t="s">
        <v>76</v>
      </c>
      <c r="I43" s="58"/>
      <c r="J43" s="58"/>
      <c r="K43" s="58"/>
      <c r="L43" s="59"/>
      <c r="M43" s="2"/>
      <c r="N43" s="2"/>
      <c r="O43" s="4"/>
      <c r="P43" s="4"/>
      <c r="Q43" s="4"/>
      <c r="R43" s="4"/>
      <c r="S43" s="4"/>
      <c r="T43" s="4"/>
      <c r="U43" s="4"/>
      <c r="V43" s="4"/>
      <c r="W43" s="4"/>
      <c r="X43" s="4"/>
      <c r="Y43" s="4"/>
      <c r="Z43" s="4"/>
    </row>
    <row r="44" spans="1:26" ht="16.5" customHeight="1">
      <c r="A44" s="11">
        <v>5</v>
      </c>
      <c r="B44" s="57" t="s">
        <v>77</v>
      </c>
      <c r="C44" s="58"/>
      <c r="D44" s="58"/>
      <c r="E44" s="58"/>
      <c r="F44" s="59"/>
      <c r="G44" s="11">
        <v>5</v>
      </c>
      <c r="H44" s="57" t="s">
        <v>78</v>
      </c>
      <c r="I44" s="58"/>
      <c r="J44" s="58"/>
      <c r="K44" s="58"/>
      <c r="L44" s="59"/>
      <c r="M44" s="2"/>
      <c r="N44" s="2"/>
      <c r="O44" s="4"/>
      <c r="P44" s="4"/>
      <c r="Q44" s="4"/>
      <c r="R44" s="4"/>
      <c r="S44" s="4"/>
      <c r="T44" s="4"/>
      <c r="U44" s="4"/>
      <c r="V44" s="4"/>
      <c r="W44" s="4"/>
      <c r="X44" s="4"/>
      <c r="Y44" s="4"/>
      <c r="Z44" s="4"/>
    </row>
    <row r="45" spans="1:26" ht="16.5" customHeight="1">
      <c r="A45" s="11">
        <v>6</v>
      </c>
      <c r="B45" s="57" t="s">
        <v>79</v>
      </c>
      <c r="C45" s="58"/>
      <c r="D45" s="58"/>
      <c r="E45" s="58"/>
      <c r="F45" s="59"/>
      <c r="G45" s="11">
        <v>6</v>
      </c>
      <c r="H45" s="57" t="s">
        <v>80</v>
      </c>
      <c r="I45" s="58"/>
      <c r="J45" s="58"/>
      <c r="K45" s="58"/>
      <c r="L45" s="59"/>
      <c r="M45" s="2"/>
      <c r="N45" s="2"/>
      <c r="O45" s="4"/>
      <c r="P45" s="4"/>
      <c r="Q45" s="4"/>
      <c r="R45" s="4"/>
      <c r="S45" s="4"/>
      <c r="T45" s="4"/>
      <c r="U45" s="4"/>
      <c r="V45" s="4"/>
      <c r="W45" s="4"/>
      <c r="X45" s="4"/>
      <c r="Y45" s="4"/>
      <c r="Z45" s="4"/>
    </row>
    <row r="46" spans="1:26" ht="16.5" customHeight="1">
      <c r="A46" s="11">
        <v>7</v>
      </c>
      <c r="B46" s="57" t="s">
        <v>81</v>
      </c>
      <c r="C46" s="58"/>
      <c r="D46" s="58"/>
      <c r="E46" s="58"/>
      <c r="F46" s="59"/>
      <c r="G46" s="11">
        <v>7</v>
      </c>
      <c r="H46" s="57" t="s">
        <v>82</v>
      </c>
      <c r="I46" s="58"/>
      <c r="J46" s="58"/>
      <c r="K46" s="58"/>
      <c r="L46" s="59"/>
      <c r="M46" s="2"/>
      <c r="N46" s="2"/>
      <c r="O46" s="4"/>
      <c r="P46" s="4"/>
      <c r="Q46" s="4"/>
      <c r="R46" s="4"/>
      <c r="S46" s="4"/>
      <c r="T46" s="4"/>
      <c r="U46" s="4"/>
      <c r="V46" s="4"/>
      <c r="W46" s="4"/>
      <c r="X46" s="4"/>
      <c r="Y46" s="4"/>
      <c r="Z46" s="4"/>
    </row>
    <row r="47" spans="1:26" ht="16.5" customHeight="1">
      <c r="A47" s="11">
        <v>8</v>
      </c>
      <c r="B47" s="57" t="s">
        <v>83</v>
      </c>
      <c r="C47" s="58"/>
      <c r="D47" s="58"/>
      <c r="E47" s="58"/>
      <c r="F47" s="59"/>
      <c r="G47" s="11">
        <v>8</v>
      </c>
      <c r="H47" s="57" t="s">
        <v>84</v>
      </c>
      <c r="I47" s="58"/>
      <c r="J47" s="58"/>
      <c r="K47" s="58"/>
      <c r="L47" s="59"/>
      <c r="M47" s="2"/>
      <c r="N47" s="2"/>
      <c r="O47" s="4"/>
      <c r="P47" s="4"/>
      <c r="Q47" s="4"/>
      <c r="R47" s="4"/>
      <c r="S47" s="4"/>
      <c r="T47" s="4"/>
      <c r="U47" s="4"/>
      <c r="V47" s="4"/>
      <c r="W47" s="4"/>
      <c r="X47" s="4"/>
      <c r="Y47" s="4"/>
      <c r="Z47" s="4"/>
    </row>
    <row r="48" spans="1:26" ht="16.5" customHeight="1">
      <c r="A48" s="11">
        <v>9</v>
      </c>
      <c r="B48" s="57" t="s">
        <v>85</v>
      </c>
      <c r="C48" s="58"/>
      <c r="D48" s="58"/>
      <c r="E48" s="58"/>
      <c r="F48" s="59"/>
      <c r="G48" s="11">
        <v>9</v>
      </c>
      <c r="H48" s="57" t="s">
        <v>86</v>
      </c>
      <c r="I48" s="58"/>
      <c r="J48" s="58"/>
      <c r="K48" s="58"/>
      <c r="L48" s="59"/>
      <c r="M48" s="2"/>
      <c r="N48" s="2"/>
      <c r="O48" s="4"/>
      <c r="P48" s="4"/>
      <c r="Q48" s="4"/>
      <c r="R48" s="4"/>
      <c r="S48" s="4"/>
      <c r="T48" s="4"/>
      <c r="U48" s="4"/>
      <c r="V48" s="4"/>
      <c r="W48" s="4"/>
      <c r="X48" s="4"/>
      <c r="Y48" s="4"/>
      <c r="Z48" s="4"/>
    </row>
    <row r="49" spans="1:26" ht="16.5" customHeight="1">
      <c r="A49" s="11">
        <v>10</v>
      </c>
      <c r="B49" s="57" t="s">
        <v>87</v>
      </c>
      <c r="C49" s="58"/>
      <c r="D49" s="58"/>
      <c r="E49" s="58"/>
      <c r="F49" s="59"/>
      <c r="G49" s="11">
        <v>10</v>
      </c>
      <c r="H49" s="57" t="s">
        <v>88</v>
      </c>
      <c r="I49" s="58"/>
      <c r="J49" s="58"/>
      <c r="K49" s="58"/>
      <c r="L49" s="59"/>
      <c r="M49" s="2"/>
      <c r="N49" s="2"/>
      <c r="O49" s="4"/>
      <c r="P49" s="4"/>
      <c r="Q49" s="4"/>
      <c r="R49" s="4"/>
      <c r="S49" s="4"/>
      <c r="T49" s="4"/>
      <c r="U49" s="4"/>
      <c r="V49" s="4"/>
      <c r="W49" s="4"/>
      <c r="X49" s="4"/>
      <c r="Y49" s="4"/>
      <c r="Z49" s="4"/>
    </row>
    <row r="50" spans="1:26" ht="16.5" customHeight="1">
      <c r="A50" s="11">
        <v>11</v>
      </c>
      <c r="B50" s="57" t="s">
        <v>89</v>
      </c>
      <c r="C50" s="58"/>
      <c r="D50" s="58"/>
      <c r="E50" s="58"/>
      <c r="F50" s="59"/>
      <c r="G50" s="11">
        <v>11</v>
      </c>
      <c r="H50" s="57" t="s">
        <v>90</v>
      </c>
      <c r="I50" s="58"/>
      <c r="J50" s="58"/>
      <c r="K50" s="58"/>
      <c r="L50" s="59"/>
      <c r="M50" s="2"/>
      <c r="N50" s="2"/>
      <c r="O50" s="4"/>
      <c r="P50" s="4"/>
      <c r="Q50" s="4"/>
      <c r="R50" s="4"/>
      <c r="S50" s="4"/>
      <c r="T50" s="4"/>
      <c r="U50" s="4"/>
      <c r="V50" s="4"/>
      <c r="W50" s="4"/>
      <c r="X50" s="4"/>
      <c r="Y50" s="4"/>
      <c r="Z50" s="4"/>
    </row>
    <row r="51" spans="1:26" ht="16.5" customHeight="1">
      <c r="A51" s="11">
        <v>12</v>
      </c>
      <c r="B51" s="57" t="s">
        <v>91</v>
      </c>
      <c r="C51" s="58"/>
      <c r="D51" s="58"/>
      <c r="E51" s="58"/>
      <c r="F51" s="59"/>
      <c r="G51" s="11">
        <v>12</v>
      </c>
      <c r="H51" s="57"/>
      <c r="I51" s="58"/>
      <c r="J51" s="58"/>
      <c r="K51" s="58"/>
      <c r="L51" s="59"/>
      <c r="M51" s="2"/>
      <c r="N51" s="2"/>
      <c r="O51" s="4"/>
      <c r="P51" s="4"/>
      <c r="Q51" s="4"/>
      <c r="R51" s="4"/>
      <c r="S51" s="4"/>
      <c r="T51" s="4"/>
      <c r="U51" s="4"/>
      <c r="V51" s="4"/>
      <c r="W51" s="4"/>
      <c r="X51" s="4"/>
      <c r="Y51" s="4"/>
      <c r="Z51" s="4"/>
    </row>
    <row r="52" spans="1:26" ht="16.5" customHeight="1">
      <c r="A52" s="11">
        <v>13</v>
      </c>
      <c r="B52" s="57"/>
      <c r="C52" s="58"/>
      <c r="D52" s="58"/>
      <c r="E52" s="58"/>
      <c r="F52" s="59"/>
      <c r="G52" s="11">
        <v>13</v>
      </c>
      <c r="H52" s="57"/>
      <c r="I52" s="58"/>
      <c r="J52" s="58"/>
      <c r="K52" s="58"/>
      <c r="L52" s="59"/>
      <c r="M52" s="2"/>
      <c r="N52" s="2"/>
      <c r="O52" s="4"/>
      <c r="P52" s="4"/>
      <c r="Q52" s="4"/>
      <c r="R52" s="4"/>
      <c r="S52" s="4"/>
      <c r="T52" s="4"/>
      <c r="U52" s="4"/>
      <c r="V52" s="4"/>
      <c r="W52" s="4"/>
      <c r="X52" s="4"/>
      <c r="Y52" s="4"/>
      <c r="Z52" s="4"/>
    </row>
    <row r="53" spans="1:26" ht="16.5" customHeight="1">
      <c r="A53" s="11">
        <v>14</v>
      </c>
      <c r="B53" s="57"/>
      <c r="C53" s="58"/>
      <c r="D53" s="58"/>
      <c r="E53" s="58"/>
      <c r="F53" s="59"/>
      <c r="G53" s="11">
        <v>14</v>
      </c>
      <c r="H53" s="57"/>
      <c r="I53" s="58"/>
      <c r="J53" s="58"/>
      <c r="K53" s="58"/>
      <c r="L53" s="59"/>
      <c r="M53" s="2"/>
      <c r="N53" s="2"/>
      <c r="O53" s="4"/>
      <c r="P53" s="4"/>
      <c r="Q53" s="4"/>
      <c r="R53" s="4"/>
      <c r="S53" s="4"/>
      <c r="T53" s="4"/>
      <c r="U53" s="4"/>
      <c r="V53" s="4"/>
      <c r="W53" s="4"/>
      <c r="X53" s="4"/>
      <c r="Y53" s="4"/>
      <c r="Z53" s="4"/>
    </row>
    <row r="54" spans="1:26" ht="16.5" customHeight="1">
      <c r="A54" s="11">
        <v>15</v>
      </c>
      <c r="B54" s="57"/>
      <c r="C54" s="58"/>
      <c r="D54" s="58"/>
      <c r="E54" s="58"/>
      <c r="F54" s="59"/>
      <c r="G54" s="11">
        <v>15</v>
      </c>
      <c r="H54" s="57"/>
      <c r="I54" s="58"/>
      <c r="J54" s="58"/>
      <c r="K54" s="58"/>
      <c r="L54" s="59"/>
      <c r="M54" s="2"/>
      <c r="N54" s="2"/>
      <c r="O54" s="4"/>
      <c r="P54" s="4"/>
      <c r="Q54" s="4"/>
      <c r="R54" s="4"/>
      <c r="S54" s="4"/>
      <c r="T54" s="4"/>
      <c r="U54" s="4"/>
      <c r="V54" s="4"/>
      <c r="W54" s="4"/>
      <c r="X54" s="4"/>
      <c r="Y54" s="4"/>
      <c r="Z54" s="4"/>
    </row>
    <row r="55" spans="1:26" ht="16.5" customHeight="1">
      <c r="A55" s="63" t="s">
        <v>92</v>
      </c>
      <c r="B55" s="58"/>
      <c r="C55" s="58"/>
      <c r="D55" s="58"/>
      <c r="E55" s="58"/>
      <c r="F55" s="58"/>
      <c r="G55" s="58"/>
      <c r="H55" s="58"/>
      <c r="I55" s="58"/>
      <c r="J55" s="58"/>
      <c r="K55" s="58"/>
      <c r="L55" s="59"/>
      <c r="M55" s="2"/>
      <c r="N55" s="2"/>
      <c r="O55" s="4"/>
      <c r="P55" s="4"/>
      <c r="Q55" s="4"/>
      <c r="R55" s="4"/>
      <c r="S55" s="4"/>
      <c r="T55" s="4"/>
      <c r="U55" s="4"/>
      <c r="V55" s="4"/>
      <c r="W55" s="4"/>
      <c r="X55" s="4"/>
      <c r="Y55" s="4"/>
      <c r="Z55" s="4"/>
    </row>
    <row r="56" spans="1:26" ht="21" customHeight="1">
      <c r="A56" s="60" t="s">
        <v>93</v>
      </c>
      <c r="B56" s="61"/>
      <c r="C56" s="61"/>
      <c r="D56" s="61"/>
      <c r="E56" s="61"/>
      <c r="F56" s="62"/>
      <c r="G56" s="63" t="s">
        <v>94</v>
      </c>
      <c r="H56" s="58"/>
      <c r="I56" s="58"/>
      <c r="J56" s="58"/>
      <c r="K56" s="58"/>
      <c r="L56" s="59"/>
      <c r="M56" s="2"/>
      <c r="N56" s="2"/>
      <c r="O56" s="4"/>
      <c r="P56" s="4"/>
      <c r="Q56" s="4"/>
      <c r="R56" s="4"/>
      <c r="S56" s="4"/>
      <c r="T56" s="4"/>
      <c r="U56" s="4"/>
      <c r="V56" s="4"/>
      <c r="W56" s="4"/>
      <c r="X56" s="4"/>
      <c r="Y56" s="4"/>
      <c r="Z56" s="4"/>
    </row>
    <row r="57" spans="1:26" ht="16.5" customHeight="1">
      <c r="A57" s="11">
        <v>1</v>
      </c>
      <c r="B57" s="57" t="s">
        <v>95</v>
      </c>
      <c r="C57" s="58"/>
      <c r="D57" s="58"/>
      <c r="E57" s="58"/>
      <c r="F57" s="59"/>
      <c r="G57" s="11">
        <v>1</v>
      </c>
      <c r="H57" s="57" t="s">
        <v>96</v>
      </c>
      <c r="I57" s="58"/>
      <c r="J57" s="58"/>
      <c r="K57" s="58"/>
      <c r="L57" s="59"/>
      <c r="M57" s="2"/>
      <c r="N57" s="2"/>
      <c r="O57" s="4"/>
      <c r="P57" s="4"/>
      <c r="Q57" s="4"/>
      <c r="R57" s="4"/>
      <c r="S57" s="4"/>
      <c r="T57" s="4"/>
      <c r="U57" s="4"/>
      <c r="V57" s="4"/>
      <c r="W57" s="4"/>
      <c r="X57" s="4"/>
      <c r="Y57" s="4"/>
      <c r="Z57" s="4"/>
    </row>
    <row r="58" spans="1:26" ht="16.5" customHeight="1">
      <c r="A58" s="11">
        <v>2</v>
      </c>
      <c r="B58" s="57" t="s">
        <v>97</v>
      </c>
      <c r="C58" s="58"/>
      <c r="D58" s="58"/>
      <c r="E58" s="58"/>
      <c r="F58" s="59"/>
      <c r="G58" s="11">
        <v>2</v>
      </c>
      <c r="H58" s="57" t="s">
        <v>98</v>
      </c>
      <c r="I58" s="58"/>
      <c r="J58" s="58"/>
      <c r="K58" s="58"/>
      <c r="L58" s="59"/>
      <c r="M58" s="2"/>
      <c r="N58" s="2"/>
      <c r="O58" s="4"/>
      <c r="P58" s="4"/>
      <c r="Q58" s="4"/>
      <c r="R58" s="4"/>
      <c r="S58" s="4"/>
      <c r="T58" s="4"/>
      <c r="U58" s="4"/>
      <c r="V58" s="4"/>
      <c r="W58" s="4"/>
      <c r="X58" s="4"/>
      <c r="Y58" s="4"/>
      <c r="Z58" s="4"/>
    </row>
    <row r="59" spans="1:26" ht="16.5" customHeight="1">
      <c r="A59" s="11">
        <v>3</v>
      </c>
      <c r="B59" s="57" t="s">
        <v>99</v>
      </c>
      <c r="C59" s="58"/>
      <c r="D59" s="58"/>
      <c r="E59" s="58"/>
      <c r="F59" s="59"/>
      <c r="G59" s="11">
        <v>3</v>
      </c>
      <c r="H59" s="57" t="s">
        <v>100</v>
      </c>
      <c r="I59" s="58"/>
      <c r="J59" s="58"/>
      <c r="K59" s="58"/>
      <c r="L59" s="59"/>
      <c r="M59" s="2"/>
      <c r="N59" s="2"/>
      <c r="O59" s="4"/>
      <c r="P59" s="4"/>
      <c r="Q59" s="4"/>
      <c r="R59" s="4"/>
      <c r="S59" s="4"/>
      <c r="T59" s="4"/>
      <c r="U59" s="4"/>
      <c r="V59" s="4"/>
      <c r="W59" s="4"/>
      <c r="X59" s="4"/>
      <c r="Y59" s="4"/>
      <c r="Z59" s="4"/>
    </row>
    <row r="60" spans="1:26" ht="16.5" customHeight="1">
      <c r="A60" s="11">
        <v>4</v>
      </c>
      <c r="B60" s="57" t="s">
        <v>101</v>
      </c>
      <c r="C60" s="58"/>
      <c r="D60" s="58"/>
      <c r="E60" s="58"/>
      <c r="F60" s="59"/>
      <c r="G60" s="11">
        <v>4</v>
      </c>
      <c r="H60" s="57" t="s">
        <v>102</v>
      </c>
      <c r="I60" s="58"/>
      <c r="J60" s="58"/>
      <c r="K60" s="58"/>
      <c r="L60" s="59"/>
      <c r="M60" s="2"/>
      <c r="N60" s="2"/>
      <c r="O60" s="4"/>
      <c r="P60" s="4"/>
      <c r="Q60" s="4"/>
      <c r="R60" s="4"/>
      <c r="S60" s="4"/>
      <c r="T60" s="4"/>
      <c r="U60" s="4"/>
      <c r="V60" s="4"/>
      <c r="W60" s="4"/>
      <c r="X60" s="4"/>
      <c r="Y60" s="4"/>
      <c r="Z60" s="4"/>
    </row>
    <row r="61" spans="1:26" ht="16.5" customHeight="1">
      <c r="A61" s="11">
        <v>5</v>
      </c>
      <c r="B61" s="57"/>
      <c r="C61" s="58"/>
      <c r="D61" s="58"/>
      <c r="E61" s="58"/>
      <c r="F61" s="59"/>
      <c r="G61" s="11">
        <v>5</v>
      </c>
      <c r="H61" s="57" t="s">
        <v>103</v>
      </c>
      <c r="I61" s="58"/>
      <c r="J61" s="58"/>
      <c r="K61" s="58"/>
      <c r="L61" s="59"/>
      <c r="M61" s="2"/>
      <c r="N61" s="2"/>
      <c r="O61" s="4"/>
      <c r="P61" s="4"/>
      <c r="Q61" s="4"/>
      <c r="R61" s="4"/>
      <c r="S61" s="4"/>
      <c r="T61" s="4"/>
      <c r="U61" s="4"/>
      <c r="V61" s="4"/>
      <c r="W61" s="4"/>
      <c r="X61" s="4"/>
      <c r="Y61" s="4"/>
      <c r="Z61" s="4"/>
    </row>
    <row r="62" spans="1:26" ht="16.5" customHeight="1">
      <c r="A62" s="11">
        <v>6</v>
      </c>
      <c r="B62" s="57"/>
      <c r="C62" s="58"/>
      <c r="D62" s="58"/>
      <c r="E62" s="58"/>
      <c r="F62" s="59"/>
      <c r="G62" s="11">
        <v>6</v>
      </c>
      <c r="H62" s="57" t="s">
        <v>104</v>
      </c>
      <c r="I62" s="58"/>
      <c r="J62" s="58"/>
      <c r="K62" s="58"/>
      <c r="L62" s="59"/>
      <c r="M62" s="2"/>
      <c r="N62" s="2"/>
      <c r="O62" s="4"/>
      <c r="P62" s="4"/>
      <c r="Q62" s="4"/>
      <c r="R62" s="4"/>
      <c r="S62" s="4"/>
      <c r="T62" s="4"/>
      <c r="U62" s="4"/>
      <c r="V62" s="4"/>
      <c r="W62" s="4"/>
      <c r="X62" s="4"/>
      <c r="Y62" s="4"/>
      <c r="Z62" s="4"/>
    </row>
    <row r="63" spans="1:26" ht="16.5" customHeight="1">
      <c r="A63" s="11">
        <v>7</v>
      </c>
      <c r="B63" s="57"/>
      <c r="C63" s="58"/>
      <c r="D63" s="58"/>
      <c r="E63" s="58"/>
      <c r="F63" s="59"/>
      <c r="G63" s="11">
        <v>7</v>
      </c>
      <c r="H63" s="57" t="s">
        <v>105</v>
      </c>
      <c r="I63" s="58"/>
      <c r="J63" s="58"/>
      <c r="K63" s="58"/>
      <c r="L63" s="59"/>
      <c r="M63" s="2"/>
      <c r="N63" s="2"/>
      <c r="O63" s="4"/>
      <c r="P63" s="4"/>
      <c r="Q63" s="4"/>
      <c r="R63" s="4"/>
      <c r="S63" s="4"/>
      <c r="T63" s="4"/>
      <c r="U63" s="4"/>
      <c r="V63" s="4"/>
      <c r="W63" s="4"/>
      <c r="X63" s="4"/>
      <c r="Y63" s="4"/>
      <c r="Z63" s="4"/>
    </row>
    <row r="64" spans="1:26" ht="16.5" customHeight="1">
      <c r="A64" s="11">
        <v>8</v>
      </c>
      <c r="B64" s="57"/>
      <c r="C64" s="58"/>
      <c r="D64" s="58"/>
      <c r="E64" s="58"/>
      <c r="F64" s="59"/>
      <c r="G64" s="11">
        <v>8</v>
      </c>
      <c r="H64" s="57"/>
      <c r="I64" s="58"/>
      <c r="J64" s="58"/>
      <c r="K64" s="58"/>
      <c r="L64" s="59"/>
      <c r="M64" s="2"/>
      <c r="N64" s="2"/>
      <c r="O64" s="4"/>
      <c r="P64" s="4"/>
      <c r="Q64" s="4"/>
      <c r="R64" s="4"/>
      <c r="S64" s="4"/>
      <c r="T64" s="4"/>
      <c r="U64" s="4"/>
      <c r="V64" s="4"/>
      <c r="W64" s="4"/>
      <c r="X64" s="4"/>
      <c r="Y64" s="4"/>
      <c r="Z64" s="4"/>
    </row>
    <row r="65" spans="1:26" ht="16.5" customHeight="1">
      <c r="A65" s="11">
        <v>9</v>
      </c>
      <c r="B65" s="57"/>
      <c r="C65" s="58"/>
      <c r="D65" s="58"/>
      <c r="E65" s="58"/>
      <c r="F65" s="59"/>
      <c r="G65" s="11">
        <v>9</v>
      </c>
      <c r="H65" s="57"/>
      <c r="I65" s="58"/>
      <c r="J65" s="58"/>
      <c r="K65" s="58"/>
      <c r="L65" s="59"/>
      <c r="M65" s="2"/>
      <c r="N65" s="2"/>
      <c r="O65" s="4"/>
      <c r="P65" s="4"/>
      <c r="Q65" s="4"/>
      <c r="R65" s="4"/>
      <c r="S65" s="4"/>
      <c r="T65" s="4"/>
      <c r="U65" s="4"/>
      <c r="V65" s="4"/>
      <c r="W65" s="4"/>
      <c r="X65" s="4"/>
      <c r="Y65" s="4"/>
      <c r="Z65" s="4"/>
    </row>
    <row r="66" spans="1:26" ht="16.5" customHeight="1">
      <c r="A66" s="11">
        <v>10</v>
      </c>
      <c r="B66" s="57"/>
      <c r="C66" s="58"/>
      <c r="D66" s="58"/>
      <c r="E66" s="58"/>
      <c r="F66" s="59"/>
      <c r="G66" s="11">
        <v>10</v>
      </c>
      <c r="H66" s="57"/>
      <c r="I66" s="58"/>
      <c r="J66" s="58"/>
      <c r="K66" s="58"/>
      <c r="L66" s="59"/>
      <c r="M66" s="2"/>
      <c r="N66" s="2"/>
      <c r="O66" s="4"/>
      <c r="P66" s="4"/>
      <c r="Q66" s="4"/>
      <c r="R66" s="4"/>
      <c r="S66" s="4"/>
      <c r="T66" s="4"/>
      <c r="U66" s="4"/>
      <c r="V66" s="4"/>
      <c r="W66" s="4"/>
      <c r="X66" s="4"/>
      <c r="Y66" s="4"/>
      <c r="Z66" s="4"/>
    </row>
    <row r="67" spans="1:26" ht="21" customHeight="1">
      <c r="A67" s="60" t="s">
        <v>106</v>
      </c>
      <c r="B67" s="61"/>
      <c r="C67" s="61"/>
      <c r="D67" s="61"/>
      <c r="E67" s="61"/>
      <c r="F67" s="62"/>
      <c r="G67" s="63" t="s">
        <v>107</v>
      </c>
      <c r="H67" s="58"/>
      <c r="I67" s="58"/>
      <c r="J67" s="58"/>
      <c r="K67" s="58"/>
      <c r="L67" s="59"/>
      <c r="M67" s="2"/>
      <c r="N67" s="2"/>
      <c r="O67" s="4"/>
      <c r="P67" s="4"/>
      <c r="Q67" s="4"/>
      <c r="R67" s="4"/>
      <c r="S67" s="4"/>
      <c r="T67" s="4"/>
      <c r="U67" s="4"/>
      <c r="V67" s="4"/>
      <c r="W67" s="4"/>
      <c r="X67" s="4"/>
      <c r="Y67" s="4"/>
      <c r="Z67" s="4"/>
    </row>
    <row r="68" spans="1:26" ht="16.5" customHeight="1">
      <c r="A68" s="11">
        <v>1</v>
      </c>
      <c r="B68" s="57" t="s">
        <v>108</v>
      </c>
      <c r="C68" s="58"/>
      <c r="D68" s="58"/>
      <c r="E68" s="58"/>
      <c r="F68" s="59"/>
      <c r="G68" s="11">
        <v>1</v>
      </c>
      <c r="H68" s="57" t="s">
        <v>109</v>
      </c>
      <c r="I68" s="58"/>
      <c r="J68" s="58"/>
      <c r="K68" s="58"/>
      <c r="L68" s="59"/>
      <c r="M68" s="2"/>
      <c r="N68" s="2"/>
      <c r="O68" s="4"/>
      <c r="P68" s="4"/>
      <c r="Q68" s="4"/>
      <c r="R68" s="4"/>
      <c r="S68" s="4"/>
      <c r="T68" s="4"/>
      <c r="U68" s="4"/>
      <c r="V68" s="4"/>
      <c r="W68" s="4"/>
      <c r="X68" s="4"/>
      <c r="Y68" s="4"/>
      <c r="Z68" s="4"/>
    </row>
    <row r="69" spans="1:26" ht="16.5" customHeight="1">
      <c r="A69" s="11">
        <v>2</v>
      </c>
      <c r="B69" s="57" t="s">
        <v>110</v>
      </c>
      <c r="C69" s="58"/>
      <c r="D69" s="58"/>
      <c r="E69" s="58"/>
      <c r="F69" s="59"/>
      <c r="G69" s="11">
        <v>2</v>
      </c>
      <c r="H69" s="57" t="s">
        <v>111</v>
      </c>
      <c r="I69" s="58"/>
      <c r="J69" s="58"/>
      <c r="K69" s="58"/>
      <c r="L69" s="59"/>
      <c r="M69" s="2"/>
      <c r="N69" s="2"/>
      <c r="O69" s="4"/>
      <c r="P69" s="4"/>
      <c r="Q69" s="4"/>
      <c r="R69" s="4"/>
      <c r="S69" s="4"/>
      <c r="T69" s="4"/>
      <c r="U69" s="4"/>
      <c r="V69" s="4"/>
      <c r="W69" s="4"/>
      <c r="X69" s="4"/>
      <c r="Y69" s="4"/>
      <c r="Z69" s="4"/>
    </row>
    <row r="70" spans="1:26" ht="16.5" customHeight="1">
      <c r="A70" s="11">
        <v>3</v>
      </c>
      <c r="B70" s="57" t="s">
        <v>112</v>
      </c>
      <c r="C70" s="58"/>
      <c r="D70" s="58"/>
      <c r="E70" s="58"/>
      <c r="F70" s="59"/>
      <c r="G70" s="11">
        <v>3</v>
      </c>
      <c r="H70" s="57" t="s">
        <v>113</v>
      </c>
      <c r="I70" s="58"/>
      <c r="J70" s="58"/>
      <c r="K70" s="58"/>
      <c r="L70" s="59"/>
      <c r="M70" s="2"/>
      <c r="N70" s="2"/>
      <c r="O70" s="4"/>
      <c r="P70" s="4"/>
      <c r="Q70" s="4"/>
      <c r="R70" s="4"/>
      <c r="S70" s="4"/>
      <c r="T70" s="4"/>
      <c r="U70" s="4"/>
      <c r="V70" s="4"/>
      <c r="W70" s="4"/>
      <c r="X70" s="4"/>
      <c r="Y70" s="4"/>
      <c r="Z70" s="4"/>
    </row>
    <row r="71" spans="1:26" ht="16.5" customHeight="1">
      <c r="A71" s="11">
        <v>4</v>
      </c>
      <c r="B71" s="57" t="s">
        <v>114</v>
      </c>
      <c r="C71" s="58"/>
      <c r="D71" s="58"/>
      <c r="E71" s="58"/>
      <c r="F71" s="59"/>
      <c r="G71" s="11">
        <v>4</v>
      </c>
      <c r="H71" s="57" t="s">
        <v>115</v>
      </c>
      <c r="I71" s="58"/>
      <c r="J71" s="58"/>
      <c r="K71" s="58"/>
      <c r="L71" s="59"/>
      <c r="M71" s="2"/>
      <c r="N71" s="2"/>
      <c r="O71" s="4"/>
      <c r="P71" s="4"/>
      <c r="Q71" s="4"/>
      <c r="R71" s="4"/>
      <c r="S71" s="4"/>
      <c r="T71" s="4"/>
      <c r="U71" s="4"/>
      <c r="V71" s="4"/>
      <c r="W71" s="4"/>
      <c r="X71" s="4"/>
      <c r="Y71" s="4"/>
      <c r="Z71" s="4"/>
    </row>
    <row r="72" spans="1:26" ht="16.5" customHeight="1">
      <c r="A72" s="11">
        <v>5</v>
      </c>
      <c r="B72" s="57"/>
      <c r="C72" s="58"/>
      <c r="D72" s="58"/>
      <c r="E72" s="58"/>
      <c r="F72" s="59"/>
      <c r="G72" s="11">
        <v>5</v>
      </c>
      <c r="H72" s="57" t="s">
        <v>116</v>
      </c>
      <c r="I72" s="58"/>
      <c r="J72" s="58"/>
      <c r="K72" s="58"/>
      <c r="L72" s="59"/>
      <c r="M72" s="2"/>
      <c r="N72" s="2"/>
      <c r="O72" s="4"/>
      <c r="P72" s="4"/>
      <c r="Q72" s="4"/>
      <c r="R72" s="4"/>
      <c r="S72" s="4"/>
      <c r="T72" s="4"/>
      <c r="U72" s="4"/>
      <c r="V72" s="4"/>
      <c r="W72" s="4"/>
      <c r="X72" s="4"/>
      <c r="Y72" s="4"/>
      <c r="Z72" s="4"/>
    </row>
    <row r="73" spans="1:26" ht="16.5" customHeight="1">
      <c r="A73" s="11">
        <v>6</v>
      </c>
      <c r="B73" s="57"/>
      <c r="C73" s="58"/>
      <c r="D73" s="58"/>
      <c r="E73" s="58"/>
      <c r="F73" s="59"/>
      <c r="G73" s="11">
        <v>6</v>
      </c>
      <c r="H73" s="57" t="s">
        <v>117</v>
      </c>
      <c r="I73" s="58"/>
      <c r="J73" s="58"/>
      <c r="K73" s="58"/>
      <c r="L73" s="59"/>
      <c r="M73" s="2"/>
      <c r="N73" s="2"/>
      <c r="O73" s="4"/>
      <c r="P73" s="4"/>
      <c r="Q73" s="4"/>
      <c r="R73" s="4"/>
      <c r="S73" s="4"/>
      <c r="T73" s="4"/>
      <c r="U73" s="4"/>
      <c r="V73" s="4"/>
      <c r="W73" s="4"/>
      <c r="X73" s="4"/>
      <c r="Y73" s="4"/>
      <c r="Z73" s="4"/>
    </row>
    <row r="74" spans="1:26" ht="16.5" customHeight="1">
      <c r="A74" s="11">
        <v>7</v>
      </c>
      <c r="B74" s="57"/>
      <c r="C74" s="58"/>
      <c r="D74" s="58"/>
      <c r="E74" s="58"/>
      <c r="F74" s="59"/>
      <c r="G74" s="11">
        <v>7</v>
      </c>
      <c r="H74" s="57" t="s">
        <v>118</v>
      </c>
      <c r="I74" s="58"/>
      <c r="J74" s="58"/>
      <c r="K74" s="58"/>
      <c r="L74" s="59"/>
      <c r="M74" s="2"/>
      <c r="N74" s="2"/>
      <c r="O74" s="4"/>
      <c r="P74" s="4"/>
      <c r="Q74" s="4"/>
      <c r="R74" s="4"/>
      <c r="S74" s="4"/>
      <c r="T74" s="4"/>
      <c r="U74" s="4"/>
      <c r="V74" s="4"/>
      <c r="W74" s="4"/>
      <c r="X74" s="4"/>
      <c r="Y74" s="4"/>
      <c r="Z74" s="4"/>
    </row>
    <row r="75" spans="1:26" ht="16.5" customHeight="1">
      <c r="A75" s="11">
        <v>8</v>
      </c>
      <c r="B75" s="57"/>
      <c r="C75" s="58"/>
      <c r="D75" s="58"/>
      <c r="E75" s="58"/>
      <c r="F75" s="59"/>
      <c r="G75" s="11">
        <v>8</v>
      </c>
      <c r="H75" s="57" t="s">
        <v>119</v>
      </c>
      <c r="I75" s="58"/>
      <c r="J75" s="58"/>
      <c r="K75" s="58"/>
      <c r="L75" s="59"/>
      <c r="M75" s="2"/>
      <c r="N75" s="2"/>
      <c r="O75" s="4"/>
      <c r="P75" s="4"/>
      <c r="Q75" s="4"/>
      <c r="R75" s="4"/>
      <c r="S75" s="4"/>
      <c r="T75" s="4"/>
      <c r="U75" s="4"/>
      <c r="V75" s="4"/>
      <c r="W75" s="4"/>
      <c r="X75" s="4"/>
      <c r="Y75" s="4"/>
      <c r="Z75" s="4"/>
    </row>
    <row r="76" spans="1:26" ht="16.5" customHeight="1">
      <c r="A76" s="11">
        <v>9</v>
      </c>
      <c r="B76" s="57"/>
      <c r="C76" s="58"/>
      <c r="D76" s="58"/>
      <c r="E76" s="58"/>
      <c r="F76" s="59"/>
      <c r="G76" s="11">
        <v>9</v>
      </c>
      <c r="H76" s="57" t="s">
        <v>120</v>
      </c>
      <c r="I76" s="58"/>
      <c r="J76" s="58"/>
      <c r="K76" s="58"/>
      <c r="L76" s="59"/>
      <c r="M76" s="2"/>
      <c r="N76" s="2"/>
      <c r="O76" s="4"/>
      <c r="P76" s="4"/>
      <c r="Q76" s="4"/>
      <c r="R76" s="4"/>
      <c r="S76" s="4"/>
      <c r="T76" s="4"/>
      <c r="U76" s="4"/>
      <c r="V76" s="4"/>
      <c r="W76" s="4"/>
      <c r="X76" s="4"/>
      <c r="Y76" s="4"/>
      <c r="Z76" s="4"/>
    </row>
    <row r="77" spans="1:26" ht="16.5" customHeight="1">
      <c r="A77" s="11">
        <v>10</v>
      </c>
      <c r="B77" s="57"/>
      <c r="C77" s="58"/>
      <c r="D77" s="58"/>
      <c r="E77" s="58"/>
      <c r="F77" s="59"/>
      <c r="G77" s="11">
        <v>10</v>
      </c>
      <c r="H77" s="57" t="s">
        <v>121</v>
      </c>
      <c r="I77" s="58"/>
      <c r="J77" s="58"/>
      <c r="K77" s="58"/>
      <c r="L77" s="59"/>
      <c r="M77" s="2"/>
      <c r="N77" s="2"/>
      <c r="O77" s="4"/>
      <c r="P77" s="4"/>
      <c r="Q77" s="4"/>
      <c r="R77" s="4"/>
      <c r="S77" s="4"/>
      <c r="T77" s="4"/>
      <c r="U77" s="4"/>
      <c r="V77" s="4"/>
      <c r="W77" s="4"/>
      <c r="X77" s="4"/>
      <c r="Y77" s="4"/>
      <c r="Z77" s="4"/>
    </row>
    <row r="78" spans="1:26" ht="21" customHeight="1">
      <c r="A78" s="60" t="s">
        <v>122</v>
      </c>
      <c r="B78" s="61"/>
      <c r="C78" s="61"/>
      <c r="D78" s="61"/>
      <c r="E78" s="61"/>
      <c r="F78" s="62"/>
      <c r="G78" s="63" t="s">
        <v>123</v>
      </c>
      <c r="H78" s="58"/>
      <c r="I78" s="58"/>
      <c r="J78" s="58"/>
      <c r="K78" s="58"/>
      <c r="L78" s="59"/>
      <c r="M78" s="2"/>
      <c r="N78" s="2"/>
      <c r="O78" s="4"/>
      <c r="P78" s="4"/>
      <c r="Q78" s="4"/>
      <c r="R78" s="4"/>
      <c r="S78" s="4"/>
      <c r="T78" s="4"/>
      <c r="U78" s="4"/>
      <c r="V78" s="4"/>
      <c r="W78" s="4"/>
      <c r="X78" s="4"/>
      <c r="Y78" s="4"/>
      <c r="Z78" s="4"/>
    </row>
    <row r="79" spans="1:26" ht="16.5" customHeight="1">
      <c r="A79" s="11">
        <v>1</v>
      </c>
      <c r="B79" s="57" t="s">
        <v>124</v>
      </c>
      <c r="C79" s="58"/>
      <c r="D79" s="58"/>
      <c r="E79" s="58"/>
      <c r="F79" s="59"/>
      <c r="G79" s="11">
        <v>1</v>
      </c>
      <c r="H79" s="57" t="s">
        <v>125</v>
      </c>
      <c r="I79" s="58"/>
      <c r="J79" s="58"/>
      <c r="K79" s="58"/>
      <c r="L79" s="59"/>
      <c r="M79" s="2"/>
      <c r="N79" s="2"/>
      <c r="O79" s="4"/>
      <c r="P79" s="4"/>
      <c r="Q79" s="4"/>
      <c r="R79" s="4"/>
      <c r="S79" s="4"/>
      <c r="T79" s="4"/>
      <c r="U79" s="4"/>
      <c r="V79" s="4"/>
      <c r="W79" s="4"/>
      <c r="X79" s="4"/>
      <c r="Y79" s="4"/>
      <c r="Z79" s="4"/>
    </row>
    <row r="80" spans="1:26" ht="16.5" customHeight="1">
      <c r="A80" s="11">
        <v>2</v>
      </c>
      <c r="B80" s="57" t="s">
        <v>126</v>
      </c>
      <c r="C80" s="58"/>
      <c r="D80" s="58"/>
      <c r="E80" s="58"/>
      <c r="F80" s="59"/>
      <c r="G80" s="11">
        <v>2</v>
      </c>
      <c r="H80" s="57" t="s">
        <v>127</v>
      </c>
      <c r="I80" s="58"/>
      <c r="J80" s="58"/>
      <c r="K80" s="58"/>
      <c r="L80" s="59"/>
      <c r="M80" s="2"/>
      <c r="N80" s="2"/>
      <c r="O80" s="4"/>
      <c r="P80" s="4"/>
      <c r="Q80" s="4"/>
      <c r="R80" s="4"/>
      <c r="S80" s="4"/>
      <c r="T80" s="4"/>
      <c r="U80" s="4"/>
      <c r="V80" s="4"/>
      <c r="W80" s="4"/>
      <c r="X80" s="4"/>
      <c r="Y80" s="4"/>
      <c r="Z80" s="4"/>
    </row>
    <row r="81" spans="1:26" ht="16.5" customHeight="1">
      <c r="A81" s="11">
        <v>3</v>
      </c>
      <c r="B81" s="57" t="s">
        <v>128</v>
      </c>
      <c r="C81" s="58"/>
      <c r="D81" s="58"/>
      <c r="E81" s="58"/>
      <c r="F81" s="59"/>
      <c r="G81" s="11">
        <v>3</v>
      </c>
      <c r="H81" s="57" t="s">
        <v>129</v>
      </c>
      <c r="I81" s="58"/>
      <c r="J81" s="58"/>
      <c r="K81" s="58"/>
      <c r="L81" s="59"/>
      <c r="M81" s="2"/>
      <c r="N81" s="2"/>
      <c r="O81" s="4"/>
      <c r="P81" s="4"/>
      <c r="Q81" s="4"/>
      <c r="R81" s="4"/>
      <c r="S81" s="4"/>
      <c r="T81" s="4"/>
      <c r="U81" s="4"/>
      <c r="V81" s="4"/>
      <c r="W81" s="4"/>
      <c r="X81" s="4"/>
      <c r="Y81" s="4"/>
      <c r="Z81" s="4"/>
    </row>
    <row r="82" spans="1:26" ht="16.5" customHeight="1">
      <c r="A82" s="11">
        <v>4</v>
      </c>
      <c r="B82" s="57"/>
      <c r="C82" s="58"/>
      <c r="D82" s="58"/>
      <c r="E82" s="58"/>
      <c r="F82" s="59"/>
      <c r="G82" s="11">
        <v>4</v>
      </c>
      <c r="H82" s="57" t="s">
        <v>130</v>
      </c>
      <c r="I82" s="58"/>
      <c r="J82" s="58"/>
      <c r="K82" s="58"/>
      <c r="L82" s="59"/>
      <c r="M82" s="2"/>
      <c r="N82" s="2"/>
      <c r="O82" s="4"/>
      <c r="P82" s="4"/>
      <c r="Q82" s="4"/>
      <c r="R82" s="4"/>
      <c r="S82" s="4"/>
      <c r="T82" s="4"/>
      <c r="U82" s="4"/>
      <c r="V82" s="4"/>
      <c r="W82" s="4"/>
      <c r="X82" s="4"/>
      <c r="Y82" s="4"/>
      <c r="Z82" s="4"/>
    </row>
    <row r="83" spans="1:26" ht="16.5" customHeight="1">
      <c r="A83" s="11">
        <v>5</v>
      </c>
      <c r="B83" s="57"/>
      <c r="C83" s="58"/>
      <c r="D83" s="58"/>
      <c r="E83" s="58"/>
      <c r="F83" s="59"/>
      <c r="G83" s="11">
        <v>5</v>
      </c>
      <c r="H83" s="57" t="s">
        <v>131</v>
      </c>
      <c r="I83" s="58"/>
      <c r="J83" s="58"/>
      <c r="K83" s="58"/>
      <c r="L83" s="59"/>
      <c r="M83" s="2"/>
      <c r="N83" s="2"/>
      <c r="O83" s="4"/>
      <c r="P83" s="4"/>
      <c r="Q83" s="4"/>
      <c r="R83" s="4"/>
      <c r="S83" s="4"/>
      <c r="T83" s="4"/>
      <c r="U83" s="4"/>
      <c r="V83" s="4"/>
      <c r="W83" s="4"/>
      <c r="X83" s="4"/>
      <c r="Y83" s="4"/>
      <c r="Z83" s="4"/>
    </row>
    <row r="84" spans="1:26" ht="16.5" customHeight="1">
      <c r="A84" s="11">
        <v>6</v>
      </c>
      <c r="B84" s="57"/>
      <c r="C84" s="58"/>
      <c r="D84" s="58"/>
      <c r="E84" s="58"/>
      <c r="F84" s="59"/>
      <c r="G84" s="11">
        <v>6</v>
      </c>
      <c r="H84" s="57" t="s">
        <v>132</v>
      </c>
      <c r="I84" s="58"/>
      <c r="J84" s="58"/>
      <c r="K84" s="58"/>
      <c r="L84" s="59"/>
      <c r="M84" s="2"/>
      <c r="N84" s="2"/>
      <c r="O84" s="4"/>
      <c r="P84" s="4"/>
      <c r="Q84" s="4"/>
      <c r="R84" s="4"/>
      <c r="S84" s="4"/>
      <c r="T84" s="4"/>
      <c r="U84" s="4"/>
      <c r="V84" s="4"/>
      <c r="W84" s="4"/>
      <c r="X84" s="4"/>
      <c r="Y84" s="4"/>
      <c r="Z84" s="4"/>
    </row>
    <row r="85" spans="1:26" ht="16.5" customHeight="1">
      <c r="A85" s="11">
        <v>7</v>
      </c>
      <c r="B85" s="57"/>
      <c r="C85" s="58"/>
      <c r="D85" s="58"/>
      <c r="E85" s="58"/>
      <c r="F85" s="59"/>
      <c r="G85" s="11">
        <v>7</v>
      </c>
      <c r="H85" s="57" t="s">
        <v>133</v>
      </c>
      <c r="I85" s="58"/>
      <c r="J85" s="58"/>
      <c r="K85" s="58"/>
      <c r="L85" s="59"/>
      <c r="M85" s="2"/>
      <c r="N85" s="2"/>
      <c r="O85" s="4"/>
      <c r="P85" s="4"/>
      <c r="Q85" s="4"/>
      <c r="R85" s="4"/>
      <c r="S85" s="4"/>
      <c r="T85" s="4"/>
      <c r="U85" s="4"/>
      <c r="V85" s="4"/>
      <c r="W85" s="4"/>
      <c r="X85" s="4"/>
      <c r="Y85" s="4"/>
      <c r="Z85" s="4"/>
    </row>
    <row r="86" spans="1:26" ht="16.5" customHeight="1">
      <c r="A86" s="11">
        <v>8</v>
      </c>
      <c r="B86" s="57"/>
      <c r="C86" s="58"/>
      <c r="D86" s="58"/>
      <c r="E86" s="58"/>
      <c r="F86" s="59"/>
      <c r="G86" s="11">
        <v>8</v>
      </c>
      <c r="H86" s="57" t="s">
        <v>134</v>
      </c>
      <c r="I86" s="58"/>
      <c r="J86" s="58"/>
      <c r="K86" s="58"/>
      <c r="L86" s="59"/>
      <c r="M86" s="2"/>
      <c r="N86" s="2"/>
      <c r="O86" s="4"/>
      <c r="P86" s="4"/>
      <c r="Q86" s="4"/>
      <c r="R86" s="4"/>
      <c r="S86" s="4"/>
      <c r="T86" s="4"/>
      <c r="U86" s="4"/>
      <c r="V86" s="4"/>
      <c r="W86" s="4"/>
      <c r="X86" s="4"/>
      <c r="Y86" s="4"/>
      <c r="Z86" s="4"/>
    </row>
    <row r="87" spans="1:26" ht="16.5" customHeight="1">
      <c r="A87" s="11">
        <v>9</v>
      </c>
      <c r="B87" s="57"/>
      <c r="C87" s="58"/>
      <c r="D87" s="58"/>
      <c r="E87" s="58"/>
      <c r="F87" s="59"/>
      <c r="G87" s="11">
        <v>9</v>
      </c>
      <c r="H87" s="57" t="s">
        <v>135</v>
      </c>
      <c r="I87" s="58"/>
      <c r="J87" s="58"/>
      <c r="K87" s="58"/>
      <c r="L87" s="59"/>
      <c r="M87" s="2"/>
      <c r="N87" s="2"/>
      <c r="O87" s="4"/>
      <c r="P87" s="4"/>
      <c r="Q87" s="4"/>
      <c r="R87" s="4"/>
      <c r="S87" s="4"/>
      <c r="T87" s="4"/>
      <c r="U87" s="4"/>
      <c r="V87" s="4"/>
      <c r="W87" s="4"/>
      <c r="X87" s="4"/>
      <c r="Y87" s="4"/>
      <c r="Z87" s="4"/>
    </row>
    <row r="88" spans="1:26" ht="16.5" customHeight="1">
      <c r="A88" s="11">
        <v>10</v>
      </c>
      <c r="B88" s="57"/>
      <c r="C88" s="58"/>
      <c r="D88" s="58"/>
      <c r="E88" s="58"/>
      <c r="F88" s="59"/>
      <c r="G88" s="11">
        <v>10</v>
      </c>
      <c r="H88" s="57" t="s">
        <v>136</v>
      </c>
      <c r="I88" s="58"/>
      <c r="J88" s="58"/>
      <c r="K88" s="58"/>
      <c r="L88" s="59"/>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87:L8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B52:F52"/>
    <mergeCell ref="B53:F53"/>
    <mergeCell ref="B54:F54"/>
    <mergeCell ref="B45:F45"/>
    <mergeCell ref="B46:F46"/>
    <mergeCell ref="B47:F47"/>
    <mergeCell ref="B48:F48"/>
    <mergeCell ref="B49:F49"/>
    <mergeCell ref="B50:F50"/>
    <mergeCell ref="B51:F51"/>
    <mergeCell ref="K15:L15"/>
    <mergeCell ref="E16:F16"/>
    <mergeCell ref="K16:L16"/>
    <mergeCell ref="K17:L17"/>
    <mergeCell ref="E13:F13"/>
    <mergeCell ref="H13:I13"/>
    <mergeCell ref="K13:L13"/>
    <mergeCell ref="H14:I14"/>
    <mergeCell ref="K14:L14"/>
    <mergeCell ref="H16:I16"/>
    <mergeCell ref="H17:I1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8:L18"/>
    <mergeCell ref="K19:L19"/>
    <mergeCell ref="K20:L20"/>
    <mergeCell ref="A21:L21"/>
    <mergeCell ref="A22:F22"/>
    <mergeCell ref="G22:L22"/>
    <mergeCell ref="H23:L23"/>
    <mergeCell ref="H26:L26"/>
    <mergeCell ref="H18:I18"/>
    <mergeCell ref="H19:I19"/>
    <mergeCell ref="H27:L27"/>
    <mergeCell ref="B23:F23"/>
    <mergeCell ref="B24:F24"/>
    <mergeCell ref="H24:L24"/>
    <mergeCell ref="B25:F25"/>
    <mergeCell ref="H25:L25"/>
    <mergeCell ref="B26:F26"/>
    <mergeCell ref="B27:F27"/>
    <mergeCell ref="H20:I20"/>
    <mergeCell ref="E20:F20"/>
    <mergeCell ref="B20:C20"/>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0" t="s">
        <v>451</v>
      </c>
      <c r="B1" s="40" t="s">
        <v>151</v>
      </c>
      <c r="C1" s="40" t="s">
        <v>152</v>
      </c>
      <c r="D1" s="40" t="s">
        <v>452</v>
      </c>
      <c r="E1" s="40" t="s">
        <v>453</v>
      </c>
      <c r="F1" s="40" t="s">
        <v>142</v>
      </c>
      <c r="G1" s="40" t="s">
        <v>454</v>
      </c>
      <c r="H1" s="40" t="s">
        <v>455</v>
      </c>
      <c r="I1" s="40" t="s">
        <v>278</v>
      </c>
      <c r="J1" s="40" t="s">
        <v>456</v>
      </c>
      <c r="K1" s="40" t="s">
        <v>327</v>
      </c>
      <c r="L1" s="40" t="s">
        <v>457</v>
      </c>
      <c r="M1" s="40" t="s">
        <v>458</v>
      </c>
      <c r="N1" s="40" t="s">
        <v>459</v>
      </c>
      <c r="O1" s="40" t="s">
        <v>460</v>
      </c>
      <c r="P1" s="40" t="s">
        <v>461</v>
      </c>
      <c r="Q1" s="41" t="s">
        <v>193</v>
      </c>
      <c r="R1" s="40" t="s">
        <v>462</v>
      </c>
      <c r="S1" s="40" t="s">
        <v>463</v>
      </c>
      <c r="T1" s="40" t="s">
        <v>464</v>
      </c>
      <c r="U1" s="40" t="s">
        <v>465</v>
      </c>
      <c r="V1" s="40" t="s">
        <v>466</v>
      </c>
      <c r="W1" s="40" t="s">
        <v>467</v>
      </c>
      <c r="X1" s="40" t="s">
        <v>468</v>
      </c>
      <c r="Y1" s="40" t="s">
        <v>458</v>
      </c>
      <c r="Z1" s="40" t="s">
        <v>469</v>
      </c>
      <c r="AA1" s="40" t="s">
        <v>470</v>
      </c>
      <c r="AB1" s="40" t="s">
        <v>471</v>
      </c>
      <c r="AC1" s="40" t="s">
        <v>472</v>
      </c>
      <c r="AD1" s="40" t="s">
        <v>459</v>
      </c>
      <c r="AE1" s="40" t="s">
        <v>473</v>
      </c>
    </row>
    <row r="2" spans="1:31" ht="45">
      <c r="A2" s="42" t="s">
        <v>197</v>
      </c>
      <c r="B2" s="43" t="s">
        <v>170</v>
      </c>
      <c r="C2" s="42" t="s">
        <v>474</v>
      </c>
      <c r="D2" s="43" t="s">
        <v>475</v>
      </c>
      <c r="E2" s="43" t="s">
        <v>476</v>
      </c>
      <c r="F2" s="43" t="s">
        <v>477</v>
      </c>
      <c r="G2" s="44"/>
      <c r="H2" s="44"/>
      <c r="I2" s="44" t="s">
        <v>292</v>
      </c>
      <c r="J2" s="44" t="s">
        <v>293</v>
      </c>
      <c r="K2" s="44" t="s">
        <v>327</v>
      </c>
      <c r="L2" s="44" t="s">
        <v>295</v>
      </c>
      <c r="M2" s="45" t="s">
        <v>296</v>
      </c>
      <c r="N2" s="44" t="s">
        <v>408</v>
      </c>
      <c r="O2" s="44" t="s">
        <v>251</v>
      </c>
      <c r="P2" s="43" t="s">
        <v>478</v>
      </c>
      <c r="Q2" s="43" t="s">
        <v>479</v>
      </c>
      <c r="R2" s="43" t="s">
        <v>480</v>
      </c>
      <c r="S2" s="43" t="s">
        <v>381</v>
      </c>
      <c r="T2" s="43" t="s">
        <v>382</v>
      </c>
      <c r="U2" s="44" t="s">
        <v>383</v>
      </c>
      <c r="V2" s="44" t="s">
        <v>384</v>
      </c>
      <c r="W2" s="44" t="s">
        <v>385</v>
      </c>
      <c r="X2" s="43" t="s">
        <v>386</v>
      </c>
      <c r="Y2" s="43" t="s">
        <v>387</v>
      </c>
      <c r="Z2" s="44" t="s">
        <v>381</v>
      </c>
      <c r="AA2" s="44">
        <v>15</v>
      </c>
      <c r="AB2" s="46" t="s">
        <v>481</v>
      </c>
      <c r="AC2" s="46" t="s">
        <v>389</v>
      </c>
      <c r="AD2" s="44" t="s">
        <v>482</v>
      </c>
      <c r="AE2" s="44" t="str">
        <f>""</f>
        <v/>
      </c>
    </row>
    <row r="3" spans="1:31" ht="45">
      <c r="A3" s="42" t="s">
        <v>166</v>
      </c>
      <c r="B3" s="42" t="s">
        <v>483</v>
      </c>
      <c r="C3" s="42" t="s">
        <v>171</v>
      </c>
      <c r="D3" s="43" t="s">
        <v>484</v>
      </c>
      <c r="E3" s="43" t="s">
        <v>485</v>
      </c>
      <c r="F3" s="43" t="s">
        <v>486</v>
      </c>
      <c r="G3" s="44"/>
      <c r="H3" s="44"/>
      <c r="I3" s="44" t="s">
        <v>319</v>
      </c>
      <c r="J3" s="44" t="s">
        <v>487</v>
      </c>
      <c r="K3" s="44" t="s">
        <v>294</v>
      </c>
      <c r="L3" s="44" t="s">
        <v>323</v>
      </c>
      <c r="M3" s="45" t="s">
        <v>314</v>
      </c>
      <c r="N3" s="44" t="s">
        <v>482</v>
      </c>
      <c r="O3" s="44" t="s">
        <v>252</v>
      </c>
      <c r="P3" s="43" t="s">
        <v>488</v>
      </c>
      <c r="Q3" s="43" t="s">
        <v>489</v>
      </c>
      <c r="R3" s="43" t="s">
        <v>490</v>
      </c>
      <c r="S3" s="43" t="s">
        <v>491</v>
      </c>
      <c r="T3" s="43" t="s">
        <v>492</v>
      </c>
      <c r="U3" s="44" t="s">
        <v>493</v>
      </c>
      <c r="V3" s="44" t="s">
        <v>494</v>
      </c>
      <c r="W3" s="44" t="s">
        <v>495</v>
      </c>
      <c r="X3" s="43" t="s">
        <v>496</v>
      </c>
      <c r="Y3" s="43" t="s">
        <v>497</v>
      </c>
      <c r="Z3" s="44" t="s">
        <v>491</v>
      </c>
      <c r="AA3" s="44">
        <v>0</v>
      </c>
      <c r="AB3" s="46" t="s">
        <v>498</v>
      </c>
      <c r="AC3" s="46" t="s">
        <v>499</v>
      </c>
      <c r="AD3" s="44" t="s">
        <v>409</v>
      </c>
      <c r="AE3" s="43"/>
    </row>
    <row r="4" spans="1:31" ht="60">
      <c r="A4" s="42" t="s">
        <v>500</v>
      </c>
      <c r="B4" s="42" t="s">
        <v>501</v>
      </c>
      <c r="C4" s="43" t="s">
        <v>502</v>
      </c>
      <c r="D4" s="43" t="s">
        <v>503</v>
      </c>
      <c r="E4" s="43" t="s">
        <v>504</v>
      </c>
      <c r="F4" s="43" t="s">
        <v>6</v>
      </c>
      <c r="G4" s="44"/>
      <c r="H4" s="44"/>
      <c r="I4" s="44" t="s">
        <v>505</v>
      </c>
      <c r="J4" s="44" t="s">
        <v>506</v>
      </c>
      <c r="K4" s="44" t="s">
        <v>506</v>
      </c>
      <c r="L4" s="44" t="s">
        <v>506</v>
      </c>
      <c r="M4" s="44" t="s">
        <v>506</v>
      </c>
      <c r="N4" s="45" t="s">
        <v>507</v>
      </c>
      <c r="O4" s="43"/>
      <c r="P4" s="43" t="s">
        <v>508</v>
      </c>
      <c r="Q4" s="43" t="s">
        <v>509</v>
      </c>
      <c r="R4" s="43"/>
      <c r="S4" s="43"/>
      <c r="T4" s="43"/>
      <c r="U4" s="43"/>
      <c r="V4" s="43" t="s">
        <v>510</v>
      </c>
      <c r="W4" s="43"/>
      <c r="X4" s="43"/>
      <c r="Y4" s="43" t="s">
        <v>511</v>
      </c>
      <c r="Z4" s="44" t="s">
        <v>382</v>
      </c>
      <c r="AA4" s="44">
        <v>15</v>
      </c>
      <c r="AB4" s="46" t="s">
        <v>512</v>
      </c>
      <c r="AC4" s="46" t="s">
        <v>513</v>
      </c>
      <c r="AD4" s="45" t="s">
        <v>514</v>
      </c>
      <c r="AE4" s="43"/>
    </row>
    <row r="5" spans="1:31" ht="45">
      <c r="A5" s="4"/>
      <c r="B5" s="42" t="s">
        <v>515</v>
      </c>
      <c r="C5" s="42" t="s">
        <v>516</v>
      </c>
      <c r="D5" s="4" t="s">
        <v>517</v>
      </c>
      <c r="E5" s="4" t="s">
        <v>518</v>
      </c>
      <c r="F5" s="47" t="s">
        <v>519</v>
      </c>
      <c r="G5" s="48"/>
      <c r="H5" s="48"/>
      <c r="I5" s="44" t="s">
        <v>506</v>
      </c>
      <c r="J5" s="44"/>
      <c r="K5" s="44"/>
      <c r="L5" s="44"/>
      <c r="M5" s="44"/>
      <c r="N5" s="44" t="s">
        <v>412</v>
      </c>
      <c r="O5" s="4"/>
      <c r="P5" s="43" t="s">
        <v>520</v>
      </c>
      <c r="Q5" s="43" t="s">
        <v>521</v>
      </c>
      <c r="R5" s="4"/>
      <c r="S5" s="4"/>
      <c r="T5" s="4"/>
      <c r="U5" s="4"/>
      <c r="V5" s="4"/>
      <c r="W5" s="4"/>
      <c r="X5" s="4"/>
      <c r="Y5" s="4"/>
      <c r="Z5" s="44" t="s">
        <v>492</v>
      </c>
      <c r="AA5" s="44">
        <v>0</v>
      </c>
      <c r="AB5" s="4"/>
      <c r="AC5" s="46" t="s">
        <v>522</v>
      </c>
      <c r="AD5" s="44"/>
      <c r="AE5" s="4"/>
    </row>
    <row r="6" spans="1:31" ht="30">
      <c r="A6" s="4"/>
      <c r="B6" s="43" t="s">
        <v>523</v>
      </c>
      <c r="C6" s="47" t="s">
        <v>206</v>
      </c>
      <c r="D6" s="4" t="s">
        <v>524</v>
      </c>
      <c r="E6" s="4" t="s">
        <v>525</v>
      </c>
      <c r="F6" s="47" t="s">
        <v>526</v>
      </c>
      <c r="G6" s="48"/>
      <c r="H6" s="48"/>
      <c r="I6" s="44"/>
      <c r="J6" s="44"/>
      <c r="K6" s="44"/>
      <c r="L6" s="44"/>
      <c r="M6" s="44"/>
      <c r="N6" s="44"/>
      <c r="O6" s="4"/>
      <c r="P6" s="43" t="s">
        <v>527</v>
      </c>
      <c r="Q6" s="43" t="s">
        <v>528</v>
      </c>
      <c r="R6" s="4"/>
      <c r="S6" s="4"/>
      <c r="T6" s="4"/>
      <c r="U6" s="4"/>
      <c r="V6" s="4"/>
      <c r="W6" s="4"/>
      <c r="X6" s="4"/>
      <c r="Y6" s="4"/>
      <c r="Z6" s="44" t="s">
        <v>383</v>
      </c>
      <c r="AA6" s="44">
        <v>15</v>
      </c>
      <c r="AB6" s="4"/>
      <c r="AC6" s="4"/>
      <c r="AD6" s="4"/>
      <c r="AE6" s="4"/>
    </row>
    <row r="7" spans="1:31" ht="60">
      <c r="A7" s="4"/>
      <c r="B7" s="47" t="s">
        <v>529</v>
      </c>
      <c r="C7" s="4" t="s">
        <v>530</v>
      </c>
      <c r="D7" s="4"/>
      <c r="E7" s="4" t="s">
        <v>531</v>
      </c>
      <c r="F7" s="4" t="s">
        <v>532</v>
      </c>
      <c r="G7" s="48"/>
      <c r="H7" s="48"/>
      <c r="I7" s="44"/>
      <c r="J7" s="44"/>
      <c r="K7" s="44"/>
      <c r="L7" s="44"/>
      <c r="M7" s="44"/>
      <c r="N7" s="44"/>
      <c r="O7" s="4"/>
      <c r="P7" s="43" t="s">
        <v>533</v>
      </c>
      <c r="Q7" s="4"/>
      <c r="R7" s="4"/>
      <c r="S7" s="4"/>
      <c r="T7" s="4"/>
      <c r="U7" s="4"/>
      <c r="V7" s="4"/>
      <c r="W7" s="4"/>
      <c r="X7" s="4"/>
      <c r="Y7" s="4"/>
      <c r="Z7" s="44" t="s">
        <v>493</v>
      </c>
      <c r="AA7" s="44">
        <v>0</v>
      </c>
      <c r="AB7" s="4"/>
      <c r="AC7" s="4"/>
      <c r="AD7" s="4"/>
      <c r="AE7" s="4"/>
    </row>
    <row r="8" spans="1:31">
      <c r="A8" s="4"/>
      <c r="B8" s="4" t="s">
        <v>193</v>
      </c>
      <c r="C8" s="4" t="s">
        <v>194</v>
      </c>
      <c r="D8" s="4"/>
      <c r="E8" s="4" t="s">
        <v>534</v>
      </c>
      <c r="F8" s="4" t="s">
        <v>535</v>
      </c>
      <c r="G8" s="48"/>
      <c r="H8" s="48"/>
      <c r="I8" s="44"/>
      <c r="J8" s="44"/>
      <c r="K8" s="44"/>
      <c r="L8" s="44"/>
      <c r="M8" s="44"/>
      <c r="N8" s="44"/>
      <c r="O8" s="4"/>
      <c r="P8" s="43" t="s">
        <v>536</v>
      </c>
      <c r="Q8" s="4"/>
      <c r="R8" s="4"/>
      <c r="S8" s="4"/>
      <c r="T8" s="4"/>
      <c r="U8" s="4"/>
      <c r="V8" s="4"/>
      <c r="W8" s="4"/>
      <c r="X8" s="4"/>
      <c r="Y8" s="4"/>
      <c r="Z8" s="44" t="s">
        <v>384</v>
      </c>
      <c r="AA8" s="44">
        <v>15</v>
      </c>
      <c r="AB8" s="4"/>
      <c r="AC8" s="4"/>
      <c r="AD8" s="4"/>
      <c r="AE8" s="4"/>
    </row>
    <row r="9" spans="1:31">
      <c r="A9" s="4"/>
      <c r="B9" s="4" t="s">
        <v>537</v>
      </c>
      <c r="C9" s="4"/>
      <c r="D9" s="4"/>
      <c r="E9" s="4" t="s">
        <v>538</v>
      </c>
      <c r="F9" s="4" t="s">
        <v>539</v>
      </c>
      <c r="G9" s="48"/>
      <c r="H9" s="48"/>
      <c r="I9" s="44"/>
      <c r="J9" s="44"/>
      <c r="K9" s="44"/>
      <c r="L9" s="44"/>
      <c r="M9" s="44"/>
      <c r="N9" s="44"/>
      <c r="O9" s="4"/>
      <c r="P9" s="43" t="s">
        <v>540</v>
      </c>
      <c r="Q9" s="4"/>
      <c r="R9" s="4"/>
      <c r="S9" s="4"/>
      <c r="T9" s="4"/>
      <c r="U9" s="4"/>
      <c r="V9" s="4"/>
      <c r="W9" s="4"/>
      <c r="X9" s="4"/>
      <c r="Y9" s="4"/>
      <c r="Z9" s="44" t="s">
        <v>494</v>
      </c>
      <c r="AA9" s="44">
        <v>10</v>
      </c>
      <c r="AB9" s="4"/>
      <c r="AC9" s="4"/>
      <c r="AD9" s="4"/>
      <c r="AE9" s="4"/>
    </row>
    <row r="10" spans="1:31">
      <c r="A10" s="4"/>
      <c r="B10" s="4" t="s">
        <v>541</v>
      </c>
      <c r="C10" s="4"/>
      <c r="D10" s="4"/>
      <c r="E10" s="4" t="s">
        <v>542</v>
      </c>
      <c r="F10" s="4" t="s">
        <v>543</v>
      </c>
      <c r="G10" s="48"/>
      <c r="H10" s="48"/>
      <c r="I10" s="44"/>
      <c r="J10" s="44"/>
      <c r="K10" s="44"/>
      <c r="L10" s="44"/>
      <c r="M10" s="44"/>
      <c r="N10" s="44"/>
      <c r="O10" s="4"/>
      <c r="P10" s="4"/>
      <c r="Q10" s="4"/>
      <c r="R10" s="4"/>
      <c r="S10" s="4"/>
      <c r="T10" s="4"/>
      <c r="U10" s="4"/>
      <c r="V10" s="4"/>
      <c r="W10" s="4"/>
      <c r="X10" s="4"/>
      <c r="Y10" s="4"/>
      <c r="Z10" s="44" t="s">
        <v>510</v>
      </c>
      <c r="AA10" s="44">
        <v>0</v>
      </c>
      <c r="AB10" s="4"/>
      <c r="AC10" s="4"/>
      <c r="AD10" s="4"/>
      <c r="AE10" s="4"/>
    </row>
    <row r="11" spans="1:31">
      <c r="A11" s="4"/>
      <c r="B11" s="4" t="s">
        <v>544</v>
      </c>
      <c r="C11" s="4"/>
      <c r="D11" s="4"/>
      <c r="E11" s="4" t="s">
        <v>545</v>
      </c>
      <c r="F11" s="4" t="s">
        <v>546</v>
      </c>
      <c r="G11" s="48"/>
      <c r="H11" s="48"/>
      <c r="I11" s="44"/>
      <c r="J11" s="44"/>
      <c r="K11" s="44"/>
      <c r="L11" s="44"/>
      <c r="M11" s="44"/>
      <c r="N11" s="44"/>
      <c r="O11" s="4"/>
      <c r="P11" s="4"/>
      <c r="Q11" s="4"/>
      <c r="R11" s="4"/>
      <c r="S11" s="4"/>
      <c r="T11" s="4"/>
      <c r="U11" s="4"/>
      <c r="V11" s="4"/>
      <c r="W11" s="4"/>
      <c r="X11" s="4"/>
      <c r="Y11" s="4"/>
      <c r="Z11" s="44" t="s">
        <v>385</v>
      </c>
      <c r="AA11" s="44">
        <v>15</v>
      </c>
      <c r="AB11" s="4"/>
      <c r="AC11" s="4"/>
      <c r="AD11" s="4"/>
      <c r="AE11" s="4"/>
    </row>
    <row r="12" spans="1:31">
      <c r="A12" s="4"/>
      <c r="B12" s="4"/>
      <c r="C12" s="4"/>
      <c r="D12" s="4"/>
      <c r="E12" s="4"/>
      <c r="F12" s="4" t="s">
        <v>547</v>
      </c>
      <c r="G12" s="48"/>
      <c r="H12" s="48"/>
      <c r="I12" s="44"/>
      <c r="J12" s="44"/>
      <c r="K12" s="44"/>
      <c r="L12" s="44"/>
      <c r="M12" s="44"/>
      <c r="N12" s="44"/>
      <c r="O12" s="4"/>
      <c r="P12" s="4"/>
      <c r="Q12" s="4"/>
      <c r="R12" s="4"/>
      <c r="S12" s="4"/>
      <c r="T12" s="4"/>
      <c r="U12" s="4"/>
      <c r="V12" s="4"/>
      <c r="W12" s="4"/>
      <c r="X12" s="4"/>
      <c r="Y12" s="4"/>
      <c r="Z12" s="44" t="s">
        <v>495</v>
      </c>
      <c r="AA12" s="44">
        <v>0</v>
      </c>
      <c r="AB12" s="4"/>
      <c r="AC12" s="4"/>
      <c r="AD12" s="4"/>
      <c r="AE12" s="4"/>
    </row>
    <row r="13" spans="1:31">
      <c r="A13" s="4"/>
      <c r="B13" s="4"/>
      <c r="C13" s="4"/>
      <c r="D13" s="4"/>
      <c r="E13" s="4"/>
      <c r="F13" s="4" t="s">
        <v>548</v>
      </c>
      <c r="G13" s="48"/>
      <c r="H13" s="48"/>
      <c r="I13" s="44"/>
      <c r="J13" s="44"/>
      <c r="K13" s="44"/>
      <c r="L13" s="44"/>
      <c r="M13" s="44"/>
      <c r="N13" s="44"/>
      <c r="O13" s="4"/>
      <c r="P13" s="4"/>
      <c r="Q13" s="4"/>
      <c r="R13" s="4"/>
      <c r="S13" s="4"/>
      <c r="T13" s="4"/>
      <c r="U13" s="4"/>
      <c r="V13" s="4"/>
      <c r="W13" s="4"/>
      <c r="X13" s="4"/>
      <c r="Y13" s="4"/>
      <c r="Z13" s="44" t="s">
        <v>386</v>
      </c>
      <c r="AA13" s="44">
        <v>15</v>
      </c>
      <c r="AB13" s="4"/>
      <c r="AC13" s="4"/>
      <c r="AD13" s="4"/>
      <c r="AE13" s="4"/>
    </row>
    <row r="14" spans="1:31">
      <c r="A14" s="4"/>
      <c r="B14" s="4"/>
      <c r="C14" s="4"/>
      <c r="D14" s="4"/>
      <c r="E14" s="4"/>
      <c r="F14" s="4" t="s">
        <v>549</v>
      </c>
      <c r="G14" s="48"/>
      <c r="H14" s="48"/>
      <c r="I14" s="44"/>
      <c r="J14" s="44"/>
      <c r="K14" s="44"/>
      <c r="L14" s="44"/>
      <c r="M14" s="44"/>
      <c r="N14" s="44"/>
      <c r="O14" s="4"/>
      <c r="P14" s="4"/>
      <c r="Q14" s="4"/>
      <c r="R14" s="4"/>
      <c r="S14" s="4"/>
      <c r="T14" s="4"/>
      <c r="U14" s="4"/>
      <c r="V14" s="4"/>
      <c r="W14" s="4"/>
      <c r="X14" s="4"/>
      <c r="Y14" s="4"/>
      <c r="Z14" s="44" t="s">
        <v>496</v>
      </c>
      <c r="AA14" s="44">
        <v>0</v>
      </c>
      <c r="AB14" s="4"/>
      <c r="AC14" s="4"/>
      <c r="AD14" s="4"/>
      <c r="AE14" s="4"/>
    </row>
    <row r="15" spans="1:31">
      <c r="A15" s="4"/>
      <c r="B15" s="4"/>
      <c r="C15" s="4"/>
      <c r="D15" s="4"/>
      <c r="E15" s="4"/>
      <c r="F15" s="4" t="s">
        <v>550</v>
      </c>
      <c r="G15" s="48"/>
      <c r="H15" s="48"/>
      <c r="I15" s="44"/>
      <c r="J15" s="44"/>
      <c r="K15" s="44"/>
      <c r="L15" s="44"/>
      <c r="M15" s="44"/>
      <c r="N15" s="44"/>
      <c r="O15" s="4"/>
      <c r="P15" s="4"/>
      <c r="Q15" s="4"/>
      <c r="R15" s="4"/>
      <c r="S15" s="4"/>
      <c r="T15" s="4"/>
      <c r="U15" s="4"/>
      <c r="V15" s="4"/>
      <c r="W15" s="4"/>
      <c r="X15" s="4"/>
      <c r="Y15" s="4"/>
      <c r="Z15" s="44" t="s">
        <v>387</v>
      </c>
      <c r="AA15" s="44">
        <v>10</v>
      </c>
      <c r="AB15" s="4"/>
      <c r="AC15" s="4"/>
      <c r="AD15" s="4"/>
      <c r="AE15" s="4"/>
    </row>
    <row r="16" spans="1:31">
      <c r="A16" s="4"/>
      <c r="B16" s="4"/>
      <c r="C16" s="4"/>
      <c r="D16" s="4"/>
      <c r="E16" s="4"/>
      <c r="F16" s="4" t="s">
        <v>551</v>
      </c>
      <c r="G16" s="48"/>
      <c r="H16" s="48"/>
      <c r="I16" s="44"/>
      <c r="J16" s="44"/>
      <c r="K16" s="44"/>
      <c r="L16" s="44"/>
      <c r="M16" s="44"/>
      <c r="N16" s="44"/>
      <c r="O16" s="4"/>
      <c r="P16" s="4"/>
      <c r="Q16" s="4"/>
      <c r="R16" s="4"/>
      <c r="S16" s="4"/>
      <c r="T16" s="4"/>
      <c r="U16" s="4"/>
      <c r="V16" s="4"/>
      <c r="W16" s="4"/>
      <c r="X16" s="4"/>
      <c r="Y16" s="4"/>
      <c r="Z16" s="44" t="s">
        <v>497</v>
      </c>
      <c r="AA16" s="44">
        <v>5</v>
      </c>
      <c r="AB16" s="4"/>
      <c r="AC16" s="4"/>
      <c r="AD16" s="4"/>
      <c r="AE16" s="4"/>
    </row>
    <row r="17" spans="1:31">
      <c r="A17" s="4"/>
      <c r="B17" s="4"/>
      <c r="C17" s="4"/>
      <c r="D17" s="4"/>
      <c r="E17" s="4"/>
      <c r="F17" s="4" t="s">
        <v>552</v>
      </c>
      <c r="G17" s="48"/>
      <c r="H17" s="48"/>
      <c r="I17" s="44"/>
      <c r="J17" s="44"/>
      <c r="K17" s="44"/>
      <c r="L17" s="44"/>
      <c r="M17" s="44"/>
      <c r="N17" s="44"/>
      <c r="O17" s="4"/>
      <c r="P17" s="4"/>
      <c r="Q17" s="4"/>
      <c r="R17" s="4"/>
      <c r="S17" s="4"/>
      <c r="T17" s="4"/>
      <c r="U17" s="4"/>
      <c r="V17" s="4"/>
      <c r="W17" s="4"/>
      <c r="X17" s="4"/>
      <c r="Y17" s="4"/>
      <c r="Z17" s="44" t="s">
        <v>511</v>
      </c>
      <c r="AA17" s="44">
        <v>0</v>
      </c>
      <c r="AB17" s="4"/>
      <c r="AC17" s="4"/>
      <c r="AD17" s="4"/>
      <c r="AE17" s="4"/>
    </row>
    <row r="18" spans="1:3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5.7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5.7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5.7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5.7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5.7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5.7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5.7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5.7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5.7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5.7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5.7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5.7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5.7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5.7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5.7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5.7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5.7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5.7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5.7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5.7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5.7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5.7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5.7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5.7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5.7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5.7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5.7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5.7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5.7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5.7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5.7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5.7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5.7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5.7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5.7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5.7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5.7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5.7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5.7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5.7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5.7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5.7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5.7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5.7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5.7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5.7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5.7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5.7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5.7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5.7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5.7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5.7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5.7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5.7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5.7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5.7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5.7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5.7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5.7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5.7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5.7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5.7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5.7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5.7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5.7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5.7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5.7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5.7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5.7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5.7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5.7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5.7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5.7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5.7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5.7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5.7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5.7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5.7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5.7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5.7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5.7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5.7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5.7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5.7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5.7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5.7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5.7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5.7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5.7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5.7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5.7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5.7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5.7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5.7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5.7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5.7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5.7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5.7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5.7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5.7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5.7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5.7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5.7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5.7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5.7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5.7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5.7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5.7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5.7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5.7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5.7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5.7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5.7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5.7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5.7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5.7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5.7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5.7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5.7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5.7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5.7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5.7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5.7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5.7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5.7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5.7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5.7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5.7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5.7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5.7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5.7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5.7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5.7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5.7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5.7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5.7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5.7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5.7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5.7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5.7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5.7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5.7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5.7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5.7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5.7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5.7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5.7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5.7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5.7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5.7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5.7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5.7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5.7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5.7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5.7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5.7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5.7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5.7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5.7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5.7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5.7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5.7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5.7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5.7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5.7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5.7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5.7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5.7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5.7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5.7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5.7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5.7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5.7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5.7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5.7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5.7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5.7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5.7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5.7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5.7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5.7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5.7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5.7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5.7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5.7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5.7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5.7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5.7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5.7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5.7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5.7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5.7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5.7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5.7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5.7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5.7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5.7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5.7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5.7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5.7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5.7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5.7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5.7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5.7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5.7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5.7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5.7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5.7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5.7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5.7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5.7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5.7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5.7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5.7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5.7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5.7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5.7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5.7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5.7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5.7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5.7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5.7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5.7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5.7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5.7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5.7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5.7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5.7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5.7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5.7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5.7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5.7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5.7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5.7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5.7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5.7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5.7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5.7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5.7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5.7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5.7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5.7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5.7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5.7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5.7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5.7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5.7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5.7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5.7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5.7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5.7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5.7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5.7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5.7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5.7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5.7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5.7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5.7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5.7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5.7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5.7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5.7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5.7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5.7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5.7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5.7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5.7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5.7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5.7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5.7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5.7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5.7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5.7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5.7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5.7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5.7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5.7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5.7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5.7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5.7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5.7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5.7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5.7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5.7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5.7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5.7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5.7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5.7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5.7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5.7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5.7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5.7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5.7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5.7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5.7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5.7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5.7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5.7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5.7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5.7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5.7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5.7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5.7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5.7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5.7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5.7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5.7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5.7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5.7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5.7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5.7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5.7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5.7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5.7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5.7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5.7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5.7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5.7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5.7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5.7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5.7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5.7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5.7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5.7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5.7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5.7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5.7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5.7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5.7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5.7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5.7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5.7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5.7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5.7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5.7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5.7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5.7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5.7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5.7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5.7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5.7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5.7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5.7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5.7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5.7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5.7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5.7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5.7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5.7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5.7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5.7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5.7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5.7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5.7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5.7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5.7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5.7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5.7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5.7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5.7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5.7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5.7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5.7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5.7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5.7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5.7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5.7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5.7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5.7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5.7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5.7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5.7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5.7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5.7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5.7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5.7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5.7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5.7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5.7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5.7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5.7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5.7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5.7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5.7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5.7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5.7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5.7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5.7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5.7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5.7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5.7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5.7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5.7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5.7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5.7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5.7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5.7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5.7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5.7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5.7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5.7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5.7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5.7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5.7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5.7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5.7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5.7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5.7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5.7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5.7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5.7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5.7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5.7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5.7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5.7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5.7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5.7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5.7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5.7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5.7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5.7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5.7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5.7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5.7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5.7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5.7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5.7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5.7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5.7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5.7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5.7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5.7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5.7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5.7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5.7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5.7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5.7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5.7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5.7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5.7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5.7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5.7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5.7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5.7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5.7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5.7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5.7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5.7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5.7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5.7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5.7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5.7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5.7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5.7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5.7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5.7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5.7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5.7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5.7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5.7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5.7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5.7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5.7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5.7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5.7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5.7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5.7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5.7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5.7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5.7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5.7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5.7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5.7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5.7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5.7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5.7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5.7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5.7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5.7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5.7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5.7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5.7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5.7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5.7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5.7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5.7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5.7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5.7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5.7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5.7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5.7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5.7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5.7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5.7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5.7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5.7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5.7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5.7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5.7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5.7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5.7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5.7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5.7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5.7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5.7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5.7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5.7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5.7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5.7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5.7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5.7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5.7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5.7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5.7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5.7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5.7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5.7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5.7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5.7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5.7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5.7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5.7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5.7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5.7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5.7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5.7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5.7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5.7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5.7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5.7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5.7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5.7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5.7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5.7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5.7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5.7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5.7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5.7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5.7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5.7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5.7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5.7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5.7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5.7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5.7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5.7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5.7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5.7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5.7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5.7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5.7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5.7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5.7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5.7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5.7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5.7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5.7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5.7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5.7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5.7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5.7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5.7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5.7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5.7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5.7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5.7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5.7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5.7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5.7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5.7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5.7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5.7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5.7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5.7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5.7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5.7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5.7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5.7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5.7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5.7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5.7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5.7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5.7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5.7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5.7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5.7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5.7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5.7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5.7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5.7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5.7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5.7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5.7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5.7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5.7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5.7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5.7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5.7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5.7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5.7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5.7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5.7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5.7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5.7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5.7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5.7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5.7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5.7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5.7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5.7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5.7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5.7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5.7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5.7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5.7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5.7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5.7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5.7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5.7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5.7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5.7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5.7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5.7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5.7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5.7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5.7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5.7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5.7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5.7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5.7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5.7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5.7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5.7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5.7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5.7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5.7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5.7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5.7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5.7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5.7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5.7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5.7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5.7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5.7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5.7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5.7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5.7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5.7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5.7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5.7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5.7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5.7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5.7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5.7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5.7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5.7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5.7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5.7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5.7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5.7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5.7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5.7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5.7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5.7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5.7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5.7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5.7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5.7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5.7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5.7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5.7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5.7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5.7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5.7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5.7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5.7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5.7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5.7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5.7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5.7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5.7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5.7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5.7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5.7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5.7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5.7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5.7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5.7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5.7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5.7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5.7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5.7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5.7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5.7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5.7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5.7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5.7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5.7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5.7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5.7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5.7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5.7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5.7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5.7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5.7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5.7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5.7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5.7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5.7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5.7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5.7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5.7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5.7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5.7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5.7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5.7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5.7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5.7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5.7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5.7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5.7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5.7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5.7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5.7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5.7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5.7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5.7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5.7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5.7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5.7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5.7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5.7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5.7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5.7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5.7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5.7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5.7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5.7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5.7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5.7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5.7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5.7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5.7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5.7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5.7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5.7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5.7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5.7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5.7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5.7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5.7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5.7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5.7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5.7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5.7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5.7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5.7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5.7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5.7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5.7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5.7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5.7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5.7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5.7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5.7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5.7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5.7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5.7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5.7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5.7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5.7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5.7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5.7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5.7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5.7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5.7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5.7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5.7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5.7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5.7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5.7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5.7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5.7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5.7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5.7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5.7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5.7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5.7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5.7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5.7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5.7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5.7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5.7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5.7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5.7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5.7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5.7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5.7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5.7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5.7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5.7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5.7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5.7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5.7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5.7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5.7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5.7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5.7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5.7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5.7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5.7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5.7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5.7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5.7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5.7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5.7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5.7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5.7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5.7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5.7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5.7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5.7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5.7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5.7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5.7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5.7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5.7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5.7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5.7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5.7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5.7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5.7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5.7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5.7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5.7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5.7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5.7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5.7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5.7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5.7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5.7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5.7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5.7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5.7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5.7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5.7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5.7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5.7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5.7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5.7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5.7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5.7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5.7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5.7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5.7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5.7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5.7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5.7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5.7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5.7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5.7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5.7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5.7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5.7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5.7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5.7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5.7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5.7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5.7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5.7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5.7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5.7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5.7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5.7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5.7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5.7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5.7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5.7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5.7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5.7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5.7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5.7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5.7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5.7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5.7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5.7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5.7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5.7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5.7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5.7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5.7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5.7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5.7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5.7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5.7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5.7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5.7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5.7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5.7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5.7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5.7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5.7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5.7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5.7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5.7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5.7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5.7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5.7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5.7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5.7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5.7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5.7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5.7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5.7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5.7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5.7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5.7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5.7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5.7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5.7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5.7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5.7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5.7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5.7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5.7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5.7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5.7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5.7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5.7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5.7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5.7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5.7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5.7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5.7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5.7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5.7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5.7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5.7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5.7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5.7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5.7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5.7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5.7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5.7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5.7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5.7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5.7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5.7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5.7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5.7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5.7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5.7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5.7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5.7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5.7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5.7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5.7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5.7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5.7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5.7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5.7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5.7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5.7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5.7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5.7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5.7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5.7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5.7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5.7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5.7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5.7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5.7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5.7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5.7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5.7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5.7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5.7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5.7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5.7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5.7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553</v>
      </c>
      <c r="B1" s="50" t="s">
        <v>454</v>
      </c>
      <c r="C1" s="50" t="s">
        <v>554</v>
      </c>
      <c r="D1" s="50" t="s">
        <v>555</v>
      </c>
      <c r="E1" s="51"/>
      <c r="F1" s="51"/>
      <c r="G1" s="51"/>
      <c r="H1" s="51"/>
      <c r="I1" s="51"/>
      <c r="J1" s="51"/>
      <c r="K1" s="51"/>
      <c r="L1" s="51"/>
      <c r="M1" s="51"/>
      <c r="N1" s="51"/>
      <c r="O1" s="51"/>
      <c r="P1" s="51"/>
      <c r="Q1" s="51"/>
      <c r="R1" s="51"/>
      <c r="S1" s="51"/>
      <c r="T1" s="51"/>
      <c r="U1" s="51"/>
      <c r="V1" s="51"/>
      <c r="W1" s="51"/>
      <c r="X1" s="51"/>
      <c r="Y1" s="51"/>
      <c r="Z1" s="51"/>
    </row>
    <row r="2" spans="1:26" ht="99">
      <c r="A2" s="52" t="s">
        <v>477</v>
      </c>
      <c r="B2" s="53" t="s">
        <v>556</v>
      </c>
      <c r="C2" s="53" t="s">
        <v>557</v>
      </c>
      <c r="D2" s="53" t="s">
        <v>558</v>
      </c>
      <c r="E2" s="54"/>
      <c r="F2" s="54"/>
      <c r="G2" s="54"/>
      <c r="H2" s="54"/>
      <c r="I2" s="54"/>
      <c r="J2" s="54"/>
      <c r="K2" s="54"/>
      <c r="L2" s="54"/>
      <c r="M2" s="54"/>
      <c r="N2" s="54"/>
      <c r="O2" s="54"/>
      <c r="P2" s="54"/>
      <c r="Q2" s="54"/>
      <c r="R2" s="54"/>
      <c r="S2" s="54"/>
      <c r="T2" s="54"/>
      <c r="U2" s="54"/>
      <c r="V2" s="54"/>
      <c r="W2" s="54"/>
      <c r="X2" s="54"/>
      <c r="Y2" s="54"/>
      <c r="Z2" s="54"/>
    </row>
    <row r="3" spans="1:26" ht="117">
      <c r="A3" s="52" t="s">
        <v>486</v>
      </c>
      <c r="B3" s="53" t="s">
        <v>559</v>
      </c>
      <c r="C3" s="53" t="s">
        <v>560</v>
      </c>
      <c r="D3" s="53" t="s">
        <v>561</v>
      </c>
      <c r="E3" s="54"/>
      <c r="F3" s="54"/>
      <c r="G3" s="54"/>
      <c r="H3" s="54"/>
      <c r="I3" s="54"/>
      <c r="J3" s="54"/>
      <c r="K3" s="54"/>
      <c r="L3" s="54"/>
      <c r="M3" s="54"/>
      <c r="N3" s="54"/>
      <c r="O3" s="54"/>
      <c r="P3" s="54"/>
      <c r="Q3" s="54"/>
      <c r="R3" s="54"/>
      <c r="S3" s="54"/>
      <c r="T3" s="54"/>
      <c r="U3" s="54"/>
      <c r="V3" s="54"/>
      <c r="W3" s="54"/>
      <c r="X3" s="54"/>
      <c r="Y3" s="54"/>
      <c r="Z3" s="54"/>
    </row>
    <row r="4" spans="1:26" ht="63">
      <c r="A4" s="52" t="s">
        <v>532</v>
      </c>
      <c r="B4" s="53" t="s">
        <v>562</v>
      </c>
      <c r="C4" s="53" t="s">
        <v>563</v>
      </c>
      <c r="D4" s="53" t="s">
        <v>564</v>
      </c>
      <c r="E4" s="54"/>
      <c r="F4" s="54"/>
      <c r="G4" s="54"/>
      <c r="H4" s="54"/>
      <c r="I4" s="54"/>
      <c r="J4" s="54"/>
      <c r="K4" s="54"/>
      <c r="L4" s="54"/>
      <c r="M4" s="54"/>
      <c r="N4" s="54"/>
      <c r="O4" s="54"/>
      <c r="P4" s="54"/>
      <c r="Q4" s="54"/>
      <c r="R4" s="54"/>
      <c r="S4" s="54"/>
      <c r="T4" s="54"/>
      <c r="U4" s="54"/>
      <c r="V4" s="54"/>
      <c r="W4" s="54"/>
      <c r="X4" s="54"/>
      <c r="Y4" s="54"/>
      <c r="Z4" s="54"/>
    </row>
    <row r="5" spans="1:26" ht="45">
      <c r="A5" s="52" t="s">
        <v>535</v>
      </c>
      <c r="B5" s="53" t="s">
        <v>565</v>
      </c>
      <c r="C5" s="53" t="s">
        <v>566</v>
      </c>
      <c r="D5" s="53" t="s">
        <v>567</v>
      </c>
      <c r="E5" s="54"/>
      <c r="F5" s="54"/>
      <c r="G5" s="54"/>
      <c r="H5" s="54"/>
      <c r="I5" s="54"/>
      <c r="J5" s="54"/>
      <c r="K5" s="54"/>
      <c r="L5" s="54"/>
      <c r="M5" s="54"/>
      <c r="N5" s="54"/>
      <c r="O5" s="54"/>
      <c r="P5" s="54"/>
      <c r="Q5" s="54"/>
      <c r="R5" s="54"/>
      <c r="S5" s="54"/>
      <c r="T5" s="54"/>
      <c r="U5" s="54"/>
      <c r="V5" s="54"/>
      <c r="W5" s="54"/>
      <c r="X5" s="54"/>
      <c r="Y5" s="54"/>
      <c r="Z5" s="54"/>
    </row>
    <row r="6" spans="1:26" ht="63">
      <c r="A6" s="52" t="s">
        <v>539</v>
      </c>
      <c r="B6" s="53" t="s">
        <v>568</v>
      </c>
      <c r="C6" s="53" t="s">
        <v>569</v>
      </c>
      <c r="D6" s="53" t="s">
        <v>564</v>
      </c>
      <c r="E6" s="54"/>
      <c r="F6" s="54"/>
      <c r="G6" s="54"/>
      <c r="H6" s="54"/>
      <c r="I6" s="54"/>
      <c r="J6" s="54"/>
      <c r="K6" s="54"/>
      <c r="L6" s="54"/>
      <c r="M6" s="54"/>
      <c r="N6" s="54"/>
      <c r="O6" s="54"/>
      <c r="P6" s="54"/>
      <c r="Q6" s="54"/>
      <c r="R6" s="54"/>
      <c r="S6" s="54"/>
      <c r="T6" s="54"/>
      <c r="U6" s="54"/>
      <c r="V6" s="54"/>
      <c r="W6" s="54"/>
      <c r="X6" s="54"/>
      <c r="Y6" s="54"/>
      <c r="Z6" s="54"/>
    </row>
    <row r="7" spans="1:26" ht="120" customHeight="1">
      <c r="A7" s="52" t="s">
        <v>519</v>
      </c>
      <c r="B7" s="53" t="s">
        <v>570</v>
      </c>
      <c r="C7" s="53" t="s">
        <v>571</v>
      </c>
      <c r="D7" s="53" t="s">
        <v>572</v>
      </c>
      <c r="E7" s="54"/>
      <c r="F7" s="54"/>
      <c r="G7" s="54"/>
      <c r="H7" s="54"/>
      <c r="I7" s="54"/>
      <c r="J7" s="54"/>
      <c r="K7" s="54"/>
      <c r="L7" s="54"/>
      <c r="M7" s="54"/>
      <c r="N7" s="54"/>
      <c r="O7" s="54"/>
      <c r="P7" s="54"/>
      <c r="Q7" s="54"/>
      <c r="R7" s="54"/>
      <c r="S7" s="54"/>
      <c r="T7" s="54"/>
      <c r="U7" s="54"/>
      <c r="V7" s="54"/>
      <c r="W7" s="54"/>
      <c r="X7" s="54"/>
      <c r="Y7" s="54"/>
      <c r="Z7" s="54"/>
    </row>
    <row r="8" spans="1:26" ht="54">
      <c r="A8" s="52" t="s">
        <v>6</v>
      </c>
      <c r="B8" s="53" t="s">
        <v>573</v>
      </c>
      <c r="C8" s="53" t="s">
        <v>574</v>
      </c>
      <c r="D8" s="53" t="s">
        <v>561</v>
      </c>
      <c r="E8" s="54"/>
      <c r="F8" s="54"/>
      <c r="G8" s="54"/>
      <c r="H8" s="54"/>
      <c r="I8" s="54"/>
      <c r="J8" s="54"/>
      <c r="K8" s="54"/>
      <c r="L8" s="54"/>
      <c r="M8" s="54"/>
      <c r="N8" s="54"/>
      <c r="O8" s="54"/>
      <c r="P8" s="54"/>
      <c r="Q8" s="54"/>
      <c r="R8" s="54"/>
      <c r="S8" s="54"/>
      <c r="T8" s="54"/>
      <c r="U8" s="54"/>
      <c r="V8" s="54"/>
      <c r="W8" s="54"/>
      <c r="X8" s="54"/>
      <c r="Y8" s="54"/>
      <c r="Z8" s="54"/>
    </row>
    <row r="9" spans="1:26" ht="63">
      <c r="A9" s="52" t="s">
        <v>526</v>
      </c>
      <c r="B9" s="53" t="s">
        <v>575</v>
      </c>
      <c r="C9" s="53" t="s">
        <v>576</v>
      </c>
      <c r="D9" s="53" t="s">
        <v>577</v>
      </c>
      <c r="E9" s="54"/>
      <c r="F9" s="54"/>
      <c r="G9" s="54"/>
      <c r="H9" s="54"/>
      <c r="I9" s="54"/>
      <c r="J9" s="54"/>
      <c r="K9" s="54"/>
      <c r="L9" s="54"/>
      <c r="M9" s="54"/>
      <c r="N9" s="54"/>
      <c r="O9" s="54"/>
      <c r="P9" s="54"/>
      <c r="Q9" s="54"/>
      <c r="R9" s="54"/>
      <c r="S9" s="54"/>
      <c r="T9" s="54"/>
      <c r="U9" s="54"/>
      <c r="V9" s="54"/>
      <c r="W9" s="54"/>
      <c r="X9" s="54"/>
      <c r="Y9" s="54"/>
      <c r="Z9" s="54"/>
    </row>
    <row r="10" spans="1:26" ht="63">
      <c r="A10" s="52" t="s">
        <v>543</v>
      </c>
      <c r="B10" s="53" t="s">
        <v>578</v>
      </c>
      <c r="C10" s="53" t="s">
        <v>579</v>
      </c>
      <c r="D10" s="53" t="s">
        <v>564</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546</v>
      </c>
      <c r="B11" s="53" t="s">
        <v>580</v>
      </c>
      <c r="C11" s="53" t="s">
        <v>581</v>
      </c>
      <c r="D11" s="53" t="s">
        <v>564</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547</v>
      </c>
      <c r="B12" s="53" t="s">
        <v>582</v>
      </c>
      <c r="C12" s="53" t="s">
        <v>583</v>
      </c>
      <c r="D12" s="53" t="s">
        <v>564</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548</v>
      </c>
      <c r="B13" s="53" t="s">
        <v>584</v>
      </c>
      <c r="C13" s="53" t="s">
        <v>585</v>
      </c>
      <c r="D13" s="53" t="s">
        <v>564</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549</v>
      </c>
      <c r="B14" s="53" t="s">
        <v>586</v>
      </c>
      <c r="C14" s="53" t="s">
        <v>587</v>
      </c>
      <c r="D14" s="53" t="s">
        <v>564</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550</v>
      </c>
      <c r="B15" s="53" t="s">
        <v>588</v>
      </c>
      <c r="C15" s="53" t="s">
        <v>589</v>
      </c>
      <c r="D15" s="53" t="s">
        <v>590</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552</v>
      </c>
      <c r="B16" s="55"/>
      <c r="C16" s="55"/>
      <c r="D16" s="53" t="s">
        <v>572</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551</v>
      </c>
      <c r="B17" s="53" t="s">
        <v>591</v>
      </c>
      <c r="C17" s="53" t="s">
        <v>592</v>
      </c>
      <c r="D17" s="53" t="s">
        <v>564</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84"/>
      <c r="B1" s="67"/>
      <c r="C1" s="85" t="s">
        <v>0</v>
      </c>
      <c r="D1" s="73"/>
      <c r="E1" s="73"/>
      <c r="F1" s="73"/>
      <c r="G1" s="73"/>
      <c r="H1" s="73"/>
      <c r="I1" s="73"/>
      <c r="J1" s="73"/>
      <c r="K1" s="73"/>
      <c r="L1" s="73"/>
      <c r="M1" s="73"/>
      <c r="N1" s="73"/>
      <c r="O1" s="73"/>
      <c r="P1" s="73"/>
      <c r="Q1" s="73"/>
      <c r="R1" s="73"/>
      <c r="S1" s="73"/>
      <c r="T1" s="73"/>
      <c r="U1" s="67"/>
      <c r="V1" s="12" t="s">
        <v>137</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138</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139</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140</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86" t="s">
        <v>141</v>
      </c>
      <c r="B6" s="88" t="s">
        <v>142</v>
      </c>
      <c r="C6" s="89" t="s">
        <v>143</v>
      </c>
      <c r="D6" s="58"/>
      <c r="E6" s="58"/>
      <c r="F6" s="58"/>
      <c r="G6" s="58"/>
      <c r="H6" s="58"/>
      <c r="I6" s="58"/>
      <c r="J6" s="59"/>
      <c r="K6" s="89" t="s">
        <v>144</v>
      </c>
      <c r="L6" s="58"/>
      <c r="M6" s="58"/>
      <c r="N6" s="58"/>
      <c r="O6" s="58"/>
      <c r="P6" s="59"/>
      <c r="Q6" s="89" t="s">
        <v>145</v>
      </c>
      <c r="R6" s="58"/>
      <c r="S6" s="58"/>
      <c r="T6" s="58"/>
      <c r="U6" s="58"/>
      <c r="V6" s="59"/>
      <c r="W6" s="4"/>
      <c r="X6" s="4"/>
      <c r="Y6" s="4"/>
      <c r="Z6" s="4"/>
    </row>
    <row r="7" spans="1:26" ht="18" customHeight="1">
      <c r="A7" s="87"/>
      <c r="B7" s="87"/>
      <c r="C7" s="81" t="s">
        <v>146</v>
      </c>
      <c r="D7" s="81" t="s">
        <v>147</v>
      </c>
      <c r="E7" s="81" t="s">
        <v>148</v>
      </c>
      <c r="F7" s="81" t="s">
        <v>149</v>
      </c>
      <c r="G7" s="90" t="s">
        <v>150</v>
      </c>
      <c r="H7" s="81" t="s">
        <v>151</v>
      </c>
      <c r="I7" s="81" t="s">
        <v>152</v>
      </c>
      <c r="J7" s="81" t="s">
        <v>153</v>
      </c>
      <c r="K7" s="83" t="s">
        <v>154</v>
      </c>
      <c r="L7" s="88" t="s">
        <v>155</v>
      </c>
      <c r="M7" s="91" t="s">
        <v>156</v>
      </c>
      <c r="N7" s="83" t="s">
        <v>157</v>
      </c>
      <c r="O7" s="88" t="s">
        <v>155</v>
      </c>
      <c r="P7" s="83" t="s">
        <v>158</v>
      </c>
      <c r="Q7" s="81" t="s">
        <v>159</v>
      </c>
      <c r="R7" s="81" t="s">
        <v>160</v>
      </c>
      <c r="S7" s="81" t="s">
        <v>161</v>
      </c>
      <c r="T7" s="81" t="s">
        <v>162</v>
      </c>
      <c r="U7" s="83" t="s">
        <v>163</v>
      </c>
      <c r="V7" s="81" t="s">
        <v>164</v>
      </c>
      <c r="W7" s="4"/>
      <c r="X7" s="4"/>
      <c r="Y7" s="4"/>
      <c r="Z7" s="4"/>
    </row>
    <row r="8" spans="1:26" ht="34.5" customHeight="1">
      <c r="A8" s="82"/>
      <c r="B8" s="82"/>
      <c r="C8" s="82"/>
      <c r="D8" s="82"/>
      <c r="E8" s="82"/>
      <c r="F8" s="82"/>
      <c r="G8" s="82"/>
      <c r="H8" s="82"/>
      <c r="I8" s="82"/>
      <c r="J8" s="82"/>
      <c r="K8" s="82"/>
      <c r="L8" s="82"/>
      <c r="M8" s="82"/>
      <c r="N8" s="82"/>
      <c r="O8" s="82"/>
      <c r="P8" s="82"/>
      <c r="Q8" s="82"/>
      <c r="R8" s="82"/>
      <c r="S8" s="82"/>
      <c r="T8" s="82"/>
      <c r="U8" s="82"/>
      <c r="V8" s="82"/>
      <c r="W8" s="4"/>
      <c r="X8" s="4"/>
      <c r="Y8" s="4"/>
      <c r="Z8" s="4"/>
    </row>
    <row r="9" spans="1:26" ht="16.5" customHeight="1">
      <c r="A9" s="92">
        <v>1</v>
      </c>
      <c r="B9" s="93" t="str">
        <f>IF(C9="","",
IF('1. Punto de Partida'!$C$6="","",'1. Punto de Partida'!$C$6))</f>
        <v>Conocimiento del Riesgo y Efectos del Cambio Climático</v>
      </c>
      <c r="C9" s="93" t="s">
        <v>165</v>
      </c>
      <c r="D9" s="93" t="s">
        <v>166</v>
      </c>
      <c r="E9" s="93" t="s">
        <v>167</v>
      </c>
      <c r="F9" s="93" t="s">
        <v>168</v>
      </c>
      <c r="G9" s="93" t="s">
        <v>169</v>
      </c>
      <c r="H9" s="93" t="s">
        <v>170</v>
      </c>
      <c r="I9" s="93" t="s">
        <v>171</v>
      </c>
      <c r="J9" s="93" t="s">
        <v>172</v>
      </c>
      <c r="K9" s="98" t="str">
        <f>IFERROR(MID(J9,1,SEARCH(":",J9,1)-1),"")</f>
        <v>Alta</v>
      </c>
      <c r="L9" s="95">
        <f>IF(OR(K9="Rara vez",K9="Muy Baja"),0.2,
IF(OR(K9="Improbable",K9="Baja"),0.4,
IF(OR(K9="Posible",K9="Media"),0.6,
IF(OR(K9="Probable",K9="Alta"),0.8,
IF(OR(K9="Casi seguro",K9="Muy Alta"),1,"")))))</f>
        <v>0.8</v>
      </c>
      <c r="M9" s="97" t="s">
        <v>173</v>
      </c>
      <c r="N9" s="98"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Menor</v>
      </c>
      <c r="O9" s="95">
        <f>IF(N9="Leve",0.2,
IF(N9="Menor",0.4,
IF(N9="Moderado",0.6,
IF(N9="Mayor",0.8,
IF(N9="Catastrófico",1,"")))))</f>
        <v>0.4</v>
      </c>
      <c r="P9" s="96"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94">
        <v>0.04</v>
      </c>
      <c r="R9" s="94">
        <v>7.0000000000000007E-2</v>
      </c>
      <c r="S9" s="94">
        <v>0.1</v>
      </c>
      <c r="T9" s="94" t="s">
        <v>174</v>
      </c>
      <c r="U9" s="93" t="str">
        <f>IF(S9="","","Cuatrimestral")</f>
        <v>Cuatrimestral</v>
      </c>
      <c r="V9" s="93" t="s">
        <v>175</v>
      </c>
      <c r="W9" s="4"/>
      <c r="X9" s="4"/>
      <c r="Y9" s="4"/>
      <c r="Z9" s="4"/>
    </row>
    <row r="10" spans="1:26" ht="16.5" customHeight="1">
      <c r="A10" s="87"/>
      <c r="B10" s="87"/>
      <c r="C10" s="87"/>
      <c r="D10" s="87"/>
      <c r="E10" s="87"/>
      <c r="F10" s="87"/>
      <c r="G10" s="87"/>
      <c r="H10" s="87"/>
      <c r="I10" s="87"/>
      <c r="J10" s="87"/>
      <c r="K10" s="87"/>
      <c r="L10" s="87"/>
      <c r="M10" s="87"/>
      <c r="N10" s="87"/>
      <c r="O10" s="87"/>
      <c r="P10" s="87"/>
      <c r="Q10" s="87"/>
      <c r="R10" s="87"/>
      <c r="S10" s="87"/>
      <c r="T10" s="87"/>
      <c r="U10" s="87"/>
      <c r="V10" s="87"/>
      <c r="W10" s="4"/>
      <c r="X10" s="4"/>
      <c r="Y10" s="4"/>
      <c r="Z10" s="4"/>
    </row>
    <row r="11" spans="1:26" ht="16.5" customHeight="1">
      <c r="A11" s="82"/>
      <c r="B11" s="82"/>
      <c r="C11" s="82"/>
      <c r="D11" s="82"/>
      <c r="E11" s="82"/>
      <c r="F11" s="82"/>
      <c r="G11" s="82"/>
      <c r="H11" s="82"/>
      <c r="I11" s="82"/>
      <c r="J11" s="82"/>
      <c r="K11" s="82"/>
      <c r="L11" s="82"/>
      <c r="M11" s="82"/>
      <c r="N11" s="82"/>
      <c r="O11" s="82"/>
      <c r="P11" s="82"/>
      <c r="Q11" s="82"/>
      <c r="R11" s="82"/>
      <c r="S11" s="82"/>
      <c r="T11" s="82"/>
      <c r="U11" s="82"/>
      <c r="V11" s="82"/>
      <c r="W11" s="4"/>
      <c r="X11" s="4"/>
      <c r="Y11" s="4"/>
      <c r="Z11" s="4"/>
    </row>
    <row r="12" spans="1:26" ht="16.5" customHeight="1">
      <c r="A12" s="92">
        <v>2</v>
      </c>
      <c r="B12" s="93" t="str">
        <f>IF(C12="","",
IF('1. Punto de Partida'!$C$6="","",'1. Punto de Partida'!$C$6))</f>
        <v>Conocimiento del Riesgo y Efectos del Cambio Climático</v>
      </c>
      <c r="C12" s="93" t="s">
        <v>176</v>
      </c>
      <c r="D12" s="93" t="s">
        <v>166</v>
      </c>
      <c r="E12" s="93" t="s">
        <v>177</v>
      </c>
      <c r="F12" s="93" t="s">
        <v>178</v>
      </c>
      <c r="G12" s="93" t="s">
        <v>179</v>
      </c>
      <c r="H12" s="93" t="s">
        <v>170</v>
      </c>
      <c r="I12" s="93" t="s">
        <v>171</v>
      </c>
      <c r="J12" s="93" t="s">
        <v>180</v>
      </c>
      <c r="K12" s="98" t="str">
        <f>IFERROR(MID(J12,1,SEARCH(":",J12,1)-1),"")</f>
        <v>Muy Baja</v>
      </c>
      <c r="L12" s="95">
        <f>IF(OR(K12="Rara vez",K12="Muy Baja"),0.2,
IF(OR(K12="Improbable",K12="Baja"),0.4,
IF(OR(K12="Posible",K12="Media"),0.6,
IF(OR(K12="Probable",K12="Alta"),0.8,
IF(OR(K12="Casi seguro",K12="Muy Alta"),1,"")))))</f>
        <v>0.2</v>
      </c>
      <c r="M12" s="97" t="s">
        <v>181</v>
      </c>
      <c r="N12" s="98"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Leve</v>
      </c>
      <c r="O12" s="95">
        <f>IF(N12="Leve",0.2,
IF(N12="Menor",0.4,
IF(N12="Moderado",0.6,
IF(N12="Mayor",0.8,
IF(N12="Catastrófico",1,"")))))</f>
        <v>0.2</v>
      </c>
      <c r="P12" s="96"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Bajo</v>
      </c>
      <c r="Q12" s="94">
        <v>0.02</v>
      </c>
      <c r="R12" s="94">
        <v>0.06</v>
      </c>
      <c r="S12" s="94">
        <v>0.1</v>
      </c>
      <c r="T12" s="94" t="s">
        <v>174</v>
      </c>
      <c r="U12" s="93" t="str">
        <f>IF(S12="","","Cuatrimestral")</f>
        <v>Cuatrimestral</v>
      </c>
      <c r="V12" s="93" t="s">
        <v>182</v>
      </c>
      <c r="W12" s="4"/>
      <c r="X12" s="4"/>
      <c r="Y12" s="4"/>
      <c r="Z12" s="4"/>
    </row>
    <row r="13" spans="1:26" ht="16.5" customHeight="1">
      <c r="A13" s="87"/>
      <c r="B13" s="87"/>
      <c r="C13" s="87"/>
      <c r="D13" s="87"/>
      <c r="E13" s="87"/>
      <c r="F13" s="87"/>
      <c r="G13" s="87"/>
      <c r="H13" s="87"/>
      <c r="I13" s="87"/>
      <c r="J13" s="87"/>
      <c r="K13" s="87"/>
      <c r="L13" s="87"/>
      <c r="M13" s="87"/>
      <c r="N13" s="87"/>
      <c r="O13" s="87"/>
      <c r="P13" s="87"/>
      <c r="Q13" s="87"/>
      <c r="R13" s="87"/>
      <c r="S13" s="87"/>
      <c r="T13" s="87"/>
      <c r="U13" s="87"/>
      <c r="V13" s="87"/>
      <c r="W13" s="4"/>
      <c r="X13" s="4"/>
      <c r="Y13" s="4"/>
      <c r="Z13" s="4"/>
    </row>
    <row r="14" spans="1:26" ht="16.5" customHeight="1">
      <c r="A14" s="82"/>
      <c r="B14" s="82"/>
      <c r="C14" s="82"/>
      <c r="D14" s="82"/>
      <c r="E14" s="82"/>
      <c r="F14" s="82"/>
      <c r="G14" s="82"/>
      <c r="H14" s="82"/>
      <c r="I14" s="82"/>
      <c r="J14" s="82"/>
      <c r="K14" s="82"/>
      <c r="L14" s="82"/>
      <c r="M14" s="82"/>
      <c r="N14" s="82"/>
      <c r="O14" s="82"/>
      <c r="P14" s="82"/>
      <c r="Q14" s="82"/>
      <c r="R14" s="82"/>
      <c r="S14" s="82"/>
      <c r="T14" s="82"/>
      <c r="U14" s="82"/>
      <c r="V14" s="82"/>
      <c r="W14" s="4"/>
      <c r="X14" s="4"/>
      <c r="Y14" s="4"/>
      <c r="Z14" s="4"/>
    </row>
    <row r="15" spans="1:26" ht="16.5" customHeight="1">
      <c r="A15" s="92">
        <v>3</v>
      </c>
      <c r="B15" s="93" t="str">
        <f>IF(C15="","",
IF('1. Punto de Partida'!$C$6="","",'1. Punto de Partida'!$C$6))</f>
        <v>Conocimiento del Riesgo y Efectos del Cambio Climático</v>
      </c>
      <c r="C15" s="93" t="s">
        <v>183</v>
      </c>
      <c r="D15" s="93" t="s">
        <v>166</v>
      </c>
      <c r="E15" s="93" t="s">
        <v>184</v>
      </c>
      <c r="F15" s="93" t="s">
        <v>185</v>
      </c>
      <c r="G15" s="93" t="s">
        <v>186</v>
      </c>
      <c r="H15" s="93" t="s">
        <v>170</v>
      </c>
      <c r="I15" s="93" t="s">
        <v>171</v>
      </c>
      <c r="J15" s="93" t="s">
        <v>187</v>
      </c>
      <c r="K15" s="98" t="str">
        <f>IFERROR(MID(J15,1,SEARCH(":",J15,1)-1),"")</f>
        <v>Media</v>
      </c>
      <c r="L15" s="95">
        <f>IF(OR(K15="Rara vez",K15="Muy Baja"),0.2,
IF(OR(K15="Improbable",K15="Baja"),0.4,
IF(OR(K15="Posible",K15="Media"),0.6,
IF(OR(K15="Probable",K15="Alta"),0.8,
IF(OR(K15="Casi seguro",K15="Muy Alta"),1,"")))))</f>
        <v>0.6</v>
      </c>
      <c r="M15" s="97" t="s">
        <v>173</v>
      </c>
      <c r="N15" s="98"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Menor</v>
      </c>
      <c r="O15" s="95">
        <f>IF(N15="Leve",0.2,
IF(N15="Menor",0.4,
IF(N15="Moderado",0.6,
IF(N15="Mayor",0.8,
IF(N15="Catastrófico",1,"")))))</f>
        <v>0.4</v>
      </c>
      <c r="P15" s="96"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94">
        <v>0.05</v>
      </c>
      <c r="R15" s="94">
        <v>0.1</v>
      </c>
      <c r="S15" s="94">
        <v>0.15</v>
      </c>
      <c r="T15" s="94" t="s">
        <v>174</v>
      </c>
      <c r="U15" s="93" t="str">
        <f>IF(S15="","","Cuatrimestral")</f>
        <v>Cuatrimestral</v>
      </c>
      <c r="V15" s="93" t="s">
        <v>188</v>
      </c>
      <c r="W15" s="4"/>
      <c r="X15" s="4"/>
      <c r="Y15" s="4"/>
      <c r="Z15" s="4"/>
    </row>
    <row r="16" spans="1:26" ht="16.5" customHeight="1">
      <c r="A16" s="87"/>
      <c r="B16" s="87"/>
      <c r="C16" s="87"/>
      <c r="D16" s="87"/>
      <c r="E16" s="87"/>
      <c r="F16" s="87"/>
      <c r="G16" s="87"/>
      <c r="H16" s="87"/>
      <c r="I16" s="87"/>
      <c r="J16" s="87"/>
      <c r="K16" s="87"/>
      <c r="L16" s="87"/>
      <c r="M16" s="87"/>
      <c r="N16" s="87"/>
      <c r="O16" s="87"/>
      <c r="P16" s="87"/>
      <c r="Q16" s="87"/>
      <c r="R16" s="87"/>
      <c r="S16" s="87"/>
      <c r="T16" s="87"/>
      <c r="U16" s="87"/>
      <c r="V16" s="87"/>
      <c r="W16" s="4"/>
      <c r="X16" s="4"/>
      <c r="Y16" s="4"/>
      <c r="Z16" s="4"/>
    </row>
    <row r="17" spans="1:26" ht="16.5" customHeight="1">
      <c r="A17" s="82"/>
      <c r="B17" s="82"/>
      <c r="C17" s="82"/>
      <c r="D17" s="82"/>
      <c r="E17" s="82"/>
      <c r="F17" s="82"/>
      <c r="G17" s="82"/>
      <c r="H17" s="82"/>
      <c r="I17" s="82"/>
      <c r="J17" s="82"/>
      <c r="K17" s="82"/>
      <c r="L17" s="82"/>
      <c r="M17" s="82"/>
      <c r="N17" s="82"/>
      <c r="O17" s="82"/>
      <c r="P17" s="82"/>
      <c r="Q17" s="82"/>
      <c r="R17" s="82"/>
      <c r="S17" s="82"/>
      <c r="T17" s="82"/>
      <c r="U17" s="82"/>
      <c r="V17" s="82"/>
      <c r="W17" s="4"/>
      <c r="X17" s="4"/>
      <c r="Y17" s="4"/>
      <c r="Z17" s="4"/>
    </row>
    <row r="18" spans="1:26" ht="16.5" customHeight="1">
      <c r="A18" s="92">
        <v>4</v>
      </c>
      <c r="B18" s="93" t="str">
        <f>IF(C18="","",
IF('1. Punto de Partida'!$C$6="","",'1. Punto de Partida'!$C$6))</f>
        <v>Conocimiento del Riesgo y Efectos del Cambio Climático</v>
      </c>
      <c r="C18" s="93" t="s">
        <v>189</v>
      </c>
      <c r="D18" s="93" t="s">
        <v>166</v>
      </c>
      <c r="E18" s="93" t="s">
        <v>190</v>
      </c>
      <c r="F18" s="93" t="s">
        <v>191</v>
      </c>
      <c r="G18" s="93" t="s">
        <v>192</v>
      </c>
      <c r="H18" s="93" t="s">
        <v>193</v>
      </c>
      <c r="I18" s="93" t="s">
        <v>194</v>
      </c>
      <c r="J18" s="93" t="s">
        <v>195</v>
      </c>
      <c r="K18" s="98" t="str">
        <f>IFERROR(MID(J18,1,SEARCH(":",J18,1)-1),"")</f>
        <v>Posible</v>
      </c>
      <c r="L18" s="95">
        <f>IF(OR(K18="Rara vez",K18="Muy Baja"),0.2,
IF(OR(K18="Improbable",K18="Baja"),0.4,
IF(OR(K18="Posible",K18="Media"),0.6,
IF(OR(K18="Probable",K18="Alta"),0.8,
IF(OR(K18="Casi seguro",K18="Muy Alta"),1,"")))))</f>
        <v>0.6</v>
      </c>
      <c r="M18" s="97"/>
      <c r="N18" s="98"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Catastrófico</v>
      </c>
      <c r="O18" s="95">
        <f>IF(N18="Leve",0.2,
IF(N18="Menor",0.4,
IF(N18="Moderado",0.6,
IF(N18="Mayor",0.8,
IF(N18="Catastrófico",1,"")))))</f>
        <v>1</v>
      </c>
      <c r="P18" s="96"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Extremo</v>
      </c>
      <c r="Q18" s="94"/>
      <c r="R18" s="94"/>
      <c r="S18" s="94"/>
      <c r="T18" s="94"/>
      <c r="U18" s="93" t="str">
        <f>IF(S18="","","Cuatrimestral")</f>
        <v/>
      </c>
      <c r="V18" s="93"/>
      <c r="W18" s="4"/>
      <c r="X18" s="4"/>
      <c r="Y18" s="4"/>
      <c r="Z18" s="4"/>
    </row>
    <row r="19" spans="1:26" ht="15" customHeight="1">
      <c r="A19" s="87"/>
      <c r="B19" s="87"/>
      <c r="C19" s="87"/>
      <c r="D19" s="87"/>
      <c r="E19" s="87"/>
      <c r="F19" s="87"/>
      <c r="G19" s="87"/>
      <c r="H19" s="87"/>
      <c r="I19" s="87"/>
      <c r="J19" s="87"/>
      <c r="K19" s="87"/>
      <c r="L19" s="87"/>
      <c r="M19" s="87"/>
      <c r="N19" s="87"/>
      <c r="O19" s="87"/>
      <c r="P19" s="87"/>
      <c r="Q19" s="87"/>
      <c r="R19" s="87"/>
      <c r="S19" s="87"/>
      <c r="T19" s="87"/>
      <c r="U19" s="87"/>
      <c r="V19" s="87"/>
      <c r="W19" s="4"/>
      <c r="X19" s="4"/>
      <c r="Y19" s="4"/>
      <c r="Z19" s="4"/>
    </row>
    <row r="20" spans="1:26" ht="15" customHeight="1">
      <c r="A20" s="82"/>
      <c r="B20" s="82"/>
      <c r="C20" s="82"/>
      <c r="D20" s="82"/>
      <c r="E20" s="82"/>
      <c r="F20" s="82"/>
      <c r="G20" s="82"/>
      <c r="H20" s="82"/>
      <c r="I20" s="82"/>
      <c r="J20" s="82"/>
      <c r="K20" s="82"/>
      <c r="L20" s="82"/>
      <c r="M20" s="82"/>
      <c r="N20" s="82"/>
      <c r="O20" s="82"/>
      <c r="P20" s="82"/>
      <c r="Q20" s="82"/>
      <c r="R20" s="82"/>
      <c r="S20" s="82"/>
      <c r="T20" s="82"/>
      <c r="U20" s="82"/>
      <c r="V20" s="82"/>
      <c r="W20" s="4"/>
      <c r="X20" s="4"/>
      <c r="Y20" s="4"/>
      <c r="Z20" s="4"/>
    </row>
    <row r="21" spans="1:26" ht="16.5" customHeight="1">
      <c r="A21" s="92">
        <v>5</v>
      </c>
      <c r="B21" s="93" t="str">
        <f>IF(C21="","",
IF('1. Punto de Partida'!$C$6="","",'1. Punto de Partida'!$C$6))</f>
        <v>Conocimiento del Riesgo y Efectos del Cambio Climático</v>
      </c>
      <c r="C21" s="93" t="s">
        <v>196</v>
      </c>
      <c r="D21" s="93" t="s">
        <v>197</v>
      </c>
      <c r="E21" s="93" t="s">
        <v>198</v>
      </c>
      <c r="F21" s="93" t="s">
        <v>199</v>
      </c>
      <c r="G21" s="93" t="s">
        <v>200</v>
      </c>
      <c r="H21" s="93" t="s">
        <v>170</v>
      </c>
      <c r="I21" s="93" t="s">
        <v>171</v>
      </c>
      <c r="J21" s="93" t="s">
        <v>172</v>
      </c>
      <c r="K21" s="98" t="str">
        <f>IFERROR(MID(J21,1,SEARCH(":",J21,1)-1),"")</f>
        <v>Alta</v>
      </c>
      <c r="L21" s="95">
        <f>IF(OR(K21="Rara vez",K21="Muy Baja"),0.2,
IF(OR(K21="Improbable",K21="Baja"),0.4,
IF(OR(K21="Posible",K21="Media"),0.6,
IF(OR(K21="Probable",K21="Alta"),0.8,
IF(OR(K21="Casi seguro",K21="Muy Alta"),1,"")))))</f>
        <v>0.8</v>
      </c>
      <c r="M21" s="97" t="s">
        <v>181</v>
      </c>
      <c r="N21" s="98"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Leve</v>
      </c>
      <c r="O21" s="95">
        <f>IF(N21="Leve",0.2,
IF(N21="Menor",0.4,
IF(N21="Moderado",0.6,
IF(N21="Mayor",0.8,
IF(N21="Catastrófico",1,"")))))</f>
        <v>0.2</v>
      </c>
      <c r="P21" s="96"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94">
        <v>0.03</v>
      </c>
      <c r="R21" s="94">
        <v>0.05</v>
      </c>
      <c r="S21" s="94">
        <v>7.0000000000000007E-2</v>
      </c>
      <c r="T21" s="94" t="s">
        <v>174</v>
      </c>
      <c r="U21" s="93" t="str">
        <f>IF(S21="","","Cuatrimestral")</f>
        <v>Cuatrimestral</v>
      </c>
      <c r="V21" s="93" t="s">
        <v>201</v>
      </c>
      <c r="W21" s="4"/>
      <c r="X21" s="4"/>
      <c r="Y21" s="4"/>
      <c r="Z21" s="4"/>
    </row>
    <row r="22" spans="1:26" ht="15" customHeight="1">
      <c r="A22" s="87"/>
      <c r="B22" s="87"/>
      <c r="C22" s="87"/>
      <c r="D22" s="87"/>
      <c r="E22" s="87"/>
      <c r="F22" s="87"/>
      <c r="G22" s="87"/>
      <c r="H22" s="87"/>
      <c r="I22" s="87"/>
      <c r="J22" s="87"/>
      <c r="K22" s="87"/>
      <c r="L22" s="87"/>
      <c r="M22" s="87"/>
      <c r="N22" s="87"/>
      <c r="O22" s="87"/>
      <c r="P22" s="87"/>
      <c r="Q22" s="87"/>
      <c r="R22" s="87"/>
      <c r="S22" s="87"/>
      <c r="T22" s="87"/>
      <c r="U22" s="87"/>
      <c r="V22" s="87"/>
      <c r="W22" s="4"/>
      <c r="X22" s="4"/>
      <c r="Y22" s="4"/>
      <c r="Z22" s="4"/>
    </row>
    <row r="23" spans="1:26" ht="15" customHeight="1">
      <c r="A23" s="82"/>
      <c r="B23" s="82"/>
      <c r="C23" s="82"/>
      <c r="D23" s="82"/>
      <c r="E23" s="82"/>
      <c r="F23" s="82"/>
      <c r="G23" s="82"/>
      <c r="H23" s="82"/>
      <c r="I23" s="82"/>
      <c r="J23" s="82"/>
      <c r="K23" s="82"/>
      <c r="L23" s="82"/>
      <c r="M23" s="82"/>
      <c r="N23" s="82"/>
      <c r="O23" s="82"/>
      <c r="P23" s="82"/>
      <c r="Q23" s="82"/>
      <c r="R23" s="82"/>
      <c r="S23" s="82"/>
      <c r="T23" s="82"/>
      <c r="U23" s="82"/>
      <c r="V23" s="82"/>
      <c r="W23" s="4"/>
      <c r="X23" s="4"/>
      <c r="Y23" s="4"/>
      <c r="Z23" s="4"/>
    </row>
    <row r="24" spans="1:26" ht="16.5" customHeight="1">
      <c r="A24" s="92">
        <v>6</v>
      </c>
      <c r="B24" s="93" t="str">
        <f>IF(C24="","",
IF('1. Punto de Partida'!$C$6="","",'1. Punto de Partida'!$C$6))</f>
        <v>Conocimiento del Riesgo y Efectos del Cambio Climático</v>
      </c>
      <c r="C24" s="93" t="s">
        <v>202</v>
      </c>
      <c r="D24" s="93" t="s">
        <v>166</v>
      </c>
      <c r="E24" s="93" t="s">
        <v>203</v>
      </c>
      <c r="F24" s="93" t="s">
        <v>204</v>
      </c>
      <c r="G24" s="93" t="s">
        <v>205</v>
      </c>
      <c r="H24" s="93" t="s">
        <v>170</v>
      </c>
      <c r="I24" s="93" t="s">
        <v>206</v>
      </c>
      <c r="J24" s="93" t="s">
        <v>180</v>
      </c>
      <c r="K24" s="98" t="str">
        <f>IFERROR(MID(J24,1,SEARCH(":",J24,1)-1),"")</f>
        <v>Muy Baja</v>
      </c>
      <c r="L24" s="95">
        <f>IF(OR(K24="Rara vez",K24="Muy Baja"),0.2,
IF(OR(K24="Improbable",K24="Baja"),0.4,
IF(OR(K24="Posible",K24="Media"),0.6,
IF(OR(K24="Probable",K24="Alta"),0.8,
IF(OR(K24="Casi seguro",K24="Muy Alta"),1,"")))))</f>
        <v>0.2</v>
      </c>
      <c r="M24" s="97" t="s">
        <v>207</v>
      </c>
      <c r="N24" s="98"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Moderado</v>
      </c>
      <c r="O24" s="95">
        <f>IF(N24="Leve",0.2,
IF(N24="Menor",0.4,
IF(N24="Moderado",0.6,
IF(N24="Mayor",0.8,
IF(N24="Catastrófico",1,"")))))</f>
        <v>0.6</v>
      </c>
      <c r="P24" s="96"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94"/>
      <c r="R24" s="94"/>
      <c r="S24" s="94"/>
      <c r="T24" s="94"/>
      <c r="U24" s="93" t="str">
        <f>IF(S24="","","Cuatrimestral")</f>
        <v/>
      </c>
      <c r="V24" s="93"/>
      <c r="W24" s="4"/>
      <c r="X24" s="4"/>
      <c r="Y24" s="4"/>
      <c r="Z24" s="4"/>
    </row>
    <row r="25" spans="1:26" ht="15" customHeight="1">
      <c r="A25" s="87"/>
      <c r="B25" s="87"/>
      <c r="C25" s="87"/>
      <c r="D25" s="87"/>
      <c r="E25" s="87"/>
      <c r="F25" s="87"/>
      <c r="G25" s="87"/>
      <c r="H25" s="87"/>
      <c r="I25" s="87"/>
      <c r="J25" s="87"/>
      <c r="K25" s="87"/>
      <c r="L25" s="87"/>
      <c r="M25" s="87"/>
      <c r="N25" s="87"/>
      <c r="O25" s="87"/>
      <c r="P25" s="87"/>
      <c r="Q25" s="87"/>
      <c r="R25" s="87"/>
      <c r="S25" s="87"/>
      <c r="T25" s="87"/>
      <c r="U25" s="87"/>
      <c r="V25" s="87"/>
      <c r="W25" s="4"/>
      <c r="X25" s="4"/>
      <c r="Y25" s="4"/>
      <c r="Z25" s="4"/>
    </row>
    <row r="26" spans="1:26" ht="15" customHeight="1">
      <c r="A26" s="82"/>
      <c r="B26" s="82"/>
      <c r="C26" s="82"/>
      <c r="D26" s="82"/>
      <c r="E26" s="82"/>
      <c r="F26" s="82"/>
      <c r="G26" s="82"/>
      <c r="H26" s="82"/>
      <c r="I26" s="82"/>
      <c r="J26" s="82"/>
      <c r="K26" s="82"/>
      <c r="L26" s="82"/>
      <c r="M26" s="82"/>
      <c r="N26" s="82"/>
      <c r="O26" s="82"/>
      <c r="P26" s="82"/>
      <c r="Q26" s="82"/>
      <c r="R26" s="82"/>
      <c r="S26" s="82"/>
      <c r="T26" s="82"/>
      <c r="U26" s="82"/>
      <c r="V26" s="82"/>
      <c r="W26" s="4"/>
      <c r="X26" s="4"/>
      <c r="Y26" s="4"/>
      <c r="Z26" s="4"/>
    </row>
    <row r="27" spans="1:26" ht="16.5" customHeight="1">
      <c r="A27" s="92">
        <v>7</v>
      </c>
      <c r="B27" s="93" t="str">
        <f>IF(C27="","",
IF('1. Punto de Partida'!$C$6="","",'1. Punto de Partida'!$C$6))</f>
        <v>Conocimiento del Riesgo y Efectos del Cambio Climático</v>
      </c>
      <c r="C27" s="93" t="s">
        <v>208</v>
      </c>
      <c r="D27" s="93" t="s">
        <v>197</v>
      </c>
      <c r="E27" s="93" t="s">
        <v>209</v>
      </c>
      <c r="F27" s="93" t="s">
        <v>210</v>
      </c>
      <c r="G27" s="93" t="s">
        <v>211</v>
      </c>
      <c r="H27" s="93" t="s">
        <v>170</v>
      </c>
      <c r="I27" s="93" t="s">
        <v>171</v>
      </c>
      <c r="J27" s="93" t="s">
        <v>187</v>
      </c>
      <c r="K27" s="98" t="str">
        <f>IFERROR(MID(J27,1,SEARCH(":",J27,1)-1),"")</f>
        <v>Media</v>
      </c>
      <c r="L27" s="95">
        <f>IF(OR(K27="Rara vez",K27="Muy Baja"),0.2,
IF(OR(K27="Improbable",K27="Baja"),0.4,
IF(OR(K27="Posible",K27="Media"),0.6,
IF(OR(K27="Probable",K27="Alta"),0.8,
IF(OR(K27="Casi seguro",K27="Muy Alta"),1,"")))))</f>
        <v>0.6</v>
      </c>
      <c r="M27" s="97" t="s">
        <v>212</v>
      </c>
      <c r="N27" s="98"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Mayor</v>
      </c>
      <c r="O27" s="95">
        <f>IF(N27="Leve",0.2,
IF(N27="Menor",0.4,
IF(N27="Moderado",0.6,
IF(N27="Mayor",0.8,
IF(N27="Catastrófico",1,"")))))</f>
        <v>0.8</v>
      </c>
      <c r="P27" s="96"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Alto</v>
      </c>
      <c r="Q27" s="94">
        <v>0.1</v>
      </c>
      <c r="R27" s="94">
        <v>0.15</v>
      </c>
      <c r="S27" s="94">
        <v>0.2</v>
      </c>
      <c r="T27" s="94" t="s">
        <v>174</v>
      </c>
      <c r="U27" s="93" t="str">
        <f>IF(S27="","","Cuatrimestral")</f>
        <v>Cuatrimestral</v>
      </c>
      <c r="V27" s="93" t="s">
        <v>213</v>
      </c>
      <c r="W27" s="4"/>
      <c r="X27" s="4"/>
      <c r="Y27" s="4"/>
      <c r="Z27" s="4"/>
    </row>
    <row r="28" spans="1:26" ht="15" customHeight="1">
      <c r="A28" s="87"/>
      <c r="B28" s="87"/>
      <c r="C28" s="87"/>
      <c r="D28" s="87"/>
      <c r="E28" s="87"/>
      <c r="F28" s="87"/>
      <c r="G28" s="87"/>
      <c r="H28" s="87"/>
      <c r="I28" s="87"/>
      <c r="J28" s="87"/>
      <c r="K28" s="87"/>
      <c r="L28" s="87"/>
      <c r="M28" s="87"/>
      <c r="N28" s="87"/>
      <c r="O28" s="87"/>
      <c r="P28" s="87"/>
      <c r="Q28" s="87"/>
      <c r="R28" s="87"/>
      <c r="S28" s="87"/>
      <c r="T28" s="87"/>
      <c r="U28" s="87"/>
      <c r="V28" s="87"/>
      <c r="W28" s="4"/>
      <c r="X28" s="4"/>
      <c r="Y28" s="4"/>
      <c r="Z28" s="4"/>
    </row>
    <row r="29" spans="1:26" ht="15" customHeight="1">
      <c r="A29" s="82"/>
      <c r="B29" s="82"/>
      <c r="C29" s="82"/>
      <c r="D29" s="82"/>
      <c r="E29" s="82"/>
      <c r="F29" s="82"/>
      <c r="G29" s="82"/>
      <c r="H29" s="82"/>
      <c r="I29" s="82"/>
      <c r="J29" s="82"/>
      <c r="K29" s="82"/>
      <c r="L29" s="82"/>
      <c r="M29" s="82"/>
      <c r="N29" s="82"/>
      <c r="O29" s="82"/>
      <c r="P29" s="82"/>
      <c r="Q29" s="82"/>
      <c r="R29" s="82"/>
      <c r="S29" s="82"/>
      <c r="T29" s="82"/>
      <c r="U29" s="82"/>
      <c r="V29" s="82"/>
      <c r="W29" s="4"/>
      <c r="X29" s="4"/>
      <c r="Y29" s="4"/>
      <c r="Z29" s="4"/>
    </row>
    <row r="30" spans="1:26" ht="16.5" customHeight="1">
      <c r="A30" s="92">
        <v>8</v>
      </c>
      <c r="B30" s="93" t="str">
        <f>IF(C30="","",
IF('1. Punto de Partida'!$C$6="","",'1. Punto de Partida'!$C$6))</f>
        <v>Conocimiento del Riesgo y Efectos del Cambio Climático</v>
      </c>
      <c r="C30" s="93" t="s">
        <v>214</v>
      </c>
      <c r="D30" s="93" t="s">
        <v>197</v>
      </c>
      <c r="E30" s="93" t="s">
        <v>215</v>
      </c>
      <c r="F30" s="93" t="s">
        <v>216</v>
      </c>
      <c r="G30" s="93" t="s">
        <v>217</v>
      </c>
      <c r="H30" s="93" t="s">
        <v>170</v>
      </c>
      <c r="I30" s="93" t="s">
        <v>171</v>
      </c>
      <c r="J30" s="93" t="s">
        <v>218</v>
      </c>
      <c r="K30" s="98" t="str">
        <f>IFERROR(MID(J30,1,SEARCH(":",J30,1)-1),"")</f>
        <v>Baja</v>
      </c>
      <c r="L30" s="95">
        <f>IF(OR(K30="Rara vez",K30="Muy Baja"),0.2,
IF(OR(K30="Improbable",K30="Baja"),0.4,
IF(OR(K30="Posible",K30="Media"),0.6,
IF(OR(K30="Probable",K30="Alta"),0.8,
IF(OR(K30="Casi seguro",K30="Muy Alta"),1,"")))))</f>
        <v>0.4</v>
      </c>
      <c r="M30" s="97" t="s">
        <v>173</v>
      </c>
      <c r="N30" s="98"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Menor</v>
      </c>
      <c r="O30" s="95">
        <f>IF(N30="Leve",0.2,
IF(N30="Menor",0.4,
IF(N30="Moderado",0.6,
IF(N30="Mayor",0.8,
IF(N30="Catastrófico",1,"")))))</f>
        <v>0.4</v>
      </c>
      <c r="P30" s="96"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Moderado</v>
      </c>
      <c r="Q30" s="94">
        <v>0.1</v>
      </c>
      <c r="R30" s="94">
        <v>0.15</v>
      </c>
      <c r="S30" s="94">
        <v>0.2</v>
      </c>
      <c r="T30" s="94" t="s">
        <v>174</v>
      </c>
      <c r="U30" s="93" t="str">
        <f>IF(S30="","","Cuatrimestral")</f>
        <v>Cuatrimestral</v>
      </c>
      <c r="V30" s="93" t="s">
        <v>219</v>
      </c>
      <c r="W30" s="4"/>
      <c r="X30" s="4"/>
      <c r="Y30" s="4"/>
      <c r="Z30" s="4"/>
    </row>
    <row r="31" spans="1:26" ht="15" customHeight="1">
      <c r="A31" s="87"/>
      <c r="B31" s="87"/>
      <c r="C31" s="87"/>
      <c r="D31" s="87"/>
      <c r="E31" s="87"/>
      <c r="F31" s="87"/>
      <c r="G31" s="87"/>
      <c r="H31" s="87"/>
      <c r="I31" s="87"/>
      <c r="J31" s="87"/>
      <c r="K31" s="87"/>
      <c r="L31" s="87"/>
      <c r="M31" s="87"/>
      <c r="N31" s="87"/>
      <c r="O31" s="87"/>
      <c r="P31" s="87"/>
      <c r="Q31" s="87"/>
      <c r="R31" s="87"/>
      <c r="S31" s="87"/>
      <c r="T31" s="87"/>
      <c r="U31" s="87"/>
      <c r="V31" s="87"/>
      <c r="W31" s="4"/>
      <c r="X31" s="4"/>
      <c r="Y31" s="4"/>
      <c r="Z31" s="4"/>
    </row>
    <row r="32" spans="1:26" ht="15" customHeight="1">
      <c r="A32" s="82"/>
      <c r="B32" s="82"/>
      <c r="C32" s="82"/>
      <c r="D32" s="82"/>
      <c r="E32" s="82"/>
      <c r="F32" s="82"/>
      <c r="G32" s="82"/>
      <c r="H32" s="82"/>
      <c r="I32" s="82"/>
      <c r="J32" s="82"/>
      <c r="K32" s="82"/>
      <c r="L32" s="82"/>
      <c r="M32" s="82"/>
      <c r="N32" s="82"/>
      <c r="O32" s="82"/>
      <c r="P32" s="82"/>
      <c r="Q32" s="82"/>
      <c r="R32" s="82"/>
      <c r="S32" s="82"/>
      <c r="T32" s="82"/>
      <c r="U32" s="82"/>
      <c r="V32" s="82"/>
      <c r="W32" s="4"/>
      <c r="X32" s="4"/>
      <c r="Y32" s="4"/>
      <c r="Z32" s="4"/>
    </row>
    <row r="33" spans="1:26" ht="16.5" customHeight="1">
      <c r="A33" s="92">
        <v>9</v>
      </c>
      <c r="B33" s="93" t="str">
        <f>IF(C33="","",
IF('1. Punto de Partida'!$C$6="","",'1. Punto de Partida'!$C$6))</f>
        <v>Conocimiento del Riesgo y Efectos del Cambio Climático</v>
      </c>
      <c r="C33" s="93" t="s">
        <v>220</v>
      </c>
      <c r="D33" s="93" t="s">
        <v>166</v>
      </c>
      <c r="E33" s="93" t="s">
        <v>221</v>
      </c>
      <c r="F33" s="93" t="s">
        <v>222</v>
      </c>
      <c r="G33" s="93" t="s">
        <v>223</v>
      </c>
      <c r="H33" s="93" t="s">
        <v>170</v>
      </c>
      <c r="I33" s="93" t="s">
        <v>206</v>
      </c>
      <c r="J33" s="93" t="s">
        <v>187</v>
      </c>
      <c r="K33" s="98" t="str">
        <f>IFERROR(MID(J33,1,SEARCH(":",J33,1)-1),"")</f>
        <v>Media</v>
      </c>
      <c r="L33" s="95">
        <f>IF(OR(K33="Rara vez",K33="Muy Baja"),0.2,
IF(OR(K33="Improbable",K33="Baja"),0.4,
IF(OR(K33="Posible",K33="Media"),0.6,
IF(OR(K33="Probable",K33="Alta"),0.8,
IF(OR(K33="Casi seguro",K33="Muy Alta"),1,"")))))</f>
        <v>0.6</v>
      </c>
      <c r="M33" s="97" t="s">
        <v>173</v>
      </c>
      <c r="N33" s="98"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Menor</v>
      </c>
      <c r="O33" s="95">
        <f>IF(N33="Leve",0.2,
IF(N33="Menor",0.4,
IF(N33="Moderado",0.6,
IF(N33="Mayor",0.8,
IF(N33="Catastrófico",1,"")))))</f>
        <v>0.4</v>
      </c>
      <c r="P33" s="96"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Moderado</v>
      </c>
      <c r="Q33" s="94">
        <v>10</v>
      </c>
      <c r="R33" s="94">
        <v>15</v>
      </c>
      <c r="S33" s="94">
        <v>20</v>
      </c>
      <c r="T33" s="94" t="s">
        <v>224</v>
      </c>
      <c r="U33" s="93" t="str">
        <f>IF(S33="","","Cuatrimestral")</f>
        <v>Cuatrimestral</v>
      </c>
      <c r="V33" s="93" t="s">
        <v>225</v>
      </c>
      <c r="W33" s="4"/>
      <c r="X33" s="4"/>
      <c r="Y33" s="4"/>
      <c r="Z33" s="4"/>
    </row>
    <row r="34" spans="1:26" ht="15" customHeight="1">
      <c r="A34" s="87"/>
      <c r="B34" s="87"/>
      <c r="C34" s="87"/>
      <c r="D34" s="87"/>
      <c r="E34" s="87"/>
      <c r="F34" s="87"/>
      <c r="G34" s="87"/>
      <c r="H34" s="87"/>
      <c r="I34" s="87"/>
      <c r="J34" s="87"/>
      <c r="K34" s="87"/>
      <c r="L34" s="87"/>
      <c r="M34" s="87"/>
      <c r="N34" s="87"/>
      <c r="O34" s="87"/>
      <c r="P34" s="87"/>
      <c r="Q34" s="87"/>
      <c r="R34" s="87"/>
      <c r="S34" s="87"/>
      <c r="T34" s="87"/>
      <c r="U34" s="87"/>
      <c r="V34" s="87"/>
      <c r="W34" s="4"/>
      <c r="X34" s="4"/>
      <c r="Y34" s="4"/>
      <c r="Z34" s="4"/>
    </row>
    <row r="35" spans="1:26" ht="15" customHeight="1">
      <c r="A35" s="82"/>
      <c r="B35" s="82"/>
      <c r="C35" s="82"/>
      <c r="D35" s="82"/>
      <c r="E35" s="82"/>
      <c r="F35" s="82"/>
      <c r="G35" s="82"/>
      <c r="H35" s="82"/>
      <c r="I35" s="82"/>
      <c r="J35" s="82"/>
      <c r="K35" s="82"/>
      <c r="L35" s="82"/>
      <c r="M35" s="82"/>
      <c r="N35" s="82"/>
      <c r="O35" s="82"/>
      <c r="P35" s="82"/>
      <c r="Q35" s="82"/>
      <c r="R35" s="82"/>
      <c r="S35" s="82"/>
      <c r="T35" s="82"/>
      <c r="U35" s="82"/>
      <c r="V35" s="82"/>
      <c r="W35" s="4"/>
      <c r="X35" s="4"/>
      <c r="Y35" s="4"/>
      <c r="Z35" s="4"/>
    </row>
    <row r="36" spans="1:26" ht="16.5" customHeight="1">
      <c r="A36" s="92">
        <v>10</v>
      </c>
      <c r="B36" s="93" t="str">
        <f>IF(C36="","",
IF('1. Punto de Partida'!$C$6="","",'1. Punto de Partida'!$C$6))</f>
        <v/>
      </c>
      <c r="C36" s="93"/>
      <c r="D36" s="93"/>
      <c r="E36" s="93"/>
      <c r="F36" s="93"/>
      <c r="G36" s="93"/>
      <c r="H36" s="93"/>
      <c r="I36" s="93"/>
      <c r="J36" s="93"/>
      <c r="K36" s="98" t="str">
        <f>IFERROR(MID(J36,1,SEARCH(":",J36,1)-1),"")</f>
        <v/>
      </c>
      <c r="L36" s="95" t="str">
        <f>IF(OR(K36="Rara vez",K36="Muy Baja"),0.2,
IF(OR(K36="Improbable",K36="Baja"),0.4,
IF(OR(K36="Posible",K36="Media"),0.6,
IF(OR(K36="Probable",K36="Alta"),0.8,
IF(OR(K36="Casi seguro",K36="Muy Alta"),1,"")))))</f>
        <v/>
      </c>
      <c r="M36" s="97"/>
      <c r="N36" s="98"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5" t="str">
        <f>IF(N36="Leve",0.2,
IF(N36="Menor",0.4,
IF(N36="Moderado",0.6,
IF(N36="Mayor",0.8,
IF(N36="Catastrófico",1,"")))))</f>
        <v/>
      </c>
      <c r="P36" s="96"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4"/>
      <c r="R36" s="94"/>
      <c r="S36" s="94"/>
      <c r="T36" s="94"/>
      <c r="U36" s="93" t="str">
        <f>IF(S36="","","Cuatrimestral")</f>
        <v/>
      </c>
      <c r="V36" s="93"/>
      <c r="W36" s="4"/>
      <c r="X36" s="4"/>
      <c r="Y36" s="4"/>
      <c r="Z36" s="4"/>
    </row>
    <row r="37" spans="1:26" ht="15" customHeight="1">
      <c r="A37" s="87"/>
      <c r="B37" s="87"/>
      <c r="C37" s="87"/>
      <c r="D37" s="87"/>
      <c r="E37" s="87"/>
      <c r="F37" s="87"/>
      <c r="G37" s="87"/>
      <c r="H37" s="87"/>
      <c r="I37" s="87"/>
      <c r="J37" s="87"/>
      <c r="K37" s="87"/>
      <c r="L37" s="87"/>
      <c r="M37" s="87"/>
      <c r="N37" s="87"/>
      <c r="O37" s="87"/>
      <c r="P37" s="87"/>
      <c r="Q37" s="87"/>
      <c r="R37" s="87"/>
      <c r="S37" s="87"/>
      <c r="T37" s="87"/>
      <c r="U37" s="87"/>
      <c r="V37" s="87"/>
      <c r="W37" s="4"/>
      <c r="X37" s="4"/>
      <c r="Y37" s="4"/>
      <c r="Z37" s="4"/>
    </row>
    <row r="38" spans="1:26" ht="15" customHeight="1">
      <c r="A38" s="82"/>
      <c r="B38" s="82"/>
      <c r="C38" s="82"/>
      <c r="D38" s="82"/>
      <c r="E38" s="82"/>
      <c r="F38" s="82"/>
      <c r="G38" s="82"/>
      <c r="H38" s="82"/>
      <c r="I38" s="82"/>
      <c r="J38" s="82"/>
      <c r="K38" s="82"/>
      <c r="L38" s="82"/>
      <c r="M38" s="82"/>
      <c r="N38" s="82"/>
      <c r="O38" s="82"/>
      <c r="P38" s="82"/>
      <c r="Q38" s="82"/>
      <c r="R38" s="82"/>
      <c r="S38" s="82"/>
      <c r="T38" s="82"/>
      <c r="U38" s="82"/>
      <c r="V38" s="82"/>
      <c r="W38" s="4"/>
      <c r="X38" s="4"/>
      <c r="Y38" s="4"/>
      <c r="Z38" s="4"/>
    </row>
    <row r="39" spans="1:26" ht="16.5" customHeight="1">
      <c r="A39" s="92">
        <v>11</v>
      </c>
      <c r="B39" s="93" t="str">
        <f>IF(C39="","",
IF('1. Punto de Partida'!$C$6="","",'1. Punto de Partida'!$C$6))</f>
        <v/>
      </c>
      <c r="C39" s="93"/>
      <c r="D39" s="93"/>
      <c r="E39" s="93"/>
      <c r="F39" s="93"/>
      <c r="G39" s="93"/>
      <c r="H39" s="93"/>
      <c r="I39" s="93"/>
      <c r="J39" s="93"/>
      <c r="K39" s="98" t="str">
        <f>IFERROR(MID(J39,1,SEARCH(":",J39,1)-1),"")</f>
        <v/>
      </c>
      <c r="L39" s="95" t="str">
        <f>IF(OR(K39="Rara vez",K39="Muy Baja"),0.2,
IF(OR(K39="Improbable",K39="Baja"),0.4,
IF(OR(K39="Posible",K39="Media"),0.6,
IF(OR(K39="Probable",K39="Alta"),0.8,
IF(OR(K39="Casi seguro",K39="Muy Alta"),1,"")))))</f>
        <v/>
      </c>
      <c r="M39" s="97"/>
      <c r="N39" s="98"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5" t="str">
        <f>IF(N39="Leve",0.2,
IF(N39="Menor",0.4,
IF(N39="Moderado",0.6,
IF(N39="Mayor",0.8,
IF(N39="Catastrófico",1,"")))))</f>
        <v/>
      </c>
      <c r="P39" s="96"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4"/>
      <c r="R39" s="94"/>
      <c r="S39" s="94"/>
      <c r="T39" s="94"/>
      <c r="U39" s="93" t="str">
        <f>IF(S39="","","Cuatrimestral")</f>
        <v/>
      </c>
      <c r="V39" s="93"/>
      <c r="W39" s="4"/>
      <c r="X39" s="4"/>
      <c r="Y39" s="4"/>
      <c r="Z39" s="4"/>
    </row>
    <row r="40" spans="1:26" ht="15" customHeight="1">
      <c r="A40" s="87"/>
      <c r="B40" s="87"/>
      <c r="C40" s="87"/>
      <c r="D40" s="87"/>
      <c r="E40" s="87"/>
      <c r="F40" s="87"/>
      <c r="G40" s="87"/>
      <c r="H40" s="87"/>
      <c r="I40" s="87"/>
      <c r="J40" s="87"/>
      <c r="K40" s="87"/>
      <c r="L40" s="87"/>
      <c r="M40" s="87"/>
      <c r="N40" s="87"/>
      <c r="O40" s="87"/>
      <c r="P40" s="87"/>
      <c r="Q40" s="87"/>
      <c r="R40" s="87"/>
      <c r="S40" s="87"/>
      <c r="T40" s="87"/>
      <c r="U40" s="87"/>
      <c r="V40" s="87"/>
      <c r="W40" s="4"/>
      <c r="X40" s="4"/>
      <c r="Y40" s="4"/>
      <c r="Z40" s="4"/>
    </row>
    <row r="41" spans="1:26" ht="15" customHeight="1">
      <c r="A41" s="82"/>
      <c r="B41" s="82"/>
      <c r="C41" s="82"/>
      <c r="D41" s="82"/>
      <c r="E41" s="82"/>
      <c r="F41" s="82"/>
      <c r="G41" s="82"/>
      <c r="H41" s="82"/>
      <c r="I41" s="82"/>
      <c r="J41" s="82"/>
      <c r="K41" s="82"/>
      <c r="L41" s="82"/>
      <c r="M41" s="82"/>
      <c r="N41" s="82"/>
      <c r="O41" s="82"/>
      <c r="P41" s="82"/>
      <c r="Q41" s="82"/>
      <c r="R41" s="82"/>
      <c r="S41" s="82"/>
      <c r="T41" s="82"/>
      <c r="U41" s="82"/>
      <c r="V41" s="82"/>
      <c r="W41" s="4"/>
      <c r="X41" s="4"/>
      <c r="Y41" s="4"/>
      <c r="Z41" s="4"/>
    </row>
    <row r="42" spans="1:26" ht="16.5" customHeight="1">
      <c r="A42" s="92">
        <v>12</v>
      </c>
      <c r="B42" s="93" t="str">
        <f>IF(C42="","",
IF('1. Punto de Partida'!$C$6="","",'1. Punto de Partida'!$C$6))</f>
        <v/>
      </c>
      <c r="C42" s="93"/>
      <c r="D42" s="93"/>
      <c r="E42" s="93"/>
      <c r="F42" s="93"/>
      <c r="G42" s="93"/>
      <c r="H42" s="93"/>
      <c r="I42" s="93"/>
      <c r="J42" s="93"/>
      <c r="K42" s="98" t="str">
        <f>IFERROR(MID(J42,1,SEARCH(":",J42,1)-1),"")</f>
        <v/>
      </c>
      <c r="L42" s="95" t="str">
        <f>IF(OR(K42="Rara vez",K42="Muy Baja"),0.2,
IF(OR(K42="Improbable",K42="Baja"),0.4,
IF(OR(K42="Posible",K42="Media"),0.6,
IF(OR(K42="Probable",K42="Alta"),0.8,
IF(OR(K42="Casi seguro",K42="Muy Alta"),1,"")))))</f>
        <v/>
      </c>
      <c r="M42" s="97"/>
      <c r="N42" s="98"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5" t="str">
        <f>IF(N42="Leve",0.2,
IF(N42="Menor",0.4,
IF(N42="Moderado",0.6,
IF(N42="Mayor",0.8,
IF(N42="Catastrófico",1,"")))))</f>
        <v/>
      </c>
      <c r="P42" s="96"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4"/>
      <c r="R42" s="94"/>
      <c r="S42" s="94"/>
      <c r="T42" s="94"/>
      <c r="U42" s="93" t="str">
        <f>IF(S42="","","Cuatrimestral")</f>
        <v/>
      </c>
      <c r="V42" s="93"/>
      <c r="W42" s="4"/>
      <c r="X42" s="4"/>
      <c r="Y42" s="4"/>
      <c r="Z42" s="4"/>
    </row>
    <row r="43" spans="1:26" ht="15" customHeight="1">
      <c r="A43" s="87"/>
      <c r="B43" s="87"/>
      <c r="C43" s="87"/>
      <c r="D43" s="87"/>
      <c r="E43" s="87"/>
      <c r="F43" s="87"/>
      <c r="G43" s="87"/>
      <c r="H43" s="87"/>
      <c r="I43" s="87"/>
      <c r="J43" s="87"/>
      <c r="K43" s="87"/>
      <c r="L43" s="87"/>
      <c r="M43" s="87"/>
      <c r="N43" s="87"/>
      <c r="O43" s="87"/>
      <c r="P43" s="87"/>
      <c r="Q43" s="87"/>
      <c r="R43" s="87"/>
      <c r="S43" s="87"/>
      <c r="T43" s="87"/>
      <c r="U43" s="87"/>
      <c r="V43" s="87"/>
      <c r="W43" s="4"/>
      <c r="X43" s="4"/>
      <c r="Y43" s="4"/>
      <c r="Z43" s="4"/>
    </row>
    <row r="44" spans="1:26" ht="15" customHeight="1">
      <c r="A44" s="82"/>
      <c r="B44" s="82"/>
      <c r="C44" s="82"/>
      <c r="D44" s="82"/>
      <c r="E44" s="82"/>
      <c r="F44" s="82"/>
      <c r="G44" s="82"/>
      <c r="H44" s="82"/>
      <c r="I44" s="82"/>
      <c r="J44" s="82"/>
      <c r="K44" s="82"/>
      <c r="L44" s="82"/>
      <c r="M44" s="82"/>
      <c r="N44" s="82"/>
      <c r="O44" s="82"/>
      <c r="P44" s="82"/>
      <c r="Q44" s="82"/>
      <c r="R44" s="82"/>
      <c r="S44" s="82"/>
      <c r="T44" s="82"/>
      <c r="U44" s="82"/>
      <c r="V44" s="82"/>
      <c r="W44" s="4"/>
      <c r="X44" s="4"/>
      <c r="Y44" s="4"/>
      <c r="Z44" s="4"/>
    </row>
    <row r="45" spans="1:26" ht="16.5" customHeight="1">
      <c r="A45" s="92">
        <v>13</v>
      </c>
      <c r="B45" s="93" t="str">
        <f>IF(C45="","",
IF('1. Punto de Partida'!$C$6="","",'1. Punto de Partida'!$C$6))</f>
        <v/>
      </c>
      <c r="C45" s="93"/>
      <c r="D45" s="93"/>
      <c r="E45" s="93"/>
      <c r="F45" s="93"/>
      <c r="G45" s="93"/>
      <c r="H45" s="93"/>
      <c r="I45" s="93"/>
      <c r="J45" s="93"/>
      <c r="K45" s="98" t="str">
        <f>IFERROR(MID(J45,1,SEARCH(":",J45,1)-1),"")</f>
        <v/>
      </c>
      <c r="L45" s="95" t="str">
        <f>IF(OR(K45="Rara vez",K45="Muy Baja"),0.2,
IF(OR(K45="Improbable",K45="Baja"),0.4,
IF(OR(K45="Posible",K45="Media"),0.6,
IF(OR(K45="Probable",K45="Alta"),0.8,
IF(OR(K45="Casi seguro",K45="Muy Alta"),1,"")))))</f>
        <v/>
      </c>
      <c r="M45" s="97"/>
      <c r="N45" s="98"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5" t="str">
        <f>IF(N45="Leve",0.2,
IF(N45="Menor",0.4,
IF(N45="Moderado",0.6,
IF(N45="Mayor",0.8,
IF(N45="Catastrófico",1,"")))))</f>
        <v/>
      </c>
      <c r="P45" s="96"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4"/>
      <c r="R45" s="94"/>
      <c r="S45" s="94"/>
      <c r="T45" s="94"/>
      <c r="U45" s="93" t="str">
        <f>IF(S45="","","Cuatrimestral")</f>
        <v/>
      </c>
      <c r="V45" s="93"/>
      <c r="W45" s="4"/>
      <c r="X45" s="4"/>
      <c r="Y45" s="4"/>
      <c r="Z45" s="4"/>
    </row>
    <row r="46" spans="1:26" ht="15" customHeight="1">
      <c r="A46" s="87"/>
      <c r="B46" s="87"/>
      <c r="C46" s="87"/>
      <c r="D46" s="87"/>
      <c r="E46" s="87"/>
      <c r="F46" s="87"/>
      <c r="G46" s="87"/>
      <c r="H46" s="87"/>
      <c r="I46" s="87"/>
      <c r="J46" s="87"/>
      <c r="K46" s="87"/>
      <c r="L46" s="87"/>
      <c r="M46" s="87"/>
      <c r="N46" s="87"/>
      <c r="O46" s="87"/>
      <c r="P46" s="87"/>
      <c r="Q46" s="87"/>
      <c r="R46" s="87"/>
      <c r="S46" s="87"/>
      <c r="T46" s="87"/>
      <c r="U46" s="87"/>
      <c r="V46" s="87"/>
      <c r="W46" s="4"/>
      <c r="X46" s="4"/>
      <c r="Y46" s="4"/>
      <c r="Z46" s="4"/>
    </row>
    <row r="47" spans="1:26" ht="15" customHeight="1">
      <c r="A47" s="82"/>
      <c r="B47" s="82"/>
      <c r="C47" s="82"/>
      <c r="D47" s="82"/>
      <c r="E47" s="82"/>
      <c r="F47" s="82"/>
      <c r="G47" s="82"/>
      <c r="H47" s="82"/>
      <c r="I47" s="82"/>
      <c r="J47" s="82"/>
      <c r="K47" s="82"/>
      <c r="L47" s="82"/>
      <c r="M47" s="82"/>
      <c r="N47" s="82"/>
      <c r="O47" s="82"/>
      <c r="P47" s="82"/>
      <c r="Q47" s="82"/>
      <c r="R47" s="82"/>
      <c r="S47" s="82"/>
      <c r="T47" s="82"/>
      <c r="U47" s="82"/>
      <c r="V47" s="82"/>
      <c r="W47" s="4"/>
      <c r="X47" s="4"/>
      <c r="Y47" s="4"/>
      <c r="Z47" s="4"/>
    </row>
    <row r="48" spans="1:26" ht="16.5" customHeight="1">
      <c r="A48" s="92">
        <v>14</v>
      </c>
      <c r="B48" s="93" t="str">
        <f>IF(C48="","",
IF('1. Punto de Partida'!$C$6="","",'1. Punto de Partida'!$C$6))</f>
        <v/>
      </c>
      <c r="C48" s="93"/>
      <c r="D48" s="93"/>
      <c r="E48" s="93"/>
      <c r="F48" s="93"/>
      <c r="G48" s="93"/>
      <c r="H48" s="93"/>
      <c r="I48" s="93"/>
      <c r="J48" s="93"/>
      <c r="K48" s="98" t="str">
        <f>IFERROR(MID(J48,1,SEARCH(":",J48,1)-1),"")</f>
        <v/>
      </c>
      <c r="L48" s="95" t="str">
        <f>IF(OR(K48="Rara vez",K48="Muy Baja"),0.2,
IF(OR(K48="Improbable",K48="Baja"),0.4,
IF(OR(K48="Posible",K48="Media"),0.6,
IF(OR(K48="Probable",K48="Alta"),0.8,
IF(OR(K48="Casi seguro",K48="Muy Alta"),1,"")))))</f>
        <v/>
      </c>
      <c r="M48" s="97"/>
      <c r="N48" s="98"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5" t="str">
        <f>IF(N48="Leve",0.2,
IF(N48="Menor",0.4,
IF(N48="Moderado",0.6,
IF(N48="Mayor",0.8,
IF(N48="Catastrófico",1,"")))))</f>
        <v/>
      </c>
      <c r="P48" s="96"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4"/>
      <c r="R48" s="94"/>
      <c r="S48" s="94"/>
      <c r="T48" s="94"/>
      <c r="U48" s="93" t="str">
        <f>IF(S48="","","Cuatrimestral")</f>
        <v/>
      </c>
      <c r="V48" s="93"/>
      <c r="W48" s="4"/>
      <c r="X48" s="4"/>
      <c r="Y48" s="4"/>
      <c r="Z48" s="4"/>
    </row>
    <row r="49" spans="1:26" ht="15" customHeight="1">
      <c r="A49" s="87"/>
      <c r="B49" s="87"/>
      <c r="C49" s="87"/>
      <c r="D49" s="87"/>
      <c r="E49" s="87"/>
      <c r="F49" s="87"/>
      <c r="G49" s="87"/>
      <c r="H49" s="87"/>
      <c r="I49" s="87"/>
      <c r="J49" s="87"/>
      <c r="K49" s="87"/>
      <c r="L49" s="87"/>
      <c r="M49" s="87"/>
      <c r="N49" s="87"/>
      <c r="O49" s="87"/>
      <c r="P49" s="87"/>
      <c r="Q49" s="87"/>
      <c r="R49" s="87"/>
      <c r="S49" s="87"/>
      <c r="T49" s="87"/>
      <c r="U49" s="87"/>
      <c r="V49" s="87"/>
      <c r="W49" s="4"/>
      <c r="X49" s="4"/>
      <c r="Y49" s="4"/>
      <c r="Z49" s="4"/>
    </row>
    <row r="50" spans="1:26" ht="15" customHeight="1">
      <c r="A50" s="82"/>
      <c r="B50" s="82"/>
      <c r="C50" s="82"/>
      <c r="D50" s="82"/>
      <c r="E50" s="82"/>
      <c r="F50" s="82"/>
      <c r="G50" s="82"/>
      <c r="H50" s="82"/>
      <c r="I50" s="82"/>
      <c r="J50" s="82"/>
      <c r="K50" s="82"/>
      <c r="L50" s="82"/>
      <c r="M50" s="82"/>
      <c r="N50" s="82"/>
      <c r="O50" s="82"/>
      <c r="P50" s="82"/>
      <c r="Q50" s="82"/>
      <c r="R50" s="82"/>
      <c r="S50" s="82"/>
      <c r="T50" s="82"/>
      <c r="U50" s="82"/>
      <c r="V50" s="82"/>
      <c r="W50" s="4"/>
      <c r="X50" s="4"/>
      <c r="Y50" s="4"/>
      <c r="Z50" s="4"/>
    </row>
    <row r="51" spans="1:26" ht="16.5" customHeight="1">
      <c r="A51" s="92">
        <v>15</v>
      </c>
      <c r="B51" s="93" t="str">
        <f>IF(C51="","",
IF('1. Punto de Partida'!$C$6="","",'1. Punto de Partida'!$C$6))</f>
        <v/>
      </c>
      <c r="C51" s="93"/>
      <c r="D51" s="93"/>
      <c r="E51" s="93"/>
      <c r="F51" s="93"/>
      <c r="G51" s="93"/>
      <c r="H51" s="93"/>
      <c r="I51" s="93"/>
      <c r="J51" s="93"/>
      <c r="K51" s="98" t="str">
        <f>IFERROR(MID(J51,1,SEARCH(":",J51,1)-1),"")</f>
        <v/>
      </c>
      <c r="L51" s="95" t="str">
        <f>IF(OR(K51="Rara vez",K51="Muy Baja"),0.2,
IF(OR(K51="Improbable",K51="Baja"),0.4,
IF(OR(K51="Posible",K51="Media"),0.6,
IF(OR(K51="Probable",K51="Alta"),0.8,
IF(OR(K51="Casi seguro",K51="Muy Alta"),1,"")))))</f>
        <v/>
      </c>
      <c r="M51" s="97"/>
      <c r="N51" s="98"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5" t="str">
        <f>IF(N51="Leve",0.2,
IF(N51="Menor",0.4,
IF(N51="Moderado",0.6,
IF(N51="Mayor",0.8,
IF(N51="Catastrófico",1,"")))))</f>
        <v/>
      </c>
      <c r="P51" s="96"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4"/>
      <c r="R51" s="94"/>
      <c r="S51" s="94"/>
      <c r="T51" s="94"/>
      <c r="U51" s="93" t="str">
        <f>IF(S51="","","Cuatrimestral")</f>
        <v/>
      </c>
      <c r="V51" s="93"/>
      <c r="W51" s="4"/>
      <c r="X51" s="4"/>
      <c r="Y51" s="4"/>
      <c r="Z51" s="4"/>
    </row>
    <row r="52" spans="1:26" ht="15" customHeight="1">
      <c r="A52" s="87"/>
      <c r="B52" s="87"/>
      <c r="C52" s="87"/>
      <c r="D52" s="87"/>
      <c r="E52" s="87"/>
      <c r="F52" s="87"/>
      <c r="G52" s="87"/>
      <c r="H52" s="87"/>
      <c r="I52" s="87"/>
      <c r="J52" s="87"/>
      <c r="K52" s="87"/>
      <c r="L52" s="87"/>
      <c r="M52" s="87"/>
      <c r="N52" s="87"/>
      <c r="O52" s="87"/>
      <c r="P52" s="87"/>
      <c r="Q52" s="87"/>
      <c r="R52" s="87"/>
      <c r="S52" s="87"/>
      <c r="T52" s="87"/>
      <c r="U52" s="87"/>
      <c r="V52" s="87"/>
      <c r="W52" s="4"/>
      <c r="X52" s="4"/>
      <c r="Y52" s="4"/>
      <c r="Z52" s="4"/>
    </row>
    <row r="53" spans="1:26" ht="15" customHeight="1">
      <c r="A53" s="82"/>
      <c r="B53" s="82"/>
      <c r="C53" s="82"/>
      <c r="D53" s="82"/>
      <c r="E53" s="82"/>
      <c r="F53" s="82"/>
      <c r="G53" s="82"/>
      <c r="H53" s="82"/>
      <c r="I53" s="82"/>
      <c r="J53" s="82"/>
      <c r="K53" s="82"/>
      <c r="L53" s="82"/>
      <c r="M53" s="82"/>
      <c r="N53" s="82"/>
      <c r="O53" s="82"/>
      <c r="P53" s="82"/>
      <c r="Q53" s="82"/>
      <c r="R53" s="82"/>
      <c r="S53" s="82"/>
      <c r="T53" s="82"/>
      <c r="U53" s="82"/>
      <c r="V53" s="82"/>
      <c r="W53" s="4"/>
      <c r="X53" s="4"/>
      <c r="Y53" s="4"/>
      <c r="Z53" s="4"/>
    </row>
    <row r="54" spans="1:26" ht="16.5" customHeight="1">
      <c r="A54" s="92">
        <v>16</v>
      </c>
      <c r="B54" s="93" t="str">
        <f>IF(C54="","",
IF('1. Punto de Partida'!$C$6="","",'1. Punto de Partida'!$C$6))</f>
        <v/>
      </c>
      <c r="C54" s="93"/>
      <c r="D54" s="93"/>
      <c r="E54" s="93"/>
      <c r="F54" s="93"/>
      <c r="G54" s="93"/>
      <c r="H54" s="93"/>
      <c r="I54" s="93"/>
      <c r="J54" s="93"/>
      <c r="K54" s="98" t="str">
        <f>IFERROR(MID(J54,1,SEARCH(":",J54,1)-1),"")</f>
        <v/>
      </c>
      <c r="L54" s="95" t="str">
        <f>IF(OR(K54="Rara vez",K54="Muy Baja"),0.2,
IF(OR(K54="Improbable",K54="Baja"),0.4,
IF(OR(K54="Posible",K54="Media"),0.6,
IF(OR(K54="Probable",K54="Alta"),0.8,
IF(OR(K54="Casi seguro",K54="Muy Alta"),1,"")))))</f>
        <v/>
      </c>
      <c r="M54" s="97"/>
      <c r="N54" s="98"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5" t="str">
        <f>IF(N54="Leve",0.2,
IF(N54="Menor",0.4,
IF(N54="Moderado",0.6,
IF(N54="Mayor",0.8,
IF(N54="Catastrófico",1,"")))))</f>
        <v/>
      </c>
      <c r="P54" s="96"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4"/>
      <c r="R54" s="94"/>
      <c r="S54" s="94"/>
      <c r="T54" s="94"/>
      <c r="U54" s="93" t="str">
        <f>IF(S54="","","Cuatrimestral")</f>
        <v/>
      </c>
      <c r="V54" s="93"/>
      <c r="W54" s="4"/>
      <c r="X54" s="4"/>
      <c r="Y54" s="4"/>
      <c r="Z54" s="4"/>
    </row>
    <row r="55" spans="1:26" ht="15" customHeight="1">
      <c r="A55" s="87"/>
      <c r="B55" s="87"/>
      <c r="C55" s="87"/>
      <c r="D55" s="87"/>
      <c r="E55" s="87"/>
      <c r="F55" s="87"/>
      <c r="G55" s="87"/>
      <c r="H55" s="87"/>
      <c r="I55" s="87"/>
      <c r="J55" s="87"/>
      <c r="K55" s="87"/>
      <c r="L55" s="87"/>
      <c r="M55" s="87"/>
      <c r="N55" s="87"/>
      <c r="O55" s="87"/>
      <c r="P55" s="87"/>
      <c r="Q55" s="87"/>
      <c r="R55" s="87"/>
      <c r="S55" s="87"/>
      <c r="T55" s="87"/>
      <c r="U55" s="87"/>
      <c r="V55" s="87"/>
      <c r="W55" s="4"/>
      <c r="X55" s="4"/>
      <c r="Y55" s="4"/>
      <c r="Z55" s="4"/>
    </row>
    <row r="56" spans="1:26" ht="15" customHeight="1">
      <c r="A56" s="82"/>
      <c r="B56" s="82"/>
      <c r="C56" s="82"/>
      <c r="D56" s="82"/>
      <c r="E56" s="82"/>
      <c r="F56" s="82"/>
      <c r="G56" s="82"/>
      <c r="H56" s="82"/>
      <c r="I56" s="82"/>
      <c r="J56" s="82"/>
      <c r="K56" s="82"/>
      <c r="L56" s="82"/>
      <c r="M56" s="82"/>
      <c r="N56" s="82"/>
      <c r="O56" s="82"/>
      <c r="P56" s="82"/>
      <c r="Q56" s="82"/>
      <c r="R56" s="82"/>
      <c r="S56" s="82"/>
      <c r="T56" s="82"/>
      <c r="U56" s="82"/>
      <c r="V56" s="82"/>
      <c r="W56" s="4"/>
      <c r="X56" s="4"/>
      <c r="Y56" s="4"/>
      <c r="Z56" s="4"/>
    </row>
    <row r="57" spans="1:26" ht="16.5" customHeight="1">
      <c r="A57" s="92">
        <v>17</v>
      </c>
      <c r="B57" s="93" t="str">
        <f>IF(C57="","",
IF('1. Punto de Partida'!$C$6="","",'1. Punto de Partida'!$C$6))</f>
        <v/>
      </c>
      <c r="C57" s="93"/>
      <c r="D57" s="93"/>
      <c r="E57" s="93"/>
      <c r="F57" s="93"/>
      <c r="G57" s="93"/>
      <c r="H57" s="93"/>
      <c r="I57" s="93"/>
      <c r="J57" s="93"/>
      <c r="K57" s="98" t="str">
        <f>IFERROR(MID(J57,1,SEARCH(":",J57,1)-1),"")</f>
        <v/>
      </c>
      <c r="L57" s="95" t="str">
        <f>IF(OR(K57="Rara vez",K57="Muy Baja"),0.2,
IF(OR(K57="Improbable",K57="Baja"),0.4,
IF(OR(K57="Posible",K57="Media"),0.6,
IF(OR(K57="Probable",K57="Alta"),0.8,
IF(OR(K57="Casi seguro",K57="Muy Alta"),1,"")))))</f>
        <v/>
      </c>
      <c r="M57" s="97"/>
      <c r="N57" s="98"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5" t="str">
        <f>IF(N57="Leve",0.2,
IF(N57="Menor",0.4,
IF(N57="Moderado",0.6,
IF(N57="Mayor",0.8,
IF(N57="Catastrófico",1,"")))))</f>
        <v/>
      </c>
      <c r="P57" s="96"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4"/>
      <c r="R57" s="94"/>
      <c r="S57" s="94"/>
      <c r="T57" s="94"/>
      <c r="U57" s="93" t="str">
        <f>IF(S57="","","Cuatrimestral")</f>
        <v/>
      </c>
      <c r="V57" s="93"/>
      <c r="W57" s="4"/>
      <c r="X57" s="4"/>
      <c r="Y57" s="4"/>
      <c r="Z57" s="4"/>
    </row>
    <row r="58" spans="1:26" ht="15" customHeight="1">
      <c r="A58" s="87"/>
      <c r="B58" s="87"/>
      <c r="C58" s="87"/>
      <c r="D58" s="87"/>
      <c r="E58" s="87"/>
      <c r="F58" s="87"/>
      <c r="G58" s="87"/>
      <c r="H58" s="87"/>
      <c r="I58" s="87"/>
      <c r="J58" s="87"/>
      <c r="K58" s="87"/>
      <c r="L58" s="87"/>
      <c r="M58" s="87"/>
      <c r="N58" s="87"/>
      <c r="O58" s="87"/>
      <c r="P58" s="87"/>
      <c r="Q58" s="87"/>
      <c r="R58" s="87"/>
      <c r="S58" s="87"/>
      <c r="T58" s="87"/>
      <c r="U58" s="87"/>
      <c r="V58" s="87"/>
      <c r="W58" s="4"/>
      <c r="X58" s="4"/>
      <c r="Y58" s="4"/>
      <c r="Z58" s="4"/>
    </row>
    <row r="59" spans="1:26" ht="15" customHeight="1">
      <c r="A59" s="82"/>
      <c r="B59" s="82"/>
      <c r="C59" s="82"/>
      <c r="D59" s="82"/>
      <c r="E59" s="82"/>
      <c r="F59" s="82"/>
      <c r="G59" s="82"/>
      <c r="H59" s="82"/>
      <c r="I59" s="82"/>
      <c r="J59" s="82"/>
      <c r="K59" s="82"/>
      <c r="L59" s="82"/>
      <c r="M59" s="82"/>
      <c r="N59" s="82"/>
      <c r="O59" s="82"/>
      <c r="P59" s="82"/>
      <c r="Q59" s="82"/>
      <c r="R59" s="82"/>
      <c r="S59" s="82"/>
      <c r="T59" s="82"/>
      <c r="U59" s="82"/>
      <c r="V59" s="82"/>
      <c r="W59" s="4"/>
      <c r="X59" s="4"/>
      <c r="Y59" s="4"/>
      <c r="Z59" s="4"/>
    </row>
    <row r="60" spans="1:26" ht="16.5" customHeight="1">
      <c r="A60" s="92">
        <v>18</v>
      </c>
      <c r="B60" s="93" t="str">
        <f>IF(C60="","",
IF('1. Punto de Partida'!$C$6="","",'1. Punto de Partida'!$C$6))</f>
        <v/>
      </c>
      <c r="C60" s="93"/>
      <c r="D60" s="93"/>
      <c r="E60" s="93"/>
      <c r="F60" s="93"/>
      <c r="G60" s="93"/>
      <c r="H60" s="93"/>
      <c r="I60" s="93"/>
      <c r="J60" s="93"/>
      <c r="K60" s="98" t="str">
        <f>IFERROR(MID(J60,1,SEARCH(":",J60,1)-1),"")</f>
        <v/>
      </c>
      <c r="L60" s="95" t="str">
        <f>IF(OR(K60="Rara vez",K60="Muy Baja"),0.2,
IF(OR(K60="Improbable",K60="Baja"),0.4,
IF(OR(K60="Posible",K60="Media"),0.6,
IF(OR(K60="Probable",K60="Alta"),0.8,
IF(OR(K60="Casi seguro",K60="Muy Alta"),1,"")))))</f>
        <v/>
      </c>
      <c r="M60" s="97"/>
      <c r="N60" s="98"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5" t="str">
        <f>IF(N60="Leve",0.2,
IF(N60="Menor",0.4,
IF(N60="Moderado",0.6,
IF(N60="Mayor",0.8,
IF(N60="Catastrófico",1,"")))))</f>
        <v/>
      </c>
      <c r="P60" s="96"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4"/>
      <c r="R60" s="94"/>
      <c r="S60" s="94"/>
      <c r="T60" s="94"/>
      <c r="U60" s="93" t="str">
        <f>IF(S60="","","Cuatrimestral")</f>
        <v/>
      </c>
      <c r="V60" s="93"/>
      <c r="W60" s="4"/>
      <c r="X60" s="4"/>
      <c r="Y60" s="4"/>
      <c r="Z60" s="4"/>
    </row>
    <row r="61" spans="1:26" ht="15" customHeight="1">
      <c r="A61" s="87"/>
      <c r="B61" s="87"/>
      <c r="C61" s="87"/>
      <c r="D61" s="87"/>
      <c r="E61" s="87"/>
      <c r="F61" s="87"/>
      <c r="G61" s="87"/>
      <c r="H61" s="87"/>
      <c r="I61" s="87"/>
      <c r="J61" s="87"/>
      <c r="K61" s="87"/>
      <c r="L61" s="87"/>
      <c r="M61" s="87"/>
      <c r="N61" s="87"/>
      <c r="O61" s="87"/>
      <c r="P61" s="87"/>
      <c r="Q61" s="87"/>
      <c r="R61" s="87"/>
      <c r="S61" s="87"/>
      <c r="T61" s="87"/>
      <c r="U61" s="87"/>
      <c r="V61" s="87"/>
      <c r="W61" s="4"/>
      <c r="X61" s="4"/>
      <c r="Y61" s="4"/>
      <c r="Z61" s="4"/>
    </row>
    <row r="62" spans="1:26" ht="15" customHeight="1">
      <c r="A62" s="82"/>
      <c r="B62" s="82"/>
      <c r="C62" s="82"/>
      <c r="D62" s="82"/>
      <c r="E62" s="82"/>
      <c r="F62" s="82"/>
      <c r="G62" s="82"/>
      <c r="H62" s="82"/>
      <c r="I62" s="82"/>
      <c r="J62" s="82"/>
      <c r="K62" s="82"/>
      <c r="L62" s="82"/>
      <c r="M62" s="82"/>
      <c r="N62" s="82"/>
      <c r="O62" s="82"/>
      <c r="P62" s="82"/>
      <c r="Q62" s="82"/>
      <c r="R62" s="82"/>
      <c r="S62" s="82"/>
      <c r="T62" s="82"/>
      <c r="U62" s="82"/>
      <c r="V62" s="82"/>
      <c r="W62" s="4"/>
      <c r="X62" s="4"/>
      <c r="Y62" s="4"/>
      <c r="Z62" s="4"/>
    </row>
    <row r="63" spans="1:26" ht="16.5" customHeight="1">
      <c r="A63" s="92">
        <v>19</v>
      </c>
      <c r="B63" s="93" t="str">
        <f>IF(C63="","",
IF('1. Punto de Partida'!$C$6="","",'1. Punto de Partida'!$C$6))</f>
        <v/>
      </c>
      <c r="C63" s="93"/>
      <c r="D63" s="93"/>
      <c r="E63" s="93"/>
      <c r="F63" s="93"/>
      <c r="G63" s="93"/>
      <c r="H63" s="93"/>
      <c r="I63" s="93"/>
      <c r="J63" s="93"/>
      <c r="K63" s="98" t="str">
        <f>IFERROR(MID(J63,1,SEARCH(":",J63,1)-1),"")</f>
        <v/>
      </c>
      <c r="L63" s="95" t="str">
        <f>IF(OR(K63="Rara vez",K63="Muy Baja"),0.2,
IF(OR(K63="Improbable",K63="Baja"),0.4,
IF(OR(K63="Posible",K63="Media"),0.6,
IF(OR(K63="Probable",K63="Alta"),0.8,
IF(OR(K63="Casi seguro",K63="Muy Alta"),1,"")))))</f>
        <v/>
      </c>
      <c r="M63" s="97"/>
      <c r="N63" s="98"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5" t="str">
        <f>IF(N63="Leve",0.2,
IF(N63="Menor",0.4,
IF(N63="Moderado",0.6,
IF(N63="Mayor",0.8,
IF(N63="Catastrófico",1,"")))))</f>
        <v/>
      </c>
      <c r="P63" s="96"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4"/>
      <c r="R63" s="94"/>
      <c r="S63" s="94"/>
      <c r="T63" s="94"/>
      <c r="U63" s="93" t="str">
        <f>IF(S63="","","Cuatrimestral")</f>
        <v/>
      </c>
      <c r="V63" s="93"/>
      <c r="W63" s="4"/>
      <c r="X63" s="4"/>
      <c r="Y63" s="4"/>
      <c r="Z63" s="4"/>
    </row>
    <row r="64" spans="1:26" ht="15" customHeight="1">
      <c r="A64" s="87"/>
      <c r="B64" s="87"/>
      <c r="C64" s="87"/>
      <c r="D64" s="87"/>
      <c r="E64" s="87"/>
      <c r="F64" s="87"/>
      <c r="G64" s="87"/>
      <c r="H64" s="87"/>
      <c r="I64" s="87"/>
      <c r="J64" s="87"/>
      <c r="K64" s="87"/>
      <c r="L64" s="87"/>
      <c r="M64" s="87"/>
      <c r="N64" s="87"/>
      <c r="O64" s="87"/>
      <c r="P64" s="87"/>
      <c r="Q64" s="87"/>
      <c r="R64" s="87"/>
      <c r="S64" s="87"/>
      <c r="T64" s="87"/>
      <c r="U64" s="87"/>
      <c r="V64" s="87"/>
      <c r="W64" s="4"/>
      <c r="X64" s="4"/>
      <c r="Y64" s="4"/>
      <c r="Z64" s="4"/>
    </row>
    <row r="65" spans="1:26" ht="15" customHeight="1">
      <c r="A65" s="82"/>
      <c r="B65" s="82"/>
      <c r="C65" s="82"/>
      <c r="D65" s="82"/>
      <c r="E65" s="82"/>
      <c r="F65" s="82"/>
      <c r="G65" s="82"/>
      <c r="H65" s="82"/>
      <c r="I65" s="82"/>
      <c r="J65" s="82"/>
      <c r="K65" s="82"/>
      <c r="L65" s="82"/>
      <c r="M65" s="82"/>
      <c r="N65" s="82"/>
      <c r="O65" s="82"/>
      <c r="P65" s="82"/>
      <c r="Q65" s="82"/>
      <c r="R65" s="82"/>
      <c r="S65" s="82"/>
      <c r="T65" s="82"/>
      <c r="U65" s="82"/>
      <c r="V65" s="82"/>
      <c r="W65" s="4"/>
      <c r="X65" s="4"/>
      <c r="Y65" s="4"/>
      <c r="Z65" s="4"/>
    </row>
    <row r="66" spans="1:26" ht="16.5" customHeight="1">
      <c r="A66" s="92">
        <v>20</v>
      </c>
      <c r="B66" s="93" t="str">
        <f>IF(C66="","",
IF('1. Punto de Partida'!$C$6="","",'1. Punto de Partida'!$C$6))</f>
        <v/>
      </c>
      <c r="C66" s="93"/>
      <c r="D66" s="93"/>
      <c r="E66" s="93"/>
      <c r="F66" s="93"/>
      <c r="G66" s="93"/>
      <c r="H66" s="93"/>
      <c r="I66" s="93"/>
      <c r="J66" s="93"/>
      <c r="K66" s="98" t="str">
        <f>IFERROR(MID(J66,1,SEARCH(":",J66,1)-1),"")</f>
        <v/>
      </c>
      <c r="L66" s="95" t="str">
        <f>IF(OR(K66="Rara vez",K66="Muy Baja"),0.2,
IF(OR(K66="Improbable",K66="Baja"),0.4,
IF(OR(K66="Posible",K66="Media"),0.6,
IF(OR(K66="Probable",K66="Alta"),0.8,
IF(OR(K66="Casi seguro",K66="Muy Alta"),1,"")))))</f>
        <v/>
      </c>
      <c r="M66" s="97"/>
      <c r="N66" s="98"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5" t="str">
        <f>IF(N66="Leve",0.2,
IF(N66="Menor",0.4,
IF(N66="Moderado",0.6,
IF(N66="Mayor",0.8,
IF(N66="Catastrófico",1,"")))))</f>
        <v/>
      </c>
      <c r="P66" s="96"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4"/>
      <c r="R66" s="94"/>
      <c r="S66" s="94"/>
      <c r="T66" s="94"/>
      <c r="U66" s="93" t="str">
        <f>IF(S66="","","Cuatrimestral")</f>
        <v/>
      </c>
      <c r="V66" s="93"/>
      <c r="W66" s="4"/>
      <c r="X66" s="4"/>
      <c r="Y66" s="4"/>
      <c r="Z66" s="4"/>
    </row>
    <row r="67" spans="1:26" ht="15" customHeight="1">
      <c r="A67" s="87"/>
      <c r="B67" s="87"/>
      <c r="C67" s="87"/>
      <c r="D67" s="87"/>
      <c r="E67" s="87"/>
      <c r="F67" s="87"/>
      <c r="G67" s="87"/>
      <c r="H67" s="87"/>
      <c r="I67" s="87"/>
      <c r="J67" s="87"/>
      <c r="K67" s="87"/>
      <c r="L67" s="87"/>
      <c r="M67" s="87"/>
      <c r="N67" s="87"/>
      <c r="O67" s="87"/>
      <c r="P67" s="87"/>
      <c r="Q67" s="87"/>
      <c r="R67" s="87"/>
      <c r="S67" s="87"/>
      <c r="T67" s="87"/>
      <c r="U67" s="87"/>
      <c r="V67" s="87"/>
      <c r="W67" s="4"/>
      <c r="X67" s="4"/>
      <c r="Y67" s="4"/>
      <c r="Z67" s="4"/>
    </row>
    <row r="68" spans="1:26" ht="15" customHeight="1">
      <c r="A68" s="82"/>
      <c r="B68" s="82"/>
      <c r="C68" s="82"/>
      <c r="D68" s="82"/>
      <c r="E68" s="82"/>
      <c r="F68" s="82"/>
      <c r="G68" s="82"/>
      <c r="H68" s="82"/>
      <c r="I68" s="82"/>
      <c r="J68" s="82"/>
      <c r="K68" s="82"/>
      <c r="L68" s="82"/>
      <c r="M68" s="82"/>
      <c r="N68" s="82"/>
      <c r="O68" s="82"/>
      <c r="P68" s="82"/>
      <c r="Q68" s="82"/>
      <c r="R68" s="82"/>
      <c r="S68" s="82"/>
      <c r="T68" s="82"/>
      <c r="U68" s="82"/>
      <c r="V68" s="82"/>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P45:P47"/>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Q27:Q29"/>
    <mergeCell ref="R27:R29"/>
    <mergeCell ref="S27:S29"/>
    <mergeCell ref="T27:T29"/>
    <mergeCell ref="U27:U29"/>
    <mergeCell ref="V27:V29"/>
    <mergeCell ref="H27:H29"/>
    <mergeCell ref="I27:I29"/>
    <mergeCell ref="J27:J29"/>
    <mergeCell ref="K27:K29"/>
    <mergeCell ref="L27:L29"/>
    <mergeCell ref="M27:M29"/>
    <mergeCell ref="N27:N2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IF($G9&gt;0,TipoRiesgo,Listas!$R$2)</xm:f>
          </x14:formula1>
          <xm:sqref>H9 H12 H15 H18 H21 H24 H27 H30 H33 H36 H39 H42 H45 H48 H51 H54 H57 H60 H63 H66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1"/>
      <c r="B1" s="67"/>
      <c r="C1" s="72" t="s">
        <v>0</v>
      </c>
      <c r="D1" s="73"/>
      <c r="E1" s="73"/>
      <c r="F1" s="73"/>
      <c r="G1" s="73"/>
      <c r="H1" s="73"/>
      <c r="I1" s="73"/>
      <c r="J1" s="73"/>
      <c r="K1" s="73"/>
      <c r="L1" s="73"/>
      <c r="M1" s="73"/>
      <c r="N1" s="73"/>
      <c r="O1" s="73"/>
      <c r="P1" s="73"/>
      <c r="Q1" s="73"/>
      <c r="R1" s="73"/>
      <c r="S1" s="73"/>
      <c r="T1" s="73"/>
      <c r="U1" s="73"/>
      <c r="V1" s="73"/>
      <c r="W1" s="67"/>
      <c r="X1" s="99" t="s">
        <v>226</v>
      </c>
      <c r="Y1" s="58"/>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99" t="s">
        <v>227</v>
      </c>
      <c r="Y2" s="58"/>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99" t="s">
        <v>228</v>
      </c>
      <c r="Y3" s="58"/>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99" t="s">
        <v>229</v>
      </c>
      <c r="Y4" s="58"/>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89" t="s">
        <v>143</v>
      </c>
      <c r="B6" s="58"/>
      <c r="C6" s="58"/>
      <c r="D6" s="58"/>
      <c r="E6" s="59"/>
      <c r="F6" s="89" t="s">
        <v>230</v>
      </c>
      <c r="G6" s="58"/>
      <c r="H6" s="58"/>
      <c r="I6" s="58"/>
      <c r="J6" s="58"/>
      <c r="K6" s="58"/>
      <c r="L6" s="58"/>
      <c r="M6" s="58"/>
      <c r="N6" s="58"/>
      <c r="O6" s="58"/>
      <c r="P6" s="58"/>
      <c r="Q6" s="58"/>
      <c r="R6" s="58"/>
      <c r="S6" s="58"/>
      <c r="T6" s="58"/>
      <c r="U6" s="58"/>
      <c r="V6" s="58"/>
      <c r="W6" s="58"/>
      <c r="X6" s="59"/>
      <c r="Y6" s="83" t="s">
        <v>231</v>
      </c>
      <c r="Z6" s="83" t="s">
        <v>157</v>
      </c>
      <c r="AA6" s="3"/>
      <c r="AB6" s="3"/>
      <c r="AC6" s="3"/>
      <c r="AD6" s="3"/>
      <c r="AE6" s="3"/>
      <c r="AF6" s="3"/>
      <c r="AG6" s="3"/>
      <c r="AH6" s="3"/>
      <c r="AI6" s="3"/>
      <c r="AJ6" s="3"/>
      <c r="AK6" s="3"/>
    </row>
    <row r="7" spans="1:37" ht="18" customHeight="1">
      <c r="A7" s="86" t="s">
        <v>141</v>
      </c>
      <c r="B7" s="88" t="s">
        <v>142</v>
      </c>
      <c r="C7" s="88" t="s">
        <v>146</v>
      </c>
      <c r="D7" s="88" t="s">
        <v>150</v>
      </c>
      <c r="E7" s="88" t="s">
        <v>151</v>
      </c>
      <c r="F7" s="100" t="s">
        <v>232</v>
      </c>
      <c r="G7" s="100" t="s">
        <v>233</v>
      </c>
      <c r="H7" s="100" t="s">
        <v>234</v>
      </c>
      <c r="I7" s="100" t="s">
        <v>235</v>
      </c>
      <c r="J7" s="100" t="s">
        <v>236</v>
      </c>
      <c r="K7" s="100" t="s">
        <v>237</v>
      </c>
      <c r="L7" s="100" t="s">
        <v>238</v>
      </c>
      <c r="M7" s="100" t="s">
        <v>239</v>
      </c>
      <c r="N7" s="100" t="s">
        <v>240</v>
      </c>
      <c r="O7" s="100" t="s">
        <v>241</v>
      </c>
      <c r="P7" s="100" t="s">
        <v>242</v>
      </c>
      <c r="Q7" s="100" t="s">
        <v>243</v>
      </c>
      <c r="R7" s="100" t="s">
        <v>244</v>
      </c>
      <c r="S7" s="100" t="s">
        <v>245</v>
      </c>
      <c r="T7" s="100" t="s">
        <v>246</v>
      </c>
      <c r="U7" s="100" t="s">
        <v>247</v>
      </c>
      <c r="V7" s="100" t="s">
        <v>248</v>
      </c>
      <c r="W7" s="100" t="s">
        <v>249</v>
      </c>
      <c r="X7" s="100" t="s">
        <v>250</v>
      </c>
      <c r="Y7" s="87"/>
      <c r="Z7" s="87"/>
      <c r="AA7" s="3"/>
      <c r="AB7" s="3"/>
      <c r="AC7" s="3"/>
      <c r="AD7" s="3"/>
      <c r="AE7" s="3"/>
      <c r="AF7" s="3"/>
      <c r="AG7" s="3"/>
      <c r="AH7" s="3"/>
      <c r="AI7" s="3"/>
      <c r="AJ7" s="3"/>
      <c r="AK7" s="3"/>
    </row>
    <row r="8" spans="1:37" ht="35.25" customHeight="1">
      <c r="A8" s="82"/>
      <c r="B8" s="82"/>
      <c r="C8" s="82"/>
      <c r="D8" s="82"/>
      <c r="E8" s="82"/>
      <c r="F8" s="82"/>
      <c r="G8" s="82"/>
      <c r="H8" s="82"/>
      <c r="I8" s="82"/>
      <c r="J8" s="82"/>
      <c r="K8" s="82"/>
      <c r="L8" s="82"/>
      <c r="M8" s="82"/>
      <c r="N8" s="82"/>
      <c r="O8" s="82"/>
      <c r="P8" s="82"/>
      <c r="Q8" s="82"/>
      <c r="R8" s="82"/>
      <c r="S8" s="82"/>
      <c r="T8" s="82"/>
      <c r="U8" s="82"/>
      <c r="V8" s="82"/>
      <c r="W8" s="82"/>
      <c r="X8" s="82"/>
      <c r="Y8" s="82"/>
      <c r="Z8" s="82"/>
      <c r="AA8" s="16"/>
      <c r="AB8" s="16"/>
      <c r="AC8" s="16"/>
      <c r="AD8" s="16"/>
      <c r="AE8" s="16"/>
      <c r="AF8" s="16"/>
      <c r="AG8" s="16"/>
      <c r="AH8" s="16"/>
      <c r="AI8" s="16"/>
      <c r="AJ8" s="16"/>
      <c r="AK8" s="16"/>
    </row>
    <row r="9" spans="1:37" ht="16.5" customHeight="1">
      <c r="A9" s="92">
        <v>1</v>
      </c>
      <c r="B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93"/>
      <c r="G9" s="93"/>
      <c r="H9" s="93"/>
      <c r="I9" s="93"/>
      <c r="J9" s="93"/>
      <c r="K9" s="93"/>
      <c r="L9" s="93"/>
      <c r="M9" s="93"/>
      <c r="N9" s="93"/>
      <c r="O9" s="93"/>
      <c r="P9" s="93"/>
      <c r="Q9" s="93"/>
      <c r="R9" s="93"/>
      <c r="S9" s="93"/>
      <c r="T9" s="93"/>
      <c r="U9" s="93"/>
      <c r="V9" s="93"/>
      <c r="W9" s="93"/>
      <c r="X9" s="93"/>
      <c r="Y9" s="93" t="str">
        <f>IF(OR(E9="",E9="No Aplica"),"",COUNTIF(F9:X11,"SI"))</f>
        <v/>
      </c>
      <c r="Z9" s="98"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3"/>
      <c r="AB10" s="3"/>
      <c r="AC10" s="3"/>
      <c r="AD10" s="3"/>
      <c r="AE10" s="3"/>
      <c r="AF10" s="3"/>
      <c r="AG10" s="3"/>
      <c r="AH10" s="3"/>
      <c r="AI10" s="3"/>
      <c r="AJ10" s="3"/>
      <c r="AK10" s="3"/>
    </row>
    <row r="11" spans="1:37" ht="16.5" customHeight="1">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3"/>
      <c r="AB11" s="3"/>
      <c r="AC11" s="3"/>
      <c r="AD11" s="3"/>
      <c r="AE11" s="3"/>
      <c r="AF11" s="3"/>
      <c r="AG11" s="3"/>
      <c r="AH11" s="3"/>
      <c r="AI11" s="3"/>
      <c r="AJ11" s="3"/>
      <c r="AK11" s="3"/>
    </row>
    <row r="12" spans="1:37" ht="16.5" customHeight="1">
      <c r="A12" s="92">
        <v>2</v>
      </c>
      <c r="B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93"/>
      <c r="G12" s="93"/>
      <c r="H12" s="93"/>
      <c r="I12" s="93"/>
      <c r="J12" s="93"/>
      <c r="K12" s="93"/>
      <c r="L12" s="93"/>
      <c r="M12" s="93"/>
      <c r="N12" s="93"/>
      <c r="O12" s="93"/>
      <c r="P12" s="93"/>
      <c r="Q12" s="93"/>
      <c r="R12" s="93"/>
      <c r="S12" s="93"/>
      <c r="T12" s="93"/>
      <c r="U12" s="93"/>
      <c r="V12" s="93"/>
      <c r="W12" s="93"/>
      <c r="X12" s="93"/>
      <c r="Y12" s="93" t="str">
        <f>IF(OR(E12="",E12="No Aplica"),"",COUNTIF(F12:X14,"SI"))</f>
        <v/>
      </c>
      <c r="Z12" s="98"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3"/>
      <c r="AB13" s="3"/>
      <c r="AC13" s="3"/>
      <c r="AD13" s="3"/>
      <c r="AE13" s="3"/>
      <c r="AF13" s="3"/>
      <c r="AG13" s="3"/>
      <c r="AH13" s="3"/>
      <c r="AI13" s="3"/>
      <c r="AJ13" s="3"/>
      <c r="AK13" s="3"/>
    </row>
    <row r="14" spans="1:37" ht="16.5" customHeight="1">
      <c r="A14" s="82"/>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3"/>
      <c r="AB14" s="3"/>
      <c r="AC14" s="3"/>
      <c r="AD14" s="3"/>
      <c r="AE14" s="3"/>
      <c r="AF14" s="3"/>
      <c r="AG14" s="3"/>
      <c r="AH14" s="3"/>
      <c r="AI14" s="3"/>
      <c r="AJ14" s="3"/>
      <c r="AK14" s="3"/>
    </row>
    <row r="15" spans="1:37" ht="16.5" customHeight="1">
      <c r="A15" s="92">
        <v>3</v>
      </c>
      <c r="B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93"/>
      <c r="G15" s="93"/>
      <c r="H15" s="93"/>
      <c r="I15" s="93"/>
      <c r="J15" s="93"/>
      <c r="K15" s="93"/>
      <c r="L15" s="93"/>
      <c r="M15" s="93"/>
      <c r="N15" s="93"/>
      <c r="O15" s="93"/>
      <c r="P15" s="93"/>
      <c r="Q15" s="93"/>
      <c r="R15" s="93"/>
      <c r="S15" s="93"/>
      <c r="T15" s="93"/>
      <c r="U15" s="93"/>
      <c r="V15" s="93"/>
      <c r="W15" s="93"/>
      <c r="X15" s="93"/>
      <c r="Y15" s="93" t="str">
        <f>IF(OR(E15="",E15="No Aplica"),"",COUNTIF(F15:X17,"SI"))</f>
        <v/>
      </c>
      <c r="Z15" s="98"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3"/>
      <c r="AB16" s="3"/>
      <c r="AC16" s="3"/>
      <c r="AD16" s="3"/>
      <c r="AE16" s="3"/>
      <c r="AF16" s="3"/>
      <c r="AG16" s="3"/>
      <c r="AH16" s="3"/>
      <c r="AI16" s="3"/>
      <c r="AJ16" s="3"/>
      <c r="AK16" s="3"/>
    </row>
    <row r="17" spans="1:37" ht="16.5"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3"/>
      <c r="AB17" s="3"/>
      <c r="AC17" s="3"/>
      <c r="AD17" s="3"/>
      <c r="AE17" s="3"/>
      <c r="AF17" s="3"/>
      <c r="AG17" s="3"/>
      <c r="AH17" s="3"/>
      <c r="AI17" s="3"/>
      <c r="AJ17" s="3"/>
      <c r="AK17" s="3"/>
    </row>
    <row r="18" spans="1:37" ht="50.25" customHeight="1">
      <c r="A18" s="92">
        <v>4</v>
      </c>
      <c r="B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Conocimiento del Riesgo y Efectos del Cambio Climático</v>
      </c>
      <c r="C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Antes, durante o después de la elaboración del concepto técnico de licencias urbanísticas.</v>
      </c>
      <c r="D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Grupo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v>
      </c>
      <c r="E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Corrupción</v>
      </c>
      <c r="F18" s="93" t="s">
        <v>251</v>
      </c>
      <c r="G18" s="93" t="s">
        <v>252</v>
      </c>
      <c r="H18" s="93" t="s">
        <v>251</v>
      </c>
      <c r="I18" s="93" t="s">
        <v>251</v>
      </c>
      <c r="J18" s="93" t="s">
        <v>251</v>
      </c>
      <c r="K18" s="93" t="s">
        <v>252</v>
      </c>
      <c r="L18" s="93" t="s">
        <v>252</v>
      </c>
      <c r="M18" s="93" t="s">
        <v>251</v>
      </c>
      <c r="N18" s="93" t="s">
        <v>252</v>
      </c>
      <c r="O18" s="93" t="s">
        <v>251</v>
      </c>
      <c r="P18" s="93" t="s">
        <v>251</v>
      </c>
      <c r="Q18" s="93" t="s">
        <v>251</v>
      </c>
      <c r="R18" s="93" t="s">
        <v>252</v>
      </c>
      <c r="S18" s="93" t="s">
        <v>251</v>
      </c>
      <c r="T18" s="93" t="s">
        <v>251</v>
      </c>
      <c r="U18" s="93" t="s">
        <v>251</v>
      </c>
      <c r="V18" s="93" t="s">
        <v>252</v>
      </c>
      <c r="W18" s="93" t="s">
        <v>252</v>
      </c>
      <c r="X18" s="93" t="s">
        <v>252</v>
      </c>
      <c r="Y18" s="93">
        <f>IF(OR(E18="",E18="No Aplica"),"",COUNTIF(F18:X20,"SI"))</f>
        <v>11</v>
      </c>
      <c r="Z18" s="98"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Catastrófico</v>
      </c>
      <c r="AA18" s="3"/>
      <c r="AB18" s="3"/>
      <c r="AC18" s="3"/>
      <c r="AD18" s="3"/>
      <c r="AE18" s="3"/>
      <c r="AF18" s="3"/>
      <c r="AG18" s="3"/>
      <c r="AH18" s="3"/>
      <c r="AI18" s="3"/>
      <c r="AJ18" s="3"/>
      <c r="AK18" s="3"/>
    </row>
    <row r="19" spans="1:37" ht="50.25" customHeight="1">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3"/>
      <c r="AB19" s="3"/>
      <c r="AC19" s="3"/>
      <c r="AD19" s="3"/>
      <c r="AE19" s="3"/>
      <c r="AF19" s="3"/>
      <c r="AG19" s="3"/>
      <c r="AH19" s="3"/>
      <c r="AI19" s="3"/>
      <c r="AJ19" s="3"/>
      <c r="AK19" s="3"/>
    </row>
    <row r="20" spans="1:37" ht="50.25"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3"/>
      <c r="AB20" s="3"/>
      <c r="AC20" s="3"/>
      <c r="AD20" s="3"/>
      <c r="AE20" s="3"/>
      <c r="AF20" s="3"/>
      <c r="AG20" s="3"/>
      <c r="AH20" s="3"/>
      <c r="AI20" s="3"/>
      <c r="AJ20" s="3"/>
      <c r="AK20" s="3"/>
    </row>
    <row r="21" spans="1:37" ht="16.5" customHeight="1">
      <c r="A21" s="92">
        <v>5</v>
      </c>
      <c r="B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93"/>
      <c r="G21" s="93"/>
      <c r="H21" s="93"/>
      <c r="I21" s="93"/>
      <c r="J21" s="93"/>
      <c r="K21" s="93"/>
      <c r="L21" s="93"/>
      <c r="M21" s="93"/>
      <c r="N21" s="93"/>
      <c r="O21" s="93"/>
      <c r="P21" s="93"/>
      <c r="Q21" s="93"/>
      <c r="R21" s="93"/>
      <c r="S21" s="93"/>
      <c r="T21" s="93"/>
      <c r="U21" s="93"/>
      <c r="V21" s="93"/>
      <c r="W21" s="93"/>
      <c r="X21" s="93"/>
      <c r="Y21" s="93" t="str">
        <f>IF(OR(E21="",E21="No Aplica"),"",COUNTIF(F21:X23,"SI"))</f>
        <v/>
      </c>
      <c r="Z21" s="98"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3"/>
      <c r="AB22" s="3"/>
      <c r="AC22" s="3"/>
      <c r="AD22" s="3"/>
      <c r="AE22" s="3"/>
      <c r="AF22" s="3"/>
      <c r="AG22" s="3"/>
      <c r="AH22" s="3"/>
      <c r="AI22" s="3"/>
      <c r="AJ22" s="3"/>
      <c r="AK22" s="3"/>
    </row>
    <row r="23" spans="1:37" ht="16.5"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3"/>
      <c r="AB23" s="3"/>
      <c r="AC23" s="3"/>
      <c r="AD23" s="3"/>
      <c r="AE23" s="3"/>
      <c r="AF23" s="3"/>
      <c r="AG23" s="3"/>
      <c r="AH23" s="3"/>
      <c r="AI23" s="3"/>
      <c r="AJ23" s="3"/>
      <c r="AK23" s="3"/>
    </row>
    <row r="24" spans="1:37" ht="16.5" customHeight="1">
      <c r="A24" s="92">
        <v>6</v>
      </c>
      <c r="B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93"/>
      <c r="G24" s="93"/>
      <c r="H24" s="93"/>
      <c r="I24" s="93"/>
      <c r="J24" s="93"/>
      <c r="K24" s="93"/>
      <c r="L24" s="93"/>
      <c r="M24" s="93"/>
      <c r="N24" s="93"/>
      <c r="O24" s="93"/>
      <c r="P24" s="93"/>
      <c r="Q24" s="93"/>
      <c r="R24" s="93"/>
      <c r="S24" s="93"/>
      <c r="T24" s="93"/>
      <c r="U24" s="93"/>
      <c r="V24" s="93"/>
      <c r="W24" s="93"/>
      <c r="X24" s="93"/>
      <c r="Y24" s="93" t="str">
        <f>IF(OR(E24="",E24="No Aplica"),"",COUNTIF(F24:X26,"SI"))</f>
        <v/>
      </c>
      <c r="Z24" s="98"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3"/>
      <c r="AB25" s="3"/>
      <c r="AC25" s="3"/>
      <c r="AD25" s="3"/>
      <c r="AE25" s="3"/>
      <c r="AF25" s="3"/>
      <c r="AG25" s="3"/>
      <c r="AH25" s="3"/>
      <c r="AI25" s="3"/>
      <c r="AJ25" s="3"/>
      <c r="AK25" s="3"/>
    </row>
    <row r="26" spans="1:37" ht="16.5" customHeight="1">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3"/>
      <c r="AB26" s="3"/>
      <c r="AC26" s="3"/>
      <c r="AD26" s="3"/>
      <c r="AE26" s="3"/>
      <c r="AF26" s="3"/>
      <c r="AG26" s="3"/>
      <c r="AH26" s="3"/>
      <c r="AI26" s="3"/>
      <c r="AJ26" s="3"/>
      <c r="AK26" s="3"/>
    </row>
    <row r="27" spans="1:37" ht="16.5" customHeight="1">
      <c r="A27" s="92">
        <v>7</v>
      </c>
      <c r="B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C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D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E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F27" s="93"/>
      <c r="G27" s="93"/>
      <c r="H27" s="93"/>
      <c r="I27" s="93"/>
      <c r="J27" s="93"/>
      <c r="K27" s="93"/>
      <c r="L27" s="93"/>
      <c r="M27" s="93"/>
      <c r="N27" s="93"/>
      <c r="O27" s="93"/>
      <c r="P27" s="93"/>
      <c r="Q27" s="93"/>
      <c r="R27" s="93"/>
      <c r="S27" s="93"/>
      <c r="T27" s="93"/>
      <c r="U27" s="93"/>
      <c r="V27" s="93"/>
      <c r="W27" s="93"/>
      <c r="X27" s="93"/>
      <c r="Y27" s="93" t="str">
        <f>IF(OR(E27="",E27="No Aplica"),"",COUNTIF(F27:X29,"SI"))</f>
        <v/>
      </c>
      <c r="Z27" s="98"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3"/>
      <c r="AB28" s="3"/>
      <c r="AC28" s="3"/>
      <c r="AD28" s="3"/>
      <c r="AE28" s="3"/>
      <c r="AF28" s="3"/>
      <c r="AG28" s="3"/>
      <c r="AH28" s="3"/>
      <c r="AI28" s="3"/>
      <c r="AJ28" s="3"/>
      <c r="AK28" s="3"/>
    </row>
    <row r="29" spans="1:37" ht="16.5"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3"/>
      <c r="AB29" s="3"/>
      <c r="AC29" s="3"/>
      <c r="AD29" s="3"/>
      <c r="AE29" s="3"/>
      <c r="AF29" s="3"/>
      <c r="AG29" s="3"/>
      <c r="AH29" s="3"/>
      <c r="AI29" s="3"/>
      <c r="AJ29" s="3"/>
      <c r="AK29" s="3"/>
    </row>
    <row r="30" spans="1:37" ht="16.5" customHeight="1">
      <c r="A30" s="92">
        <v>8</v>
      </c>
      <c r="B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C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D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E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F30" s="93"/>
      <c r="G30" s="93"/>
      <c r="H30" s="93"/>
      <c r="I30" s="93"/>
      <c r="J30" s="93"/>
      <c r="K30" s="93"/>
      <c r="L30" s="93"/>
      <c r="M30" s="93"/>
      <c r="N30" s="93"/>
      <c r="O30" s="93"/>
      <c r="P30" s="93"/>
      <c r="Q30" s="93"/>
      <c r="R30" s="93"/>
      <c r="S30" s="93"/>
      <c r="T30" s="93"/>
      <c r="U30" s="93"/>
      <c r="V30" s="93"/>
      <c r="W30" s="93"/>
      <c r="X30" s="93"/>
      <c r="Y30" s="93" t="str">
        <f>IF(OR(E30="",E30="No Aplica"),"",COUNTIF(F30:X32,"SI"))</f>
        <v/>
      </c>
      <c r="Z30" s="98"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3"/>
      <c r="AB31" s="3"/>
      <c r="AC31" s="3"/>
      <c r="AD31" s="3"/>
      <c r="AE31" s="3"/>
      <c r="AF31" s="3"/>
      <c r="AG31" s="3"/>
      <c r="AH31" s="3"/>
      <c r="AI31" s="3"/>
      <c r="AJ31" s="3"/>
      <c r="AK31" s="3"/>
    </row>
    <row r="32" spans="1:37" ht="16.5" customHeight="1">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3"/>
      <c r="AB32" s="3"/>
      <c r="AC32" s="3"/>
      <c r="AD32" s="3"/>
      <c r="AE32" s="3"/>
      <c r="AF32" s="3"/>
      <c r="AG32" s="3"/>
      <c r="AH32" s="3"/>
      <c r="AI32" s="3"/>
      <c r="AJ32" s="3"/>
      <c r="AK32" s="3"/>
    </row>
    <row r="33" spans="1:37" ht="16.5" customHeight="1">
      <c r="A33" s="92">
        <v>9</v>
      </c>
      <c r="B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C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D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E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F33" s="93"/>
      <c r="G33" s="93"/>
      <c r="H33" s="93"/>
      <c r="I33" s="93"/>
      <c r="J33" s="93"/>
      <c r="K33" s="93"/>
      <c r="L33" s="93"/>
      <c r="M33" s="93"/>
      <c r="N33" s="93"/>
      <c r="O33" s="93"/>
      <c r="P33" s="93"/>
      <c r="Q33" s="93"/>
      <c r="R33" s="93"/>
      <c r="S33" s="93"/>
      <c r="T33" s="93"/>
      <c r="U33" s="93"/>
      <c r="V33" s="93"/>
      <c r="W33" s="93"/>
      <c r="X33" s="93"/>
      <c r="Y33" s="93" t="str">
        <f>IF(OR(E33="",E33="No Aplica"),"",COUNTIF(F33:X35,"SI"))</f>
        <v/>
      </c>
      <c r="Z33" s="98"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3"/>
      <c r="AB34" s="3"/>
      <c r="AC34" s="3"/>
      <c r="AD34" s="3"/>
      <c r="AE34" s="3"/>
      <c r="AF34" s="3"/>
      <c r="AG34" s="3"/>
      <c r="AH34" s="3"/>
      <c r="AI34" s="3"/>
      <c r="AJ34" s="3"/>
      <c r="AK34" s="3"/>
    </row>
    <row r="35" spans="1:37" ht="16.5" customHeight="1">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3"/>
      <c r="AB35" s="3"/>
      <c r="AC35" s="3"/>
      <c r="AD35" s="3"/>
      <c r="AE35" s="3"/>
      <c r="AF35" s="3"/>
      <c r="AG35" s="3"/>
      <c r="AH35" s="3"/>
      <c r="AI35" s="3"/>
      <c r="AJ35" s="3"/>
      <c r="AK35" s="3"/>
    </row>
    <row r="36" spans="1:37" ht="16.5" customHeight="1">
      <c r="A36" s="92">
        <v>10</v>
      </c>
      <c r="B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93"/>
      <c r="G36" s="93"/>
      <c r="H36" s="93"/>
      <c r="I36" s="93"/>
      <c r="J36" s="93"/>
      <c r="K36" s="93"/>
      <c r="L36" s="93"/>
      <c r="M36" s="93"/>
      <c r="N36" s="93"/>
      <c r="O36" s="93"/>
      <c r="P36" s="93"/>
      <c r="Q36" s="93"/>
      <c r="R36" s="93"/>
      <c r="S36" s="93"/>
      <c r="T36" s="93"/>
      <c r="U36" s="93"/>
      <c r="V36" s="93"/>
      <c r="W36" s="93"/>
      <c r="X36" s="93"/>
      <c r="Y36" s="93" t="str">
        <f>IF(OR(E36="",E36="No Aplica"),"",COUNTIF(F36:X38,"SI"))</f>
        <v/>
      </c>
      <c r="Z36" s="98"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2"/>
      <c r="AB37" s="2"/>
      <c r="AC37" s="2"/>
      <c r="AD37" s="2"/>
      <c r="AE37" s="2"/>
      <c r="AF37" s="2"/>
      <c r="AG37" s="2"/>
      <c r="AH37" s="2"/>
      <c r="AI37" s="2"/>
      <c r="AJ37" s="2"/>
      <c r="AK37" s="2"/>
    </row>
    <row r="38" spans="1:37" ht="16.5" customHeight="1">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2"/>
      <c r="AB38" s="2"/>
      <c r="AC38" s="2"/>
      <c r="AD38" s="2"/>
      <c r="AE38" s="2"/>
      <c r="AF38" s="2"/>
      <c r="AG38" s="2"/>
      <c r="AH38" s="2"/>
      <c r="AI38" s="2"/>
      <c r="AJ38" s="2"/>
      <c r="AK38" s="2"/>
    </row>
    <row r="39" spans="1:37" ht="16.5" customHeight="1">
      <c r="A39" s="92">
        <v>11</v>
      </c>
      <c r="B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93"/>
      <c r="G39" s="93"/>
      <c r="H39" s="93"/>
      <c r="I39" s="93"/>
      <c r="J39" s="93"/>
      <c r="K39" s="93"/>
      <c r="L39" s="93"/>
      <c r="M39" s="93"/>
      <c r="N39" s="93"/>
      <c r="O39" s="93"/>
      <c r="P39" s="93"/>
      <c r="Q39" s="93"/>
      <c r="R39" s="93"/>
      <c r="S39" s="93"/>
      <c r="T39" s="93"/>
      <c r="U39" s="93"/>
      <c r="V39" s="93"/>
      <c r="W39" s="93"/>
      <c r="X39" s="93"/>
      <c r="Y39" s="93" t="str">
        <f>IF(OR(E39="",E39="No Aplica"),"",COUNTIF(F39:X41,"SI"))</f>
        <v/>
      </c>
      <c r="Z39" s="98"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2"/>
      <c r="AB40" s="2"/>
      <c r="AC40" s="2"/>
      <c r="AD40" s="2"/>
      <c r="AE40" s="2"/>
      <c r="AF40" s="2"/>
      <c r="AG40" s="2"/>
      <c r="AH40" s="2"/>
      <c r="AI40" s="2"/>
      <c r="AJ40" s="2"/>
      <c r="AK40" s="2"/>
    </row>
    <row r="41" spans="1:37" ht="16.5" customHeight="1">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2"/>
      <c r="AB41" s="2"/>
      <c r="AC41" s="2"/>
      <c r="AD41" s="2"/>
      <c r="AE41" s="2"/>
      <c r="AF41" s="2"/>
      <c r="AG41" s="2"/>
      <c r="AH41" s="2"/>
      <c r="AI41" s="2"/>
      <c r="AJ41" s="2"/>
      <c r="AK41" s="2"/>
    </row>
    <row r="42" spans="1:37" ht="16.5" customHeight="1">
      <c r="A42" s="92">
        <v>12</v>
      </c>
      <c r="B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93"/>
      <c r="G42" s="93"/>
      <c r="H42" s="93"/>
      <c r="I42" s="93"/>
      <c r="J42" s="93"/>
      <c r="K42" s="93"/>
      <c r="L42" s="93"/>
      <c r="M42" s="93"/>
      <c r="N42" s="93"/>
      <c r="O42" s="93"/>
      <c r="P42" s="93"/>
      <c r="Q42" s="93"/>
      <c r="R42" s="93"/>
      <c r="S42" s="93"/>
      <c r="T42" s="93"/>
      <c r="U42" s="93"/>
      <c r="V42" s="93"/>
      <c r="W42" s="93"/>
      <c r="X42" s="93"/>
      <c r="Y42" s="93" t="str">
        <f>IF(OR(E42="",E42="No Aplica"),"",COUNTIF(F42:X44,"SI"))</f>
        <v/>
      </c>
      <c r="Z42" s="98"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2"/>
      <c r="AB43" s="2"/>
      <c r="AC43" s="2"/>
      <c r="AD43" s="2"/>
      <c r="AE43" s="2"/>
      <c r="AF43" s="2"/>
      <c r="AG43" s="2"/>
      <c r="AH43" s="2"/>
      <c r="AI43" s="2"/>
      <c r="AJ43" s="2"/>
      <c r="AK43" s="2"/>
    </row>
    <row r="44" spans="1:37" ht="16.5" customHeight="1">
      <c r="A44" s="82"/>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2"/>
      <c r="AB44" s="2"/>
      <c r="AC44" s="2"/>
      <c r="AD44" s="2"/>
      <c r="AE44" s="2"/>
      <c r="AF44" s="2"/>
      <c r="AG44" s="2"/>
      <c r="AH44" s="2"/>
      <c r="AI44" s="2"/>
      <c r="AJ44" s="2"/>
      <c r="AK44" s="2"/>
    </row>
    <row r="45" spans="1:37" ht="16.5" customHeight="1">
      <c r="A45" s="92">
        <v>13</v>
      </c>
      <c r="B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93"/>
      <c r="G45" s="93"/>
      <c r="H45" s="93"/>
      <c r="I45" s="93"/>
      <c r="J45" s="93"/>
      <c r="K45" s="93"/>
      <c r="L45" s="93"/>
      <c r="M45" s="93"/>
      <c r="N45" s="93"/>
      <c r="O45" s="93"/>
      <c r="P45" s="93"/>
      <c r="Q45" s="93"/>
      <c r="R45" s="93"/>
      <c r="S45" s="93"/>
      <c r="T45" s="93"/>
      <c r="U45" s="93"/>
      <c r="V45" s="93"/>
      <c r="W45" s="93"/>
      <c r="X45" s="93"/>
      <c r="Y45" s="93" t="str">
        <f>IF(OR(E45="",E45="No Aplica"),"",COUNTIF(F45:X47,"SI"))</f>
        <v/>
      </c>
      <c r="Z45" s="98"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2"/>
      <c r="AB46" s="2"/>
      <c r="AC46" s="2"/>
      <c r="AD46" s="2"/>
      <c r="AE46" s="2"/>
      <c r="AF46" s="2"/>
      <c r="AG46" s="2"/>
      <c r="AH46" s="2"/>
      <c r="AI46" s="2"/>
      <c r="AJ46" s="2"/>
      <c r="AK46" s="2"/>
    </row>
    <row r="47" spans="1:37" ht="16.5" customHeight="1">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2"/>
      <c r="AB47" s="2"/>
      <c r="AC47" s="2"/>
      <c r="AD47" s="2"/>
      <c r="AE47" s="2"/>
      <c r="AF47" s="2"/>
      <c r="AG47" s="2"/>
      <c r="AH47" s="2"/>
      <c r="AI47" s="2"/>
      <c r="AJ47" s="2"/>
      <c r="AK47" s="2"/>
    </row>
    <row r="48" spans="1:37" ht="16.5" customHeight="1">
      <c r="A48" s="92">
        <v>14</v>
      </c>
      <c r="B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93"/>
      <c r="G48" s="93"/>
      <c r="H48" s="93"/>
      <c r="I48" s="93"/>
      <c r="J48" s="93"/>
      <c r="K48" s="93"/>
      <c r="L48" s="93"/>
      <c r="M48" s="93"/>
      <c r="N48" s="93"/>
      <c r="O48" s="93"/>
      <c r="P48" s="93"/>
      <c r="Q48" s="93"/>
      <c r="R48" s="93"/>
      <c r="S48" s="93"/>
      <c r="T48" s="93"/>
      <c r="U48" s="93"/>
      <c r="V48" s="93"/>
      <c r="W48" s="93"/>
      <c r="X48" s="93"/>
      <c r="Y48" s="93" t="str">
        <f>IF(OR(E48="",E48="No Aplica"),"",COUNTIF(F48:X50,"SI"))</f>
        <v/>
      </c>
      <c r="Z48" s="98"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2"/>
      <c r="AB49" s="2"/>
      <c r="AC49" s="2"/>
      <c r="AD49" s="2"/>
      <c r="AE49" s="2"/>
      <c r="AF49" s="2"/>
      <c r="AG49" s="2"/>
      <c r="AH49" s="2"/>
      <c r="AI49" s="2"/>
      <c r="AJ49" s="2"/>
      <c r="AK49" s="2"/>
    </row>
    <row r="50" spans="1:37" ht="16.5" customHeight="1">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2"/>
      <c r="AB50" s="2"/>
      <c r="AC50" s="2"/>
      <c r="AD50" s="2"/>
      <c r="AE50" s="2"/>
      <c r="AF50" s="2"/>
      <c r="AG50" s="2"/>
      <c r="AH50" s="2"/>
      <c r="AI50" s="2"/>
      <c r="AJ50" s="2"/>
      <c r="AK50" s="2"/>
    </row>
    <row r="51" spans="1:37" ht="16.5" customHeight="1">
      <c r="A51" s="92">
        <v>15</v>
      </c>
      <c r="B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93"/>
      <c r="G51" s="93"/>
      <c r="H51" s="93"/>
      <c r="I51" s="93"/>
      <c r="J51" s="93"/>
      <c r="K51" s="93"/>
      <c r="L51" s="93"/>
      <c r="M51" s="93"/>
      <c r="N51" s="93"/>
      <c r="O51" s="93"/>
      <c r="P51" s="93"/>
      <c r="Q51" s="93"/>
      <c r="R51" s="93"/>
      <c r="S51" s="93"/>
      <c r="T51" s="93"/>
      <c r="U51" s="93"/>
      <c r="V51" s="93"/>
      <c r="W51" s="93"/>
      <c r="X51" s="93"/>
      <c r="Y51" s="93" t="str">
        <f>IF(OR(E51="",E51="No Aplica"),"",COUNTIF(F51:X53,"SI"))</f>
        <v/>
      </c>
      <c r="Z51" s="98"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2"/>
      <c r="AB52" s="2"/>
      <c r="AC52" s="2"/>
      <c r="AD52" s="2"/>
      <c r="AE52" s="2"/>
      <c r="AF52" s="2"/>
      <c r="AG52" s="2"/>
      <c r="AH52" s="2"/>
      <c r="AI52" s="2"/>
      <c r="AJ52" s="2"/>
      <c r="AK52" s="2"/>
    </row>
    <row r="53" spans="1:37" ht="16.5" customHeight="1">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2"/>
      <c r="AB53" s="2"/>
      <c r="AC53" s="2"/>
      <c r="AD53" s="2"/>
      <c r="AE53" s="2"/>
      <c r="AF53" s="2"/>
      <c r="AG53" s="2"/>
      <c r="AH53" s="2"/>
      <c r="AI53" s="2"/>
      <c r="AJ53" s="2"/>
      <c r="AK53" s="2"/>
    </row>
    <row r="54" spans="1:37" ht="16.5" customHeight="1">
      <c r="A54" s="92">
        <v>16</v>
      </c>
      <c r="B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93"/>
      <c r="G54" s="93"/>
      <c r="H54" s="93"/>
      <c r="I54" s="93"/>
      <c r="J54" s="93"/>
      <c r="K54" s="93"/>
      <c r="L54" s="93"/>
      <c r="M54" s="93"/>
      <c r="N54" s="93"/>
      <c r="O54" s="93"/>
      <c r="P54" s="93"/>
      <c r="Q54" s="93"/>
      <c r="R54" s="93"/>
      <c r="S54" s="93"/>
      <c r="T54" s="93"/>
      <c r="U54" s="93"/>
      <c r="V54" s="93"/>
      <c r="W54" s="93"/>
      <c r="X54" s="93"/>
      <c r="Y54" s="93" t="str">
        <f>IF(OR(E54="",E54="No Aplica"),"",COUNTIF(F54:X56,"SI"))</f>
        <v/>
      </c>
      <c r="Z54" s="98"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2"/>
      <c r="AB55" s="2"/>
      <c r="AC55" s="2"/>
      <c r="AD55" s="2"/>
      <c r="AE55" s="2"/>
      <c r="AF55" s="2"/>
      <c r="AG55" s="2"/>
      <c r="AH55" s="2"/>
      <c r="AI55" s="2"/>
      <c r="AJ55" s="2"/>
      <c r="AK55" s="2"/>
    </row>
    <row r="56" spans="1:37" ht="16.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2"/>
      <c r="AB56" s="2"/>
      <c r="AC56" s="2"/>
      <c r="AD56" s="2"/>
      <c r="AE56" s="2"/>
      <c r="AF56" s="2"/>
      <c r="AG56" s="2"/>
      <c r="AH56" s="2"/>
      <c r="AI56" s="2"/>
      <c r="AJ56" s="2"/>
      <c r="AK56" s="2"/>
    </row>
    <row r="57" spans="1:37" ht="16.5" customHeight="1">
      <c r="A57" s="92">
        <v>17</v>
      </c>
      <c r="B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93"/>
      <c r="G57" s="93"/>
      <c r="H57" s="93"/>
      <c r="I57" s="93"/>
      <c r="J57" s="93"/>
      <c r="K57" s="93"/>
      <c r="L57" s="93"/>
      <c r="M57" s="93"/>
      <c r="N57" s="93"/>
      <c r="O57" s="93"/>
      <c r="P57" s="93"/>
      <c r="Q57" s="93"/>
      <c r="R57" s="93"/>
      <c r="S57" s="93"/>
      <c r="T57" s="93"/>
      <c r="U57" s="93"/>
      <c r="V57" s="93"/>
      <c r="W57" s="93"/>
      <c r="X57" s="93"/>
      <c r="Y57" s="93" t="str">
        <f>IF(OR(E57="",E57="No Aplica"),"",COUNTIF(F57:X59,"SI"))</f>
        <v/>
      </c>
      <c r="Z57" s="98"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2"/>
      <c r="AB58" s="2"/>
      <c r="AC58" s="2"/>
      <c r="AD58" s="2"/>
      <c r="AE58" s="2"/>
      <c r="AF58" s="2"/>
      <c r="AG58" s="2"/>
      <c r="AH58" s="2"/>
      <c r="AI58" s="2"/>
      <c r="AJ58" s="2"/>
      <c r="AK58" s="2"/>
    </row>
    <row r="59" spans="1:37" ht="16.5" customHeight="1">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2"/>
      <c r="AB59" s="2"/>
      <c r="AC59" s="2"/>
      <c r="AD59" s="2"/>
      <c r="AE59" s="2"/>
      <c r="AF59" s="2"/>
      <c r="AG59" s="2"/>
      <c r="AH59" s="2"/>
      <c r="AI59" s="2"/>
      <c r="AJ59" s="2"/>
      <c r="AK59" s="2"/>
    </row>
    <row r="60" spans="1:37" ht="16.5" customHeight="1">
      <c r="A60" s="92">
        <v>18</v>
      </c>
      <c r="B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93"/>
      <c r="G60" s="93"/>
      <c r="H60" s="93"/>
      <c r="I60" s="93"/>
      <c r="J60" s="93"/>
      <c r="K60" s="93"/>
      <c r="L60" s="93"/>
      <c r="M60" s="93"/>
      <c r="N60" s="93"/>
      <c r="O60" s="93"/>
      <c r="P60" s="93"/>
      <c r="Q60" s="93"/>
      <c r="R60" s="93"/>
      <c r="S60" s="93"/>
      <c r="T60" s="93"/>
      <c r="U60" s="93"/>
      <c r="V60" s="93"/>
      <c r="W60" s="93"/>
      <c r="X60" s="93"/>
      <c r="Y60" s="93" t="str">
        <f>IF(OR(E60="",E60="No Aplica"),"",COUNTIF(F60:X62,"SI"))</f>
        <v/>
      </c>
      <c r="Z60" s="98"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2"/>
      <c r="AB61" s="2"/>
      <c r="AC61" s="2"/>
      <c r="AD61" s="2"/>
      <c r="AE61" s="2"/>
      <c r="AF61" s="2"/>
      <c r="AG61" s="2"/>
      <c r="AH61" s="2"/>
      <c r="AI61" s="2"/>
      <c r="AJ61" s="2"/>
      <c r="AK61" s="2"/>
    </row>
    <row r="62" spans="1:37" ht="16.5" customHeight="1">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2"/>
      <c r="AB62" s="2"/>
      <c r="AC62" s="2"/>
      <c r="AD62" s="2"/>
      <c r="AE62" s="2"/>
      <c r="AF62" s="2"/>
      <c r="AG62" s="2"/>
      <c r="AH62" s="2"/>
      <c r="AI62" s="2"/>
      <c r="AJ62" s="2"/>
      <c r="AK62" s="2"/>
    </row>
    <row r="63" spans="1:37" ht="16.5" customHeight="1">
      <c r="A63" s="92">
        <v>19</v>
      </c>
      <c r="B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93"/>
      <c r="G63" s="93"/>
      <c r="H63" s="93"/>
      <c r="I63" s="93"/>
      <c r="J63" s="93"/>
      <c r="K63" s="93"/>
      <c r="L63" s="93"/>
      <c r="M63" s="93"/>
      <c r="N63" s="93"/>
      <c r="O63" s="93"/>
      <c r="P63" s="93"/>
      <c r="Q63" s="93"/>
      <c r="R63" s="93"/>
      <c r="S63" s="93"/>
      <c r="T63" s="93"/>
      <c r="U63" s="93"/>
      <c r="V63" s="93"/>
      <c r="W63" s="93"/>
      <c r="X63" s="93"/>
      <c r="Y63" s="93" t="str">
        <f>IF(OR(E63="",E63="No Aplica"),"",COUNTIF(F63:X65,"SI"))</f>
        <v/>
      </c>
      <c r="Z63" s="98"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2"/>
      <c r="AB64" s="2"/>
      <c r="AC64" s="2"/>
      <c r="AD64" s="2"/>
      <c r="AE64" s="2"/>
      <c r="AF64" s="2"/>
      <c r="AG64" s="2"/>
      <c r="AH64" s="2"/>
      <c r="AI64" s="2"/>
      <c r="AJ64" s="2"/>
      <c r="AK64" s="2"/>
    </row>
    <row r="65" spans="1:37" ht="16.5" customHeight="1">
      <c r="A65" s="82"/>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2"/>
      <c r="AB65" s="2"/>
      <c r="AC65" s="2"/>
      <c r="AD65" s="2"/>
      <c r="AE65" s="2"/>
      <c r="AF65" s="2"/>
      <c r="AG65" s="2"/>
      <c r="AH65" s="2"/>
      <c r="AI65" s="2"/>
      <c r="AJ65" s="2"/>
      <c r="AK65" s="2"/>
    </row>
    <row r="66" spans="1:37" ht="16.5" customHeight="1">
      <c r="A66" s="92">
        <v>20</v>
      </c>
      <c r="B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93"/>
      <c r="G66" s="93"/>
      <c r="H66" s="93"/>
      <c r="I66" s="93"/>
      <c r="J66" s="93"/>
      <c r="K66" s="93"/>
      <c r="L66" s="93"/>
      <c r="M66" s="93"/>
      <c r="N66" s="93"/>
      <c r="O66" s="93"/>
      <c r="P66" s="93"/>
      <c r="Q66" s="93"/>
      <c r="R66" s="93"/>
      <c r="S66" s="93"/>
      <c r="T66" s="93"/>
      <c r="U66" s="93"/>
      <c r="V66" s="93"/>
      <c r="W66" s="93"/>
      <c r="X66" s="93"/>
      <c r="Y66" s="93" t="str">
        <f>IF(OR(E66="",E66="No Aplica"),"",COUNTIF(F66:X68,"SI"))</f>
        <v/>
      </c>
      <c r="Z66" s="98"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2"/>
      <c r="AB67" s="2"/>
      <c r="AC67" s="2"/>
      <c r="AD67" s="2"/>
      <c r="AE67" s="2"/>
      <c r="AF67" s="2"/>
      <c r="AG67" s="2"/>
      <c r="AH67" s="2"/>
      <c r="AI67" s="2"/>
      <c r="AJ67" s="2"/>
      <c r="AK67" s="2"/>
    </row>
    <row r="68" spans="1:37" ht="16.5" customHeight="1">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X63:X65"/>
    <mergeCell ref="Y63:Y65"/>
    <mergeCell ref="Q63:Q65"/>
    <mergeCell ref="R63:R65"/>
    <mergeCell ref="S63:S65"/>
    <mergeCell ref="T63:T65"/>
    <mergeCell ref="U63:U65"/>
    <mergeCell ref="V63:V65"/>
    <mergeCell ref="W63:W65"/>
    <mergeCell ref="H54:H56"/>
    <mergeCell ref="I54:I56"/>
    <mergeCell ref="H57:H59"/>
    <mergeCell ref="I57:I59"/>
    <mergeCell ref="J57:J59"/>
    <mergeCell ref="K57:K59"/>
    <mergeCell ref="L57:L59"/>
    <mergeCell ref="M57:M59"/>
    <mergeCell ref="N57:N59"/>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X51:X53"/>
    <mergeCell ref="Y51:Y53"/>
    <mergeCell ref="Q51:Q53"/>
    <mergeCell ref="R51:R53"/>
    <mergeCell ref="S51:S53"/>
    <mergeCell ref="T51:T53"/>
    <mergeCell ref="U51:U53"/>
    <mergeCell ref="V51:V53"/>
    <mergeCell ref="W51:W53"/>
    <mergeCell ref="H42:H44"/>
    <mergeCell ref="I42:I44"/>
    <mergeCell ref="H45:H47"/>
    <mergeCell ref="I45:I47"/>
    <mergeCell ref="J45:J47"/>
    <mergeCell ref="K45:K47"/>
    <mergeCell ref="L45:L47"/>
    <mergeCell ref="M45:M47"/>
    <mergeCell ref="N45:N47"/>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X39:X41"/>
    <mergeCell ref="Y39:Y41"/>
    <mergeCell ref="Q39:Q41"/>
    <mergeCell ref="R39:R41"/>
    <mergeCell ref="S39:S41"/>
    <mergeCell ref="T39:T41"/>
    <mergeCell ref="U39:U41"/>
    <mergeCell ref="V39:V41"/>
    <mergeCell ref="W39:W41"/>
    <mergeCell ref="H30:H32"/>
    <mergeCell ref="I30:I32"/>
    <mergeCell ref="H33:H35"/>
    <mergeCell ref="I33:I35"/>
    <mergeCell ref="J33:J35"/>
    <mergeCell ref="K33:K35"/>
    <mergeCell ref="L33:L35"/>
    <mergeCell ref="M33:M35"/>
    <mergeCell ref="N33:N35"/>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P15:P17"/>
    <mergeCell ref="H15:H17"/>
    <mergeCell ref="I15:I17"/>
    <mergeCell ref="J15:J17"/>
    <mergeCell ref="K15:K17"/>
    <mergeCell ref="L15:L17"/>
    <mergeCell ref="M15:M17"/>
    <mergeCell ref="N15:N17"/>
    <mergeCell ref="Z18:Z20"/>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1"/>
      <c r="B1" s="67"/>
      <c r="C1" s="72" t="s">
        <v>0</v>
      </c>
      <c r="D1" s="73"/>
      <c r="E1" s="73"/>
      <c r="F1" s="73"/>
      <c r="G1" s="73"/>
      <c r="H1" s="73"/>
      <c r="I1" s="73"/>
      <c r="J1" s="67"/>
      <c r="K1" s="99" t="s">
        <v>253</v>
      </c>
      <c r="L1" s="59"/>
      <c r="M1" s="3"/>
      <c r="N1" s="3"/>
      <c r="O1" s="3"/>
      <c r="P1" s="3"/>
      <c r="Q1" s="4"/>
      <c r="R1" s="4"/>
      <c r="S1" s="4"/>
      <c r="T1" s="4"/>
      <c r="U1" s="4"/>
      <c r="V1" s="4"/>
      <c r="W1" s="4"/>
      <c r="X1" s="4"/>
      <c r="Y1" s="4"/>
      <c r="Z1" s="4"/>
    </row>
    <row r="2" spans="1:26" ht="15.75" customHeight="1">
      <c r="A2" s="68"/>
      <c r="B2" s="69"/>
      <c r="C2" s="68"/>
      <c r="D2" s="74"/>
      <c r="E2" s="74"/>
      <c r="F2" s="74"/>
      <c r="G2" s="74"/>
      <c r="H2" s="74"/>
      <c r="I2" s="74"/>
      <c r="J2" s="69"/>
      <c r="K2" s="99" t="s">
        <v>254</v>
      </c>
      <c r="L2" s="59"/>
      <c r="M2" s="3"/>
      <c r="N2" s="3"/>
      <c r="O2" s="3"/>
      <c r="P2" s="3"/>
      <c r="Q2" s="4"/>
      <c r="R2" s="4"/>
      <c r="S2" s="4"/>
      <c r="T2" s="4"/>
      <c r="U2" s="4"/>
      <c r="V2" s="4"/>
      <c r="W2" s="4"/>
      <c r="X2" s="4"/>
      <c r="Y2" s="4"/>
      <c r="Z2" s="4"/>
    </row>
    <row r="3" spans="1:26" ht="15.75" customHeight="1">
      <c r="A3" s="68"/>
      <c r="B3" s="69"/>
      <c r="C3" s="68"/>
      <c r="D3" s="74"/>
      <c r="E3" s="74"/>
      <c r="F3" s="74"/>
      <c r="G3" s="74"/>
      <c r="H3" s="74"/>
      <c r="I3" s="74"/>
      <c r="J3" s="69"/>
      <c r="K3" s="99" t="s">
        <v>255</v>
      </c>
      <c r="L3" s="59"/>
      <c r="M3" s="3"/>
      <c r="N3" s="3"/>
      <c r="O3" s="3"/>
      <c r="P3" s="3"/>
      <c r="Q3" s="4"/>
      <c r="R3" s="4"/>
      <c r="S3" s="4"/>
      <c r="T3" s="4"/>
      <c r="U3" s="4"/>
      <c r="V3" s="4"/>
      <c r="W3" s="4"/>
      <c r="X3" s="4"/>
      <c r="Y3" s="4"/>
      <c r="Z3" s="4"/>
    </row>
    <row r="4" spans="1:26" ht="15.75" customHeight="1">
      <c r="A4" s="70"/>
      <c r="B4" s="71"/>
      <c r="C4" s="70"/>
      <c r="D4" s="75"/>
      <c r="E4" s="75"/>
      <c r="F4" s="75"/>
      <c r="G4" s="75"/>
      <c r="H4" s="75"/>
      <c r="I4" s="75"/>
      <c r="J4" s="71"/>
      <c r="K4" s="99" t="s">
        <v>256</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89" t="s">
        <v>143</v>
      </c>
      <c r="B6" s="58"/>
      <c r="C6" s="58"/>
      <c r="D6" s="58"/>
      <c r="E6" s="58"/>
      <c r="F6" s="58"/>
      <c r="G6" s="59"/>
      <c r="H6" s="89" t="s">
        <v>257</v>
      </c>
      <c r="I6" s="58"/>
      <c r="J6" s="58"/>
      <c r="K6" s="58"/>
      <c r="L6" s="59"/>
      <c r="M6" s="3"/>
      <c r="N6" s="3"/>
      <c r="O6" s="3"/>
      <c r="P6" s="3"/>
      <c r="Q6" s="4"/>
      <c r="R6" s="4"/>
      <c r="S6" s="4"/>
      <c r="T6" s="4"/>
      <c r="U6" s="4"/>
      <c r="V6" s="4"/>
      <c r="W6" s="4"/>
      <c r="X6" s="4"/>
      <c r="Y6" s="4"/>
      <c r="Z6" s="4"/>
    </row>
    <row r="7" spans="1:26" ht="18" customHeight="1">
      <c r="A7" s="86" t="s">
        <v>141</v>
      </c>
      <c r="B7" s="88" t="s">
        <v>142</v>
      </c>
      <c r="C7" s="88" t="s">
        <v>146</v>
      </c>
      <c r="D7" s="88" t="s">
        <v>150</v>
      </c>
      <c r="E7" s="88" t="s">
        <v>151</v>
      </c>
      <c r="F7" s="83" t="s">
        <v>152</v>
      </c>
      <c r="G7" s="83" t="s">
        <v>258</v>
      </c>
      <c r="H7" s="100" t="s">
        <v>259</v>
      </c>
      <c r="I7" s="100" t="s">
        <v>260</v>
      </c>
      <c r="J7" s="88" t="s">
        <v>261</v>
      </c>
      <c r="K7" s="100" t="s">
        <v>262</v>
      </c>
      <c r="L7" s="100" t="s">
        <v>263</v>
      </c>
      <c r="M7" s="3"/>
      <c r="N7" s="3"/>
      <c r="O7" s="3"/>
      <c r="P7" s="3"/>
      <c r="Q7" s="4"/>
      <c r="R7" s="4"/>
      <c r="S7" s="4"/>
      <c r="T7" s="4"/>
      <c r="U7" s="4"/>
      <c r="V7" s="4"/>
      <c r="W7" s="4"/>
      <c r="X7" s="4"/>
      <c r="Y7" s="4"/>
      <c r="Z7" s="4"/>
    </row>
    <row r="8" spans="1:26" ht="35.25" customHeight="1">
      <c r="A8" s="82"/>
      <c r="B8" s="82"/>
      <c r="C8" s="82"/>
      <c r="D8" s="82"/>
      <c r="E8" s="82"/>
      <c r="F8" s="82"/>
      <c r="G8" s="82"/>
      <c r="H8" s="82"/>
      <c r="I8" s="82"/>
      <c r="J8" s="82"/>
      <c r="K8" s="82"/>
      <c r="L8" s="82"/>
      <c r="M8" s="16"/>
      <c r="N8" s="16"/>
      <c r="O8" s="16"/>
      <c r="P8" s="16"/>
      <c r="Q8" s="4"/>
      <c r="R8" s="4"/>
      <c r="S8" s="4"/>
      <c r="T8" s="4"/>
      <c r="U8" s="4"/>
      <c r="V8" s="4"/>
      <c r="W8" s="4"/>
      <c r="X8" s="4"/>
      <c r="Y8" s="4"/>
      <c r="Z8" s="4"/>
    </row>
    <row r="9" spans="1:26" ht="16.5" customHeight="1">
      <c r="A9" s="92">
        <v>1</v>
      </c>
      <c r="B9" s="93" t="str">
        <f>IF(MID('2. Identificación del Riesgo'!H9:H11,1,27)="Seguridad de la Información",'2. Identificación del Riesgo'!B9:B11,
IF('2. Identificación del Riesgo'!H9:H11="","",
IF(MID('2. Identificación del Riesgo'!H9:H11,1,27)&lt;&gt;"Seguridad de la Información","No aplica")))</f>
        <v>No aplica</v>
      </c>
      <c r="C9" s="93" t="str">
        <f>IF(MID('2. Identificación del Riesgo'!H9:H11,1,27)="Seguridad de la Información",'2. Identificación del Riesgo'!C9:C11,
IF('2. Identificación del Riesgo'!H9:H11="","",
IF(MID('2. Identificación del Riesgo'!H9:H11,1,27)&lt;&gt;"Seguridad de la Información","No aplica")))</f>
        <v>No aplica</v>
      </c>
      <c r="D9" s="93" t="str">
        <f>IF(MID('2. Identificación del Riesgo'!H9:H11,1,27)="Seguridad de la Información",'2. Identificación del Riesgo'!G9:G11,
IF('2. Identificación del Riesgo'!H9:H11="","",
IF(MID('2. Identificación del Riesgo'!H9:H11,1,27)&lt;&gt;"Seguridad de la Información","No aplica")))</f>
        <v>No aplica</v>
      </c>
      <c r="E9" s="93" t="str">
        <f>IF(MID('2. Identificación del Riesgo'!H9:H11,1,27)="Seguridad de la Información",'2. Identificación del Riesgo'!H9:H11,
IF('2. Identificación del Riesgo'!H9:H11="","",
IF(MID('2. Identificación del Riesgo'!H9:H11,1,27)&lt;&gt;"Seguridad de la Información","No aplica")))</f>
        <v>No aplica</v>
      </c>
      <c r="F9" s="93" t="str">
        <f>IF(MID('2. Identificación del Riesgo'!H9:H11,1,27)="Seguridad de la Información",'2. Identificación del Riesgo'!I9:I11,
IF('2. Identificación del Riesgo'!H9:H11="","",
IF(MID('2. Identificación del Riesgo'!H9:H11,1,27)&lt;&gt;"Seguridad de la Información","No aplica")))</f>
        <v>No aplica</v>
      </c>
      <c r="G9" s="93"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3"/>
      <c r="I9" s="93"/>
      <c r="J9" s="102"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3"/>
      <c r="L9" s="93"/>
      <c r="M9" s="17"/>
      <c r="N9" s="17"/>
      <c r="O9" s="17"/>
      <c r="P9" s="17"/>
      <c r="Q9" s="4"/>
      <c r="R9" s="4"/>
      <c r="S9" s="4"/>
      <c r="T9" s="4"/>
      <c r="U9" s="4"/>
      <c r="V9" s="4"/>
      <c r="W9" s="4"/>
      <c r="X9" s="4"/>
      <c r="Y9" s="4"/>
      <c r="Z9" s="4"/>
    </row>
    <row r="10" spans="1:26" ht="16.5" customHeight="1">
      <c r="A10" s="87"/>
      <c r="B10" s="87"/>
      <c r="C10" s="87"/>
      <c r="D10" s="87"/>
      <c r="E10" s="87"/>
      <c r="F10" s="87"/>
      <c r="G10" s="87"/>
      <c r="H10" s="87"/>
      <c r="I10" s="87"/>
      <c r="J10" s="87"/>
      <c r="K10" s="87"/>
      <c r="L10" s="87"/>
      <c r="M10" s="3"/>
      <c r="N10" s="3"/>
      <c r="O10" s="3"/>
      <c r="P10" s="3"/>
      <c r="Q10" s="4"/>
      <c r="R10" s="4"/>
      <c r="S10" s="4"/>
      <c r="T10" s="4"/>
      <c r="U10" s="4"/>
      <c r="V10" s="4"/>
      <c r="W10" s="4"/>
      <c r="X10" s="4"/>
      <c r="Y10" s="4"/>
      <c r="Z10" s="4"/>
    </row>
    <row r="11" spans="1:26" ht="16.5" customHeight="1">
      <c r="A11" s="82"/>
      <c r="B11" s="82"/>
      <c r="C11" s="82"/>
      <c r="D11" s="82"/>
      <c r="E11" s="82"/>
      <c r="F11" s="82"/>
      <c r="G11" s="82"/>
      <c r="H11" s="82"/>
      <c r="I11" s="82"/>
      <c r="J11" s="82"/>
      <c r="K11" s="82"/>
      <c r="L11" s="82"/>
      <c r="M11" s="3"/>
      <c r="N11" s="3"/>
      <c r="O11" s="3"/>
      <c r="P11" s="3"/>
      <c r="Q11" s="4"/>
      <c r="R11" s="4"/>
      <c r="S11" s="4"/>
      <c r="T11" s="4"/>
      <c r="U11" s="4"/>
      <c r="V11" s="4"/>
      <c r="W11" s="4"/>
      <c r="X11" s="4"/>
      <c r="Y11" s="4"/>
      <c r="Z11" s="4"/>
    </row>
    <row r="12" spans="1:26" ht="16.5" customHeight="1">
      <c r="A12" s="92">
        <v>2</v>
      </c>
      <c r="B12" s="93" t="str">
        <f>IF(MID('2. Identificación del Riesgo'!H12:H14,1,27)="Seguridad de la Información",'2. Identificación del Riesgo'!B12:B14,
IF('2. Identificación del Riesgo'!H12:H14="","",
IF(MID('2. Identificación del Riesgo'!H12:H14,1,27)&lt;&gt;"Seguridad de la Información","No aplica")))</f>
        <v>No aplica</v>
      </c>
      <c r="C12" s="93" t="str">
        <f>IF(MID('2. Identificación del Riesgo'!H12:H14,1,27)="Seguridad de la Información",'2. Identificación del Riesgo'!C12:C14,
IF('2. Identificación del Riesgo'!H12:H14="","",
IF(MID('2. Identificación del Riesgo'!H12:H14,1,27)&lt;&gt;"Seguridad de la Información","No aplica")))</f>
        <v>No aplica</v>
      </c>
      <c r="D12" s="93" t="str">
        <f>IF(MID('2. Identificación del Riesgo'!H12:H14,1,27)="Seguridad de la Información",'2. Identificación del Riesgo'!G12:G14,
IF('2. Identificación del Riesgo'!H12:H14="","",
IF(MID('2. Identificación del Riesgo'!H12:H14,1,27)&lt;&gt;"Seguridad de la Información","No aplica")))</f>
        <v>No aplica</v>
      </c>
      <c r="E12" s="93" t="str">
        <f>IF(MID('2. Identificación del Riesgo'!H12:H14,1,27)="Seguridad de la Información",'2. Identificación del Riesgo'!H12:H14,
IF('2. Identificación del Riesgo'!H12:H14="","",
IF(MID('2. Identificación del Riesgo'!H12:H14,1,27)&lt;&gt;"Seguridad de la Información","No aplica")))</f>
        <v>No aplica</v>
      </c>
      <c r="F12" s="93" t="str">
        <f>IF(MID('2. Identificación del Riesgo'!H12:H14,1,27)="Seguridad de la Información",'2. Identificación del Riesgo'!I12:I14,
IF('2. Identificación del Riesgo'!H12:H14="","",
IF(MID('2. Identificación del Riesgo'!H12:H14,1,27)&lt;&gt;"Seguridad de la Información","No aplica")))</f>
        <v>No aplica</v>
      </c>
      <c r="G12" s="93"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3"/>
      <c r="I12" s="93"/>
      <c r="J12" s="102"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3"/>
      <c r="L12" s="93"/>
      <c r="M12" s="3"/>
      <c r="N12" s="3"/>
      <c r="O12" s="3"/>
      <c r="P12" s="3"/>
      <c r="Q12" s="4"/>
      <c r="R12" s="4"/>
      <c r="S12" s="4"/>
      <c r="T12" s="4"/>
      <c r="U12" s="4"/>
      <c r="V12" s="4"/>
      <c r="W12" s="4"/>
      <c r="X12" s="4"/>
      <c r="Y12" s="4"/>
      <c r="Z12" s="4"/>
    </row>
    <row r="13" spans="1:26" ht="16.5" customHeight="1">
      <c r="A13" s="87"/>
      <c r="B13" s="87"/>
      <c r="C13" s="87"/>
      <c r="D13" s="87"/>
      <c r="E13" s="87"/>
      <c r="F13" s="87"/>
      <c r="G13" s="87"/>
      <c r="H13" s="87"/>
      <c r="I13" s="87"/>
      <c r="J13" s="87"/>
      <c r="K13" s="87"/>
      <c r="L13" s="87"/>
      <c r="M13" s="3"/>
      <c r="N13" s="3"/>
      <c r="O13" s="3"/>
      <c r="P13" s="3"/>
      <c r="Q13" s="4"/>
      <c r="R13" s="4"/>
      <c r="S13" s="4"/>
      <c r="T13" s="4"/>
      <c r="U13" s="4"/>
      <c r="V13" s="4"/>
      <c r="W13" s="4"/>
      <c r="X13" s="4"/>
      <c r="Y13" s="4"/>
      <c r="Z13" s="4"/>
    </row>
    <row r="14" spans="1:26" ht="16.5" customHeight="1">
      <c r="A14" s="82"/>
      <c r="B14" s="82"/>
      <c r="C14" s="82"/>
      <c r="D14" s="82"/>
      <c r="E14" s="82"/>
      <c r="F14" s="82"/>
      <c r="G14" s="82"/>
      <c r="H14" s="82"/>
      <c r="I14" s="82"/>
      <c r="J14" s="82"/>
      <c r="K14" s="82"/>
      <c r="L14" s="82"/>
      <c r="M14" s="3"/>
      <c r="N14" s="3"/>
      <c r="O14" s="3"/>
      <c r="P14" s="3"/>
      <c r="Q14" s="4"/>
      <c r="R14" s="4"/>
      <c r="S14" s="4"/>
      <c r="T14" s="4"/>
      <c r="U14" s="4"/>
      <c r="V14" s="4"/>
      <c r="W14" s="4"/>
      <c r="X14" s="4"/>
      <c r="Y14" s="4"/>
      <c r="Z14" s="4"/>
    </row>
    <row r="15" spans="1:26" ht="16.5" customHeight="1">
      <c r="A15" s="92">
        <v>3</v>
      </c>
      <c r="B15" s="93" t="str">
        <f>IF(MID('2. Identificación del Riesgo'!H15:H17,1,27)="Seguridad de la Información",'2. Identificación del Riesgo'!B15:B17,
IF('2. Identificación del Riesgo'!H15:H17="","",
IF(MID('2. Identificación del Riesgo'!H15:H17,1,27)&lt;&gt;"Seguridad de la Información","No aplica")))</f>
        <v>No aplica</v>
      </c>
      <c r="C15" s="93" t="str">
        <f>IF(MID('2. Identificación del Riesgo'!H15:H17,1,27)="Seguridad de la Información",'2. Identificación del Riesgo'!C15:C17,
IF('2. Identificación del Riesgo'!H15:H17="","",
IF(MID('2. Identificación del Riesgo'!H15:H17,1,27)&lt;&gt;"Seguridad de la Información","No aplica")))</f>
        <v>No aplica</v>
      </c>
      <c r="D15" s="93" t="str">
        <f>IF(MID('2. Identificación del Riesgo'!H15:H17,1,27)="Seguridad de la Información",'2. Identificación del Riesgo'!G15:G17,
IF('2. Identificación del Riesgo'!H15:H17="","",
IF(MID('2. Identificación del Riesgo'!H15:H17,1,27)&lt;&gt;"Seguridad de la Información","No aplica")))</f>
        <v>No aplica</v>
      </c>
      <c r="E15" s="93" t="str">
        <f>IF(MID('2. Identificación del Riesgo'!H15:H17,1,27)="Seguridad de la Información",'2. Identificación del Riesgo'!H15:H17,
IF('2. Identificación del Riesgo'!H15:H17="","",
IF(MID('2. Identificación del Riesgo'!H15:H17,1,27)&lt;&gt;"Seguridad de la Información","No aplica")))</f>
        <v>No aplica</v>
      </c>
      <c r="F15" s="93" t="str">
        <f>IF(MID('2. Identificación del Riesgo'!H15:H17,1,27)="Seguridad de la Información",'2. Identificación del Riesgo'!I15:I17,
IF('2. Identificación del Riesgo'!H15:H17="","",
IF(MID('2. Identificación del Riesgo'!H15:H17,1,27)&lt;&gt;"Seguridad de la Información","No aplica")))</f>
        <v>No aplica</v>
      </c>
      <c r="G15" s="93"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3"/>
      <c r="I15" s="93"/>
      <c r="J15" s="102"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3"/>
      <c r="L15" s="93"/>
      <c r="M15" s="3"/>
      <c r="N15" s="3"/>
      <c r="O15" s="3"/>
      <c r="P15" s="3"/>
      <c r="Q15" s="4"/>
      <c r="R15" s="4"/>
      <c r="S15" s="4"/>
      <c r="T15" s="4"/>
      <c r="U15" s="4"/>
      <c r="V15" s="4"/>
      <c r="W15" s="4"/>
      <c r="X15" s="4"/>
      <c r="Y15" s="4"/>
      <c r="Z15" s="4"/>
    </row>
    <row r="16" spans="1:26" ht="16.5" customHeight="1">
      <c r="A16" s="87"/>
      <c r="B16" s="87"/>
      <c r="C16" s="87"/>
      <c r="D16" s="87"/>
      <c r="E16" s="87"/>
      <c r="F16" s="87"/>
      <c r="G16" s="87"/>
      <c r="H16" s="87"/>
      <c r="I16" s="87"/>
      <c r="J16" s="87"/>
      <c r="K16" s="87"/>
      <c r="L16" s="87"/>
      <c r="M16" s="3"/>
      <c r="N16" s="3"/>
      <c r="O16" s="3"/>
      <c r="P16" s="3"/>
      <c r="Q16" s="4"/>
      <c r="R16" s="4"/>
      <c r="S16" s="4"/>
      <c r="T16" s="4"/>
      <c r="U16" s="4"/>
      <c r="V16" s="4"/>
      <c r="W16" s="4"/>
      <c r="X16" s="4"/>
      <c r="Y16" s="4"/>
      <c r="Z16" s="4"/>
    </row>
    <row r="17" spans="1:26" ht="16.5" customHeight="1">
      <c r="A17" s="82"/>
      <c r="B17" s="82"/>
      <c r="C17" s="82"/>
      <c r="D17" s="82"/>
      <c r="E17" s="82"/>
      <c r="F17" s="82"/>
      <c r="G17" s="82"/>
      <c r="H17" s="82"/>
      <c r="I17" s="82"/>
      <c r="J17" s="82"/>
      <c r="K17" s="82"/>
      <c r="L17" s="82"/>
      <c r="M17" s="3"/>
      <c r="N17" s="3"/>
      <c r="O17" s="3"/>
      <c r="P17" s="3"/>
      <c r="Q17" s="4"/>
      <c r="R17" s="4"/>
      <c r="S17" s="4"/>
      <c r="T17" s="4"/>
      <c r="U17" s="4"/>
      <c r="V17" s="4"/>
      <c r="W17" s="4"/>
      <c r="X17" s="4"/>
      <c r="Y17" s="4"/>
      <c r="Z17" s="4"/>
    </row>
    <row r="18" spans="1:26" ht="16.5" customHeight="1">
      <c r="A18" s="92">
        <v>4</v>
      </c>
      <c r="B18" s="93" t="str">
        <f>IF(MID('2. Identificación del Riesgo'!H18:H20,1,27)="Seguridad de la Información",'2. Identificación del Riesgo'!B18:B20,
IF('2. Identificación del Riesgo'!H18:H20="","",
IF(MID('2. Identificación del Riesgo'!H18:H20,1,27)&lt;&gt;"Seguridad de la Información","No aplica")))</f>
        <v>No aplica</v>
      </c>
      <c r="C18" s="93" t="str">
        <f>IF(MID('2. Identificación del Riesgo'!H18:H20,1,27)="Seguridad de la Información",'2. Identificación del Riesgo'!C18:C20,
IF('2. Identificación del Riesgo'!H18:H20="","",
IF(MID('2. Identificación del Riesgo'!H18:H20,1,27)&lt;&gt;"Seguridad de la Información","No aplica")))</f>
        <v>No aplica</v>
      </c>
      <c r="D18" s="93" t="str">
        <f>IF(MID('2. Identificación del Riesgo'!H18:H20,1,27)="Seguridad de la Información",'2. Identificación del Riesgo'!G18:G20,
IF('2. Identificación del Riesgo'!H18:H20="","",
IF(MID('2. Identificación del Riesgo'!H18:H20,1,27)&lt;&gt;"Seguridad de la Información","No aplica")))</f>
        <v>No aplica</v>
      </c>
      <c r="E18" s="93" t="str">
        <f>IF(MID('2. Identificación del Riesgo'!H18:H20,1,27)="Seguridad de la Información",'2. Identificación del Riesgo'!H18:H20,
IF('2. Identificación del Riesgo'!H18:H20="","",
IF(MID('2. Identificación del Riesgo'!H18:H20,1,27)&lt;&gt;"Seguridad de la Información","No aplica")))</f>
        <v>No aplica</v>
      </c>
      <c r="F18" s="93" t="str">
        <f>IF(MID('2. Identificación del Riesgo'!H18:H20,1,27)="Seguridad de la Información",'2. Identificación del Riesgo'!I18:I20,
IF('2. Identificación del Riesgo'!H18:H20="","",
IF(MID('2. Identificación del Riesgo'!H18:H20,1,27)&lt;&gt;"Seguridad de la Información","No aplica")))</f>
        <v>No aplica</v>
      </c>
      <c r="G18" s="93"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93"/>
      <c r="I18" s="93"/>
      <c r="J18" s="102"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3"/>
      <c r="L18" s="93"/>
      <c r="M18" s="3"/>
      <c r="N18" s="3"/>
      <c r="O18" s="3"/>
      <c r="P18" s="3"/>
      <c r="Q18" s="4"/>
      <c r="R18" s="4"/>
      <c r="S18" s="4"/>
      <c r="T18" s="4"/>
      <c r="U18" s="4"/>
      <c r="V18" s="4"/>
      <c r="W18" s="4"/>
      <c r="X18" s="4"/>
      <c r="Y18" s="4"/>
      <c r="Z18" s="4"/>
    </row>
    <row r="19" spans="1:26" ht="16.5" customHeight="1">
      <c r="A19" s="87"/>
      <c r="B19" s="87"/>
      <c r="C19" s="87"/>
      <c r="D19" s="87"/>
      <c r="E19" s="87"/>
      <c r="F19" s="87"/>
      <c r="G19" s="87"/>
      <c r="H19" s="87"/>
      <c r="I19" s="87"/>
      <c r="J19" s="87"/>
      <c r="K19" s="87"/>
      <c r="L19" s="87"/>
      <c r="M19" s="3"/>
      <c r="N19" s="3"/>
      <c r="O19" s="3"/>
      <c r="P19" s="3"/>
      <c r="Q19" s="4"/>
      <c r="R19" s="4"/>
      <c r="S19" s="4"/>
      <c r="T19" s="4"/>
      <c r="U19" s="4"/>
      <c r="V19" s="4"/>
      <c r="W19" s="4"/>
      <c r="X19" s="4"/>
      <c r="Y19" s="4"/>
      <c r="Z19" s="4"/>
    </row>
    <row r="20" spans="1:26" ht="16.5" customHeight="1">
      <c r="A20" s="82"/>
      <c r="B20" s="82"/>
      <c r="C20" s="82"/>
      <c r="D20" s="82"/>
      <c r="E20" s="82"/>
      <c r="F20" s="82"/>
      <c r="G20" s="82"/>
      <c r="H20" s="82"/>
      <c r="I20" s="82"/>
      <c r="J20" s="82"/>
      <c r="K20" s="82"/>
      <c r="L20" s="82"/>
      <c r="M20" s="3"/>
      <c r="N20" s="3"/>
      <c r="O20" s="3"/>
      <c r="P20" s="3"/>
      <c r="Q20" s="4"/>
      <c r="R20" s="4"/>
      <c r="S20" s="4"/>
      <c r="T20" s="4"/>
      <c r="U20" s="4"/>
      <c r="V20" s="4"/>
      <c r="W20" s="4"/>
      <c r="X20" s="4"/>
      <c r="Y20" s="4"/>
      <c r="Z20" s="4"/>
    </row>
    <row r="21" spans="1:26" ht="16.5" customHeight="1">
      <c r="A21" s="92">
        <v>5</v>
      </c>
      <c r="B21" s="93" t="str">
        <f>IF(MID('2. Identificación del Riesgo'!H21:H23,1,27)="Seguridad de la Información",'2. Identificación del Riesgo'!B21:B23,
IF('2. Identificación del Riesgo'!H21:H23="","",
IF(MID('2. Identificación del Riesgo'!H21:H23,1,27)&lt;&gt;"Seguridad de la Información","No aplica")))</f>
        <v>No aplica</v>
      </c>
      <c r="C21" s="93" t="str">
        <f>IF(MID('2. Identificación del Riesgo'!H21:H23,1,27)="Seguridad de la Información",'2. Identificación del Riesgo'!C21:C23,
IF('2. Identificación del Riesgo'!H21:H23="","",
IF(MID('2. Identificación del Riesgo'!H21:H23,1,27)&lt;&gt;"Seguridad de la Información","No aplica")))</f>
        <v>No aplica</v>
      </c>
      <c r="D21" s="93" t="str">
        <f>IF(MID('2. Identificación del Riesgo'!H21:H23,1,27)="Seguridad de la Información",'2. Identificación del Riesgo'!G21:G23,
IF('2. Identificación del Riesgo'!H21:H23="","",
IF(MID('2. Identificación del Riesgo'!H21:H23,1,27)&lt;&gt;"Seguridad de la Información","No aplica")))</f>
        <v>No aplica</v>
      </c>
      <c r="E21" s="93" t="str">
        <f>IF(MID('2. Identificación del Riesgo'!H21:H23,1,27)="Seguridad de la Información",'2. Identificación del Riesgo'!H21:H23,
IF('2. Identificación del Riesgo'!H21:H23="","",
IF(MID('2. Identificación del Riesgo'!H21:H23,1,27)&lt;&gt;"Seguridad de la Información","No aplica")))</f>
        <v>No aplica</v>
      </c>
      <c r="F21" s="93" t="str">
        <f>IF(MID('2. Identificación del Riesgo'!H21:H23,1,27)="Seguridad de la Información",'2. Identificación del Riesgo'!I21:I23,
IF('2. Identificación del Riesgo'!H21:H23="","",
IF(MID('2. Identificación del Riesgo'!H21:H23,1,27)&lt;&gt;"Seguridad de la Información","No aplica")))</f>
        <v>No aplica</v>
      </c>
      <c r="G21" s="93"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93"/>
      <c r="I21" s="93"/>
      <c r="J21" s="102"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3"/>
      <c r="L21" s="93"/>
      <c r="M21" s="3"/>
      <c r="N21" s="3"/>
      <c r="O21" s="3"/>
      <c r="P21" s="3"/>
      <c r="Q21" s="4"/>
      <c r="R21" s="4"/>
      <c r="S21" s="4"/>
      <c r="T21" s="4"/>
      <c r="U21" s="4"/>
      <c r="V21" s="4"/>
      <c r="W21" s="4"/>
      <c r="X21" s="4"/>
      <c r="Y21" s="4"/>
      <c r="Z21" s="4"/>
    </row>
    <row r="22" spans="1:26" ht="16.5" customHeight="1">
      <c r="A22" s="87"/>
      <c r="B22" s="87"/>
      <c r="C22" s="87"/>
      <c r="D22" s="87"/>
      <c r="E22" s="87"/>
      <c r="F22" s="87"/>
      <c r="G22" s="87"/>
      <c r="H22" s="87"/>
      <c r="I22" s="87"/>
      <c r="J22" s="87"/>
      <c r="K22" s="87"/>
      <c r="L22" s="87"/>
      <c r="M22" s="3"/>
      <c r="N22" s="3"/>
      <c r="O22" s="3"/>
      <c r="P22" s="3"/>
      <c r="Q22" s="4"/>
      <c r="R22" s="4"/>
      <c r="S22" s="4"/>
      <c r="T22" s="4"/>
      <c r="U22" s="4"/>
      <c r="V22" s="4"/>
      <c r="W22" s="4"/>
      <c r="X22" s="4"/>
      <c r="Y22" s="4"/>
      <c r="Z22" s="4"/>
    </row>
    <row r="23" spans="1:26" ht="16.5" customHeight="1">
      <c r="A23" s="82"/>
      <c r="B23" s="82"/>
      <c r="C23" s="82"/>
      <c r="D23" s="82"/>
      <c r="E23" s="82"/>
      <c r="F23" s="82"/>
      <c r="G23" s="82"/>
      <c r="H23" s="82"/>
      <c r="I23" s="82"/>
      <c r="J23" s="82"/>
      <c r="K23" s="82"/>
      <c r="L23" s="82"/>
      <c r="M23" s="3"/>
      <c r="N23" s="3"/>
      <c r="O23" s="3"/>
      <c r="P23" s="3"/>
      <c r="Q23" s="4"/>
      <c r="R23" s="4"/>
      <c r="S23" s="4"/>
      <c r="T23" s="4"/>
      <c r="U23" s="4"/>
      <c r="V23" s="4"/>
      <c r="W23" s="4"/>
      <c r="X23" s="4"/>
      <c r="Y23" s="4"/>
      <c r="Z23" s="4"/>
    </row>
    <row r="24" spans="1:26" ht="16.5" customHeight="1">
      <c r="A24" s="92">
        <v>6</v>
      </c>
      <c r="B24" s="93" t="str">
        <f>IF(MID('2. Identificación del Riesgo'!H24:H26,1,27)="Seguridad de la Información",'2. Identificación del Riesgo'!B24:B26,
IF('2. Identificación del Riesgo'!H24:H26="","",
IF(MID('2. Identificación del Riesgo'!H24:H26,1,27)&lt;&gt;"Seguridad de la Información","No aplica")))</f>
        <v>No aplica</v>
      </c>
      <c r="C24" s="93" t="str">
        <f>IF(MID('2. Identificación del Riesgo'!H24:H26,1,27)="Seguridad de la Información",'2. Identificación del Riesgo'!C24:C26,
IF('2. Identificación del Riesgo'!H24:H26="","",
IF(MID('2. Identificación del Riesgo'!H24:H26,1,27)&lt;&gt;"Seguridad de la Información","No aplica")))</f>
        <v>No aplica</v>
      </c>
      <c r="D24" s="93" t="str">
        <f>IF(MID('2. Identificación del Riesgo'!H24:H26,1,27)="Seguridad de la Información",'2. Identificación del Riesgo'!G24:G26,
IF('2. Identificación del Riesgo'!H24:H26="","",
IF(MID('2. Identificación del Riesgo'!H24:H26,1,27)&lt;&gt;"Seguridad de la Información","No aplica")))</f>
        <v>No aplica</v>
      </c>
      <c r="E24" s="93" t="str">
        <f>IF(MID('2. Identificación del Riesgo'!H24:H26,1,27)="Seguridad de la Información",'2. Identificación del Riesgo'!H24:H26,
IF('2. Identificación del Riesgo'!H24:H26="","",
IF(MID('2. Identificación del Riesgo'!H24:H26,1,27)&lt;&gt;"Seguridad de la Información","No aplica")))</f>
        <v>No aplica</v>
      </c>
      <c r="F24" s="93" t="str">
        <f>IF(MID('2. Identificación del Riesgo'!H24:H26,1,27)="Seguridad de la Información",'2. Identificación del Riesgo'!I24:I26,
IF('2. Identificación del Riesgo'!H24:H26="","",
IF(MID('2. Identificación del Riesgo'!H24:H26,1,27)&lt;&gt;"Seguridad de la Información","No aplica")))</f>
        <v>No aplica</v>
      </c>
      <c r="G24" s="93"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93"/>
      <c r="I24" s="93"/>
      <c r="J24" s="102"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3"/>
      <c r="L24" s="93"/>
      <c r="M24" s="3"/>
      <c r="N24" s="3"/>
      <c r="O24" s="3"/>
      <c r="P24" s="3"/>
      <c r="Q24" s="4"/>
      <c r="R24" s="4"/>
      <c r="S24" s="4"/>
      <c r="T24" s="4"/>
      <c r="U24" s="4"/>
      <c r="V24" s="4"/>
      <c r="W24" s="4"/>
      <c r="X24" s="4"/>
      <c r="Y24" s="4"/>
      <c r="Z24" s="4"/>
    </row>
    <row r="25" spans="1:26" ht="16.5" customHeight="1">
      <c r="A25" s="87"/>
      <c r="B25" s="87"/>
      <c r="C25" s="87"/>
      <c r="D25" s="87"/>
      <c r="E25" s="87"/>
      <c r="F25" s="87"/>
      <c r="G25" s="87"/>
      <c r="H25" s="87"/>
      <c r="I25" s="87"/>
      <c r="J25" s="87"/>
      <c r="K25" s="87"/>
      <c r="L25" s="87"/>
      <c r="M25" s="3"/>
      <c r="N25" s="3"/>
      <c r="O25" s="3"/>
      <c r="P25" s="3"/>
      <c r="Q25" s="4"/>
      <c r="R25" s="4"/>
      <c r="S25" s="4"/>
      <c r="T25" s="4"/>
      <c r="U25" s="4"/>
      <c r="V25" s="4"/>
      <c r="W25" s="4"/>
      <c r="X25" s="4"/>
      <c r="Y25" s="4"/>
      <c r="Z25" s="4"/>
    </row>
    <row r="26" spans="1:26" ht="16.5" customHeight="1">
      <c r="A26" s="82"/>
      <c r="B26" s="82"/>
      <c r="C26" s="82"/>
      <c r="D26" s="82"/>
      <c r="E26" s="82"/>
      <c r="F26" s="82"/>
      <c r="G26" s="82"/>
      <c r="H26" s="82"/>
      <c r="I26" s="82"/>
      <c r="J26" s="82"/>
      <c r="K26" s="82"/>
      <c r="L26" s="82"/>
      <c r="M26" s="3"/>
      <c r="N26" s="3"/>
      <c r="O26" s="3"/>
      <c r="P26" s="3"/>
      <c r="Q26" s="4"/>
      <c r="R26" s="4"/>
      <c r="S26" s="4"/>
      <c r="T26" s="4"/>
      <c r="U26" s="4"/>
      <c r="V26" s="4"/>
      <c r="W26" s="4"/>
      <c r="X26" s="4"/>
      <c r="Y26" s="4"/>
      <c r="Z26" s="4"/>
    </row>
    <row r="27" spans="1:26" ht="16.5" customHeight="1">
      <c r="A27" s="92">
        <v>7</v>
      </c>
      <c r="B27" s="93" t="str">
        <f>IF(MID('2. Identificación del Riesgo'!H27:H29,1,27)="Seguridad de la Información",'2. Identificación del Riesgo'!B27:B29,
IF('2. Identificación del Riesgo'!H27:H29="","",
IF(MID('2. Identificación del Riesgo'!H27:H29,1,27)&lt;&gt;"Seguridad de la Información","No aplica")))</f>
        <v>No aplica</v>
      </c>
      <c r="C27" s="93" t="str">
        <f>IF(MID('2. Identificación del Riesgo'!H27:H29,1,27)="Seguridad de la Información",'2. Identificación del Riesgo'!C27:C29,
IF('2. Identificación del Riesgo'!H27:H29="","",
IF(MID('2. Identificación del Riesgo'!H27:H29,1,27)&lt;&gt;"Seguridad de la Información","No aplica")))</f>
        <v>No aplica</v>
      </c>
      <c r="D27" s="93" t="str">
        <f>IF(MID('2. Identificación del Riesgo'!H27:H29,1,27)="Seguridad de la Información",'2. Identificación del Riesgo'!G27:G29,
IF('2. Identificación del Riesgo'!H27:H29="","",
IF(MID('2. Identificación del Riesgo'!H27:H29,1,27)&lt;&gt;"Seguridad de la Información","No aplica")))</f>
        <v>No aplica</v>
      </c>
      <c r="E27" s="93" t="str">
        <f>IF(MID('2. Identificación del Riesgo'!H27:H29,1,27)="Seguridad de la Información",'2. Identificación del Riesgo'!H27:H29,
IF('2. Identificación del Riesgo'!H27:H29="","",
IF(MID('2. Identificación del Riesgo'!H27:H29,1,27)&lt;&gt;"Seguridad de la Información","No aplica")))</f>
        <v>No aplica</v>
      </c>
      <c r="F27" s="93" t="str">
        <f>IF(MID('2. Identificación del Riesgo'!H27:H29,1,27)="Seguridad de la Información",'2. Identificación del Riesgo'!I27:I29,
IF('2. Identificación del Riesgo'!H27:H29="","",
IF(MID('2. Identificación del Riesgo'!H27:H29,1,27)&lt;&gt;"Seguridad de la Información","No aplica")))</f>
        <v>No aplica</v>
      </c>
      <c r="G27" s="93"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93"/>
      <c r="I27" s="93"/>
      <c r="J27" s="102"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3"/>
      <c r="L27" s="93"/>
      <c r="M27" s="3"/>
      <c r="N27" s="3"/>
      <c r="O27" s="3"/>
      <c r="P27" s="3"/>
      <c r="Q27" s="4"/>
      <c r="R27" s="4"/>
      <c r="S27" s="4"/>
      <c r="T27" s="4"/>
      <c r="U27" s="4"/>
      <c r="V27" s="4"/>
      <c r="W27" s="4"/>
      <c r="X27" s="4"/>
      <c r="Y27" s="4"/>
      <c r="Z27" s="4"/>
    </row>
    <row r="28" spans="1:26" ht="16.5" customHeight="1">
      <c r="A28" s="87"/>
      <c r="B28" s="87"/>
      <c r="C28" s="87"/>
      <c r="D28" s="87"/>
      <c r="E28" s="87"/>
      <c r="F28" s="87"/>
      <c r="G28" s="87"/>
      <c r="H28" s="87"/>
      <c r="I28" s="87"/>
      <c r="J28" s="87"/>
      <c r="K28" s="87"/>
      <c r="L28" s="87"/>
      <c r="M28" s="3"/>
      <c r="N28" s="3"/>
      <c r="O28" s="3"/>
      <c r="P28" s="3"/>
      <c r="Q28" s="4"/>
      <c r="R28" s="4"/>
      <c r="S28" s="4"/>
      <c r="T28" s="4"/>
      <c r="U28" s="4"/>
      <c r="V28" s="4"/>
      <c r="W28" s="4"/>
      <c r="X28" s="4"/>
      <c r="Y28" s="4"/>
      <c r="Z28" s="4"/>
    </row>
    <row r="29" spans="1:26" ht="16.5" customHeight="1">
      <c r="A29" s="82"/>
      <c r="B29" s="82"/>
      <c r="C29" s="82"/>
      <c r="D29" s="82"/>
      <c r="E29" s="82"/>
      <c r="F29" s="82"/>
      <c r="G29" s="82"/>
      <c r="H29" s="82"/>
      <c r="I29" s="82"/>
      <c r="J29" s="82"/>
      <c r="K29" s="82"/>
      <c r="L29" s="82"/>
      <c r="M29" s="3"/>
      <c r="N29" s="3"/>
      <c r="O29" s="3"/>
      <c r="P29" s="3"/>
      <c r="Q29" s="4"/>
      <c r="R29" s="4"/>
      <c r="S29" s="4"/>
      <c r="T29" s="4"/>
      <c r="U29" s="4"/>
      <c r="V29" s="4"/>
      <c r="W29" s="4"/>
      <c r="X29" s="4"/>
      <c r="Y29" s="4"/>
      <c r="Z29" s="4"/>
    </row>
    <row r="30" spans="1:26" ht="16.5" customHeight="1">
      <c r="A30" s="92">
        <v>8</v>
      </c>
      <c r="B30" s="93" t="str">
        <f>IF(MID('2. Identificación del Riesgo'!H30:H32,1,27)="Seguridad de la Información",'2. Identificación del Riesgo'!B30:B32,
IF('2. Identificación del Riesgo'!H30:H32="","",
IF(MID('2. Identificación del Riesgo'!H30:H32,1,27)&lt;&gt;"Seguridad de la Información","No aplica")))</f>
        <v>No aplica</v>
      </c>
      <c r="C30" s="93" t="str">
        <f>IF(MID('2. Identificación del Riesgo'!H30:H32,1,27)="Seguridad de la Información",'2. Identificación del Riesgo'!C30:C32,
IF('2. Identificación del Riesgo'!H30:H32="","",
IF(MID('2. Identificación del Riesgo'!H30:H32,1,27)&lt;&gt;"Seguridad de la Información","No aplica")))</f>
        <v>No aplica</v>
      </c>
      <c r="D30" s="93" t="str">
        <f>IF(MID('2. Identificación del Riesgo'!H30:H32,1,27)="Seguridad de la Información",'2. Identificación del Riesgo'!G30:G32,
IF('2. Identificación del Riesgo'!H30:H32="","",
IF(MID('2. Identificación del Riesgo'!H30:H32,1,27)&lt;&gt;"Seguridad de la Información","No aplica")))</f>
        <v>No aplica</v>
      </c>
      <c r="E30" s="93" t="str">
        <f>IF(MID('2. Identificación del Riesgo'!H30:H32,1,27)="Seguridad de la Información",'2. Identificación del Riesgo'!H30:H32,
IF('2. Identificación del Riesgo'!H30:H32="","",
IF(MID('2. Identificación del Riesgo'!H30:H32,1,27)&lt;&gt;"Seguridad de la Información","No aplica")))</f>
        <v>No aplica</v>
      </c>
      <c r="F30" s="93" t="str">
        <f>IF(MID('2. Identificación del Riesgo'!H30:H32,1,27)="Seguridad de la Información",'2. Identificación del Riesgo'!I30:I32,
IF('2. Identificación del Riesgo'!H30:H32="","",
IF(MID('2. Identificación del Riesgo'!H30:H32,1,27)&lt;&gt;"Seguridad de la Información","No aplica")))</f>
        <v>No aplica</v>
      </c>
      <c r="G30" s="93"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No aplica</v>
      </c>
      <c r="H30" s="93"/>
      <c r="I30" s="93"/>
      <c r="J30" s="102"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3"/>
      <c r="L30" s="93"/>
      <c r="M30" s="3"/>
      <c r="N30" s="3"/>
      <c r="O30" s="3"/>
      <c r="P30" s="3"/>
      <c r="Q30" s="4"/>
      <c r="R30" s="4"/>
      <c r="S30" s="4"/>
      <c r="T30" s="4"/>
      <c r="U30" s="4"/>
      <c r="V30" s="4"/>
      <c r="W30" s="4"/>
      <c r="X30" s="4"/>
      <c r="Y30" s="4"/>
      <c r="Z30" s="4"/>
    </row>
    <row r="31" spans="1:26" ht="16.5" customHeight="1">
      <c r="A31" s="87"/>
      <c r="B31" s="87"/>
      <c r="C31" s="87"/>
      <c r="D31" s="87"/>
      <c r="E31" s="87"/>
      <c r="F31" s="87"/>
      <c r="G31" s="87"/>
      <c r="H31" s="87"/>
      <c r="I31" s="87"/>
      <c r="J31" s="87"/>
      <c r="K31" s="87"/>
      <c r="L31" s="87"/>
      <c r="M31" s="3"/>
      <c r="N31" s="3"/>
      <c r="O31" s="3"/>
      <c r="P31" s="3"/>
      <c r="Q31" s="4"/>
      <c r="R31" s="4"/>
      <c r="S31" s="4"/>
      <c r="T31" s="4"/>
      <c r="U31" s="4"/>
      <c r="V31" s="4"/>
      <c r="W31" s="4"/>
      <c r="X31" s="4"/>
      <c r="Y31" s="4"/>
      <c r="Z31" s="4"/>
    </row>
    <row r="32" spans="1:26" ht="16.5" customHeight="1">
      <c r="A32" s="82"/>
      <c r="B32" s="82"/>
      <c r="C32" s="82"/>
      <c r="D32" s="82"/>
      <c r="E32" s="82"/>
      <c r="F32" s="82"/>
      <c r="G32" s="82"/>
      <c r="H32" s="82"/>
      <c r="I32" s="82"/>
      <c r="J32" s="82"/>
      <c r="K32" s="82"/>
      <c r="L32" s="82"/>
      <c r="M32" s="3"/>
      <c r="N32" s="3"/>
      <c r="O32" s="3"/>
      <c r="P32" s="3"/>
      <c r="Q32" s="4"/>
      <c r="R32" s="4"/>
      <c r="S32" s="4"/>
      <c r="T32" s="4"/>
      <c r="U32" s="4"/>
      <c r="V32" s="4"/>
      <c r="W32" s="4"/>
      <c r="X32" s="4"/>
      <c r="Y32" s="4"/>
      <c r="Z32" s="4"/>
    </row>
    <row r="33" spans="1:26" ht="16.5" customHeight="1">
      <c r="A33" s="92">
        <v>9</v>
      </c>
      <c r="B33" s="93" t="str">
        <f>IF(MID('2. Identificación del Riesgo'!H33:H35,1,27)="Seguridad de la Información",'2. Identificación del Riesgo'!B33:B35,
IF('2. Identificación del Riesgo'!H33:H35="","",
IF(MID('2. Identificación del Riesgo'!H33:H35,1,27)&lt;&gt;"Seguridad de la Información","No aplica")))</f>
        <v>No aplica</v>
      </c>
      <c r="C33" s="93" t="str">
        <f>IF(MID('2. Identificación del Riesgo'!H33:H35,1,27)="Seguridad de la Información",'2. Identificación del Riesgo'!C33:C35,
IF('2. Identificación del Riesgo'!H33:H35="","",
IF(MID('2. Identificación del Riesgo'!H33:H35,1,27)&lt;&gt;"Seguridad de la Información","No aplica")))</f>
        <v>No aplica</v>
      </c>
      <c r="D33" s="93" t="str">
        <f>IF(MID('2. Identificación del Riesgo'!H33:H35,1,27)="Seguridad de la Información",'2. Identificación del Riesgo'!G33:G35,
IF('2. Identificación del Riesgo'!H33:H35="","",
IF(MID('2. Identificación del Riesgo'!H33:H35,1,27)&lt;&gt;"Seguridad de la Información","No aplica")))</f>
        <v>No aplica</v>
      </c>
      <c r="E33" s="93" t="str">
        <f>IF(MID('2. Identificación del Riesgo'!H33:H35,1,27)="Seguridad de la Información",'2. Identificación del Riesgo'!H33:H35,
IF('2. Identificación del Riesgo'!H33:H35="","",
IF(MID('2. Identificación del Riesgo'!H33:H35,1,27)&lt;&gt;"Seguridad de la Información","No aplica")))</f>
        <v>No aplica</v>
      </c>
      <c r="F33" s="93" t="str">
        <f>IF(MID('2. Identificación del Riesgo'!H33:H35,1,27)="Seguridad de la Información",'2. Identificación del Riesgo'!I33:I35,
IF('2. Identificación del Riesgo'!H33:H35="","",
IF(MID('2. Identificación del Riesgo'!H33:H35,1,27)&lt;&gt;"Seguridad de la Información","No aplica")))</f>
        <v>No aplica</v>
      </c>
      <c r="G33" s="93"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No aplica</v>
      </c>
      <c r="H33" s="93"/>
      <c r="I33" s="93"/>
      <c r="J33" s="102"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3"/>
      <c r="L33" s="93"/>
      <c r="M33" s="3"/>
      <c r="N33" s="3"/>
      <c r="O33" s="3"/>
      <c r="P33" s="3"/>
      <c r="Q33" s="4"/>
      <c r="R33" s="4"/>
      <c r="S33" s="4"/>
      <c r="T33" s="4"/>
      <c r="U33" s="4"/>
      <c r="V33" s="4"/>
      <c r="W33" s="4"/>
      <c r="X33" s="4"/>
      <c r="Y33" s="4"/>
      <c r="Z33" s="4"/>
    </row>
    <row r="34" spans="1:26" ht="16.5" customHeight="1">
      <c r="A34" s="87"/>
      <c r="B34" s="87"/>
      <c r="C34" s="87"/>
      <c r="D34" s="87"/>
      <c r="E34" s="87"/>
      <c r="F34" s="87"/>
      <c r="G34" s="87"/>
      <c r="H34" s="87"/>
      <c r="I34" s="87"/>
      <c r="J34" s="87"/>
      <c r="K34" s="87"/>
      <c r="L34" s="87"/>
      <c r="M34" s="3"/>
      <c r="N34" s="3"/>
      <c r="O34" s="3"/>
      <c r="P34" s="3"/>
      <c r="Q34" s="4"/>
      <c r="R34" s="4"/>
      <c r="S34" s="4"/>
      <c r="T34" s="4"/>
      <c r="U34" s="4"/>
      <c r="V34" s="4"/>
      <c r="W34" s="4"/>
      <c r="X34" s="4"/>
      <c r="Y34" s="4"/>
      <c r="Z34" s="4"/>
    </row>
    <row r="35" spans="1:26" ht="16.5" customHeight="1">
      <c r="A35" s="82"/>
      <c r="B35" s="82"/>
      <c r="C35" s="82"/>
      <c r="D35" s="82"/>
      <c r="E35" s="82"/>
      <c r="F35" s="82"/>
      <c r="G35" s="82"/>
      <c r="H35" s="82"/>
      <c r="I35" s="82"/>
      <c r="J35" s="82"/>
      <c r="K35" s="82"/>
      <c r="L35" s="82"/>
      <c r="M35" s="3"/>
      <c r="N35" s="3"/>
      <c r="O35" s="3"/>
      <c r="P35" s="3"/>
      <c r="Q35" s="4"/>
      <c r="R35" s="4"/>
      <c r="S35" s="4"/>
      <c r="T35" s="4"/>
      <c r="U35" s="4"/>
      <c r="V35" s="4"/>
      <c r="W35" s="4"/>
      <c r="X35" s="4"/>
      <c r="Y35" s="4"/>
      <c r="Z35" s="4"/>
    </row>
    <row r="36" spans="1:26" ht="16.5" customHeight="1">
      <c r="A36" s="92">
        <v>10</v>
      </c>
      <c r="B36" s="93" t="str">
        <f>IF(MID('2. Identificación del Riesgo'!H36:H38,1,27)="Seguridad de la Información",'2. Identificación del Riesgo'!B36:B38,
IF('2. Identificación del Riesgo'!H36:H38="","",
IF(MID('2. Identificación del Riesgo'!H36:H38,1,27)&lt;&gt;"Seguridad de la Información","No aplica")))</f>
        <v/>
      </c>
      <c r="C36" s="93" t="str">
        <f>IF(MID('2. Identificación del Riesgo'!H36:H38,1,27)="Seguridad de la Información",'2. Identificación del Riesgo'!C36:C38,
IF('2. Identificación del Riesgo'!H36:H38="","",
IF(MID('2. Identificación del Riesgo'!H36:H38,1,27)&lt;&gt;"Seguridad de la Información","No aplica")))</f>
        <v/>
      </c>
      <c r="D36" s="93" t="str">
        <f>IF(MID('2. Identificación del Riesgo'!H36:H38,1,27)="Seguridad de la Información",'2. Identificación del Riesgo'!G36:G38,
IF('2. Identificación del Riesgo'!H36:H38="","",
IF(MID('2. Identificación del Riesgo'!H36:H38,1,27)&lt;&gt;"Seguridad de la Información","No aplica")))</f>
        <v/>
      </c>
      <c r="E36" s="93" t="str">
        <f>IF(MID('2. Identificación del Riesgo'!H36:H38,1,27)="Seguridad de la Información",'2. Identificación del Riesgo'!H36:H38,
IF('2. Identificación del Riesgo'!H36:H38="","",
IF(MID('2. Identificación del Riesgo'!H36:H38,1,27)&lt;&gt;"Seguridad de la Información","No aplica")))</f>
        <v/>
      </c>
      <c r="F36" s="93" t="str">
        <f>IF(MID('2. Identificación del Riesgo'!H36:H38,1,27)="Seguridad de la Información",'2. Identificación del Riesgo'!I36:I38,
IF('2. Identificación del Riesgo'!H36:H38="","",
IF(MID('2. Identificación del Riesgo'!H36:H38,1,27)&lt;&gt;"Seguridad de la Información","No aplica")))</f>
        <v/>
      </c>
      <c r="G36" s="93"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3"/>
      <c r="I36" s="93"/>
      <c r="J36" s="102"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3"/>
      <c r="L36" s="93"/>
      <c r="M36" s="3"/>
      <c r="N36" s="3"/>
      <c r="O36" s="3"/>
      <c r="P36" s="3"/>
      <c r="Q36" s="4"/>
      <c r="R36" s="4"/>
      <c r="S36" s="4"/>
      <c r="T36" s="4"/>
      <c r="U36" s="4"/>
      <c r="V36" s="4"/>
      <c r="W36" s="4"/>
      <c r="X36" s="4"/>
      <c r="Y36" s="4"/>
      <c r="Z36" s="4"/>
    </row>
    <row r="37" spans="1:26" ht="16.5" customHeight="1">
      <c r="A37" s="87"/>
      <c r="B37" s="87"/>
      <c r="C37" s="87"/>
      <c r="D37" s="87"/>
      <c r="E37" s="87"/>
      <c r="F37" s="87"/>
      <c r="G37" s="87"/>
      <c r="H37" s="87"/>
      <c r="I37" s="87"/>
      <c r="J37" s="87"/>
      <c r="K37" s="87"/>
      <c r="L37" s="87"/>
      <c r="M37" s="2"/>
      <c r="N37" s="2"/>
      <c r="O37" s="2"/>
      <c r="P37" s="2"/>
      <c r="Q37" s="4"/>
      <c r="R37" s="4"/>
      <c r="S37" s="4"/>
      <c r="T37" s="4"/>
      <c r="U37" s="4"/>
      <c r="V37" s="4"/>
      <c r="W37" s="4"/>
      <c r="X37" s="4"/>
      <c r="Y37" s="4"/>
      <c r="Z37" s="4"/>
    </row>
    <row r="38" spans="1:26" ht="16.5" customHeight="1">
      <c r="A38" s="82"/>
      <c r="B38" s="82"/>
      <c r="C38" s="82"/>
      <c r="D38" s="82"/>
      <c r="E38" s="82"/>
      <c r="F38" s="82"/>
      <c r="G38" s="82"/>
      <c r="H38" s="82"/>
      <c r="I38" s="82"/>
      <c r="J38" s="82"/>
      <c r="K38" s="82"/>
      <c r="L38" s="82"/>
      <c r="M38" s="2"/>
      <c r="N38" s="2"/>
      <c r="O38" s="2"/>
      <c r="P38" s="2"/>
      <c r="Q38" s="4"/>
      <c r="R38" s="4"/>
      <c r="S38" s="4"/>
      <c r="T38" s="4"/>
      <c r="U38" s="4"/>
      <c r="V38" s="4"/>
      <c r="W38" s="4"/>
      <c r="X38" s="4"/>
      <c r="Y38" s="4"/>
      <c r="Z38" s="4"/>
    </row>
    <row r="39" spans="1:26" ht="16.5" customHeight="1">
      <c r="A39" s="92">
        <v>11</v>
      </c>
      <c r="B39" s="93" t="str">
        <f>IF(MID('2. Identificación del Riesgo'!H39:H41,1,27)="Seguridad de la Información",'2. Identificación del Riesgo'!B39:B41,
IF('2. Identificación del Riesgo'!H39:H41="","",
IF(MID('2. Identificación del Riesgo'!H39:H41,1,27)&lt;&gt;"Seguridad de la Información","No aplica")))</f>
        <v/>
      </c>
      <c r="C39" s="93" t="str">
        <f>IF(MID('2. Identificación del Riesgo'!H39:H41,1,27)="Seguridad de la Información",'2. Identificación del Riesgo'!C39:C41,
IF('2. Identificación del Riesgo'!H39:H41="","",
IF(MID('2. Identificación del Riesgo'!H39:H41,1,27)&lt;&gt;"Seguridad de la Información","No aplica")))</f>
        <v/>
      </c>
      <c r="D39" s="93" t="str">
        <f>IF(MID('2. Identificación del Riesgo'!H39:H41,1,27)="Seguridad de la Información",'2. Identificación del Riesgo'!G39:G41,
IF('2. Identificación del Riesgo'!H39:H41="","",
IF(MID('2. Identificación del Riesgo'!H39:H41,1,27)&lt;&gt;"Seguridad de la Información","No aplica")))</f>
        <v/>
      </c>
      <c r="E39" s="93" t="str">
        <f>IF(MID('2. Identificación del Riesgo'!H39:H41,1,27)="Seguridad de la Información",'2. Identificación del Riesgo'!H39:H41,
IF('2. Identificación del Riesgo'!H39:H41="","",
IF(MID('2. Identificación del Riesgo'!H39:H41,1,27)&lt;&gt;"Seguridad de la Información","No aplica")))</f>
        <v/>
      </c>
      <c r="F39" s="93" t="str">
        <f>IF(MID('2. Identificación del Riesgo'!H39:H41,1,27)="Seguridad de la Información",'2. Identificación del Riesgo'!I39:I41,
IF('2. Identificación del Riesgo'!H39:H41="","",
IF(MID('2. Identificación del Riesgo'!H39:H41,1,27)&lt;&gt;"Seguridad de la Información","No aplica")))</f>
        <v/>
      </c>
      <c r="G39" s="93"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3"/>
      <c r="I39" s="93"/>
      <c r="J39" s="102"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3"/>
      <c r="L39" s="93"/>
      <c r="M39" s="3"/>
      <c r="N39" s="3"/>
      <c r="O39" s="3"/>
      <c r="P39" s="3"/>
      <c r="Q39" s="4"/>
      <c r="R39" s="4"/>
      <c r="S39" s="4"/>
      <c r="T39" s="4"/>
      <c r="U39" s="4"/>
      <c r="V39" s="4"/>
      <c r="W39" s="4"/>
      <c r="X39" s="4"/>
      <c r="Y39" s="4"/>
      <c r="Z39" s="4"/>
    </row>
    <row r="40" spans="1:26" ht="16.5" customHeight="1">
      <c r="A40" s="87"/>
      <c r="B40" s="87"/>
      <c r="C40" s="87"/>
      <c r="D40" s="87"/>
      <c r="E40" s="87"/>
      <c r="F40" s="87"/>
      <c r="G40" s="87"/>
      <c r="H40" s="87"/>
      <c r="I40" s="87"/>
      <c r="J40" s="87"/>
      <c r="K40" s="87"/>
      <c r="L40" s="87"/>
      <c r="M40" s="2"/>
      <c r="N40" s="2"/>
      <c r="O40" s="2"/>
      <c r="P40" s="2"/>
      <c r="Q40" s="4"/>
      <c r="R40" s="4"/>
      <c r="S40" s="4"/>
      <c r="T40" s="4"/>
      <c r="U40" s="4"/>
      <c r="V40" s="4"/>
      <c r="W40" s="4"/>
      <c r="X40" s="4"/>
      <c r="Y40" s="4"/>
      <c r="Z40" s="4"/>
    </row>
    <row r="41" spans="1:26" ht="16.5" customHeight="1">
      <c r="A41" s="82"/>
      <c r="B41" s="82"/>
      <c r="C41" s="82"/>
      <c r="D41" s="82"/>
      <c r="E41" s="82"/>
      <c r="F41" s="82"/>
      <c r="G41" s="82"/>
      <c r="H41" s="82"/>
      <c r="I41" s="82"/>
      <c r="J41" s="82"/>
      <c r="K41" s="82"/>
      <c r="L41" s="82"/>
      <c r="M41" s="2"/>
      <c r="N41" s="2"/>
      <c r="O41" s="2"/>
      <c r="P41" s="2"/>
      <c r="Q41" s="4"/>
      <c r="R41" s="4"/>
      <c r="S41" s="4"/>
      <c r="T41" s="4"/>
      <c r="U41" s="4"/>
      <c r="V41" s="4"/>
      <c r="W41" s="4"/>
      <c r="X41" s="4"/>
      <c r="Y41" s="4"/>
      <c r="Z41" s="4"/>
    </row>
    <row r="42" spans="1:26" ht="16.5" customHeight="1">
      <c r="A42" s="92">
        <v>12</v>
      </c>
      <c r="B42" s="93" t="str">
        <f>IF(MID('2. Identificación del Riesgo'!H42:H44,1,27)="Seguridad de la Información",'2. Identificación del Riesgo'!B42:B44,
IF('2. Identificación del Riesgo'!H42:H44="","",
IF(MID('2. Identificación del Riesgo'!H42:H44,1,27)&lt;&gt;"Seguridad de la Información","No aplica")))</f>
        <v/>
      </c>
      <c r="C42" s="93" t="str">
        <f>IF(MID('2. Identificación del Riesgo'!H42:H44,1,27)="Seguridad de la Información",'2. Identificación del Riesgo'!C42:C44,
IF('2. Identificación del Riesgo'!H42:H44="","",
IF(MID('2. Identificación del Riesgo'!H42:H44,1,27)&lt;&gt;"Seguridad de la Información","No aplica")))</f>
        <v/>
      </c>
      <c r="D42" s="93" t="str">
        <f>IF(MID('2. Identificación del Riesgo'!H42:H44,1,27)="Seguridad de la Información",'2. Identificación del Riesgo'!G42:G44,
IF('2. Identificación del Riesgo'!H42:H44="","",
IF(MID('2. Identificación del Riesgo'!H42:H44,1,27)&lt;&gt;"Seguridad de la Información","No aplica")))</f>
        <v/>
      </c>
      <c r="E42" s="93" t="str">
        <f>IF(MID('2. Identificación del Riesgo'!H42:H44,1,27)="Seguridad de la Información",'2. Identificación del Riesgo'!H42:H44,
IF('2. Identificación del Riesgo'!H42:H44="","",
IF(MID('2. Identificación del Riesgo'!H42:H44,1,27)&lt;&gt;"Seguridad de la Información","No aplica")))</f>
        <v/>
      </c>
      <c r="F42" s="93" t="str">
        <f>IF(MID('2. Identificación del Riesgo'!H42:H44,1,27)="Seguridad de la Información",'2. Identificación del Riesgo'!I42:I44,
IF('2. Identificación del Riesgo'!H42:H44="","",
IF(MID('2. Identificación del Riesgo'!H42:H44,1,27)&lt;&gt;"Seguridad de la Información","No aplica")))</f>
        <v/>
      </c>
      <c r="G42" s="93"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3"/>
      <c r="I42" s="93"/>
      <c r="J42" s="102"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3"/>
      <c r="L42" s="93"/>
      <c r="M42" s="3"/>
      <c r="N42" s="3"/>
      <c r="O42" s="3"/>
      <c r="P42" s="3"/>
      <c r="Q42" s="4"/>
      <c r="R42" s="4"/>
      <c r="S42" s="4"/>
      <c r="T42" s="4"/>
      <c r="U42" s="4"/>
      <c r="V42" s="4"/>
      <c r="W42" s="4"/>
      <c r="X42" s="4"/>
      <c r="Y42" s="4"/>
      <c r="Z42" s="4"/>
    </row>
    <row r="43" spans="1:26" ht="16.5" customHeight="1">
      <c r="A43" s="87"/>
      <c r="B43" s="87"/>
      <c r="C43" s="87"/>
      <c r="D43" s="87"/>
      <c r="E43" s="87"/>
      <c r="F43" s="87"/>
      <c r="G43" s="87"/>
      <c r="H43" s="87"/>
      <c r="I43" s="87"/>
      <c r="J43" s="87"/>
      <c r="K43" s="87"/>
      <c r="L43" s="87"/>
      <c r="M43" s="2"/>
      <c r="N43" s="2"/>
      <c r="O43" s="2"/>
      <c r="P43" s="2"/>
      <c r="Q43" s="4"/>
      <c r="R43" s="4"/>
      <c r="S43" s="4"/>
      <c r="T43" s="4"/>
      <c r="U43" s="4"/>
      <c r="V43" s="4"/>
      <c r="W43" s="4"/>
      <c r="X43" s="4"/>
      <c r="Y43" s="4"/>
      <c r="Z43" s="4"/>
    </row>
    <row r="44" spans="1:26" ht="16.5" customHeight="1">
      <c r="A44" s="82"/>
      <c r="B44" s="82"/>
      <c r="C44" s="82"/>
      <c r="D44" s="82"/>
      <c r="E44" s="82"/>
      <c r="F44" s="82"/>
      <c r="G44" s="82"/>
      <c r="H44" s="82"/>
      <c r="I44" s="82"/>
      <c r="J44" s="82"/>
      <c r="K44" s="82"/>
      <c r="L44" s="82"/>
      <c r="M44" s="2"/>
      <c r="N44" s="2"/>
      <c r="O44" s="2"/>
      <c r="P44" s="2"/>
      <c r="Q44" s="4"/>
      <c r="R44" s="4"/>
      <c r="S44" s="4"/>
      <c r="T44" s="4"/>
      <c r="U44" s="4"/>
      <c r="V44" s="4"/>
      <c r="W44" s="4"/>
      <c r="X44" s="4"/>
      <c r="Y44" s="4"/>
      <c r="Z44" s="4"/>
    </row>
    <row r="45" spans="1:26" ht="16.5" customHeight="1">
      <c r="A45" s="92">
        <v>13</v>
      </c>
      <c r="B45" s="93" t="str">
        <f>IF(MID('2. Identificación del Riesgo'!H45:H47,1,27)="Seguridad de la Información",'2. Identificación del Riesgo'!B45:B47,
IF('2. Identificación del Riesgo'!H45:H47="","",
IF(MID('2. Identificación del Riesgo'!H45:H47,1,27)&lt;&gt;"Seguridad de la Información","No aplica")))</f>
        <v/>
      </c>
      <c r="C45" s="93" t="str">
        <f>IF(MID('2. Identificación del Riesgo'!H45:H47,1,27)="Seguridad de la Información",'2. Identificación del Riesgo'!C45:C47,
IF('2. Identificación del Riesgo'!H45:H47="","",
IF(MID('2. Identificación del Riesgo'!H45:H47,1,27)&lt;&gt;"Seguridad de la Información","No aplica")))</f>
        <v/>
      </c>
      <c r="D45" s="93" t="str">
        <f>IF(MID('2. Identificación del Riesgo'!H45:H47,1,27)="Seguridad de la Información",'2. Identificación del Riesgo'!G45:G47,
IF('2. Identificación del Riesgo'!H45:H47="","",
IF(MID('2. Identificación del Riesgo'!H45:H47,1,27)&lt;&gt;"Seguridad de la Información","No aplica")))</f>
        <v/>
      </c>
      <c r="E45" s="93" t="str">
        <f>IF(MID('2. Identificación del Riesgo'!H45:H47,1,27)="Seguridad de la Información",'2. Identificación del Riesgo'!H45:H47,
IF('2. Identificación del Riesgo'!H45:H47="","",
IF(MID('2. Identificación del Riesgo'!H45:H47,1,27)&lt;&gt;"Seguridad de la Información","No aplica")))</f>
        <v/>
      </c>
      <c r="F45" s="93" t="str">
        <f>IF(MID('2. Identificación del Riesgo'!H45:H47,1,27)="Seguridad de la Información",'2. Identificación del Riesgo'!I45:I47,
IF('2. Identificación del Riesgo'!H45:H47="","",
IF(MID('2. Identificación del Riesgo'!H45:H47,1,27)&lt;&gt;"Seguridad de la Información","No aplica")))</f>
        <v/>
      </c>
      <c r="G45" s="93"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3"/>
      <c r="I45" s="93"/>
      <c r="J45" s="102"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3"/>
      <c r="L45" s="93"/>
      <c r="M45" s="3"/>
      <c r="N45" s="3"/>
      <c r="O45" s="3"/>
      <c r="P45" s="3"/>
      <c r="Q45" s="4"/>
      <c r="R45" s="4"/>
      <c r="S45" s="4"/>
      <c r="T45" s="4"/>
      <c r="U45" s="4"/>
      <c r="V45" s="4"/>
      <c r="W45" s="4"/>
      <c r="X45" s="4"/>
      <c r="Y45" s="4"/>
      <c r="Z45" s="4"/>
    </row>
    <row r="46" spans="1:26" ht="16.5" customHeight="1">
      <c r="A46" s="87"/>
      <c r="B46" s="87"/>
      <c r="C46" s="87"/>
      <c r="D46" s="87"/>
      <c r="E46" s="87"/>
      <c r="F46" s="87"/>
      <c r="G46" s="87"/>
      <c r="H46" s="87"/>
      <c r="I46" s="87"/>
      <c r="J46" s="87"/>
      <c r="K46" s="87"/>
      <c r="L46" s="87"/>
      <c r="M46" s="2"/>
      <c r="N46" s="2"/>
      <c r="O46" s="2"/>
      <c r="P46" s="2"/>
      <c r="Q46" s="4"/>
      <c r="R46" s="4"/>
      <c r="S46" s="4"/>
      <c r="T46" s="4"/>
      <c r="U46" s="4"/>
      <c r="V46" s="4"/>
      <c r="W46" s="4"/>
      <c r="X46" s="4"/>
      <c r="Y46" s="4"/>
      <c r="Z46" s="4"/>
    </row>
    <row r="47" spans="1:26" ht="16.5" customHeight="1">
      <c r="A47" s="82"/>
      <c r="B47" s="82"/>
      <c r="C47" s="82"/>
      <c r="D47" s="82"/>
      <c r="E47" s="82"/>
      <c r="F47" s="82"/>
      <c r="G47" s="82"/>
      <c r="H47" s="82"/>
      <c r="I47" s="82"/>
      <c r="J47" s="82"/>
      <c r="K47" s="82"/>
      <c r="L47" s="82"/>
      <c r="M47" s="2"/>
      <c r="N47" s="2"/>
      <c r="O47" s="2"/>
      <c r="P47" s="2"/>
      <c r="Q47" s="4"/>
      <c r="R47" s="4"/>
      <c r="S47" s="4"/>
      <c r="T47" s="4"/>
      <c r="U47" s="4"/>
      <c r="V47" s="4"/>
      <c r="W47" s="4"/>
      <c r="X47" s="4"/>
      <c r="Y47" s="4"/>
      <c r="Z47" s="4"/>
    </row>
    <row r="48" spans="1:26" ht="16.5" customHeight="1">
      <c r="A48" s="92">
        <v>14</v>
      </c>
      <c r="B48" s="93" t="str">
        <f>IF(MID('2. Identificación del Riesgo'!H48:H50,1,27)="Seguridad de la Información",'2. Identificación del Riesgo'!B48:B50,
IF('2. Identificación del Riesgo'!H48:H50="","",
IF(MID('2. Identificación del Riesgo'!H48:H50,1,27)&lt;&gt;"Seguridad de la Información","No aplica")))</f>
        <v/>
      </c>
      <c r="C48" s="93" t="str">
        <f>IF(MID('2. Identificación del Riesgo'!H48:H50,1,27)="Seguridad de la Información",'2. Identificación del Riesgo'!C48:C50,
IF('2. Identificación del Riesgo'!H48:H50="","",
IF(MID('2. Identificación del Riesgo'!H48:H50,1,27)&lt;&gt;"Seguridad de la Información","No aplica")))</f>
        <v/>
      </c>
      <c r="D48" s="93" t="str">
        <f>IF(MID('2. Identificación del Riesgo'!H48:H50,1,27)="Seguridad de la Información",'2. Identificación del Riesgo'!G48:G50,
IF('2. Identificación del Riesgo'!H48:H50="","",
IF(MID('2. Identificación del Riesgo'!H48:H50,1,27)&lt;&gt;"Seguridad de la Información","No aplica")))</f>
        <v/>
      </c>
      <c r="E48" s="93" t="str">
        <f>IF(MID('2. Identificación del Riesgo'!H48:H50,1,27)="Seguridad de la Información",'2. Identificación del Riesgo'!H48:H50,
IF('2. Identificación del Riesgo'!H48:H50="","",
IF(MID('2. Identificación del Riesgo'!H48:H50,1,27)&lt;&gt;"Seguridad de la Información","No aplica")))</f>
        <v/>
      </c>
      <c r="F48" s="93" t="str">
        <f>IF(MID('2. Identificación del Riesgo'!H48:H50,1,27)="Seguridad de la Información",'2. Identificación del Riesgo'!I48:I50,
IF('2. Identificación del Riesgo'!H48:H50="","",
IF(MID('2. Identificación del Riesgo'!H48:H50,1,27)&lt;&gt;"Seguridad de la Información","No aplica")))</f>
        <v/>
      </c>
      <c r="G48" s="93"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3"/>
      <c r="I48" s="93"/>
      <c r="J48" s="102"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3"/>
      <c r="L48" s="93"/>
      <c r="M48" s="3"/>
      <c r="N48" s="3"/>
      <c r="O48" s="3"/>
      <c r="P48" s="3"/>
      <c r="Q48" s="4"/>
      <c r="R48" s="4"/>
      <c r="S48" s="4"/>
      <c r="T48" s="4"/>
      <c r="U48" s="4"/>
      <c r="V48" s="4"/>
      <c r="W48" s="4"/>
      <c r="X48" s="4"/>
      <c r="Y48" s="4"/>
      <c r="Z48" s="4"/>
    </row>
    <row r="49" spans="1:26" ht="16.5" customHeight="1">
      <c r="A49" s="87"/>
      <c r="B49" s="87"/>
      <c r="C49" s="87"/>
      <c r="D49" s="87"/>
      <c r="E49" s="87"/>
      <c r="F49" s="87"/>
      <c r="G49" s="87"/>
      <c r="H49" s="87"/>
      <c r="I49" s="87"/>
      <c r="J49" s="87"/>
      <c r="K49" s="87"/>
      <c r="L49" s="87"/>
      <c r="M49" s="2"/>
      <c r="N49" s="2"/>
      <c r="O49" s="2"/>
      <c r="P49" s="2"/>
      <c r="Q49" s="4"/>
      <c r="R49" s="4"/>
      <c r="S49" s="4"/>
      <c r="T49" s="4"/>
      <c r="U49" s="4"/>
      <c r="V49" s="4"/>
      <c r="W49" s="4"/>
      <c r="X49" s="4"/>
      <c r="Y49" s="4"/>
      <c r="Z49" s="4"/>
    </row>
    <row r="50" spans="1:26" ht="16.5" customHeight="1">
      <c r="A50" s="82"/>
      <c r="B50" s="82"/>
      <c r="C50" s="82"/>
      <c r="D50" s="82"/>
      <c r="E50" s="82"/>
      <c r="F50" s="82"/>
      <c r="G50" s="82"/>
      <c r="H50" s="82"/>
      <c r="I50" s="82"/>
      <c r="J50" s="82"/>
      <c r="K50" s="82"/>
      <c r="L50" s="82"/>
      <c r="M50" s="2"/>
      <c r="N50" s="2"/>
      <c r="O50" s="2"/>
      <c r="P50" s="2"/>
      <c r="Q50" s="4"/>
      <c r="R50" s="4"/>
      <c r="S50" s="4"/>
      <c r="T50" s="4"/>
      <c r="U50" s="4"/>
      <c r="V50" s="4"/>
      <c r="W50" s="4"/>
      <c r="X50" s="4"/>
      <c r="Y50" s="4"/>
      <c r="Z50" s="4"/>
    </row>
    <row r="51" spans="1:26" ht="16.5" customHeight="1">
      <c r="A51" s="92">
        <v>15</v>
      </c>
      <c r="B51" s="93" t="str">
        <f>IF(MID('2. Identificación del Riesgo'!H51:H53,1,27)="Seguridad de la Información",'2. Identificación del Riesgo'!B51:B53,
IF('2. Identificación del Riesgo'!H51:H53="","",
IF(MID('2. Identificación del Riesgo'!H51:H53,1,27)&lt;&gt;"Seguridad de la Información","No aplica")))</f>
        <v/>
      </c>
      <c r="C51" s="93" t="str">
        <f>IF(MID('2. Identificación del Riesgo'!H51:H53,1,27)="Seguridad de la Información",'2. Identificación del Riesgo'!C51:C53,
IF('2. Identificación del Riesgo'!H51:H53="","",
IF(MID('2. Identificación del Riesgo'!H51:H53,1,27)&lt;&gt;"Seguridad de la Información","No aplica")))</f>
        <v/>
      </c>
      <c r="D51" s="93" t="str">
        <f>IF(MID('2. Identificación del Riesgo'!H51:H53,1,27)="Seguridad de la Información",'2. Identificación del Riesgo'!G51:G53,
IF('2. Identificación del Riesgo'!H51:H53="","",
IF(MID('2. Identificación del Riesgo'!H51:H53,1,27)&lt;&gt;"Seguridad de la Información","No aplica")))</f>
        <v/>
      </c>
      <c r="E51" s="93" t="str">
        <f>IF(MID('2. Identificación del Riesgo'!H51:H53,1,27)="Seguridad de la Información",'2. Identificación del Riesgo'!H51:H53,
IF('2. Identificación del Riesgo'!H51:H53="","",
IF(MID('2. Identificación del Riesgo'!H51:H53,1,27)&lt;&gt;"Seguridad de la Información","No aplica")))</f>
        <v/>
      </c>
      <c r="F51" s="93" t="str">
        <f>IF(MID('2. Identificación del Riesgo'!H51:H53,1,27)="Seguridad de la Información",'2. Identificación del Riesgo'!I51:I53,
IF('2. Identificación del Riesgo'!H51:H53="","",
IF(MID('2. Identificación del Riesgo'!H51:H53,1,27)&lt;&gt;"Seguridad de la Información","No aplica")))</f>
        <v/>
      </c>
      <c r="G51" s="93"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3"/>
      <c r="I51" s="93"/>
      <c r="J51" s="102"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3"/>
      <c r="L51" s="93"/>
      <c r="M51" s="3"/>
      <c r="N51" s="3"/>
      <c r="O51" s="3"/>
      <c r="P51" s="3"/>
      <c r="Q51" s="4"/>
      <c r="R51" s="4"/>
      <c r="S51" s="4"/>
      <c r="T51" s="4"/>
      <c r="U51" s="4"/>
      <c r="V51" s="4"/>
      <c r="W51" s="4"/>
      <c r="X51" s="4"/>
      <c r="Y51" s="4"/>
      <c r="Z51" s="4"/>
    </row>
    <row r="52" spans="1:26" ht="16.5" customHeight="1">
      <c r="A52" s="87"/>
      <c r="B52" s="87"/>
      <c r="C52" s="87"/>
      <c r="D52" s="87"/>
      <c r="E52" s="87"/>
      <c r="F52" s="87"/>
      <c r="G52" s="87"/>
      <c r="H52" s="87"/>
      <c r="I52" s="87"/>
      <c r="J52" s="87"/>
      <c r="K52" s="87"/>
      <c r="L52" s="87"/>
      <c r="M52" s="2"/>
      <c r="N52" s="2"/>
      <c r="O52" s="2"/>
      <c r="P52" s="2"/>
      <c r="Q52" s="4"/>
      <c r="R52" s="4"/>
      <c r="S52" s="4"/>
      <c r="T52" s="4"/>
      <c r="U52" s="4"/>
      <c r="V52" s="4"/>
      <c r="W52" s="4"/>
      <c r="X52" s="4"/>
      <c r="Y52" s="4"/>
      <c r="Z52" s="4"/>
    </row>
    <row r="53" spans="1:26" ht="16.5" customHeight="1">
      <c r="A53" s="82"/>
      <c r="B53" s="82"/>
      <c r="C53" s="82"/>
      <c r="D53" s="82"/>
      <c r="E53" s="82"/>
      <c r="F53" s="82"/>
      <c r="G53" s="82"/>
      <c r="H53" s="82"/>
      <c r="I53" s="82"/>
      <c r="J53" s="82"/>
      <c r="K53" s="82"/>
      <c r="L53" s="82"/>
      <c r="M53" s="2"/>
      <c r="N53" s="2"/>
      <c r="O53" s="2"/>
      <c r="P53" s="2"/>
      <c r="Q53" s="4"/>
      <c r="R53" s="4"/>
      <c r="S53" s="4"/>
      <c r="T53" s="4"/>
      <c r="U53" s="4"/>
      <c r="V53" s="4"/>
      <c r="W53" s="4"/>
      <c r="X53" s="4"/>
      <c r="Y53" s="4"/>
      <c r="Z53" s="4"/>
    </row>
    <row r="54" spans="1:26" ht="16.5" customHeight="1">
      <c r="A54" s="92">
        <v>16</v>
      </c>
      <c r="B54" s="93" t="str">
        <f>IF(MID('2. Identificación del Riesgo'!H54:H56,1,27)="Seguridad de la Información",'2. Identificación del Riesgo'!B54:B56,
IF('2. Identificación del Riesgo'!H54:H56="","",
IF(MID('2. Identificación del Riesgo'!H54:H56,1,27)&lt;&gt;"Seguridad de la Información","No aplica")))</f>
        <v/>
      </c>
      <c r="C54" s="93" t="str">
        <f>IF(MID('2. Identificación del Riesgo'!H54:H56,1,27)="Seguridad de la Información",'2. Identificación del Riesgo'!C54:C56,
IF('2. Identificación del Riesgo'!H54:H56="","",
IF(MID('2. Identificación del Riesgo'!H54:H56,1,27)&lt;&gt;"Seguridad de la Información","No aplica")))</f>
        <v/>
      </c>
      <c r="D54" s="93" t="str">
        <f>IF(MID('2. Identificación del Riesgo'!H54:H56,1,27)="Seguridad de la Información",'2. Identificación del Riesgo'!G54:G56,
IF('2. Identificación del Riesgo'!H54:H56="","",
IF(MID('2. Identificación del Riesgo'!H54:H56,1,27)&lt;&gt;"Seguridad de la Información","No aplica")))</f>
        <v/>
      </c>
      <c r="E54" s="93" t="str">
        <f>IF(MID('2. Identificación del Riesgo'!H54:H56,1,27)="Seguridad de la Información",'2. Identificación del Riesgo'!H54:H56,
IF('2. Identificación del Riesgo'!H54:H56="","",
IF(MID('2. Identificación del Riesgo'!H54:H56,1,27)&lt;&gt;"Seguridad de la Información","No aplica")))</f>
        <v/>
      </c>
      <c r="F54" s="93" t="str">
        <f>IF(MID('2. Identificación del Riesgo'!H54:H56,1,27)="Seguridad de la Información",'2. Identificación del Riesgo'!I54:I56,
IF('2. Identificación del Riesgo'!H54:H56="","",
IF(MID('2. Identificación del Riesgo'!H54:H56,1,27)&lt;&gt;"Seguridad de la Información","No aplica")))</f>
        <v/>
      </c>
      <c r="G54" s="93"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3"/>
      <c r="I54" s="93"/>
      <c r="J54" s="102"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3"/>
      <c r="L54" s="93"/>
      <c r="M54" s="3"/>
      <c r="N54" s="3"/>
      <c r="O54" s="3"/>
      <c r="P54" s="3"/>
      <c r="Q54" s="4"/>
      <c r="R54" s="4"/>
      <c r="S54" s="4"/>
      <c r="T54" s="4"/>
      <c r="U54" s="4"/>
      <c r="V54" s="4"/>
      <c r="W54" s="4"/>
      <c r="X54" s="4"/>
      <c r="Y54" s="4"/>
      <c r="Z54" s="4"/>
    </row>
    <row r="55" spans="1:26" ht="16.5" customHeight="1">
      <c r="A55" s="87"/>
      <c r="B55" s="87"/>
      <c r="C55" s="87"/>
      <c r="D55" s="87"/>
      <c r="E55" s="87"/>
      <c r="F55" s="87"/>
      <c r="G55" s="87"/>
      <c r="H55" s="87"/>
      <c r="I55" s="87"/>
      <c r="J55" s="87"/>
      <c r="K55" s="87"/>
      <c r="L55" s="87"/>
      <c r="M55" s="2"/>
      <c r="N55" s="2"/>
      <c r="O55" s="2"/>
      <c r="P55" s="2"/>
      <c r="Q55" s="4"/>
      <c r="R55" s="4"/>
      <c r="S55" s="4"/>
      <c r="T55" s="4"/>
      <c r="U55" s="4"/>
      <c r="V55" s="4"/>
      <c r="W55" s="4"/>
      <c r="X55" s="4"/>
      <c r="Y55" s="4"/>
      <c r="Z55" s="4"/>
    </row>
    <row r="56" spans="1:26" ht="16.5" customHeight="1">
      <c r="A56" s="82"/>
      <c r="B56" s="82"/>
      <c r="C56" s="82"/>
      <c r="D56" s="82"/>
      <c r="E56" s="82"/>
      <c r="F56" s="82"/>
      <c r="G56" s="82"/>
      <c r="H56" s="82"/>
      <c r="I56" s="82"/>
      <c r="J56" s="82"/>
      <c r="K56" s="82"/>
      <c r="L56" s="82"/>
      <c r="M56" s="2"/>
      <c r="N56" s="2"/>
      <c r="O56" s="2"/>
      <c r="P56" s="2"/>
      <c r="Q56" s="4"/>
      <c r="R56" s="4"/>
      <c r="S56" s="4"/>
      <c r="T56" s="4"/>
      <c r="U56" s="4"/>
      <c r="V56" s="4"/>
      <c r="W56" s="4"/>
      <c r="X56" s="4"/>
      <c r="Y56" s="4"/>
      <c r="Z56" s="4"/>
    </row>
    <row r="57" spans="1:26" ht="16.5" customHeight="1">
      <c r="A57" s="92">
        <v>17</v>
      </c>
      <c r="B57" s="93" t="str">
        <f>IF(MID('2. Identificación del Riesgo'!H57:H59,1,27)="Seguridad de la Información",'2. Identificación del Riesgo'!B57:B59,
IF('2. Identificación del Riesgo'!H57:H59="","",
IF(MID('2. Identificación del Riesgo'!H57:H59,1,27)&lt;&gt;"Seguridad de la Información","No aplica")))</f>
        <v/>
      </c>
      <c r="C57" s="93" t="str">
        <f>IF(MID('2. Identificación del Riesgo'!H57:H59,1,27)="Seguridad de la Información",'2. Identificación del Riesgo'!C57:C59,
IF('2. Identificación del Riesgo'!H57:H59="","",
IF(MID('2. Identificación del Riesgo'!H57:H59,1,27)&lt;&gt;"Seguridad de la Información","No aplica")))</f>
        <v/>
      </c>
      <c r="D57" s="93" t="str">
        <f>IF(MID('2. Identificación del Riesgo'!H57:H59,1,27)="Seguridad de la Información",'2. Identificación del Riesgo'!G57:G59,
IF('2. Identificación del Riesgo'!H57:H59="","",
IF(MID('2. Identificación del Riesgo'!H57:H59,1,27)&lt;&gt;"Seguridad de la Información","No aplica")))</f>
        <v/>
      </c>
      <c r="E57" s="93" t="str">
        <f>IF(MID('2. Identificación del Riesgo'!H57:H59,1,27)="Seguridad de la Información",'2. Identificación del Riesgo'!H57:H59,
IF('2. Identificación del Riesgo'!H57:H59="","",
IF(MID('2. Identificación del Riesgo'!H57:H59,1,27)&lt;&gt;"Seguridad de la Información","No aplica")))</f>
        <v/>
      </c>
      <c r="F57" s="93" t="str">
        <f>IF(MID('2. Identificación del Riesgo'!H57:H59,1,27)="Seguridad de la Información",'2. Identificación del Riesgo'!I57:I59,
IF('2. Identificación del Riesgo'!H57:H59="","",
IF(MID('2. Identificación del Riesgo'!H57:H59,1,27)&lt;&gt;"Seguridad de la Información","No aplica")))</f>
        <v/>
      </c>
      <c r="G57" s="93"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3"/>
      <c r="I57" s="93"/>
      <c r="J57" s="102"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3"/>
      <c r="L57" s="93"/>
      <c r="M57" s="3"/>
      <c r="N57" s="3"/>
      <c r="O57" s="3"/>
      <c r="P57" s="3"/>
      <c r="Q57" s="4"/>
      <c r="R57" s="4"/>
      <c r="S57" s="4"/>
      <c r="T57" s="4"/>
      <c r="U57" s="4"/>
      <c r="V57" s="4"/>
      <c r="W57" s="4"/>
      <c r="X57" s="4"/>
      <c r="Y57" s="4"/>
      <c r="Z57" s="4"/>
    </row>
    <row r="58" spans="1:26" ht="16.5" customHeight="1">
      <c r="A58" s="87"/>
      <c r="B58" s="87"/>
      <c r="C58" s="87"/>
      <c r="D58" s="87"/>
      <c r="E58" s="87"/>
      <c r="F58" s="87"/>
      <c r="G58" s="87"/>
      <c r="H58" s="87"/>
      <c r="I58" s="87"/>
      <c r="J58" s="87"/>
      <c r="K58" s="87"/>
      <c r="L58" s="87"/>
      <c r="M58" s="2"/>
      <c r="N58" s="2"/>
      <c r="O58" s="2"/>
      <c r="P58" s="2"/>
      <c r="Q58" s="4"/>
      <c r="R58" s="4"/>
      <c r="S58" s="4"/>
      <c r="T58" s="4"/>
      <c r="U58" s="4"/>
      <c r="V58" s="4"/>
      <c r="W58" s="4"/>
      <c r="X58" s="4"/>
      <c r="Y58" s="4"/>
      <c r="Z58" s="4"/>
    </row>
    <row r="59" spans="1:26" ht="16.5" customHeight="1">
      <c r="A59" s="82"/>
      <c r="B59" s="82"/>
      <c r="C59" s="82"/>
      <c r="D59" s="82"/>
      <c r="E59" s="82"/>
      <c r="F59" s="82"/>
      <c r="G59" s="82"/>
      <c r="H59" s="82"/>
      <c r="I59" s="82"/>
      <c r="J59" s="82"/>
      <c r="K59" s="82"/>
      <c r="L59" s="82"/>
      <c r="M59" s="2"/>
      <c r="N59" s="2"/>
      <c r="O59" s="2"/>
      <c r="P59" s="2"/>
      <c r="Q59" s="4"/>
      <c r="R59" s="4"/>
      <c r="S59" s="4"/>
      <c r="T59" s="4"/>
      <c r="U59" s="4"/>
      <c r="V59" s="4"/>
      <c r="W59" s="4"/>
      <c r="X59" s="4"/>
      <c r="Y59" s="4"/>
      <c r="Z59" s="4"/>
    </row>
    <row r="60" spans="1:26" ht="16.5" customHeight="1">
      <c r="A60" s="92">
        <v>18</v>
      </c>
      <c r="B60" s="93" t="str">
        <f>IF(MID('2. Identificación del Riesgo'!H60:H62,1,27)="Seguridad de la Información",'2. Identificación del Riesgo'!B60:B62,
IF('2. Identificación del Riesgo'!H60:H62="","",
IF(MID('2. Identificación del Riesgo'!H60:H62,1,27)&lt;&gt;"Seguridad de la Información","No aplica")))</f>
        <v/>
      </c>
      <c r="C60" s="93" t="str">
        <f>IF(MID('2. Identificación del Riesgo'!H60:H62,1,27)="Seguridad de la Información",'2. Identificación del Riesgo'!C60:C62,
IF('2. Identificación del Riesgo'!H60:H62="","",
IF(MID('2. Identificación del Riesgo'!H60:H62,1,27)&lt;&gt;"Seguridad de la Información","No aplica")))</f>
        <v/>
      </c>
      <c r="D60" s="93" t="str">
        <f>IF(MID('2. Identificación del Riesgo'!H60:H62,1,27)="Seguridad de la Información",'2. Identificación del Riesgo'!G60:G62,
IF('2. Identificación del Riesgo'!H60:H62="","",
IF(MID('2. Identificación del Riesgo'!H60:H62,1,27)&lt;&gt;"Seguridad de la Información","No aplica")))</f>
        <v/>
      </c>
      <c r="E60" s="93" t="str">
        <f>IF(MID('2. Identificación del Riesgo'!H60:H62,1,27)="Seguridad de la Información",'2. Identificación del Riesgo'!H60:H62,
IF('2. Identificación del Riesgo'!H60:H62="","",
IF(MID('2. Identificación del Riesgo'!H60:H62,1,27)&lt;&gt;"Seguridad de la Información","No aplica")))</f>
        <v/>
      </c>
      <c r="F60" s="93" t="str">
        <f>IF(MID('2. Identificación del Riesgo'!H60:H62,1,27)="Seguridad de la Información",'2. Identificación del Riesgo'!I60:I62,
IF('2. Identificación del Riesgo'!H60:H62="","",
IF(MID('2. Identificación del Riesgo'!H60:H62,1,27)&lt;&gt;"Seguridad de la Información","No aplica")))</f>
        <v/>
      </c>
      <c r="G60" s="93"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3"/>
      <c r="I60" s="93"/>
      <c r="J60" s="102"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3"/>
      <c r="L60" s="93"/>
      <c r="M60" s="3"/>
      <c r="N60" s="3"/>
      <c r="O60" s="3"/>
      <c r="P60" s="3"/>
      <c r="Q60" s="4"/>
      <c r="R60" s="4"/>
      <c r="S60" s="4"/>
      <c r="T60" s="4"/>
      <c r="U60" s="4"/>
      <c r="V60" s="4"/>
      <c r="W60" s="4"/>
      <c r="X60" s="4"/>
      <c r="Y60" s="4"/>
      <c r="Z60" s="4"/>
    </row>
    <row r="61" spans="1:26" ht="16.5" customHeight="1">
      <c r="A61" s="87"/>
      <c r="B61" s="87"/>
      <c r="C61" s="87"/>
      <c r="D61" s="87"/>
      <c r="E61" s="87"/>
      <c r="F61" s="87"/>
      <c r="G61" s="87"/>
      <c r="H61" s="87"/>
      <c r="I61" s="87"/>
      <c r="J61" s="87"/>
      <c r="K61" s="87"/>
      <c r="L61" s="87"/>
      <c r="M61" s="2"/>
      <c r="N61" s="2"/>
      <c r="O61" s="2"/>
      <c r="P61" s="2"/>
      <c r="Q61" s="4"/>
      <c r="R61" s="4"/>
      <c r="S61" s="4"/>
      <c r="T61" s="4"/>
      <c r="U61" s="4"/>
      <c r="V61" s="4"/>
      <c r="W61" s="4"/>
      <c r="X61" s="4"/>
      <c r="Y61" s="4"/>
      <c r="Z61" s="4"/>
    </row>
    <row r="62" spans="1:26" ht="16.5" customHeight="1">
      <c r="A62" s="82"/>
      <c r="B62" s="82"/>
      <c r="C62" s="82"/>
      <c r="D62" s="82"/>
      <c r="E62" s="82"/>
      <c r="F62" s="82"/>
      <c r="G62" s="82"/>
      <c r="H62" s="82"/>
      <c r="I62" s="82"/>
      <c r="J62" s="82"/>
      <c r="K62" s="82"/>
      <c r="L62" s="82"/>
      <c r="M62" s="2"/>
      <c r="N62" s="2"/>
      <c r="O62" s="2"/>
      <c r="P62" s="2"/>
      <c r="Q62" s="4"/>
      <c r="R62" s="4"/>
      <c r="S62" s="4"/>
      <c r="T62" s="4"/>
      <c r="U62" s="4"/>
      <c r="V62" s="4"/>
      <c r="W62" s="4"/>
      <c r="X62" s="4"/>
      <c r="Y62" s="4"/>
      <c r="Z62" s="4"/>
    </row>
    <row r="63" spans="1:26" ht="16.5" customHeight="1">
      <c r="A63" s="92">
        <v>19</v>
      </c>
      <c r="B63" s="93" t="str">
        <f>IF(MID('2. Identificación del Riesgo'!H63:H65,1,27)="Seguridad de la Información",'2. Identificación del Riesgo'!B63:B65,
IF('2. Identificación del Riesgo'!H63:H65="","",
IF(MID('2. Identificación del Riesgo'!H63:H65,1,27)&lt;&gt;"Seguridad de la Información","No aplica")))</f>
        <v/>
      </c>
      <c r="C63" s="93" t="str">
        <f>IF(MID('2. Identificación del Riesgo'!H63:H65,1,27)="Seguridad de la Información",'2. Identificación del Riesgo'!C63:C65,
IF('2. Identificación del Riesgo'!H63:H65="","",
IF(MID('2. Identificación del Riesgo'!H63:H65,1,27)&lt;&gt;"Seguridad de la Información","No aplica")))</f>
        <v/>
      </c>
      <c r="D63" s="93" t="str">
        <f>IF(MID('2. Identificación del Riesgo'!H63:H65,1,27)="Seguridad de la Información",'2. Identificación del Riesgo'!G63:G65,
IF('2. Identificación del Riesgo'!H63:H65="","",
IF(MID('2. Identificación del Riesgo'!H63:H65,1,27)&lt;&gt;"Seguridad de la Información","No aplica")))</f>
        <v/>
      </c>
      <c r="E63" s="93" t="str">
        <f>IF(MID('2. Identificación del Riesgo'!H63:H65,1,27)="Seguridad de la Información",'2. Identificación del Riesgo'!H63:H65,
IF('2. Identificación del Riesgo'!H63:H65="","",
IF(MID('2. Identificación del Riesgo'!H63:H65,1,27)&lt;&gt;"Seguridad de la Información","No aplica")))</f>
        <v/>
      </c>
      <c r="F63" s="93" t="str">
        <f>IF(MID('2. Identificación del Riesgo'!H63:H65,1,27)="Seguridad de la Información",'2. Identificación del Riesgo'!I63:I65,
IF('2. Identificación del Riesgo'!H63:H65="","",
IF(MID('2. Identificación del Riesgo'!H63:H65,1,27)&lt;&gt;"Seguridad de la Información","No aplica")))</f>
        <v/>
      </c>
      <c r="G63" s="93"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3"/>
      <c r="I63" s="93"/>
      <c r="J63" s="102"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3"/>
      <c r="L63" s="93"/>
      <c r="M63" s="3"/>
      <c r="N63" s="3"/>
      <c r="O63" s="3"/>
      <c r="P63" s="3"/>
      <c r="Q63" s="4"/>
      <c r="R63" s="4"/>
      <c r="S63" s="4"/>
      <c r="T63" s="4"/>
      <c r="U63" s="4"/>
      <c r="V63" s="4"/>
      <c r="W63" s="4"/>
      <c r="X63" s="4"/>
      <c r="Y63" s="4"/>
      <c r="Z63" s="4"/>
    </row>
    <row r="64" spans="1:26" ht="16.5" customHeight="1">
      <c r="A64" s="87"/>
      <c r="B64" s="87"/>
      <c r="C64" s="87"/>
      <c r="D64" s="87"/>
      <c r="E64" s="87"/>
      <c r="F64" s="87"/>
      <c r="G64" s="87"/>
      <c r="H64" s="87"/>
      <c r="I64" s="87"/>
      <c r="J64" s="87"/>
      <c r="K64" s="87"/>
      <c r="L64" s="87"/>
      <c r="M64" s="2"/>
      <c r="N64" s="2"/>
      <c r="O64" s="2"/>
      <c r="P64" s="2"/>
      <c r="Q64" s="4"/>
      <c r="R64" s="4"/>
      <c r="S64" s="4"/>
      <c r="T64" s="4"/>
      <c r="U64" s="4"/>
      <c r="V64" s="4"/>
      <c r="W64" s="4"/>
      <c r="X64" s="4"/>
      <c r="Y64" s="4"/>
      <c r="Z64" s="4"/>
    </row>
    <row r="65" spans="1:26" ht="16.5" customHeight="1">
      <c r="A65" s="82"/>
      <c r="B65" s="82"/>
      <c r="C65" s="82"/>
      <c r="D65" s="82"/>
      <c r="E65" s="82"/>
      <c r="F65" s="82"/>
      <c r="G65" s="82"/>
      <c r="H65" s="82"/>
      <c r="I65" s="82"/>
      <c r="J65" s="82"/>
      <c r="K65" s="82"/>
      <c r="L65" s="82"/>
      <c r="M65" s="2"/>
      <c r="N65" s="2"/>
      <c r="O65" s="2"/>
      <c r="P65" s="2"/>
      <c r="Q65" s="4"/>
      <c r="R65" s="4"/>
      <c r="S65" s="4"/>
      <c r="T65" s="4"/>
      <c r="U65" s="4"/>
      <c r="V65" s="4"/>
      <c r="W65" s="4"/>
      <c r="X65" s="4"/>
      <c r="Y65" s="4"/>
      <c r="Z65" s="4"/>
    </row>
    <row r="66" spans="1:26" ht="16.5" customHeight="1">
      <c r="A66" s="92">
        <v>20</v>
      </c>
      <c r="B66" s="93" t="str">
        <f>IF(MID('2. Identificación del Riesgo'!H66:H68,1,27)="Seguridad de la Información",'2. Identificación del Riesgo'!B66:B68,
IF('2. Identificación del Riesgo'!H66:H68="","",
IF(MID('2. Identificación del Riesgo'!H66:H68,1,27)&lt;&gt;"Seguridad de la Información","No aplica")))</f>
        <v/>
      </c>
      <c r="C66" s="93" t="str">
        <f>IF(MID('2. Identificación del Riesgo'!H66:H68,1,27)="Seguridad de la Información",'2. Identificación del Riesgo'!C66:C68,
IF('2. Identificación del Riesgo'!H66:H68="","",
IF(MID('2. Identificación del Riesgo'!H66:H68,1,27)&lt;&gt;"Seguridad de la Información","No aplica")))</f>
        <v/>
      </c>
      <c r="D66" s="93" t="str">
        <f>IF(MID('2. Identificación del Riesgo'!H66:H68,1,27)="Seguridad de la Información",'2. Identificación del Riesgo'!G66:G68,
IF('2. Identificación del Riesgo'!H66:H68="","",
IF(MID('2. Identificación del Riesgo'!H66:H68,1,27)&lt;&gt;"Seguridad de la Información","No aplica")))</f>
        <v/>
      </c>
      <c r="E66" s="93" t="str">
        <f>IF(MID('2. Identificación del Riesgo'!H66:H68,1,27)="Seguridad de la Información",'2. Identificación del Riesgo'!H66:H68,
IF('2. Identificación del Riesgo'!H66:H68="","",
IF(MID('2. Identificación del Riesgo'!H66:H68,1,27)&lt;&gt;"Seguridad de la Información","No aplica")))</f>
        <v/>
      </c>
      <c r="F66" s="93" t="str">
        <f>IF(MID('2. Identificación del Riesgo'!H66:H68,1,27)="Seguridad de la Información",'2. Identificación del Riesgo'!I66:I68,
IF('2. Identificación del Riesgo'!H66:H68="","",
IF(MID('2. Identificación del Riesgo'!H66:H68,1,27)&lt;&gt;"Seguridad de la Información","No aplica")))</f>
        <v/>
      </c>
      <c r="G66" s="93"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3"/>
      <c r="I66" s="93"/>
      <c r="J66" s="102"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3"/>
      <c r="L66" s="93"/>
      <c r="M66" s="3"/>
      <c r="N66" s="3"/>
      <c r="O66" s="3"/>
      <c r="P66" s="3"/>
      <c r="Q66" s="4"/>
      <c r="R66" s="4"/>
      <c r="S66" s="4"/>
      <c r="T66" s="4"/>
      <c r="U66" s="4"/>
      <c r="V66" s="4"/>
      <c r="W66" s="4"/>
      <c r="X66" s="4"/>
      <c r="Y66" s="4"/>
      <c r="Z66" s="4"/>
    </row>
    <row r="67" spans="1:26" ht="16.5" customHeight="1">
      <c r="A67" s="87"/>
      <c r="B67" s="87"/>
      <c r="C67" s="87"/>
      <c r="D67" s="87"/>
      <c r="E67" s="87"/>
      <c r="F67" s="87"/>
      <c r="G67" s="87"/>
      <c r="H67" s="87"/>
      <c r="I67" s="87"/>
      <c r="J67" s="87"/>
      <c r="K67" s="87"/>
      <c r="L67" s="87"/>
      <c r="M67" s="2"/>
      <c r="N67" s="2"/>
      <c r="O67" s="2"/>
      <c r="P67" s="2"/>
      <c r="Q67" s="4"/>
      <c r="R67" s="4"/>
      <c r="S67" s="4"/>
      <c r="T67" s="4"/>
      <c r="U67" s="4"/>
      <c r="V67" s="4"/>
      <c r="W67" s="4"/>
      <c r="X67" s="4"/>
      <c r="Y67" s="4"/>
      <c r="Z67" s="4"/>
    </row>
    <row r="68" spans="1:26" ht="16.5" customHeight="1">
      <c r="A68" s="82"/>
      <c r="B68" s="82"/>
      <c r="C68" s="82"/>
      <c r="D68" s="82"/>
      <c r="E68" s="82"/>
      <c r="F68" s="82"/>
      <c r="G68" s="82"/>
      <c r="H68" s="82"/>
      <c r="I68" s="82"/>
      <c r="J68" s="82"/>
      <c r="K68" s="82"/>
      <c r="L68" s="82"/>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99" t="s">
        <v>264</v>
      </c>
      <c r="U1" s="58"/>
      <c r="V1" s="59"/>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99" t="s">
        <v>265</v>
      </c>
      <c r="U2" s="58"/>
      <c r="V2" s="59"/>
      <c r="W2" s="3"/>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69"/>
      <c r="T3" s="99" t="s">
        <v>266</v>
      </c>
      <c r="U3" s="58"/>
      <c r="V3" s="59"/>
      <c r="W3" s="3"/>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1"/>
      <c r="T4" s="99" t="s">
        <v>267</v>
      </c>
      <c r="U4" s="58"/>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89" t="s">
        <v>143</v>
      </c>
      <c r="B6" s="58"/>
      <c r="C6" s="58"/>
      <c r="D6" s="59"/>
      <c r="E6" s="89" t="s">
        <v>268</v>
      </c>
      <c r="F6" s="58"/>
      <c r="G6" s="58"/>
      <c r="H6" s="58"/>
      <c r="I6" s="58"/>
      <c r="J6" s="58"/>
      <c r="K6" s="58"/>
      <c r="L6" s="58"/>
      <c r="M6" s="58"/>
      <c r="N6" s="58"/>
      <c r="O6" s="58"/>
      <c r="P6" s="58"/>
      <c r="Q6" s="58"/>
      <c r="R6" s="58"/>
      <c r="S6" s="58"/>
      <c r="T6" s="58"/>
      <c r="U6" s="58"/>
      <c r="V6" s="59"/>
      <c r="W6" s="3"/>
      <c r="X6" s="3"/>
      <c r="Y6" s="3"/>
      <c r="Z6" s="3"/>
      <c r="AA6" s="3"/>
      <c r="AB6" s="3"/>
      <c r="AC6" s="3"/>
      <c r="AD6" s="3"/>
      <c r="AE6" s="3"/>
      <c r="AF6" s="3"/>
      <c r="AG6" s="3"/>
      <c r="AH6" s="3"/>
      <c r="AI6" s="3"/>
      <c r="AJ6" s="3"/>
      <c r="AK6" s="3"/>
      <c r="AL6" s="3"/>
      <c r="AM6" s="3"/>
    </row>
    <row r="7" spans="1:39" ht="15.75" customHeight="1">
      <c r="A7" s="86" t="s">
        <v>141</v>
      </c>
      <c r="B7" s="88" t="s">
        <v>142</v>
      </c>
      <c r="C7" s="83" t="s">
        <v>150</v>
      </c>
      <c r="D7" s="83" t="s">
        <v>151</v>
      </c>
      <c r="E7" s="81" t="s">
        <v>269</v>
      </c>
      <c r="F7" s="81" t="s">
        <v>270</v>
      </c>
      <c r="G7" s="81" t="s">
        <v>271</v>
      </c>
      <c r="H7" s="83" t="s">
        <v>272</v>
      </c>
      <c r="I7" s="103" t="s">
        <v>273</v>
      </c>
      <c r="J7" s="104"/>
      <c r="K7" s="105"/>
      <c r="L7" s="106" t="s">
        <v>274</v>
      </c>
      <c r="M7" s="58"/>
      <c r="N7" s="58"/>
      <c r="O7" s="58"/>
      <c r="P7" s="58"/>
      <c r="Q7" s="58"/>
      <c r="R7" s="107" t="s">
        <v>275</v>
      </c>
      <c r="S7" s="106" t="s">
        <v>144</v>
      </c>
      <c r="T7" s="58"/>
      <c r="U7" s="107" t="s">
        <v>276</v>
      </c>
      <c r="V7" s="107" t="s">
        <v>277</v>
      </c>
      <c r="W7" s="3"/>
      <c r="X7" s="3"/>
      <c r="Y7" s="3"/>
      <c r="Z7" s="3"/>
      <c r="AA7" s="3"/>
      <c r="AB7" s="3"/>
      <c r="AC7" s="3"/>
      <c r="AD7" s="3"/>
      <c r="AE7" s="3"/>
      <c r="AF7" s="3"/>
      <c r="AG7" s="3"/>
      <c r="AH7" s="3"/>
      <c r="AI7" s="3"/>
      <c r="AJ7" s="3"/>
      <c r="AK7" s="3"/>
      <c r="AL7" s="3"/>
      <c r="AM7" s="3"/>
    </row>
    <row r="8" spans="1:39" ht="52.5" customHeight="1">
      <c r="A8" s="82"/>
      <c r="B8" s="82"/>
      <c r="C8" s="82"/>
      <c r="D8" s="82"/>
      <c r="E8" s="82"/>
      <c r="F8" s="82"/>
      <c r="G8" s="82"/>
      <c r="H8" s="82"/>
      <c r="I8" s="19" t="s">
        <v>278</v>
      </c>
      <c r="J8" s="20" t="s">
        <v>279</v>
      </c>
      <c r="K8" s="19" t="s">
        <v>280</v>
      </c>
      <c r="L8" s="19" t="s">
        <v>281</v>
      </c>
      <c r="M8" s="19" t="s">
        <v>282</v>
      </c>
      <c r="N8" s="19" t="s">
        <v>283</v>
      </c>
      <c r="O8" s="19" t="s">
        <v>284</v>
      </c>
      <c r="P8" s="19" t="s">
        <v>285</v>
      </c>
      <c r="Q8" s="21" t="s">
        <v>286</v>
      </c>
      <c r="R8" s="82"/>
      <c r="S8" s="20" t="s">
        <v>287</v>
      </c>
      <c r="T8" s="20" t="s">
        <v>288</v>
      </c>
      <c r="U8" s="82"/>
      <c r="V8" s="82"/>
      <c r="W8" s="16"/>
      <c r="X8" s="16"/>
      <c r="Y8" s="16"/>
      <c r="Z8" s="16"/>
      <c r="AA8" s="16"/>
      <c r="AB8" s="16"/>
      <c r="AC8" s="16"/>
      <c r="AD8" s="16"/>
      <c r="AE8" s="16"/>
      <c r="AF8" s="16"/>
      <c r="AG8" s="16"/>
      <c r="AH8" s="16"/>
      <c r="AI8" s="16"/>
      <c r="AJ8" s="16"/>
      <c r="AK8" s="16"/>
      <c r="AL8" s="16"/>
      <c r="AM8" s="16"/>
    </row>
    <row r="9" spans="1:39" ht="30.75" customHeight="1">
      <c r="A9" s="92">
        <v>1</v>
      </c>
      <c r="B9" s="108"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Conocimiento del Riesgo y Efectos del Cambio Climático</v>
      </c>
      <c r="C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Grupo de Asistencia Técnica - Posibilidad de Afectación Reputacional por incumplimiento en los términos legales de entrega de los respuestas a las solicitudes recibidas, lo que podría generar investigaciones disciplinarias. Debido a que la demanda de solicitudes puede exceder la capacidad de respuesta del grupo de Asistencia Técnica.</v>
      </c>
      <c r="D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t="s">
        <v>289</v>
      </c>
      <c r="F9" s="22" t="s">
        <v>290</v>
      </c>
      <c r="G9" s="22" t="s">
        <v>291</v>
      </c>
      <c r="H9" s="22" t="str">
        <f t="shared" ref="H9:H68" si="0">CONCATENATE(E9," ",F9," ",G9)</f>
        <v xml:space="preserve">Profesional Especializado grado 29 - Grupo Asistencia Técnica  Emite correos electrónicos de alerta a los profesionales del grupo de Asistencia Técnica, con base en la información suministrada por parte del Asistente Administrativo de la Subidrección de Análisis de Riesgos,   sobre próximos vencimientos. Los correos se enviarán semanalmente indicando los vencimientos de la semana en curso y los próximos a vencerse durante la semana siguiente. Con el propósito de evitar que las respuestas  solicitadas se emitan por fuera de terminos legales. </v>
      </c>
      <c r="I9" s="23" t="s">
        <v>292</v>
      </c>
      <c r="J9" s="23" t="str">
        <f t="shared" ref="J9:J68" si="1">IF(OR(I9="Preventivo",I9="Detectivo"),"Afecta probabilidad",
IF(I9="Correctivo","Afecta Impacto",""))</f>
        <v>Afecta probabilidad</v>
      </c>
      <c r="K9" s="23" t="s">
        <v>293</v>
      </c>
      <c r="L9" s="23" t="s">
        <v>294</v>
      </c>
      <c r="M9" s="23" t="s">
        <v>295</v>
      </c>
      <c r="N9" s="23" t="s">
        <v>296</v>
      </c>
      <c r="O9" s="23" t="s">
        <v>297</v>
      </c>
      <c r="P9" s="23" t="s">
        <v>298</v>
      </c>
      <c r="Q9" s="23" t="s">
        <v>299</v>
      </c>
      <c r="R9" s="24">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5">
        <f>IF(OR(J9="",J9=0),"",
IF(J9="Afecta probabilidad",'2. Identificación del Riesgo'!$L$9,""))</f>
        <v>0.8</v>
      </c>
      <c r="T9" s="25" t="str">
        <f>IF(OR(J9="",J9=0),"",
IF(J9="Afecta Impacto",'2. Identificación del Riesgo'!$O$9,""))</f>
        <v/>
      </c>
      <c r="U9" s="25">
        <f t="shared" ref="U9:U68" si="3">IFERROR(IF(S9="",0,S9-(S9*R9)),0)</f>
        <v>0.48</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7"/>
      <c r="B10" s="87"/>
      <c r="C10" s="87"/>
      <c r="D10" s="87"/>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2"/>
      <c r="B11" s="82"/>
      <c r="C11" s="82"/>
      <c r="D11" s="82"/>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0.75" customHeight="1">
      <c r="A12" s="92">
        <v>2</v>
      </c>
      <c r="B12" s="10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Conocimiento del Riesgo y Efectos del Cambio Climático</v>
      </c>
      <c r="C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Grupo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v>
      </c>
      <c r="D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300</v>
      </c>
      <c r="F12" s="22" t="s">
        <v>301</v>
      </c>
      <c r="G12" s="22" t="s">
        <v>302</v>
      </c>
      <c r="H12" s="22" t="str">
        <f t="shared" si="0"/>
        <v>Profesional Encargado de elaboración del CT, del área de Conceptos Técnicos para la Palnifiación Territorial  Cuando se asigne o excluya un predio en la categoria de amenaza alta no urbanizable o riesgo alto no mitigable, el profesional encargado de la elaboración del Concepto Técnico deberá presentar y sustentar técnicamente ante comité interno de Conceptos Técnicos para la Planificación Territorial.  Con el Propósito de evitar errores involuntarios en la categorización de predios en Alto Riesgo No Mitigable y Amenaza Alta No Urbanizable.</v>
      </c>
      <c r="I12" s="23" t="s">
        <v>292</v>
      </c>
      <c r="J12" s="23" t="str">
        <f t="shared" si="1"/>
        <v>Afecta probabilidad</v>
      </c>
      <c r="K12" s="23" t="s">
        <v>293</v>
      </c>
      <c r="L12" s="23" t="s">
        <v>294</v>
      </c>
      <c r="M12" s="23" t="s">
        <v>295</v>
      </c>
      <c r="N12" s="23" t="s">
        <v>296</v>
      </c>
      <c r="O12" s="23" t="s">
        <v>303</v>
      </c>
      <c r="P12" s="23" t="s">
        <v>304</v>
      </c>
      <c r="Q12" s="23" t="s">
        <v>305</v>
      </c>
      <c r="R12" s="24">
        <f t="shared" si="2"/>
        <v>0.4</v>
      </c>
      <c r="S12" s="25">
        <f>IF(OR(J12="",J12=0),"",
IF(J12="Afecta probabilidad",'2. Identificación del Riesgo'!$L$12,""))</f>
        <v>0.2</v>
      </c>
      <c r="T12" s="25" t="str">
        <f>IF(OR(J12="",J12=0),"",
IF(J12="Afecta Impacto",'2. Identificación del Riesgo'!$O$12,""))</f>
        <v/>
      </c>
      <c r="U12" s="25">
        <f t="shared" si="3"/>
        <v>0.12</v>
      </c>
      <c r="V12" s="25">
        <f t="shared" si="4"/>
        <v>0</v>
      </c>
      <c r="W12" s="3"/>
      <c r="X12" s="3"/>
      <c r="Y12" s="3"/>
      <c r="Z12" s="3"/>
      <c r="AA12" s="3"/>
      <c r="AB12" s="3"/>
      <c r="AC12" s="3"/>
      <c r="AD12" s="3"/>
      <c r="AE12" s="3"/>
      <c r="AF12" s="3"/>
      <c r="AG12" s="3"/>
      <c r="AH12" s="3"/>
      <c r="AI12" s="3"/>
      <c r="AJ12" s="3"/>
      <c r="AK12" s="3"/>
      <c r="AL12" s="3"/>
      <c r="AM12" s="3"/>
    </row>
    <row r="13" spans="1:39" ht="30.75" customHeight="1">
      <c r="A13" s="87"/>
      <c r="B13" s="87"/>
      <c r="C13" s="87"/>
      <c r="D13" s="87"/>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75" customHeight="1">
      <c r="A14" s="82"/>
      <c r="B14" s="82"/>
      <c r="C14" s="82"/>
      <c r="D14" s="82"/>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92">
        <v>3</v>
      </c>
      <c r="B15" s="108"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Conocimiento del Riesgo y Efectos del Cambio Climático</v>
      </c>
      <c r="C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 xml:space="preserve">Grupo de Conceptos para la Planificación Territorial - Posibilidad de Afectación Reputacional por incumplimiento en los términos legales de entrega de los conceptos técnicos para legalización, regularización y/o planes parciales. </v>
      </c>
      <c r="D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2" t="s">
        <v>306</v>
      </c>
      <c r="F15" s="22" t="s">
        <v>307</v>
      </c>
      <c r="G15" s="22" t="s">
        <v>308</v>
      </c>
      <c r="H15" s="22" t="str">
        <f t="shared" si="0"/>
        <v>Profesional especializado 222-29 y 222-23 Diligencia mensualmente la Matriz de seguimiento a los Conceptos Técnicos (Control CT de CPT).
 con el propósito de obtener una alerta que permita  generar una respuesta oficial previa al vencimiento del radicado que indique a la entidad solicitante como se dará respuesta de fondo.</v>
      </c>
      <c r="I15" s="23" t="s">
        <v>292</v>
      </c>
      <c r="J15" s="23" t="str">
        <f t="shared" si="1"/>
        <v>Afecta probabilidad</v>
      </c>
      <c r="K15" s="23" t="s">
        <v>293</v>
      </c>
      <c r="L15" s="23" t="s">
        <v>294</v>
      </c>
      <c r="M15" s="23" t="s">
        <v>295</v>
      </c>
      <c r="N15" s="23" t="s">
        <v>296</v>
      </c>
      <c r="O15" s="23" t="s">
        <v>309</v>
      </c>
      <c r="P15" s="23" t="s">
        <v>298</v>
      </c>
      <c r="Q15" s="23" t="s">
        <v>310</v>
      </c>
      <c r="R15" s="24">
        <f t="shared" si="2"/>
        <v>0.4</v>
      </c>
      <c r="S15" s="25">
        <f>IF(OR(J15="",J15=0),"",
IF(J15="Afecta probabilidad",'2. Identificación del Riesgo'!$L$15,""))</f>
        <v>0.6</v>
      </c>
      <c r="T15" s="25" t="str">
        <f>IF(OR(J15="",J15=0),"",
IF(J15="Afecta Impacto",'2. Identificación del Riesgo'!$O$15,""))</f>
        <v/>
      </c>
      <c r="U15" s="25">
        <f t="shared" si="3"/>
        <v>0.36</v>
      </c>
      <c r="V15" s="25">
        <f t="shared" si="4"/>
        <v>0</v>
      </c>
      <c r="W15" s="3"/>
      <c r="X15" s="3"/>
      <c r="Y15" s="3"/>
      <c r="Z15" s="3"/>
      <c r="AA15" s="3"/>
      <c r="AB15" s="3"/>
      <c r="AC15" s="3"/>
      <c r="AD15" s="3"/>
      <c r="AE15" s="3"/>
      <c r="AF15" s="3"/>
      <c r="AG15" s="3"/>
      <c r="AH15" s="3"/>
      <c r="AI15" s="3"/>
      <c r="AJ15" s="3"/>
      <c r="AK15" s="3"/>
      <c r="AL15" s="3"/>
      <c r="AM15" s="3"/>
    </row>
    <row r="16" spans="1:39" ht="30.75" customHeight="1">
      <c r="A16" s="87"/>
      <c r="B16" s="87"/>
      <c r="C16" s="87"/>
      <c r="D16" s="87"/>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2"/>
      <c r="B17" s="82"/>
      <c r="C17" s="82"/>
      <c r="D17" s="82"/>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2">
        <v>4</v>
      </c>
      <c r="B18" s="108"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No aplica</v>
      </c>
      <c r="C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No aplica</v>
      </c>
      <c r="D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No aplica</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7"/>
      <c r="B19" s="87"/>
      <c r="C19" s="87"/>
      <c r="D19" s="87"/>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2"/>
      <c r="B20" s="82"/>
      <c r="C20" s="82"/>
      <c r="D20" s="82"/>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2">
        <v>5</v>
      </c>
      <c r="B21" s="108"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Conocimiento del Riesgo y Efectos del Cambio Climático</v>
      </c>
      <c r="C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xml:space="preserve">Grupo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(Falta de personal para la elaboración de respuestas) y externos (Cantidad de solicitudes recibidas) para dar respuesta a la cantidad de solicitudes recibidas. </v>
      </c>
      <c r="D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22" t="s">
        <v>311</v>
      </c>
      <c r="F21" s="22" t="s">
        <v>312</v>
      </c>
      <c r="G21" s="22" t="s">
        <v>313</v>
      </c>
      <c r="H21" s="22" t="str">
        <f t="shared" si="0"/>
        <v>Profesional Especializado grado 29 - Grupo de Conceptos para Proyectos Públicos Ejerce un control sobre los radicados asignados y los tiempos de vencimiento y generar alertas frente a los radicados próximos a vencerse. Se realiza diariamente Con el propósito de evitar que las respuestas  solicitadas se emitan por fuera de términos legales. (Se realiza mediante alertas por correo electrónico).</v>
      </c>
      <c r="I21" s="23" t="s">
        <v>292</v>
      </c>
      <c r="J21" s="23" t="str">
        <f t="shared" si="1"/>
        <v>Afecta probabilidad</v>
      </c>
      <c r="K21" s="23" t="s">
        <v>293</v>
      </c>
      <c r="L21" s="23" t="s">
        <v>294</v>
      </c>
      <c r="M21" s="23" t="s">
        <v>295</v>
      </c>
      <c r="N21" s="23" t="s">
        <v>314</v>
      </c>
      <c r="O21" s="23" t="s">
        <v>315</v>
      </c>
      <c r="P21" s="23" t="s">
        <v>298</v>
      </c>
      <c r="Q21" s="23" t="s">
        <v>316</v>
      </c>
      <c r="R21" s="24">
        <f t="shared" si="2"/>
        <v>0.4</v>
      </c>
      <c r="S21" s="25">
        <f>IF(OR(J21="",J21=0),"",
IF(J21="Afecta probabilidad",'2. Identificación del Riesgo'!$L$21,""))</f>
        <v>0.8</v>
      </c>
      <c r="T21" s="25" t="str">
        <f>IF(OR(J21="",J21=0),"",
IF(J21="Afecta Impacto",'2. Identificación del Riesgo'!$O$21,""))</f>
        <v/>
      </c>
      <c r="U21" s="25">
        <f t="shared" si="3"/>
        <v>0.48</v>
      </c>
      <c r="V21" s="25">
        <f t="shared" si="4"/>
        <v>0</v>
      </c>
      <c r="W21" s="3"/>
      <c r="X21" s="3"/>
      <c r="Y21" s="3"/>
      <c r="Z21" s="3"/>
      <c r="AA21" s="3"/>
      <c r="AB21" s="3"/>
      <c r="AC21" s="3"/>
      <c r="AD21" s="3"/>
      <c r="AE21" s="3"/>
      <c r="AF21" s="3"/>
      <c r="AG21" s="3"/>
      <c r="AH21" s="3"/>
      <c r="AI21" s="3"/>
      <c r="AJ21" s="3"/>
      <c r="AK21" s="3"/>
      <c r="AL21" s="3"/>
      <c r="AM21" s="3"/>
    </row>
    <row r="22" spans="1:39" ht="30.75" customHeight="1">
      <c r="A22" s="87"/>
      <c r="B22" s="87"/>
      <c r="C22" s="87"/>
      <c r="D22" s="87"/>
      <c r="E22" s="22" t="s">
        <v>311</v>
      </c>
      <c r="F22" s="22" t="s">
        <v>317</v>
      </c>
      <c r="G22" s="22" t="s">
        <v>318</v>
      </c>
      <c r="H22" s="22" t="str">
        <f t="shared" si="0"/>
        <v>Profesional Especializado grado 29 - Grupo de Conceptos para Proyectos Públicos Revisa permanentemente por parte de los contratistas y funcionarios los tiempos de vencimiento, de acuerdo con el CORDIS, y priorizar la elaboración, revisión y emisión de las respuestas. Se realiza diariamente con el propósito de evitar que las respuestas  solicitadas se emitan por fuera de términos legales.(Se realiza mediante alertas por correo electrónico).</v>
      </c>
      <c r="I22" s="23" t="s">
        <v>319</v>
      </c>
      <c r="J22" s="23" t="str">
        <f t="shared" si="1"/>
        <v>Afecta probabilidad</v>
      </c>
      <c r="K22" s="23" t="s">
        <v>293</v>
      </c>
      <c r="L22" s="23" t="s">
        <v>294</v>
      </c>
      <c r="M22" s="23" t="s">
        <v>295</v>
      </c>
      <c r="N22" s="23" t="s">
        <v>314</v>
      </c>
      <c r="O22" s="23"/>
      <c r="P22" s="23"/>
      <c r="Q22" s="23"/>
      <c r="R22" s="24">
        <f t="shared" si="2"/>
        <v>0.3</v>
      </c>
      <c r="S22" s="25">
        <f>IF(OR(J22="",J22=0),"",
IF(J22="Afecta probabilidad",
IF(J21="Afecta probabilidad",S21-(S21*R21),'2. Identificación del Riesgo'!$L$21),""))</f>
        <v>0.48</v>
      </c>
      <c r="T22" s="25" t="str">
        <f>IF(OR(J22="",J22=0),"",
IF(J22="Afecta Impacto",
IF(J21="Afecta Impacto",T21-(T21*R21),'2. Identificación del Riesgo'!$O$21),""))</f>
        <v/>
      </c>
      <c r="U22" s="25">
        <f t="shared" si="3"/>
        <v>0.33599999999999997</v>
      </c>
      <c r="V22" s="25">
        <f t="shared" si="4"/>
        <v>0</v>
      </c>
      <c r="W22" s="3"/>
      <c r="X22" s="3"/>
      <c r="Y22" s="3"/>
      <c r="Z22" s="3"/>
      <c r="AA22" s="3"/>
      <c r="AB22" s="3"/>
      <c r="AC22" s="3"/>
      <c r="AD22" s="3"/>
      <c r="AE22" s="3"/>
      <c r="AF22" s="3"/>
      <c r="AG22" s="3"/>
      <c r="AH22" s="3"/>
      <c r="AI22" s="3"/>
      <c r="AJ22" s="3"/>
      <c r="AK22" s="3"/>
      <c r="AL22" s="3"/>
      <c r="AM22" s="3"/>
    </row>
    <row r="23" spans="1:39" ht="30.75" customHeight="1">
      <c r="A23" s="82"/>
      <c r="B23" s="82"/>
      <c r="C23" s="82"/>
      <c r="D23" s="82"/>
      <c r="E23" s="22" t="s">
        <v>311</v>
      </c>
      <c r="F23" s="22" t="s">
        <v>320</v>
      </c>
      <c r="G23" s="22" t="s">
        <v>318</v>
      </c>
      <c r="H23" s="22" t="str">
        <f t="shared" si="0"/>
        <v>Profesional Especializado grado 29 - Grupo de Conceptos para Proyectos Públicos Revisa permanentemente por parte de los contratistas y funcionarios las correcciones que se realizan a los documentos elaborados y priorizar los ajustes y la devolución de los documentos corregidos asi como la emisión de los mismos.  Se realiza diariamente con el propósito de evitar que las respuestas  solicitadas se emitan por fuera de términos legales.(Se realiza mediante alertas por correo electrónico).</v>
      </c>
      <c r="I23" s="23" t="s">
        <v>319</v>
      </c>
      <c r="J23" s="23" t="str">
        <f t="shared" si="1"/>
        <v>Afecta probabilidad</v>
      </c>
      <c r="K23" s="23" t="s">
        <v>293</v>
      </c>
      <c r="L23" s="23" t="s">
        <v>294</v>
      </c>
      <c r="M23" s="23" t="s">
        <v>295</v>
      </c>
      <c r="N23" s="23" t="s">
        <v>314</v>
      </c>
      <c r="O23" s="23"/>
      <c r="P23" s="23"/>
      <c r="Q23" s="23"/>
      <c r="R23" s="24">
        <f t="shared" si="2"/>
        <v>0.3</v>
      </c>
      <c r="S23" s="25">
        <f>IF(OR(J23="",J23=0),"",
IF(J23="Afecta probabilidad",
IF(J22="Afecta probabilidad",S22-(S22*R22),
IF(J21="Afecta probabilidad",S21-(S21*R21),'2. Identificación del Riesgo'!$L$21)),""))</f>
        <v>0.33599999999999997</v>
      </c>
      <c r="T23" s="25" t="str">
        <f>IF(OR(J23="",J23=0),"",
IF(J23="Afecta Impacto",
IF(J22="Afecta Impacto",T22-(T22*R22),
IF(J21="Afecta Impacto",T21-(T21*R21),'2. Identificación del Riesgo'!$O$21)),""))</f>
        <v/>
      </c>
      <c r="U23" s="25">
        <f t="shared" si="3"/>
        <v>0.23519999999999996</v>
      </c>
      <c r="V23" s="25">
        <f t="shared" si="4"/>
        <v>0</v>
      </c>
      <c r="W23" s="3"/>
      <c r="X23" s="3"/>
      <c r="Y23" s="3"/>
      <c r="Z23" s="3"/>
      <c r="AA23" s="3"/>
      <c r="AB23" s="3"/>
      <c r="AC23" s="3"/>
      <c r="AD23" s="3"/>
      <c r="AE23" s="3"/>
      <c r="AF23" s="3"/>
      <c r="AG23" s="3"/>
      <c r="AH23" s="3"/>
      <c r="AI23" s="3"/>
      <c r="AJ23" s="3"/>
      <c r="AK23" s="3"/>
      <c r="AL23" s="3"/>
      <c r="AM23" s="3"/>
    </row>
    <row r="24" spans="1:39" ht="30.75" customHeight="1">
      <c r="A24" s="92">
        <v>6</v>
      </c>
      <c r="B24" s="108"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Conocimiento del Riesgo y Efectos del Cambio Climático</v>
      </c>
      <c r="C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xml:space="preserve">Posibilidad de afectación reputacional porque la información de los escenarios de riesgos que se encuentra publicada este desactualizada o sin soportes técnicos o sin incluir cambios normativos y que la comunidad consulte información imprecisa  o que la información misional esté desactualizada. </v>
      </c>
      <c r="D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Gestión</v>
      </c>
      <c r="E24" s="22" t="s">
        <v>306</v>
      </c>
      <c r="F24" s="22" t="s">
        <v>321</v>
      </c>
      <c r="G24" s="22" t="s">
        <v>322</v>
      </c>
      <c r="H24" s="22" t="str">
        <f t="shared" si="0"/>
        <v>Profesional especializado 222-29 y 222-23 Verifica que exista un responsable con el propósito que exista soporte técnico y que estén validados los contenidos. La accion se realiza de manera mensual y se registra en los formatos de caracterización dispuestos para tal fin (CR-FT-35, CR-FT-36, CR-FT-37, CR-FT-38 y CR-FT-43</v>
      </c>
      <c r="I24" s="23" t="s">
        <v>292</v>
      </c>
      <c r="J24" s="23" t="str">
        <f t="shared" si="1"/>
        <v>Afecta probabilidad</v>
      </c>
      <c r="K24" s="23" t="s">
        <v>293</v>
      </c>
      <c r="L24" s="23" t="s">
        <v>294</v>
      </c>
      <c r="M24" s="23" t="s">
        <v>323</v>
      </c>
      <c r="N24" s="23" t="s">
        <v>296</v>
      </c>
      <c r="O24" s="23"/>
      <c r="P24" s="23"/>
      <c r="Q24" s="23"/>
      <c r="R24" s="24">
        <f t="shared" si="2"/>
        <v>0.4</v>
      </c>
      <c r="S24" s="25">
        <f>IF(OR(J24="",J24=0),"",
IF(J24="Afecta probabilidad",'2. Identificación del Riesgo'!$L$24,""))</f>
        <v>0.2</v>
      </c>
      <c r="T24" s="25" t="str">
        <f>IF(OR(J24="",J24=0),"",
IF(J24="Afecta Impacto",'2. Identificación del Riesgo'!$O$24,""))</f>
        <v/>
      </c>
      <c r="U24" s="25">
        <f t="shared" si="3"/>
        <v>0.12</v>
      </c>
      <c r="V24" s="25">
        <f t="shared" si="4"/>
        <v>0</v>
      </c>
      <c r="W24" s="3"/>
      <c r="X24" s="3"/>
      <c r="Y24" s="3"/>
      <c r="Z24" s="3"/>
      <c r="AA24" s="3"/>
      <c r="AB24" s="3"/>
      <c r="AC24" s="3"/>
      <c r="AD24" s="3"/>
      <c r="AE24" s="3"/>
      <c r="AF24" s="3"/>
      <c r="AG24" s="3"/>
      <c r="AH24" s="3"/>
      <c r="AI24" s="3"/>
      <c r="AJ24" s="3"/>
      <c r="AK24" s="3"/>
      <c r="AL24" s="3"/>
      <c r="AM24" s="3"/>
    </row>
    <row r="25" spans="1:39" ht="30.75" customHeight="1">
      <c r="A25" s="87"/>
      <c r="B25" s="87"/>
      <c r="C25" s="87"/>
      <c r="D25" s="87"/>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2"/>
      <c r="B26" s="82"/>
      <c r="C26" s="82"/>
      <c r="D26" s="82"/>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2">
        <v>7</v>
      </c>
      <c r="B27" s="108"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Conocimiento del Riesgo y Efectos del Cambio Climático</v>
      </c>
      <c r="C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Posibilidad de afectación económica de la entidad, por incumplimiento en la obtención de los estudios o diseños, debido a la entrega de productos incompletos o desviaciones en el cronograma que no fuesen gestionadas contractualmente.</v>
      </c>
      <c r="D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Gestión</v>
      </c>
      <c r="E27" s="22" t="s">
        <v>324</v>
      </c>
      <c r="F27" s="22" t="s">
        <v>325</v>
      </c>
      <c r="G27" s="22" t="s">
        <v>326</v>
      </c>
      <c r="H27" s="22" t="str">
        <f t="shared" si="0"/>
        <v>Supervisor del contrato / apoyo a la supervisión / interventoría  revisará y aprobará el cronograma del proyecto elaborado al inicio del contrato, donde se asignan tiempos adecuados y se deberá generar oficio de aprobación como evidencia.</v>
      </c>
      <c r="I27" s="23" t="s">
        <v>292</v>
      </c>
      <c r="J27" s="23" t="str">
        <f t="shared" si="1"/>
        <v>Afecta probabilidad</v>
      </c>
      <c r="K27" s="23" t="s">
        <v>293</v>
      </c>
      <c r="L27" s="23" t="s">
        <v>327</v>
      </c>
      <c r="M27" s="23" t="s">
        <v>295</v>
      </c>
      <c r="N27" s="23" t="s">
        <v>296</v>
      </c>
      <c r="O27" s="23" t="s">
        <v>328</v>
      </c>
      <c r="P27" s="23" t="s">
        <v>329</v>
      </c>
      <c r="Q27" s="23" t="s">
        <v>330</v>
      </c>
      <c r="R27" s="24">
        <f t="shared" si="2"/>
        <v>0.4</v>
      </c>
      <c r="S27" s="25">
        <f>IF(OR(J27="",J27=0),"",
IF(J27="Afecta probabilidad",'2. Identificación del Riesgo'!$L$27,""))</f>
        <v>0.6</v>
      </c>
      <c r="T27" s="25" t="str">
        <f>IF(OR(J27="",J27=0),"",
IF(J27="Afecta Impacto",'2. Identificación del Riesgo'!$O$27,""))</f>
        <v/>
      </c>
      <c r="U27" s="25">
        <f t="shared" si="3"/>
        <v>0.36</v>
      </c>
      <c r="V27" s="25">
        <f t="shared" si="4"/>
        <v>0</v>
      </c>
      <c r="W27" s="3"/>
      <c r="X27" s="3"/>
      <c r="Y27" s="3"/>
      <c r="Z27" s="3"/>
      <c r="AA27" s="3"/>
      <c r="AB27" s="3"/>
      <c r="AC27" s="3"/>
      <c r="AD27" s="3"/>
      <c r="AE27" s="3"/>
      <c r="AF27" s="3"/>
      <c r="AG27" s="3"/>
      <c r="AH27" s="3"/>
      <c r="AI27" s="3"/>
      <c r="AJ27" s="3"/>
      <c r="AK27" s="3"/>
      <c r="AL27" s="3"/>
      <c r="AM27" s="3"/>
    </row>
    <row r="28" spans="1:39" ht="30.75" customHeight="1">
      <c r="A28" s="87"/>
      <c r="B28" s="87"/>
      <c r="C28" s="87"/>
      <c r="D28" s="87"/>
      <c r="E28" s="22" t="s">
        <v>324</v>
      </c>
      <c r="F28" s="22" t="s">
        <v>331</v>
      </c>
      <c r="G28" s="22" t="s">
        <v>332</v>
      </c>
      <c r="H28" s="22" t="str">
        <f t="shared" si="0"/>
        <v>Supervisor del contrato / apoyo a la supervisión / interventoría  realizará seguimiento mensual detallado mediante informes que permitan identificar desviaciones, demoras o viscisitudes.</v>
      </c>
      <c r="I28" s="23" t="s">
        <v>319</v>
      </c>
      <c r="J28" s="23" t="str">
        <f t="shared" si="1"/>
        <v>Afecta probabilidad</v>
      </c>
      <c r="K28" s="23" t="s">
        <v>293</v>
      </c>
      <c r="L28" s="23" t="s">
        <v>327</v>
      </c>
      <c r="M28" s="23" t="s">
        <v>295</v>
      </c>
      <c r="N28" s="23" t="s">
        <v>296</v>
      </c>
      <c r="O28" s="23" t="s">
        <v>328</v>
      </c>
      <c r="P28" s="23" t="s">
        <v>333</v>
      </c>
      <c r="Q28" s="23" t="s">
        <v>334</v>
      </c>
      <c r="R28" s="24">
        <f t="shared" si="2"/>
        <v>0.3</v>
      </c>
      <c r="S28" s="25">
        <f>IF(OR(J28="",J28=0),"",
IF(J28="Afecta probabilidad",
IF(J27="Afecta probabilidad",S27-(S27*R27),'2. Identificación del Riesgo'!$L$27),""))</f>
        <v>0.36</v>
      </c>
      <c r="T28" s="25" t="str">
        <f>IF(OR(J28="",J28=0),"",
IF(J28="Afecta Impacto",
IF(J27="Afecta Impacto",T27-(T27*R27),'2. Identificación del Riesgo'!$O$27),""))</f>
        <v/>
      </c>
      <c r="U28" s="25">
        <f t="shared" si="3"/>
        <v>0.252</v>
      </c>
      <c r="V28" s="25">
        <f t="shared" si="4"/>
        <v>0</v>
      </c>
      <c r="W28" s="3"/>
      <c r="X28" s="3"/>
      <c r="Y28" s="3"/>
      <c r="Z28" s="3"/>
      <c r="AA28" s="3"/>
      <c r="AB28" s="3"/>
      <c r="AC28" s="3"/>
      <c r="AD28" s="3"/>
      <c r="AE28" s="3"/>
      <c r="AF28" s="3"/>
      <c r="AG28" s="3"/>
      <c r="AH28" s="3"/>
      <c r="AI28" s="3"/>
      <c r="AJ28" s="3"/>
      <c r="AK28" s="3"/>
      <c r="AL28" s="3"/>
      <c r="AM28" s="3"/>
    </row>
    <row r="29" spans="1:39" ht="30.75" customHeight="1">
      <c r="A29" s="82"/>
      <c r="B29" s="82"/>
      <c r="C29" s="82"/>
      <c r="D29" s="82"/>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2">
        <v>8</v>
      </c>
      <c r="B30" s="108"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Conocimiento del Riesgo y Efectos del Cambio Climático</v>
      </c>
      <c r="C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Posibilidad de afectación económica o presupuestal y reputacional por la ausencia o inadecuado seguimiento a la ejecución de los contratos de bienes y/o servicios supervisados por el equipo, debido a malas prácticas de supervisión de contratos en su fase de ejecución.</v>
      </c>
      <c r="D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Gestión</v>
      </c>
      <c r="E30" s="22" t="s">
        <v>335</v>
      </c>
      <c r="F30" s="22" t="s">
        <v>336</v>
      </c>
      <c r="G30" s="22" t="s">
        <v>337</v>
      </c>
      <c r="H30" s="22" t="str">
        <f t="shared" si="0"/>
        <v>Supervisor del contrato / apoyo a la supervisión realizará seguimiento mensual detallado a la ejecución contractual para identificar el cumplimiento del objeto y obligaciones contractuales mediante la revisión de informes periódicos, las revisión de evidencias cargadas en el sistema NAS y la verificación de las características técnicas de los productos contratados.</v>
      </c>
      <c r="I30" s="23" t="s">
        <v>319</v>
      </c>
      <c r="J30" s="23" t="str">
        <f t="shared" si="1"/>
        <v>Afecta probabilidad</v>
      </c>
      <c r="K30" s="23" t="s">
        <v>293</v>
      </c>
      <c r="L30" s="23" t="s">
        <v>327</v>
      </c>
      <c r="M30" s="23" t="s">
        <v>295</v>
      </c>
      <c r="N30" s="23" t="s">
        <v>296</v>
      </c>
      <c r="O30" s="23" t="s">
        <v>328</v>
      </c>
      <c r="P30" s="23" t="s">
        <v>338</v>
      </c>
      <c r="Q30" s="23" t="s">
        <v>339</v>
      </c>
      <c r="R30" s="24">
        <f t="shared" si="2"/>
        <v>0.3</v>
      </c>
      <c r="S30" s="25">
        <f>IF(OR(J30="",J30=0),"",
IF(J30="Afecta probabilidad",'2. Identificación del Riesgo'!$L$30,""))</f>
        <v>0.4</v>
      </c>
      <c r="T30" s="25" t="str">
        <f>IF(OR(J30="",J30=0),"",
IF(J30="Afecta Impacto",'2. Identificación del Riesgo'!$O$30,""))</f>
        <v/>
      </c>
      <c r="U30" s="25">
        <f t="shared" si="3"/>
        <v>0.28000000000000003</v>
      </c>
      <c r="V30" s="25">
        <f t="shared" si="4"/>
        <v>0</v>
      </c>
      <c r="W30" s="3"/>
      <c r="X30" s="3"/>
      <c r="Y30" s="3"/>
      <c r="Z30" s="3"/>
      <c r="AA30" s="3"/>
      <c r="AB30" s="3"/>
      <c r="AC30" s="3"/>
      <c r="AD30" s="3"/>
      <c r="AE30" s="3"/>
      <c r="AF30" s="3"/>
      <c r="AG30" s="3"/>
      <c r="AH30" s="3"/>
      <c r="AI30" s="3"/>
      <c r="AJ30" s="3"/>
      <c r="AK30" s="3"/>
      <c r="AL30" s="3"/>
      <c r="AM30" s="3"/>
    </row>
    <row r="31" spans="1:39" ht="30.75" customHeight="1">
      <c r="A31" s="87"/>
      <c r="B31" s="87"/>
      <c r="C31" s="87"/>
      <c r="D31" s="87"/>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2"/>
      <c r="B32" s="82"/>
      <c r="C32" s="82"/>
      <c r="D32" s="82"/>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2">
        <v>9</v>
      </c>
      <c r="B33" s="108"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Conocimiento del Riesgo y Efectos del Cambio Climático</v>
      </c>
      <c r="C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Grupo SIG - Posibilidad de Afectación Reputacional  porque la información sobre Conceptos y Diagnósticos Técnicos Emitidos en la Base de Datos Geográfica Corporativa del IDIGER, se encuentra desactualizada, afectando la consulta de antecedentes y ocasionando respuestas oficiales incompletas o con información desactualizada. Esto debido a que no se informa oportunamente al grupo del Sistema de Información Geográfica sobre la emisión de los documentos.</v>
      </c>
      <c r="D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Gestión</v>
      </c>
      <c r="E33" s="22" t="s">
        <v>340</v>
      </c>
      <c r="F33" s="22" t="s">
        <v>341</v>
      </c>
      <c r="G33" s="22" t="s">
        <v>342</v>
      </c>
      <c r="H33" s="22" t="str">
        <f t="shared" si="0"/>
        <v>Profesional  SIG y Profesional CPT Realiza el envío de listados de conceptos emitidos en el mes, listado que se contrasta con la base. Para identificar los conceptos técnicos emitidos que no han sido cargados cada mes mediante la revisión del listado vs la base de datos geográfica.</v>
      </c>
      <c r="I33" s="23" t="s">
        <v>292</v>
      </c>
      <c r="J33" s="23" t="str">
        <f t="shared" si="1"/>
        <v>Afecta probabilidad</v>
      </c>
      <c r="K33" s="23" t="s">
        <v>293</v>
      </c>
      <c r="L33" s="23" t="s">
        <v>327</v>
      </c>
      <c r="M33" s="23" t="s">
        <v>295</v>
      </c>
      <c r="N33" s="23" t="s">
        <v>296</v>
      </c>
      <c r="O33" s="23" t="s">
        <v>297</v>
      </c>
      <c r="P33" s="23" t="s">
        <v>297</v>
      </c>
      <c r="Q33" s="23" t="s">
        <v>343</v>
      </c>
      <c r="R33" s="24">
        <f t="shared" si="2"/>
        <v>0.4</v>
      </c>
      <c r="S33" s="25">
        <f>IF(OR(J33="",J33=0),"",
IF(J33="Afecta probabilidad",'2. Identificación del Riesgo'!$L$33,""))</f>
        <v>0.6</v>
      </c>
      <c r="T33" s="25" t="str">
        <f>IF(OR(J33="",J33=0),"",
IF(J33="Afecta Impacto",'2. Identificación del Riesgo'!$O$33,""))</f>
        <v/>
      </c>
      <c r="U33" s="25">
        <f t="shared" si="3"/>
        <v>0.36</v>
      </c>
      <c r="V33" s="25">
        <f t="shared" si="4"/>
        <v>0</v>
      </c>
      <c r="W33" s="3"/>
      <c r="X33" s="3"/>
      <c r="Y33" s="3"/>
      <c r="Z33" s="3"/>
      <c r="AA33" s="3"/>
      <c r="AB33" s="3"/>
      <c r="AC33" s="3"/>
      <c r="AD33" s="3"/>
      <c r="AE33" s="3"/>
      <c r="AF33" s="3"/>
      <c r="AG33" s="3"/>
      <c r="AH33" s="3"/>
      <c r="AI33" s="3"/>
      <c r="AJ33" s="3"/>
      <c r="AK33" s="3"/>
      <c r="AL33" s="3"/>
      <c r="AM33" s="3"/>
    </row>
    <row r="34" spans="1:39" ht="30.75" customHeight="1">
      <c r="A34" s="87"/>
      <c r="B34" s="87"/>
      <c r="C34" s="87"/>
      <c r="D34" s="87"/>
      <c r="E34" s="22" t="s">
        <v>344</v>
      </c>
      <c r="F34" s="22" t="s">
        <v>345</v>
      </c>
      <c r="G34" s="22" t="s">
        <v>346</v>
      </c>
      <c r="H34" s="22" t="str">
        <f t="shared" si="0"/>
        <v>Profesional SIG y Profesional Asistencia Técnica El profesional de asistencia técnica solicita la elaboración de la salida gráfica del Diagnóstico Técnico, el profesional SIG con la solicitud realiza el ingreso del registro en la Base Geográfica Corporativa del IDIGER. Para el ingreso del registro del Diagnóstico Técnico en la Base Geográfica Corporativa del IDIGER, el profesional de asistencia envia una solicitud mediante correo electronico para cada diagnóstico elaborado.</v>
      </c>
      <c r="I34" s="23" t="s">
        <v>292</v>
      </c>
      <c r="J34" s="23" t="str">
        <f t="shared" si="1"/>
        <v>Afecta probabilidad</v>
      </c>
      <c r="K34" s="23" t="s">
        <v>293</v>
      </c>
      <c r="L34" s="23" t="s">
        <v>327</v>
      </c>
      <c r="M34" s="23" t="s">
        <v>295</v>
      </c>
      <c r="N34" s="23" t="s">
        <v>296</v>
      </c>
      <c r="O34" s="23" t="s">
        <v>297</v>
      </c>
      <c r="P34" s="23" t="s">
        <v>297</v>
      </c>
      <c r="Q34" s="23" t="s">
        <v>343</v>
      </c>
      <c r="R34" s="24">
        <f t="shared" si="2"/>
        <v>0.4</v>
      </c>
      <c r="S34" s="25">
        <f>IF(OR(J34="",J34=0),"",
IF(J34="Afecta probabilidad",
IF(J33="Afecta probabilidad",S33-(S33*R33),'2. Identificación del Riesgo'!$L$33),""))</f>
        <v>0.36</v>
      </c>
      <c r="T34" s="25" t="str">
        <f>IF(OR(J34="",J34=0),"",
IF(J34="Afecta Impacto",
IF(J33="Afecta Impacto",T33-(T33*R33),'2. Identificación del Riesgo'!$O$33),""))</f>
        <v/>
      </c>
      <c r="U34" s="25">
        <f t="shared" si="3"/>
        <v>0.216</v>
      </c>
      <c r="V34" s="25">
        <f t="shared" si="4"/>
        <v>0</v>
      </c>
      <c r="W34" s="3"/>
      <c r="X34" s="3"/>
      <c r="Y34" s="3"/>
      <c r="Z34" s="3"/>
      <c r="AA34" s="3"/>
      <c r="AB34" s="3"/>
      <c r="AC34" s="3"/>
      <c r="AD34" s="3"/>
      <c r="AE34" s="3"/>
      <c r="AF34" s="3"/>
      <c r="AG34" s="3"/>
      <c r="AH34" s="3"/>
      <c r="AI34" s="3"/>
      <c r="AJ34" s="3"/>
      <c r="AK34" s="3"/>
      <c r="AL34" s="3"/>
      <c r="AM34" s="3"/>
    </row>
    <row r="35" spans="1:39" ht="30.75" customHeight="1">
      <c r="A35" s="82"/>
      <c r="B35" s="82"/>
      <c r="C35" s="82"/>
      <c r="D35" s="82"/>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2">
        <v>10</v>
      </c>
      <c r="B36" s="108"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7"/>
      <c r="B37" s="87"/>
      <c r="C37" s="87"/>
      <c r="D37" s="87"/>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2"/>
      <c r="B38" s="82"/>
      <c r="C38" s="82"/>
      <c r="D38" s="82"/>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2">
        <v>11</v>
      </c>
      <c r="B39" s="108"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7"/>
      <c r="B40" s="87"/>
      <c r="C40" s="87"/>
      <c r="D40" s="87"/>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2"/>
      <c r="B41" s="82"/>
      <c r="C41" s="82"/>
      <c r="D41" s="82"/>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2">
        <v>12</v>
      </c>
      <c r="B42" s="108"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7"/>
      <c r="B43" s="87"/>
      <c r="C43" s="87"/>
      <c r="D43" s="87"/>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2"/>
      <c r="B44" s="82"/>
      <c r="C44" s="82"/>
      <c r="D44" s="82"/>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2">
        <v>13</v>
      </c>
      <c r="B45" s="108"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7"/>
      <c r="B46" s="87"/>
      <c r="C46" s="87"/>
      <c r="D46" s="87"/>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2"/>
      <c r="B47" s="82"/>
      <c r="C47" s="82"/>
      <c r="D47" s="82"/>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2">
        <v>14</v>
      </c>
      <c r="B48" s="108"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7"/>
      <c r="B49" s="87"/>
      <c r="C49" s="87"/>
      <c r="D49" s="87"/>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2"/>
      <c r="B50" s="82"/>
      <c r="C50" s="82"/>
      <c r="D50" s="82"/>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2">
        <v>15</v>
      </c>
      <c r="B51" s="108"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7"/>
      <c r="B52" s="87"/>
      <c r="C52" s="87"/>
      <c r="D52" s="87"/>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2"/>
      <c r="B53" s="82"/>
      <c r="C53" s="82"/>
      <c r="D53" s="82"/>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2">
        <v>16</v>
      </c>
      <c r="B54" s="108"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7"/>
      <c r="B55" s="87"/>
      <c r="C55" s="87"/>
      <c r="D55" s="87"/>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2"/>
      <c r="B56" s="82"/>
      <c r="C56" s="82"/>
      <c r="D56" s="82"/>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2">
        <v>17</v>
      </c>
      <c r="B57" s="108"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7"/>
      <c r="B58" s="87"/>
      <c r="C58" s="87"/>
      <c r="D58" s="87"/>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2"/>
      <c r="B59" s="82"/>
      <c r="C59" s="82"/>
      <c r="D59" s="82"/>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2">
        <v>18</v>
      </c>
      <c r="B60" s="108"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7"/>
      <c r="B61" s="87"/>
      <c r="C61" s="87"/>
      <c r="D61" s="87"/>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2"/>
      <c r="B62" s="82"/>
      <c r="C62" s="82"/>
      <c r="D62" s="82"/>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2">
        <v>19</v>
      </c>
      <c r="B63" s="108"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7"/>
      <c r="B64" s="87"/>
      <c r="C64" s="87"/>
      <c r="D64" s="87"/>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2"/>
      <c r="B65" s="82"/>
      <c r="C65" s="82"/>
      <c r="D65" s="82"/>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2">
        <v>20</v>
      </c>
      <c r="B66" s="108"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7"/>
      <c r="B67" s="87"/>
      <c r="C67" s="87"/>
      <c r="D67" s="87"/>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2"/>
      <c r="B68" s="82"/>
      <c r="C68" s="82"/>
      <c r="D68" s="82"/>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Listas!$J$2:$J$4</xm:f>
          </x14:formula1>
          <xm:sqref>K9:K68</xm:sqref>
        </x14:dataValidation>
        <x14:dataValidation type="list" allowBlank="1" showErrorMessage="1">
          <x14:formula1>
            <xm:f>Listas!$L$2:$L$4</xm:f>
          </x14:formula1>
          <xm:sqref>M9:M68</xm:sqref>
        </x14:dataValidation>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Listas!$I$2:$I$5</xm:f>
          </x14:formula1>
          <xm:sqref>I9:I68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67"/>
      <c r="AA1" s="99" t="s">
        <v>347</v>
      </c>
      <c r="AB1" s="59"/>
      <c r="AC1" s="3"/>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69"/>
      <c r="AA2" s="99" t="s">
        <v>348</v>
      </c>
      <c r="AB2" s="59"/>
      <c r="AC2" s="3"/>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69"/>
      <c r="AA3" s="99" t="s">
        <v>349</v>
      </c>
      <c r="AB3" s="59"/>
      <c r="AC3" s="3"/>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1"/>
      <c r="AA4" s="99" t="s">
        <v>350</v>
      </c>
      <c r="AB4" s="59"/>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89" t="s">
        <v>143</v>
      </c>
      <c r="B6" s="58"/>
      <c r="C6" s="58"/>
      <c r="D6" s="59"/>
      <c r="E6" s="89" t="s">
        <v>272</v>
      </c>
      <c r="F6" s="58"/>
      <c r="G6" s="58"/>
      <c r="H6" s="58"/>
      <c r="I6" s="58"/>
      <c r="J6" s="59"/>
      <c r="K6" s="89" t="s">
        <v>351</v>
      </c>
      <c r="L6" s="58"/>
      <c r="M6" s="58"/>
      <c r="N6" s="58"/>
      <c r="O6" s="58"/>
      <c r="P6" s="58"/>
      <c r="Q6" s="58"/>
      <c r="R6" s="58"/>
      <c r="S6" s="58"/>
      <c r="T6" s="58"/>
      <c r="U6" s="58"/>
      <c r="V6" s="58"/>
      <c r="W6" s="58"/>
      <c r="X6" s="58"/>
      <c r="Y6" s="58"/>
      <c r="Z6" s="58"/>
      <c r="AA6" s="58"/>
      <c r="AB6" s="59"/>
      <c r="AC6" s="3"/>
      <c r="AD6" s="3"/>
      <c r="AE6" s="3"/>
      <c r="AF6" s="3"/>
      <c r="AG6" s="3"/>
      <c r="AH6" s="3"/>
      <c r="AI6" s="3"/>
      <c r="AJ6" s="3"/>
      <c r="AK6" s="3"/>
      <c r="AL6" s="3"/>
      <c r="AM6" s="3"/>
      <c r="AN6" s="3"/>
      <c r="AO6" s="3"/>
      <c r="AP6" s="3"/>
      <c r="AQ6" s="3"/>
      <c r="AR6" s="3"/>
    </row>
    <row r="7" spans="1:44" ht="18" customHeight="1">
      <c r="A7" s="86" t="s">
        <v>141</v>
      </c>
      <c r="B7" s="88" t="s">
        <v>142</v>
      </c>
      <c r="C7" s="83" t="s">
        <v>150</v>
      </c>
      <c r="D7" s="83" t="s">
        <v>151</v>
      </c>
      <c r="E7" s="91" t="s">
        <v>269</v>
      </c>
      <c r="F7" s="91" t="s">
        <v>352</v>
      </c>
      <c r="G7" s="91" t="s">
        <v>353</v>
      </c>
      <c r="H7" s="91" t="s">
        <v>354</v>
      </c>
      <c r="I7" s="91" t="s">
        <v>355</v>
      </c>
      <c r="J7" s="91" t="s">
        <v>356</v>
      </c>
      <c r="K7" s="110" t="s">
        <v>357</v>
      </c>
      <c r="L7" s="110" t="s">
        <v>358</v>
      </c>
      <c r="M7" s="110" t="s">
        <v>359</v>
      </c>
      <c r="N7" s="110" t="s">
        <v>360</v>
      </c>
      <c r="O7" s="110" t="s">
        <v>361</v>
      </c>
      <c r="P7" s="110" t="s">
        <v>362</v>
      </c>
      <c r="Q7" s="110" t="s">
        <v>363</v>
      </c>
      <c r="R7" s="83" t="s">
        <v>364</v>
      </c>
      <c r="S7" s="83" t="s">
        <v>365</v>
      </c>
      <c r="T7" s="83" t="s">
        <v>366</v>
      </c>
      <c r="U7" s="91" t="s">
        <v>367</v>
      </c>
      <c r="V7" s="83" t="s">
        <v>368</v>
      </c>
      <c r="W7" s="83" t="s">
        <v>369</v>
      </c>
      <c r="X7" s="83" t="s">
        <v>370</v>
      </c>
      <c r="Y7" s="83" t="s">
        <v>371</v>
      </c>
      <c r="Z7" s="91" t="s">
        <v>372</v>
      </c>
      <c r="AA7" s="83" t="s">
        <v>373</v>
      </c>
      <c r="AB7" s="83" t="s">
        <v>374</v>
      </c>
      <c r="AC7" s="3"/>
      <c r="AD7" s="3"/>
      <c r="AE7" s="3"/>
      <c r="AF7" s="3"/>
      <c r="AG7" s="3"/>
      <c r="AH7" s="3"/>
      <c r="AI7" s="3"/>
      <c r="AJ7" s="3"/>
      <c r="AK7" s="3"/>
      <c r="AL7" s="3"/>
      <c r="AM7" s="3"/>
      <c r="AN7" s="3"/>
      <c r="AO7" s="3"/>
      <c r="AP7" s="3"/>
      <c r="AQ7" s="3"/>
      <c r="AR7" s="3"/>
    </row>
    <row r="8" spans="1:44" ht="59.25" customHeight="1">
      <c r="A8" s="82"/>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16"/>
      <c r="AD8" s="16"/>
      <c r="AE8" s="16"/>
      <c r="AF8" s="16"/>
      <c r="AG8" s="16"/>
      <c r="AH8" s="16"/>
      <c r="AI8" s="16"/>
      <c r="AJ8" s="16"/>
      <c r="AK8" s="16"/>
      <c r="AL8" s="16"/>
      <c r="AM8" s="16"/>
      <c r="AN8" s="16"/>
      <c r="AO8" s="16"/>
      <c r="AP8" s="16"/>
      <c r="AQ8" s="16"/>
      <c r="AR8" s="16"/>
    </row>
    <row r="9" spans="1:44" ht="45.75" customHeight="1">
      <c r="A9" s="92">
        <v>1</v>
      </c>
      <c r="B9" s="108"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6"/>
      <c r="F9" s="26"/>
      <c r="G9" s="26"/>
      <c r="H9" s="27"/>
      <c r="I9" s="27"/>
      <c r="J9" s="27"/>
      <c r="K9" s="28"/>
      <c r="L9" s="28"/>
      <c r="M9" s="28"/>
      <c r="N9" s="28"/>
      <c r="O9" s="28"/>
      <c r="P9" s="28"/>
      <c r="Q9" s="28"/>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09" t="str">
        <f>IF(AND(S9="",S10="",S11=""),"",AVERAGE(S9:S11))</f>
        <v/>
      </c>
      <c r="X9" s="109" t="str">
        <f>IF(W9="","",
IF(W9=100,"Fuerte",
IF(W9&lt;50,"Débil",
IF(OR(W9&gt;=50,W9&lt;100),"Moderado",""))))</f>
        <v/>
      </c>
      <c r="Y9" s="93" t="str">
        <f>IF(X9="","",IF(X9="Fuerte","NO","SI"))</f>
        <v/>
      </c>
      <c r="Z9" s="93"/>
      <c r="AA9" s="93"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98"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87"/>
      <c r="B10" s="87"/>
      <c r="C10" s="87"/>
      <c r="D10" s="87"/>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87"/>
      <c r="X10" s="87"/>
      <c r="Y10" s="87"/>
      <c r="Z10" s="87"/>
      <c r="AA10" s="87"/>
      <c r="AB10" s="87"/>
      <c r="AC10" s="3"/>
      <c r="AD10" s="3"/>
      <c r="AE10" s="3"/>
      <c r="AF10" s="3"/>
      <c r="AG10" s="3"/>
      <c r="AH10" s="3"/>
      <c r="AI10" s="3"/>
      <c r="AJ10" s="3"/>
      <c r="AK10" s="3"/>
      <c r="AL10" s="3"/>
      <c r="AM10" s="3"/>
      <c r="AN10" s="3"/>
      <c r="AO10" s="3"/>
      <c r="AP10" s="3"/>
      <c r="AQ10" s="3"/>
      <c r="AR10" s="3"/>
    </row>
    <row r="11" spans="1:44" ht="45.75" customHeight="1">
      <c r="A11" s="82"/>
      <c r="B11" s="82"/>
      <c r="C11" s="82"/>
      <c r="D11" s="82"/>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2"/>
      <c r="X11" s="82"/>
      <c r="Y11" s="82"/>
      <c r="Z11" s="82"/>
      <c r="AA11" s="82"/>
      <c r="AB11" s="82"/>
      <c r="AC11" s="3"/>
      <c r="AD11" s="3"/>
      <c r="AE11" s="3"/>
      <c r="AF11" s="3"/>
      <c r="AG11" s="3"/>
      <c r="AH11" s="3"/>
      <c r="AI11" s="3"/>
      <c r="AJ11" s="3"/>
      <c r="AK11" s="3"/>
      <c r="AL11" s="3"/>
      <c r="AM11" s="3"/>
      <c r="AN11" s="3"/>
      <c r="AO11" s="3"/>
      <c r="AP11" s="3"/>
      <c r="AQ11" s="3"/>
      <c r="AR11" s="3"/>
    </row>
    <row r="12" spans="1:44" ht="45.75" customHeight="1">
      <c r="A12" s="92">
        <v>2</v>
      </c>
      <c r="B12" s="10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09" t="str">
        <f>IF(AND(S12="",S13="",S14=""),"",AVERAGE(S12:S14))</f>
        <v/>
      </c>
      <c r="X12" s="109" t="str">
        <f>IF(W12="","",
IF(W12=100,"Fuerte",
IF(W12&lt;50,"Débil",
IF(OR(W12&gt;=50,W12&lt;100),"Moderado",""))))</f>
        <v/>
      </c>
      <c r="Y12" s="93" t="str">
        <f>IF(X12="","",IF(X12="Fuerte","NO","SI"))</f>
        <v/>
      </c>
      <c r="Z12" s="93"/>
      <c r="AA12" s="93"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98"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7"/>
      <c r="B13" s="87"/>
      <c r="C13" s="87"/>
      <c r="D13" s="87"/>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7"/>
      <c r="X13" s="87"/>
      <c r="Y13" s="87"/>
      <c r="Z13" s="87"/>
      <c r="AA13" s="87"/>
      <c r="AB13" s="87"/>
      <c r="AC13" s="3"/>
      <c r="AD13" s="3"/>
      <c r="AE13" s="3"/>
      <c r="AF13" s="3"/>
      <c r="AG13" s="3"/>
      <c r="AH13" s="3"/>
      <c r="AI13" s="3"/>
      <c r="AJ13" s="3"/>
      <c r="AK13" s="3"/>
      <c r="AL13" s="3"/>
      <c r="AM13" s="3"/>
      <c r="AN13" s="3"/>
      <c r="AO13" s="3"/>
      <c r="AP13" s="3"/>
      <c r="AQ13" s="3"/>
      <c r="AR13" s="3"/>
    </row>
    <row r="14" spans="1:44" ht="45.75" customHeight="1">
      <c r="A14" s="82"/>
      <c r="B14" s="82"/>
      <c r="C14" s="82"/>
      <c r="D14" s="82"/>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2"/>
      <c r="X14" s="82"/>
      <c r="Y14" s="82"/>
      <c r="Z14" s="82"/>
      <c r="AA14" s="82"/>
      <c r="AB14" s="82"/>
      <c r="AC14" s="3"/>
      <c r="AD14" s="3"/>
      <c r="AE14" s="3"/>
      <c r="AF14" s="3"/>
      <c r="AG14" s="3"/>
      <c r="AH14" s="3"/>
      <c r="AI14" s="3"/>
      <c r="AJ14" s="3"/>
      <c r="AK14" s="3"/>
      <c r="AL14" s="3"/>
      <c r="AM14" s="3"/>
      <c r="AN14" s="3"/>
      <c r="AO14" s="3"/>
      <c r="AP14" s="3"/>
      <c r="AQ14" s="3"/>
      <c r="AR14" s="3"/>
    </row>
    <row r="15" spans="1:44" ht="45.75" customHeight="1">
      <c r="A15" s="92">
        <v>3</v>
      </c>
      <c r="B15" s="108"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09" t="str">
        <f>IF(AND(S15="",S16="",S17=""),"",AVERAGE(S15:S17))</f>
        <v/>
      </c>
      <c r="X15" s="109" t="str">
        <f>IF(W15="","",
IF(W15=100,"Fuerte",
IF(W15&lt;50,"Débil",
IF(OR(W15&gt;=50,W15&lt;100),"Moderado",""))))</f>
        <v/>
      </c>
      <c r="Y15" s="93" t="str">
        <f>IF(X15="","",IF(X15="Fuerte","NO","SI"))</f>
        <v/>
      </c>
      <c r="Z15" s="93"/>
      <c r="AA15" s="93"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98"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7"/>
      <c r="B16" s="87"/>
      <c r="C16" s="87"/>
      <c r="D16" s="87"/>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7"/>
      <c r="X16" s="87"/>
      <c r="Y16" s="87"/>
      <c r="Z16" s="87"/>
      <c r="AA16" s="87"/>
      <c r="AB16" s="87"/>
      <c r="AC16" s="3"/>
      <c r="AD16" s="3"/>
      <c r="AE16" s="3"/>
      <c r="AF16" s="3"/>
      <c r="AG16" s="3"/>
      <c r="AH16" s="3"/>
      <c r="AI16" s="3"/>
      <c r="AJ16" s="3"/>
      <c r="AK16" s="3"/>
      <c r="AL16" s="3"/>
      <c r="AM16" s="3"/>
      <c r="AN16" s="3"/>
      <c r="AO16" s="3"/>
      <c r="AP16" s="3"/>
      <c r="AQ16" s="3"/>
      <c r="AR16" s="3"/>
    </row>
    <row r="17" spans="1:44" ht="45.75" customHeight="1">
      <c r="A17" s="82"/>
      <c r="B17" s="82"/>
      <c r="C17" s="82"/>
      <c r="D17" s="82"/>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2"/>
      <c r="X17" s="82"/>
      <c r="Y17" s="82"/>
      <c r="Z17" s="82"/>
      <c r="AA17" s="82"/>
      <c r="AB17" s="82"/>
      <c r="AC17" s="3"/>
      <c r="AD17" s="3"/>
      <c r="AE17" s="3"/>
      <c r="AF17" s="3"/>
      <c r="AG17" s="3"/>
      <c r="AH17" s="3"/>
      <c r="AI17" s="3"/>
      <c r="AJ17" s="3"/>
      <c r="AK17" s="3"/>
      <c r="AL17" s="3"/>
      <c r="AM17" s="3"/>
      <c r="AN17" s="3"/>
      <c r="AO17" s="3"/>
      <c r="AP17" s="3"/>
      <c r="AQ17" s="3"/>
      <c r="AR17" s="3"/>
    </row>
    <row r="18" spans="1:44" ht="78" customHeight="1">
      <c r="A18" s="92">
        <v>4</v>
      </c>
      <c r="B18" s="108"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Conocimiento del Riesgo y Efectos del Cambio Climático</v>
      </c>
      <c r="C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Grupo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v>
      </c>
      <c r="D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Corrupción</v>
      </c>
      <c r="E18" s="29" t="s">
        <v>375</v>
      </c>
      <c r="F18" s="29" t="s">
        <v>376</v>
      </c>
      <c r="G18" s="29" t="s">
        <v>377</v>
      </c>
      <c r="H18" s="30" t="s">
        <v>378</v>
      </c>
      <c r="I18" s="30" t="s">
        <v>379</v>
      </c>
      <c r="J18" s="30" t="s">
        <v>380</v>
      </c>
      <c r="K18" s="28" t="s">
        <v>381</v>
      </c>
      <c r="L18" s="28" t="s">
        <v>382</v>
      </c>
      <c r="M18" s="28" t="s">
        <v>383</v>
      </c>
      <c r="N18" s="28" t="s">
        <v>384</v>
      </c>
      <c r="O18" s="28" t="s">
        <v>385</v>
      </c>
      <c r="P18" s="28" t="s">
        <v>386</v>
      </c>
      <c r="Q18" s="28" t="s">
        <v>387</v>
      </c>
      <c r="R18" s="23" t="str">
        <f t="shared" si="0"/>
        <v>Fuerte</v>
      </c>
      <c r="S18" s="23">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100</v>
      </c>
      <c r="T18" s="23" t="str">
        <f t="shared" si="1"/>
        <v>No debe establecer un plan de acción para mejorar el diseño del control.</v>
      </c>
      <c r="U18" s="23" t="s">
        <v>388</v>
      </c>
      <c r="V18" s="23" t="str">
        <f t="shared" si="2"/>
        <v>Fuerte</v>
      </c>
      <c r="W18" s="109">
        <f>IF(AND(S18="",S19="",S20=""),"",AVERAGE(S18:S20))</f>
        <v>100</v>
      </c>
      <c r="X18" s="109" t="str">
        <f>IF(W18="","",
IF(W18=100,"Fuerte",
IF(W18&lt;50,"Débil",
IF(OR(W18&gt;=50,W18&lt;100),"Moderado",""))))</f>
        <v>Fuerte</v>
      </c>
      <c r="Y18" s="93" t="str">
        <f>IF(X18="","",IF(X18="Fuerte","NO","SI"))</f>
        <v>NO</v>
      </c>
      <c r="Z18" s="93" t="s">
        <v>389</v>
      </c>
      <c r="AA18" s="93">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2</v>
      </c>
      <c r="AB18" s="98"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Rara vez</v>
      </c>
      <c r="AC18" s="3"/>
      <c r="AD18" s="3"/>
      <c r="AE18" s="3"/>
      <c r="AF18" s="3"/>
      <c r="AG18" s="3"/>
      <c r="AH18" s="3"/>
      <c r="AI18" s="3"/>
      <c r="AJ18" s="3"/>
      <c r="AK18" s="3"/>
      <c r="AL18" s="3"/>
      <c r="AM18" s="3"/>
      <c r="AN18" s="3"/>
      <c r="AO18" s="3"/>
      <c r="AP18" s="3"/>
      <c r="AQ18" s="3"/>
      <c r="AR18" s="3"/>
    </row>
    <row r="19" spans="1:44" ht="45.75" customHeight="1">
      <c r="A19" s="87"/>
      <c r="B19" s="87"/>
      <c r="C19" s="87"/>
      <c r="D19" s="87"/>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7"/>
      <c r="X19" s="87"/>
      <c r="Y19" s="87"/>
      <c r="Z19" s="87"/>
      <c r="AA19" s="87"/>
      <c r="AB19" s="87"/>
      <c r="AC19" s="3"/>
      <c r="AD19" s="3"/>
      <c r="AE19" s="3"/>
      <c r="AF19" s="3"/>
      <c r="AG19" s="3"/>
      <c r="AH19" s="3"/>
      <c r="AI19" s="3"/>
      <c r="AJ19" s="3"/>
      <c r="AK19" s="3"/>
      <c r="AL19" s="3"/>
      <c r="AM19" s="3"/>
      <c r="AN19" s="3"/>
      <c r="AO19" s="3"/>
      <c r="AP19" s="3"/>
      <c r="AQ19" s="3"/>
      <c r="AR19" s="3"/>
    </row>
    <row r="20" spans="1:44" ht="45.75" customHeight="1">
      <c r="A20" s="82"/>
      <c r="B20" s="82"/>
      <c r="C20" s="82"/>
      <c r="D20" s="82"/>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2"/>
      <c r="X20" s="82"/>
      <c r="Y20" s="82"/>
      <c r="Z20" s="82"/>
      <c r="AA20" s="82"/>
      <c r="AB20" s="82"/>
      <c r="AC20" s="3"/>
      <c r="AD20" s="3"/>
      <c r="AE20" s="3"/>
      <c r="AF20" s="3"/>
      <c r="AG20" s="3"/>
      <c r="AH20" s="3"/>
      <c r="AI20" s="3"/>
      <c r="AJ20" s="3"/>
      <c r="AK20" s="3"/>
      <c r="AL20" s="3"/>
      <c r="AM20" s="3"/>
      <c r="AN20" s="3"/>
      <c r="AO20" s="3"/>
      <c r="AP20" s="3"/>
      <c r="AQ20" s="3"/>
      <c r="AR20" s="3"/>
    </row>
    <row r="21" spans="1:44" ht="45.75" customHeight="1">
      <c r="A21" s="92">
        <v>5</v>
      </c>
      <c r="B21" s="108"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09" t="str">
        <f>IF(AND(S21="",S22="",S23=""),"",AVERAGE(S21:S23))</f>
        <v/>
      </c>
      <c r="X21" s="109" t="str">
        <f>IF(W21="","",
IF(W21=100,"Fuerte",
IF(W21&lt;50,"Débil",
IF(OR(W21&gt;=50,W21&lt;100),"Moderado",""))))</f>
        <v/>
      </c>
      <c r="Y21" s="93" t="str">
        <f>IF(X21="","",IF(X21="Fuerte","NO","SI"))</f>
        <v/>
      </c>
      <c r="Z21" s="93"/>
      <c r="AA21" s="93"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8"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7"/>
      <c r="B22" s="87"/>
      <c r="C22" s="87"/>
      <c r="D22" s="87"/>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7"/>
      <c r="X22" s="87"/>
      <c r="Y22" s="87"/>
      <c r="Z22" s="87"/>
      <c r="AA22" s="87"/>
      <c r="AB22" s="87"/>
      <c r="AC22" s="3"/>
      <c r="AD22" s="3"/>
      <c r="AE22" s="3"/>
      <c r="AF22" s="3"/>
      <c r="AG22" s="3"/>
      <c r="AH22" s="3"/>
      <c r="AI22" s="3"/>
      <c r="AJ22" s="3"/>
      <c r="AK22" s="3"/>
      <c r="AL22" s="3"/>
      <c r="AM22" s="3"/>
      <c r="AN22" s="3"/>
      <c r="AO22" s="3"/>
      <c r="AP22" s="3"/>
      <c r="AQ22" s="3"/>
      <c r="AR22" s="3"/>
    </row>
    <row r="23" spans="1:44" ht="45.75" customHeight="1">
      <c r="A23" s="82"/>
      <c r="B23" s="82"/>
      <c r="C23" s="82"/>
      <c r="D23" s="82"/>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2"/>
      <c r="X23" s="82"/>
      <c r="Y23" s="82"/>
      <c r="Z23" s="82"/>
      <c r="AA23" s="82"/>
      <c r="AB23" s="82"/>
      <c r="AC23" s="3"/>
      <c r="AD23" s="3"/>
      <c r="AE23" s="3"/>
      <c r="AF23" s="3"/>
      <c r="AG23" s="3"/>
      <c r="AH23" s="3"/>
      <c r="AI23" s="3"/>
      <c r="AJ23" s="3"/>
      <c r="AK23" s="3"/>
      <c r="AL23" s="3"/>
      <c r="AM23" s="3"/>
      <c r="AN23" s="3"/>
      <c r="AO23" s="3"/>
      <c r="AP23" s="3"/>
      <c r="AQ23" s="3"/>
      <c r="AR23" s="3"/>
    </row>
    <row r="24" spans="1:44" ht="45.75" customHeight="1">
      <c r="A24" s="92">
        <v>6</v>
      </c>
      <c r="B24" s="108"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09" t="str">
        <f>IF(AND(S24="",S25="",S26=""),"",AVERAGE(S24:S26))</f>
        <v/>
      </c>
      <c r="X24" s="109" t="str">
        <f>IF(W24="","",
IF(W24=100,"Fuerte",
IF(W24&lt;50,"Débil",
IF(OR(W24&gt;=50,W24&lt;100),"Moderado",""))))</f>
        <v/>
      </c>
      <c r="Y24" s="93" t="str">
        <f>IF(X24="","",IF(X24="Fuerte","NO","SI"))</f>
        <v/>
      </c>
      <c r="Z24" s="93"/>
      <c r="AA24" s="93"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8"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7"/>
      <c r="B25" s="87"/>
      <c r="C25" s="87"/>
      <c r="D25" s="87"/>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7"/>
      <c r="X25" s="87"/>
      <c r="Y25" s="87"/>
      <c r="Z25" s="87"/>
      <c r="AA25" s="87"/>
      <c r="AB25" s="87"/>
      <c r="AC25" s="3"/>
      <c r="AD25" s="3"/>
      <c r="AE25" s="3"/>
      <c r="AF25" s="3"/>
      <c r="AG25" s="3"/>
      <c r="AH25" s="3"/>
      <c r="AI25" s="3"/>
      <c r="AJ25" s="3"/>
      <c r="AK25" s="3"/>
      <c r="AL25" s="3"/>
      <c r="AM25" s="3"/>
      <c r="AN25" s="3"/>
      <c r="AO25" s="3"/>
      <c r="AP25" s="3"/>
      <c r="AQ25" s="3"/>
      <c r="AR25" s="3"/>
    </row>
    <row r="26" spans="1:44" ht="45.75" customHeight="1">
      <c r="A26" s="82"/>
      <c r="B26" s="82"/>
      <c r="C26" s="82"/>
      <c r="D26" s="82"/>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2"/>
      <c r="X26" s="82"/>
      <c r="Y26" s="82"/>
      <c r="Z26" s="82"/>
      <c r="AA26" s="82"/>
      <c r="AB26" s="82"/>
      <c r="AC26" s="3"/>
      <c r="AD26" s="3"/>
      <c r="AE26" s="3"/>
      <c r="AF26" s="3"/>
      <c r="AG26" s="3"/>
      <c r="AH26" s="3"/>
      <c r="AI26" s="3"/>
      <c r="AJ26" s="3"/>
      <c r="AK26" s="3"/>
      <c r="AL26" s="3"/>
      <c r="AM26" s="3"/>
      <c r="AN26" s="3"/>
      <c r="AO26" s="3"/>
      <c r="AP26" s="3"/>
      <c r="AQ26" s="3"/>
      <c r="AR26" s="3"/>
    </row>
    <row r="27" spans="1:44" ht="45.75" customHeight="1">
      <c r="A27" s="92">
        <v>7</v>
      </c>
      <c r="B27" s="108"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C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D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09" t="str">
        <f>IF(AND(S27="",S28="",S29=""),"",AVERAGE(S27:S29))</f>
        <v/>
      </c>
      <c r="X27" s="109" t="str">
        <f>IF(W27="","",
IF(W27=100,"Fuerte",
IF(W27&lt;50,"Débil",
IF(OR(W27&gt;=50,W27&lt;100),"Moderado",""))))</f>
        <v/>
      </c>
      <c r="Y27" s="93" t="str">
        <f>IF(X27="","",IF(X27="Fuerte","NO","SI"))</f>
        <v/>
      </c>
      <c r="Z27" s="93"/>
      <c r="AA27" s="93"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98"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7"/>
      <c r="B28" s="87"/>
      <c r="C28" s="87"/>
      <c r="D28" s="87"/>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7"/>
      <c r="X28" s="87"/>
      <c r="Y28" s="87"/>
      <c r="Z28" s="87"/>
      <c r="AA28" s="87"/>
      <c r="AB28" s="87"/>
      <c r="AC28" s="3"/>
      <c r="AD28" s="3"/>
      <c r="AE28" s="3"/>
      <c r="AF28" s="3"/>
      <c r="AG28" s="3"/>
      <c r="AH28" s="3"/>
      <c r="AI28" s="3"/>
      <c r="AJ28" s="3"/>
      <c r="AK28" s="3"/>
      <c r="AL28" s="3"/>
      <c r="AM28" s="3"/>
      <c r="AN28" s="3"/>
      <c r="AO28" s="3"/>
      <c r="AP28" s="3"/>
      <c r="AQ28" s="3"/>
      <c r="AR28" s="3"/>
    </row>
    <row r="29" spans="1:44" ht="45.75" customHeight="1">
      <c r="A29" s="82"/>
      <c r="B29" s="82"/>
      <c r="C29" s="82"/>
      <c r="D29" s="82"/>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2"/>
      <c r="X29" s="82"/>
      <c r="Y29" s="82"/>
      <c r="Z29" s="82"/>
      <c r="AA29" s="82"/>
      <c r="AB29" s="82"/>
      <c r="AC29" s="3"/>
      <c r="AD29" s="3"/>
      <c r="AE29" s="3"/>
      <c r="AF29" s="3"/>
      <c r="AG29" s="3"/>
      <c r="AH29" s="3"/>
      <c r="AI29" s="3"/>
      <c r="AJ29" s="3"/>
      <c r="AK29" s="3"/>
      <c r="AL29" s="3"/>
      <c r="AM29" s="3"/>
      <c r="AN29" s="3"/>
      <c r="AO29" s="3"/>
      <c r="AP29" s="3"/>
      <c r="AQ29" s="3"/>
      <c r="AR29" s="3"/>
    </row>
    <row r="30" spans="1:44" ht="45.75" customHeight="1">
      <c r="A30" s="92">
        <v>8</v>
      </c>
      <c r="B30" s="108"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C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D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09" t="str">
        <f>IF(AND(S30="",S31="",S32=""),"",AVERAGE(S30:S32))</f>
        <v/>
      </c>
      <c r="X30" s="109" t="str">
        <f>IF(W30="","",
IF(W30=100,"Fuerte",
IF(W30&lt;50,"Débil",
IF(OR(W30&gt;=50,W30&lt;100),"Moderado",""))))</f>
        <v/>
      </c>
      <c r="Y30" s="93" t="str">
        <f>IF(X30="","",IF(X30="Fuerte","NO","SI"))</f>
        <v/>
      </c>
      <c r="Z30" s="93"/>
      <c r="AA30" s="93"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98"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7"/>
      <c r="B31" s="87"/>
      <c r="C31" s="87"/>
      <c r="D31" s="87"/>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7"/>
      <c r="X31" s="87"/>
      <c r="Y31" s="87"/>
      <c r="Z31" s="87"/>
      <c r="AA31" s="87"/>
      <c r="AB31" s="87"/>
      <c r="AC31" s="3"/>
      <c r="AD31" s="3"/>
      <c r="AE31" s="3"/>
      <c r="AF31" s="3"/>
      <c r="AG31" s="3"/>
      <c r="AH31" s="3"/>
      <c r="AI31" s="3"/>
      <c r="AJ31" s="3"/>
      <c r="AK31" s="3"/>
      <c r="AL31" s="3"/>
      <c r="AM31" s="3"/>
      <c r="AN31" s="3"/>
      <c r="AO31" s="3"/>
      <c r="AP31" s="3"/>
      <c r="AQ31" s="3"/>
      <c r="AR31" s="3"/>
    </row>
    <row r="32" spans="1:44" ht="45.75" customHeight="1">
      <c r="A32" s="82"/>
      <c r="B32" s="82"/>
      <c r="C32" s="82"/>
      <c r="D32" s="82"/>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2"/>
      <c r="X32" s="82"/>
      <c r="Y32" s="82"/>
      <c r="Z32" s="82"/>
      <c r="AA32" s="82"/>
      <c r="AB32" s="82"/>
      <c r="AC32" s="3"/>
      <c r="AD32" s="3"/>
      <c r="AE32" s="3"/>
      <c r="AF32" s="3"/>
      <c r="AG32" s="3"/>
      <c r="AH32" s="3"/>
      <c r="AI32" s="3"/>
      <c r="AJ32" s="3"/>
      <c r="AK32" s="3"/>
      <c r="AL32" s="3"/>
      <c r="AM32" s="3"/>
      <c r="AN32" s="3"/>
      <c r="AO32" s="3"/>
      <c r="AP32" s="3"/>
      <c r="AQ32" s="3"/>
      <c r="AR32" s="3"/>
    </row>
    <row r="33" spans="1:44" ht="45.75" customHeight="1">
      <c r="A33" s="92">
        <v>9</v>
      </c>
      <c r="B33" s="108"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C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D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09" t="str">
        <f>IF(AND(S33="",S34="",S35=""),"",AVERAGE(S33:S35))</f>
        <v/>
      </c>
      <c r="X33" s="109" t="str">
        <f>IF(W33="","",
IF(W33=100,"Fuerte",
IF(W33&lt;50,"Débil",
IF(OR(W33&gt;=50,W33&lt;100),"Moderado",""))))</f>
        <v/>
      </c>
      <c r="Y33" s="93" t="str">
        <f>IF(X33="","",IF(X33="Fuerte","NO","SI"))</f>
        <v/>
      </c>
      <c r="Z33" s="93"/>
      <c r="AA33" s="93"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8"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7"/>
      <c r="B34" s="87"/>
      <c r="C34" s="87"/>
      <c r="D34" s="87"/>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7"/>
      <c r="X34" s="87"/>
      <c r="Y34" s="87"/>
      <c r="Z34" s="87"/>
      <c r="AA34" s="87"/>
      <c r="AB34" s="87"/>
      <c r="AC34" s="3"/>
      <c r="AD34" s="3"/>
      <c r="AE34" s="3"/>
      <c r="AF34" s="3"/>
      <c r="AG34" s="3"/>
      <c r="AH34" s="3"/>
      <c r="AI34" s="3"/>
      <c r="AJ34" s="3"/>
      <c r="AK34" s="3"/>
      <c r="AL34" s="3"/>
      <c r="AM34" s="3"/>
      <c r="AN34" s="3"/>
      <c r="AO34" s="3"/>
      <c r="AP34" s="3"/>
      <c r="AQ34" s="3"/>
      <c r="AR34" s="3"/>
    </row>
    <row r="35" spans="1:44" ht="45.75" customHeight="1">
      <c r="A35" s="82"/>
      <c r="B35" s="82"/>
      <c r="C35" s="82"/>
      <c r="D35" s="82"/>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2"/>
      <c r="X35" s="82"/>
      <c r="Y35" s="82"/>
      <c r="Z35" s="82"/>
      <c r="AA35" s="82"/>
      <c r="AB35" s="82"/>
      <c r="AC35" s="3"/>
      <c r="AD35" s="3"/>
      <c r="AE35" s="3"/>
      <c r="AF35" s="3"/>
      <c r="AG35" s="3"/>
      <c r="AH35" s="3"/>
      <c r="AI35" s="3"/>
      <c r="AJ35" s="3"/>
      <c r="AK35" s="3"/>
      <c r="AL35" s="3"/>
      <c r="AM35" s="3"/>
      <c r="AN35" s="3"/>
      <c r="AO35" s="3"/>
      <c r="AP35" s="3"/>
      <c r="AQ35" s="3"/>
      <c r="AR35" s="3"/>
    </row>
    <row r="36" spans="1:44" ht="45.75" customHeight="1">
      <c r="A36" s="92">
        <v>10</v>
      </c>
      <c r="B36" s="108"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09" t="str">
        <f>IF(AND(S36="",S37="",S38=""),"",AVERAGE(S36:S38))</f>
        <v/>
      </c>
      <c r="X36" s="109" t="str">
        <f>IF(W36="","",
IF(W36=100,"Fuerte",
IF(W36&lt;50,"Débil",
IF(OR(W36&gt;=50,W36&lt;100),"Moderado",""))))</f>
        <v/>
      </c>
      <c r="Y36" s="93" t="str">
        <f>IF(X36="","",IF(X36="Fuerte","NO","SI"))</f>
        <v/>
      </c>
      <c r="Z36" s="93"/>
      <c r="AA36" s="93"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98"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7"/>
      <c r="B37" s="87"/>
      <c r="C37" s="87"/>
      <c r="D37" s="87"/>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7"/>
      <c r="X37" s="87"/>
      <c r="Y37" s="87"/>
      <c r="Z37" s="87"/>
      <c r="AA37" s="87"/>
      <c r="AB37" s="87"/>
      <c r="AC37" s="2"/>
      <c r="AD37" s="2"/>
      <c r="AE37" s="2"/>
      <c r="AF37" s="2"/>
      <c r="AG37" s="2"/>
      <c r="AH37" s="2"/>
      <c r="AI37" s="2"/>
      <c r="AJ37" s="2"/>
      <c r="AK37" s="2"/>
      <c r="AL37" s="2"/>
      <c r="AM37" s="2"/>
      <c r="AN37" s="2"/>
      <c r="AO37" s="2"/>
      <c r="AP37" s="2"/>
      <c r="AQ37" s="2"/>
      <c r="AR37" s="2"/>
    </row>
    <row r="38" spans="1:44" ht="45.75" customHeight="1">
      <c r="A38" s="82"/>
      <c r="B38" s="82"/>
      <c r="C38" s="82"/>
      <c r="D38" s="82"/>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2"/>
      <c r="X38" s="82"/>
      <c r="Y38" s="82"/>
      <c r="Z38" s="82"/>
      <c r="AA38" s="82"/>
      <c r="AB38" s="82"/>
      <c r="AC38" s="2"/>
      <c r="AD38" s="2"/>
      <c r="AE38" s="2"/>
      <c r="AF38" s="2"/>
      <c r="AG38" s="2"/>
      <c r="AH38" s="2"/>
      <c r="AI38" s="2"/>
      <c r="AJ38" s="2"/>
      <c r="AK38" s="2"/>
      <c r="AL38" s="2"/>
      <c r="AM38" s="2"/>
      <c r="AN38" s="2"/>
      <c r="AO38" s="2"/>
      <c r="AP38" s="2"/>
      <c r="AQ38" s="2"/>
      <c r="AR38" s="2"/>
    </row>
    <row r="39" spans="1:44" ht="45.75" customHeight="1">
      <c r="A39" s="92">
        <v>11</v>
      </c>
      <c r="B39" s="108"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09" t="str">
        <f>IF(AND(S39="",S40="",S41=""),"",AVERAGE(S39:S41))</f>
        <v/>
      </c>
      <c r="X39" s="109" t="str">
        <f>IF(W39="","",
IF(W39=100,"Fuerte",
IF(W39&lt;50,"Débil",
IF(OR(W39&gt;=50,W39&lt;100),"Moderado",""))))</f>
        <v/>
      </c>
      <c r="Y39" s="93" t="str">
        <f>IF(X39="","",IF(X39="Fuerte","NO","SI"))</f>
        <v/>
      </c>
      <c r="Z39" s="93"/>
      <c r="AA39" s="93"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8"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7"/>
      <c r="B40" s="87"/>
      <c r="C40" s="87"/>
      <c r="D40" s="87"/>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7"/>
      <c r="X40" s="87"/>
      <c r="Y40" s="87"/>
      <c r="Z40" s="87"/>
      <c r="AA40" s="87"/>
      <c r="AB40" s="87"/>
      <c r="AC40" s="2"/>
      <c r="AD40" s="2"/>
      <c r="AE40" s="2"/>
      <c r="AF40" s="2"/>
      <c r="AG40" s="2"/>
      <c r="AH40" s="2"/>
      <c r="AI40" s="2"/>
      <c r="AJ40" s="2"/>
      <c r="AK40" s="2"/>
      <c r="AL40" s="2"/>
      <c r="AM40" s="2"/>
      <c r="AN40" s="2"/>
      <c r="AO40" s="2"/>
      <c r="AP40" s="2"/>
      <c r="AQ40" s="2"/>
      <c r="AR40" s="2"/>
    </row>
    <row r="41" spans="1:44" ht="45.75" customHeight="1">
      <c r="A41" s="82"/>
      <c r="B41" s="82"/>
      <c r="C41" s="82"/>
      <c r="D41" s="82"/>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2"/>
      <c r="X41" s="82"/>
      <c r="Y41" s="82"/>
      <c r="Z41" s="82"/>
      <c r="AA41" s="82"/>
      <c r="AB41" s="82"/>
      <c r="AC41" s="2"/>
      <c r="AD41" s="2"/>
      <c r="AE41" s="2"/>
      <c r="AF41" s="2"/>
      <c r="AG41" s="2"/>
      <c r="AH41" s="2"/>
      <c r="AI41" s="2"/>
      <c r="AJ41" s="2"/>
      <c r="AK41" s="2"/>
      <c r="AL41" s="2"/>
      <c r="AM41" s="2"/>
      <c r="AN41" s="2"/>
      <c r="AO41" s="2"/>
      <c r="AP41" s="2"/>
      <c r="AQ41" s="2"/>
      <c r="AR41" s="2"/>
    </row>
    <row r="42" spans="1:44" ht="45.75" customHeight="1">
      <c r="A42" s="92">
        <v>12</v>
      </c>
      <c r="B42" s="108"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09" t="str">
        <f>IF(AND(S42="",S43="",S44=""),"",AVERAGE(S42:S44))</f>
        <v/>
      </c>
      <c r="X42" s="109" t="str">
        <f>IF(W42="","",
IF(W42=100,"Fuerte",
IF(W42&lt;50,"Débil",
IF(OR(W42&gt;=50,W42&lt;100),"Moderado",""))))</f>
        <v/>
      </c>
      <c r="Y42" s="93" t="str">
        <f>IF(X42="","",IF(X42="Fuerte","NO","SI"))</f>
        <v/>
      </c>
      <c r="Z42" s="93"/>
      <c r="AA42" s="93"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8"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7"/>
      <c r="B43" s="87"/>
      <c r="C43" s="87"/>
      <c r="D43" s="87"/>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7"/>
      <c r="X43" s="87"/>
      <c r="Y43" s="87"/>
      <c r="Z43" s="87"/>
      <c r="AA43" s="87"/>
      <c r="AB43" s="87"/>
      <c r="AC43" s="2"/>
      <c r="AD43" s="2"/>
      <c r="AE43" s="2"/>
      <c r="AF43" s="2"/>
      <c r="AG43" s="2"/>
      <c r="AH43" s="2"/>
      <c r="AI43" s="2"/>
      <c r="AJ43" s="2"/>
      <c r="AK43" s="2"/>
      <c r="AL43" s="2"/>
      <c r="AM43" s="2"/>
      <c r="AN43" s="2"/>
      <c r="AO43" s="2"/>
      <c r="AP43" s="2"/>
      <c r="AQ43" s="2"/>
      <c r="AR43" s="2"/>
    </row>
    <row r="44" spans="1:44" ht="45.75" customHeight="1">
      <c r="A44" s="82"/>
      <c r="B44" s="82"/>
      <c r="C44" s="82"/>
      <c r="D44" s="82"/>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2"/>
      <c r="X44" s="82"/>
      <c r="Y44" s="82"/>
      <c r="Z44" s="82"/>
      <c r="AA44" s="82"/>
      <c r="AB44" s="82"/>
      <c r="AC44" s="2"/>
      <c r="AD44" s="2"/>
      <c r="AE44" s="2"/>
      <c r="AF44" s="2"/>
      <c r="AG44" s="2"/>
      <c r="AH44" s="2"/>
      <c r="AI44" s="2"/>
      <c r="AJ44" s="2"/>
      <c r="AK44" s="2"/>
      <c r="AL44" s="2"/>
      <c r="AM44" s="2"/>
      <c r="AN44" s="2"/>
      <c r="AO44" s="2"/>
      <c r="AP44" s="2"/>
      <c r="AQ44" s="2"/>
      <c r="AR44" s="2"/>
    </row>
    <row r="45" spans="1:44" ht="45.75" customHeight="1">
      <c r="A45" s="92">
        <v>13</v>
      </c>
      <c r="B45" s="108"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09" t="str">
        <f>IF(AND(S45="",S46="",S47=""),"",AVERAGE(S45:S47))</f>
        <v/>
      </c>
      <c r="X45" s="109" t="str">
        <f>IF(W45="","",
IF(W45=100,"Fuerte",
IF(W45&lt;50,"Débil",
IF(OR(W45&gt;=50,W45&lt;100),"Moderado",""))))</f>
        <v/>
      </c>
      <c r="Y45" s="93" t="str">
        <f>IF(X45="","",IF(X45="Fuerte","NO","SI"))</f>
        <v/>
      </c>
      <c r="Z45" s="93"/>
      <c r="AA45" s="93"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8"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7"/>
      <c r="B46" s="87"/>
      <c r="C46" s="87"/>
      <c r="D46" s="87"/>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7"/>
      <c r="X46" s="87"/>
      <c r="Y46" s="87"/>
      <c r="Z46" s="87"/>
      <c r="AA46" s="87"/>
      <c r="AB46" s="87"/>
      <c r="AC46" s="2"/>
      <c r="AD46" s="2"/>
      <c r="AE46" s="2"/>
      <c r="AF46" s="2"/>
      <c r="AG46" s="2"/>
      <c r="AH46" s="2"/>
      <c r="AI46" s="2"/>
      <c r="AJ46" s="2"/>
      <c r="AK46" s="2"/>
      <c r="AL46" s="2"/>
      <c r="AM46" s="2"/>
      <c r="AN46" s="2"/>
      <c r="AO46" s="2"/>
      <c r="AP46" s="2"/>
      <c r="AQ46" s="2"/>
      <c r="AR46" s="2"/>
    </row>
    <row r="47" spans="1:44" ht="45.75" customHeight="1">
      <c r="A47" s="82"/>
      <c r="B47" s="82"/>
      <c r="C47" s="82"/>
      <c r="D47" s="82"/>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2"/>
      <c r="X47" s="82"/>
      <c r="Y47" s="82"/>
      <c r="Z47" s="82"/>
      <c r="AA47" s="82"/>
      <c r="AB47" s="82"/>
      <c r="AC47" s="2"/>
      <c r="AD47" s="2"/>
      <c r="AE47" s="2"/>
      <c r="AF47" s="2"/>
      <c r="AG47" s="2"/>
      <c r="AH47" s="2"/>
      <c r="AI47" s="2"/>
      <c r="AJ47" s="2"/>
      <c r="AK47" s="2"/>
      <c r="AL47" s="2"/>
      <c r="AM47" s="2"/>
      <c r="AN47" s="2"/>
      <c r="AO47" s="2"/>
      <c r="AP47" s="2"/>
      <c r="AQ47" s="2"/>
      <c r="AR47" s="2"/>
    </row>
    <row r="48" spans="1:44" ht="45.75" customHeight="1">
      <c r="A48" s="92">
        <v>14</v>
      </c>
      <c r="B48" s="108"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09" t="str">
        <f>IF(AND(S48="",S49="",S50=""),"",AVERAGE(S48:S50))</f>
        <v/>
      </c>
      <c r="X48" s="109" t="str">
        <f>IF(W48="","",
IF(W48=100,"Fuerte",
IF(W48&lt;50,"Débil",
IF(OR(W48&gt;=50,W48&lt;100),"Moderado",""))))</f>
        <v/>
      </c>
      <c r="Y48" s="93" t="str">
        <f>IF(X48="","",IF(X48="Fuerte","NO","SI"))</f>
        <v/>
      </c>
      <c r="Z48" s="93"/>
      <c r="AA48" s="93"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8"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7"/>
      <c r="B49" s="87"/>
      <c r="C49" s="87"/>
      <c r="D49" s="87"/>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7"/>
      <c r="X49" s="87"/>
      <c r="Y49" s="87"/>
      <c r="Z49" s="87"/>
      <c r="AA49" s="87"/>
      <c r="AB49" s="87"/>
      <c r="AC49" s="2"/>
      <c r="AD49" s="2"/>
      <c r="AE49" s="2"/>
      <c r="AF49" s="2"/>
      <c r="AG49" s="2"/>
      <c r="AH49" s="2"/>
      <c r="AI49" s="2"/>
      <c r="AJ49" s="2"/>
      <c r="AK49" s="2"/>
      <c r="AL49" s="2"/>
      <c r="AM49" s="2"/>
      <c r="AN49" s="2"/>
      <c r="AO49" s="2"/>
      <c r="AP49" s="2"/>
      <c r="AQ49" s="2"/>
      <c r="AR49" s="2"/>
    </row>
    <row r="50" spans="1:44" ht="45.75" customHeight="1">
      <c r="A50" s="82"/>
      <c r="B50" s="82"/>
      <c r="C50" s="82"/>
      <c r="D50" s="82"/>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2"/>
      <c r="X50" s="82"/>
      <c r="Y50" s="82"/>
      <c r="Z50" s="82"/>
      <c r="AA50" s="82"/>
      <c r="AB50" s="82"/>
      <c r="AC50" s="2"/>
      <c r="AD50" s="2"/>
      <c r="AE50" s="2"/>
      <c r="AF50" s="2"/>
      <c r="AG50" s="2"/>
      <c r="AH50" s="2"/>
      <c r="AI50" s="2"/>
      <c r="AJ50" s="2"/>
      <c r="AK50" s="2"/>
      <c r="AL50" s="2"/>
      <c r="AM50" s="2"/>
      <c r="AN50" s="2"/>
      <c r="AO50" s="2"/>
      <c r="AP50" s="2"/>
      <c r="AQ50" s="2"/>
      <c r="AR50" s="2"/>
    </row>
    <row r="51" spans="1:44" ht="45.75" customHeight="1">
      <c r="A51" s="92">
        <v>15</v>
      </c>
      <c r="B51" s="108"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09" t="str">
        <f>IF(AND(S51="",S52="",S53=""),"",AVERAGE(S51:S53))</f>
        <v/>
      </c>
      <c r="X51" s="109" t="str">
        <f>IF(W51="","",
IF(W51=100,"Fuerte",
IF(W51&lt;50,"Débil",
IF(OR(W51&gt;=50,W51&lt;100),"Moderado",""))))</f>
        <v/>
      </c>
      <c r="Y51" s="93" t="str">
        <f>IF(X51="","",IF(X51="Fuerte","NO","SI"))</f>
        <v/>
      </c>
      <c r="Z51" s="93"/>
      <c r="AA51" s="93"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8"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7"/>
      <c r="B52" s="87"/>
      <c r="C52" s="87"/>
      <c r="D52" s="87"/>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7"/>
      <c r="X52" s="87"/>
      <c r="Y52" s="87"/>
      <c r="Z52" s="87"/>
      <c r="AA52" s="87"/>
      <c r="AB52" s="87"/>
      <c r="AC52" s="2"/>
      <c r="AD52" s="2"/>
      <c r="AE52" s="2"/>
      <c r="AF52" s="2"/>
      <c r="AG52" s="2"/>
      <c r="AH52" s="2"/>
      <c r="AI52" s="2"/>
      <c r="AJ52" s="2"/>
      <c r="AK52" s="2"/>
      <c r="AL52" s="2"/>
      <c r="AM52" s="2"/>
      <c r="AN52" s="2"/>
      <c r="AO52" s="2"/>
      <c r="AP52" s="2"/>
      <c r="AQ52" s="2"/>
      <c r="AR52" s="2"/>
    </row>
    <row r="53" spans="1:44" ht="45.75" customHeight="1">
      <c r="A53" s="82"/>
      <c r="B53" s="82"/>
      <c r="C53" s="82"/>
      <c r="D53" s="82"/>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2"/>
      <c r="X53" s="82"/>
      <c r="Y53" s="82"/>
      <c r="Z53" s="82"/>
      <c r="AA53" s="82"/>
      <c r="AB53" s="82"/>
      <c r="AC53" s="2"/>
      <c r="AD53" s="2"/>
      <c r="AE53" s="2"/>
      <c r="AF53" s="2"/>
      <c r="AG53" s="2"/>
      <c r="AH53" s="2"/>
      <c r="AI53" s="2"/>
      <c r="AJ53" s="2"/>
      <c r="AK53" s="2"/>
      <c r="AL53" s="2"/>
      <c r="AM53" s="2"/>
      <c r="AN53" s="2"/>
      <c r="AO53" s="2"/>
      <c r="AP53" s="2"/>
      <c r="AQ53" s="2"/>
      <c r="AR53" s="2"/>
    </row>
    <row r="54" spans="1:44" ht="45.75" customHeight="1">
      <c r="A54" s="92">
        <v>16</v>
      </c>
      <c r="B54" s="108"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09" t="str">
        <f>IF(AND(S54="",S55="",S56=""),"",AVERAGE(S54:S56))</f>
        <v/>
      </c>
      <c r="X54" s="109" t="str">
        <f>IF(W54="","",
IF(W54=100,"Fuerte",
IF(W54&lt;50,"Débil",
IF(OR(W54&gt;=50,W54&lt;100),"Moderado",""))))</f>
        <v/>
      </c>
      <c r="Y54" s="93" t="str">
        <f>IF(X54="","",IF(X54="Fuerte","NO","SI"))</f>
        <v/>
      </c>
      <c r="Z54" s="93"/>
      <c r="AA54" s="93"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8"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7"/>
      <c r="B55" s="87"/>
      <c r="C55" s="87"/>
      <c r="D55" s="87"/>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7"/>
      <c r="X55" s="87"/>
      <c r="Y55" s="87"/>
      <c r="Z55" s="87"/>
      <c r="AA55" s="87"/>
      <c r="AB55" s="87"/>
      <c r="AC55" s="2"/>
      <c r="AD55" s="2"/>
      <c r="AE55" s="2"/>
      <c r="AF55" s="2"/>
      <c r="AG55" s="2"/>
      <c r="AH55" s="2"/>
      <c r="AI55" s="2"/>
      <c r="AJ55" s="2"/>
      <c r="AK55" s="2"/>
      <c r="AL55" s="2"/>
      <c r="AM55" s="2"/>
      <c r="AN55" s="2"/>
      <c r="AO55" s="2"/>
      <c r="AP55" s="2"/>
      <c r="AQ55" s="2"/>
      <c r="AR55" s="2"/>
    </row>
    <row r="56" spans="1:44" ht="45.75" customHeight="1">
      <c r="A56" s="82"/>
      <c r="B56" s="82"/>
      <c r="C56" s="82"/>
      <c r="D56" s="82"/>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2"/>
      <c r="X56" s="82"/>
      <c r="Y56" s="82"/>
      <c r="Z56" s="82"/>
      <c r="AA56" s="82"/>
      <c r="AB56" s="82"/>
      <c r="AC56" s="2"/>
      <c r="AD56" s="2"/>
      <c r="AE56" s="2"/>
      <c r="AF56" s="2"/>
      <c r="AG56" s="2"/>
      <c r="AH56" s="2"/>
      <c r="AI56" s="2"/>
      <c r="AJ56" s="2"/>
      <c r="AK56" s="2"/>
      <c r="AL56" s="2"/>
      <c r="AM56" s="2"/>
      <c r="AN56" s="2"/>
      <c r="AO56" s="2"/>
      <c r="AP56" s="2"/>
      <c r="AQ56" s="2"/>
      <c r="AR56" s="2"/>
    </row>
    <row r="57" spans="1:44" ht="45.75" customHeight="1">
      <c r="A57" s="92">
        <v>17</v>
      </c>
      <c r="B57" s="108"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09" t="str">
        <f>IF(AND(S57="",S58="",S59=""),"",AVERAGE(S57:S59))</f>
        <v/>
      </c>
      <c r="X57" s="109" t="str">
        <f>IF(W57="","",
IF(W57=100,"Fuerte",
IF(W57&lt;50,"Débil",
IF(OR(W57&gt;=50,W57&lt;100),"Moderado",""))))</f>
        <v/>
      </c>
      <c r="Y57" s="93" t="str">
        <f>IF(X57="","",IF(X57="Fuerte","NO","SI"))</f>
        <v/>
      </c>
      <c r="Z57" s="93"/>
      <c r="AA57" s="93"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8"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7"/>
      <c r="B58" s="87"/>
      <c r="C58" s="87"/>
      <c r="D58" s="87"/>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7"/>
      <c r="X58" s="87"/>
      <c r="Y58" s="87"/>
      <c r="Z58" s="87"/>
      <c r="AA58" s="87"/>
      <c r="AB58" s="87"/>
      <c r="AC58" s="2"/>
      <c r="AD58" s="2"/>
      <c r="AE58" s="2"/>
      <c r="AF58" s="2"/>
      <c r="AG58" s="2"/>
      <c r="AH58" s="2"/>
      <c r="AI58" s="2"/>
      <c r="AJ58" s="2"/>
      <c r="AK58" s="2"/>
      <c r="AL58" s="2"/>
      <c r="AM58" s="2"/>
      <c r="AN58" s="2"/>
      <c r="AO58" s="2"/>
      <c r="AP58" s="2"/>
      <c r="AQ58" s="2"/>
      <c r="AR58" s="2"/>
    </row>
    <row r="59" spans="1:44" ht="45.75" customHeight="1">
      <c r="A59" s="82"/>
      <c r="B59" s="82"/>
      <c r="C59" s="82"/>
      <c r="D59" s="82"/>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2"/>
      <c r="X59" s="82"/>
      <c r="Y59" s="82"/>
      <c r="Z59" s="82"/>
      <c r="AA59" s="82"/>
      <c r="AB59" s="82"/>
      <c r="AC59" s="2"/>
      <c r="AD59" s="2"/>
      <c r="AE59" s="2"/>
      <c r="AF59" s="2"/>
      <c r="AG59" s="2"/>
      <c r="AH59" s="2"/>
      <c r="AI59" s="2"/>
      <c r="AJ59" s="2"/>
      <c r="AK59" s="2"/>
      <c r="AL59" s="2"/>
      <c r="AM59" s="2"/>
      <c r="AN59" s="2"/>
      <c r="AO59" s="2"/>
      <c r="AP59" s="2"/>
      <c r="AQ59" s="2"/>
      <c r="AR59" s="2"/>
    </row>
    <row r="60" spans="1:44" ht="45.75" customHeight="1">
      <c r="A60" s="92">
        <v>18</v>
      </c>
      <c r="B60" s="108"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09" t="str">
        <f>IF(AND(S60="",S61="",S62=""),"",AVERAGE(S60:S62))</f>
        <v/>
      </c>
      <c r="X60" s="109" t="str">
        <f>IF(W60="","",
IF(W60=100,"Fuerte",
IF(W60&lt;50,"Débil",
IF(OR(W60&gt;=50,W60&lt;100),"Moderado",""))))</f>
        <v/>
      </c>
      <c r="Y60" s="93" t="str">
        <f>IF(X60="","",IF(X60="Fuerte","NO","SI"))</f>
        <v/>
      </c>
      <c r="Z60" s="93"/>
      <c r="AA60" s="93"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8"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7"/>
      <c r="B61" s="87"/>
      <c r="C61" s="87"/>
      <c r="D61" s="87"/>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7"/>
      <c r="X61" s="87"/>
      <c r="Y61" s="87"/>
      <c r="Z61" s="87"/>
      <c r="AA61" s="87"/>
      <c r="AB61" s="87"/>
      <c r="AC61" s="2"/>
      <c r="AD61" s="2"/>
      <c r="AE61" s="2"/>
      <c r="AF61" s="2"/>
      <c r="AG61" s="2"/>
      <c r="AH61" s="2"/>
      <c r="AI61" s="2"/>
      <c r="AJ61" s="2"/>
      <c r="AK61" s="2"/>
      <c r="AL61" s="2"/>
      <c r="AM61" s="2"/>
      <c r="AN61" s="2"/>
      <c r="AO61" s="2"/>
      <c r="AP61" s="2"/>
      <c r="AQ61" s="2"/>
      <c r="AR61" s="2"/>
    </row>
    <row r="62" spans="1:44" ht="45.75" customHeight="1">
      <c r="A62" s="82"/>
      <c r="B62" s="82"/>
      <c r="C62" s="82"/>
      <c r="D62" s="82"/>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2"/>
      <c r="X62" s="82"/>
      <c r="Y62" s="82"/>
      <c r="Z62" s="82"/>
      <c r="AA62" s="82"/>
      <c r="AB62" s="82"/>
      <c r="AC62" s="2"/>
      <c r="AD62" s="2"/>
      <c r="AE62" s="2"/>
      <c r="AF62" s="2"/>
      <c r="AG62" s="2"/>
      <c r="AH62" s="2"/>
      <c r="AI62" s="2"/>
      <c r="AJ62" s="2"/>
      <c r="AK62" s="2"/>
      <c r="AL62" s="2"/>
      <c r="AM62" s="2"/>
      <c r="AN62" s="2"/>
      <c r="AO62" s="2"/>
      <c r="AP62" s="2"/>
      <c r="AQ62" s="2"/>
      <c r="AR62" s="2"/>
    </row>
    <row r="63" spans="1:44" ht="45.75" customHeight="1">
      <c r="A63" s="92">
        <v>19</v>
      </c>
      <c r="B63" s="108"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09" t="str">
        <f>IF(AND(S63="",S64="",S65=""),"",AVERAGE(S63:S65))</f>
        <v/>
      </c>
      <c r="X63" s="109" t="str">
        <f>IF(W63="","",
IF(W63=100,"Fuerte",
IF(W63&lt;50,"Débil",
IF(OR(W63&gt;=50,W63&lt;100),"Moderado",""))))</f>
        <v/>
      </c>
      <c r="Y63" s="93" t="str">
        <f>IF(X63="","",IF(X63="Fuerte","NO","SI"))</f>
        <v/>
      </c>
      <c r="Z63" s="93"/>
      <c r="AA63" s="93"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8"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7"/>
      <c r="B64" s="87"/>
      <c r="C64" s="87"/>
      <c r="D64" s="87"/>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7"/>
      <c r="X64" s="87"/>
      <c r="Y64" s="87"/>
      <c r="Z64" s="87"/>
      <c r="AA64" s="87"/>
      <c r="AB64" s="87"/>
      <c r="AC64" s="2"/>
      <c r="AD64" s="2"/>
      <c r="AE64" s="2"/>
      <c r="AF64" s="2"/>
      <c r="AG64" s="2"/>
      <c r="AH64" s="2"/>
      <c r="AI64" s="2"/>
      <c r="AJ64" s="2"/>
      <c r="AK64" s="2"/>
      <c r="AL64" s="2"/>
      <c r="AM64" s="2"/>
      <c r="AN64" s="2"/>
      <c r="AO64" s="2"/>
      <c r="AP64" s="2"/>
      <c r="AQ64" s="2"/>
      <c r="AR64" s="2"/>
    </row>
    <row r="65" spans="1:44" ht="45.75" customHeight="1">
      <c r="A65" s="82"/>
      <c r="B65" s="82"/>
      <c r="C65" s="82"/>
      <c r="D65" s="82"/>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2"/>
      <c r="X65" s="82"/>
      <c r="Y65" s="82"/>
      <c r="Z65" s="82"/>
      <c r="AA65" s="82"/>
      <c r="AB65" s="82"/>
      <c r="AC65" s="2"/>
      <c r="AD65" s="2"/>
      <c r="AE65" s="2"/>
      <c r="AF65" s="2"/>
      <c r="AG65" s="2"/>
      <c r="AH65" s="2"/>
      <c r="AI65" s="2"/>
      <c r="AJ65" s="2"/>
      <c r="AK65" s="2"/>
      <c r="AL65" s="2"/>
      <c r="AM65" s="2"/>
      <c r="AN65" s="2"/>
      <c r="AO65" s="2"/>
      <c r="AP65" s="2"/>
      <c r="AQ65" s="2"/>
      <c r="AR65" s="2"/>
    </row>
    <row r="66" spans="1:44" ht="45.75" customHeight="1">
      <c r="A66" s="92">
        <v>20</v>
      </c>
      <c r="B66" s="108"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09" t="str">
        <f>IF(AND(S66="",S67="",S68=""),"",AVERAGE(S66:S68))</f>
        <v/>
      </c>
      <c r="X66" s="109" t="str">
        <f>IF(W66="","",
IF(W66=100,"Fuerte",
IF(W66&lt;50,"Débil",
IF(OR(W66&gt;=50,W66&lt;100),"Moderado",""))))</f>
        <v/>
      </c>
      <c r="Y66" s="93" t="str">
        <f>IF(X66="","",IF(X66="Fuerte","NO","SI"))</f>
        <v/>
      </c>
      <c r="Z66" s="93"/>
      <c r="AA66" s="93"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8"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7"/>
      <c r="B67" s="87"/>
      <c r="C67" s="87"/>
      <c r="D67" s="87"/>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7"/>
      <c r="X67" s="87"/>
      <c r="Y67" s="87"/>
      <c r="Z67" s="87"/>
      <c r="AA67" s="87"/>
      <c r="AB67" s="87"/>
      <c r="AC67" s="2"/>
      <c r="AD67" s="2"/>
      <c r="AE67" s="2"/>
      <c r="AF67" s="2"/>
      <c r="AG67" s="2"/>
      <c r="AH67" s="2"/>
      <c r="AI67" s="2"/>
      <c r="AJ67" s="2"/>
      <c r="AK67" s="2"/>
      <c r="AL67" s="2"/>
      <c r="AM67" s="2"/>
      <c r="AN67" s="2"/>
      <c r="AO67" s="2"/>
      <c r="AP67" s="2"/>
      <c r="AQ67" s="2"/>
      <c r="AR67" s="2"/>
    </row>
    <row r="68" spans="1:44" ht="45.75" customHeight="1">
      <c r="A68" s="82"/>
      <c r="B68" s="82"/>
      <c r="C68" s="82"/>
      <c r="D68" s="82"/>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2"/>
      <c r="X68" s="82"/>
      <c r="Y68" s="82"/>
      <c r="Z68" s="82"/>
      <c r="AA68" s="82"/>
      <c r="AB68" s="82"/>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AA7:AA8"/>
    <mergeCell ref="AB7:AB8"/>
    <mergeCell ref="X12:X14"/>
    <mergeCell ref="Y12:Y14"/>
    <mergeCell ref="Z12:Z14"/>
    <mergeCell ref="AA12:AA14"/>
    <mergeCell ref="W9:W11"/>
    <mergeCell ref="X9:X11"/>
    <mergeCell ref="Y9:Y11"/>
    <mergeCell ref="Z9:Z11"/>
    <mergeCell ref="AA9:AA1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IF($E9="",Listas!$R$3,Listas!$X$2:$X$3)</xm:f>
          </x14:formula1>
          <xm:sqref>P9:P68</xm:sqref>
        </x14:dataValidation>
        <x14:dataValidation type="list" allowBlank="1" showErrorMessage="1">
          <x14:formula1>
            <xm:f>Listas!$AB$2:$AB$4</xm:f>
          </x14:formula1>
          <xm:sqref>U9:U68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IF($E9="",Listas!$R$3,Listas!$U$2:$U$3)</xm:f>
          </x14:formula1>
          <xm:sqref>M9:M68</xm:sqref>
        </x14:dataValidation>
        <x14:dataValidation type="list" allowBlank="1" showErrorMessage="1">
          <x14:formula1>
            <xm:f>IF($E9="",Listas!$R$3,Listas!$V$2:$V$4)</xm:f>
          </x14:formula1>
          <xm:sqref>N9:N68</xm:sqref>
        </x14:dataValidation>
        <x14:dataValidation type="list" allowBlank="1" showErrorMessage="1">
          <x14:formula1>
            <xm:f>IF($E9="",Listas!$R$3,Listas!$W$2:$W$3)</xm:f>
          </x14:formula1>
          <xm:sqref>O9:O68</xm:sqref>
        </x14:dataValidation>
        <x14:dataValidation type="list" allowBlank="1" showErrorMessage="1">
          <x14:formula1>
            <xm:f>IF($E9="",Listas!$R$3,Listas!$Y$2:$Y$4)</xm:f>
          </x14:formula1>
          <xm:sqref>Q9:Q68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2" t="s">
        <v>390</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99" t="s">
        <v>391</v>
      </c>
      <c r="AR1" s="59"/>
      <c r="AS1" s="3"/>
      <c r="AT1" s="3"/>
      <c r="AU1" s="3"/>
      <c r="AV1" s="3"/>
      <c r="AW1" s="3"/>
      <c r="AX1" s="3"/>
      <c r="AY1" s="3"/>
      <c r="AZ1" s="3"/>
      <c r="BA1" s="3"/>
      <c r="BB1" s="3"/>
      <c r="BC1" s="3"/>
      <c r="BD1" s="3"/>
      <c r="BE1" s="3"/>
      <c r="BF1" s="3"/>
      <c r="BG1" s="3"/>
      <c r="BH1" s="3"/>
      <c r="BI1" s="3"/>
      <c r="BJ1" s="3"/>
      <c r="BK1" s="3"/>
      <c r="BL1" s="3"/>
    </row>
    <row r="2" spans="1:64"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99" t="s">
        <v>392</v>
      </c>
      <c r="AR2" s="59"/>
      <c r="AS2" s="3"/>
      <c r="AT2" s="3"/>
      <c r="AU2" s="3"/>
      <c r="AV2" s="3"/>
      <c r="AW2" s="3"/>
      <c r="AX2" s="3"/>
      <c r="AY2" s="3"/>
      <c r="AZ2" s="3"/>
      <c r="BA2" s="3"/>
      <c r="BB2" s="3"/>
      <c r="BC2" s="3"/>
      <c r="BD2" s="3"/>
      <c r="BE2" s="3"/>
      <c r="BF2" s="3"/>
      <c r="BG2" s="3"/>
      <c r="BH2" s="3"/>
      <c r="BI2" s="3"/>
      <c r="BJ2" s="3"/>
      <c r="BK2" s="3"/>
      <c r="BL2" s="3"/>
    </row>
    <row r="3" spans="1:64" ht="16.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99" t="s">
        <v>393</v>
      </c>
      <c r="AR3" s="59"/>
      <c r="AS3" s="3"/>
      <c r="AT3" s="3"/>
      <c r="AU3" s="3"/>
      <c r="AV3" s="3"/>
      <c r="AW3" s="3"/>
      <c r="AX3" s="3"/>
      <c r="AY3" s="3"/>
      <c r="AZ3" s="3"/>
      <c r="BA3" s="3"/>
      <c r="BB3" s="3"/>
      <c r="BC3" s="3"/>
      <c r="BD3" s="3"/>
      <c r="BE3" s="3"/>
      <c r="BF3" s="3"/>
      <c r="BG3" s="3"/>
      <c r="BH3" s="3"/>
      <c r="BI3" s="3"/>
      <c r="BJ3" s="3"/>
      <c r="BK3" s="3"/>
      <c r="BL3" s="3"/>
    </row>
    <row r="4" spans="1:64" ht="16.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99" t="s">
        <v>394</v>
      </c>
      <c r="AR4" s="59"/>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89" t="s">
        <v>143</v>
      </c>
      <c r="B6" s="58"/>
      <c r="C6" s="58"/>
      <c r="D6" s="58"/>
      <c r="E6" s="58"/>
      <c r="F6" s="58"/>
      <c r="G6" s="58"/>
      <c r="H6" s="58"/>
      <c r="I6" s="58"/>
      <c r="J6" s="59"/>
      <c r="K6" s="89" t="s">
        <v>144</v>
      </c>
      <c r="L6" s="58"/>
      <c r="M6" s="58"/>
      <c r="N6" s="58"/>
      <c r="O6" s="58"/>
      <c r="P6" s="59"/>
      <c r="Q6" s="89" t="s">
        <v>268</v>
      </c>
      <c r="R6" s="58"/>
      <c r="S6" s="58"/>
      <c r="T6" s="58"/>
      <c r="U6" s="58"/>
      <c r="V6" s="58"/>
      <c r="W6" s="58"/>
      <c r="X6" s="58"/>
      <c r="Y6" s="58"/>
      <c r="Z6" s="58"/>
      <c r="AA6" s="58"/>
      <c r="AB6" s="58"/>
      <c r="AC6" s="58"/>
      <c r="AD6" s="58"/>
      <c r="AE6" s="58"/>
      <c r="AF6" s="58"/>
      <c r="AG6" s="59"/>
      <c r="AH6" s="89" t="s">
        <v>395</v>
      </c>
      <c r="AI6" s="58"/>
      <c r="AJ6" s="58"/>
      <c r="AK6" s="58"/>
      <c r="AL6" s="58"/>
      <c r="AM6" s="58"/>
      <c r="AN6" s="59"/>
      <c r="AO6" s="111" t="s">
        <v>396</v>
      </c>
      <c r="AP6" s="58"/>
      <c r="AQ6" s="58"/>
      <c r="AR6" s="59"/>
      <c r="AS6" s="3"/>
      <c r="AT6" s="3"/>
      <c r="AU6" s="3"/>
      <c r="AV6" s="3"/>
      <c r="AW6" s="3"/>
      <c r="AX6" s="3"/>
      <c r="AY6" s="3"/>
      <c r="AZ6" s="3"/>
      <c r="BA6" s="3"/>
      <c r="BB6" s="3"/>
      <c r="BC6" s="3"/>
      <c r="BD6" s="3"/>
      <c r="BE6" s="3"/>
      <c r="BF6" s="3"/>
      <c r="BG6" s="3"/>
      <c r="BH6" s="3"/>
      <c r="BI6" s="3"/>
      <c r="BJ6" s="3"/>
      <c r="BK6" s="3"/>
      <c r="BL6" s="3"/>
    </row>
    <row r="7" spans="1:64" ht="18" customHeight="1">
      <c r="A7" s="86" t="s">
        <v>141</v>
      </c>
      <c r="B7" s="88" t="s">
        <v>142</v>
      </c>
      <c r="C7" s="83" t="s">
        <v>146</v>
      </c>
      <c r="D7" s="83" t="s">
        <v>147</v>
      </c>
      <c r="E7" s="83" t="s">
        <v>148</v>
      </c>
      <c r="F7" s="83" t="s">
        <v>149</v>
      </c>
      <c r="G7" s="88" t="s">
        <v>150</v>
      </c>
      <c r="H7" s="83" t="s">
        <v>151</v>
      </c>
      <c r="I7" s="83" t="s">
        <v>152</v>
      </c>
      <c r="J7" s="83" t="s">
        <v>153</v>
      </c>
      <c r="K7" s="83" t="s">
        <v>154</v>
      </c>
      <c r="L7" s="88" t="s">
        <v>155</v>
      </c>
      <c r="M7" s="83" t="s">
        <v>397</v>
      </c>
      <c r="N7" s="83" t="s">
        <v>157</v>
      </c>
      <c r="O7" s="88" t="s">
        <v>155</v>
      </c>
      <c r="P7" s="83" t="s">
        <v>158</v>
      </c>
      <c r="Q7" s="83" t="s">
        <v>398</v>
      </c>
      <c r="R7" s="106" t="s">
        <v>399</v>
      </c>
      <c r="S7" s="58"/>
      <c r="T7" s="58"/>
      <c r="U7" s="58"/>
      <c r="V7" s="58"/>
      <c r="W7" s="59"/>
      <c r="X7" s="106" t="s">
        <v>273</v>
      </c>
      <c r="Y7" s="58"/>
      <c r="Z7" s="59"/>
      <c r="AA7" s="106" t="s">
        <v>274</v>
      </c>
      <c r="AB7" s="58"/>
      <c r="AC7" s="58"/>
      <c r="AD7" s="58"/>
      <c r="AE7" s="58"/>
      <c r="AF7" s="59"/>
      <c r="AG7" s="83" t="s">
        <v>275</v>
      </c>
      <c r="AH7" s="83" t="s">
        <v>374</v>
      </c>
      <c r="AI7" s="83" t="s">
        <v>155</v>
      </c>
      <c r="AJ7" s="83" t="s">
        <v>400</v>
      </c>
      <c r="AK7" s="83" t="s">
        <v>155</v>
      </c>
      <c r="AL7" s="83" t="s">
        <v>401</v>
      </c>
      <c r="AM7" s="91" t="s">
        <v>402</v>
      </c>
      <c r="AN7" s="83" t="s">
        <v>403</v>
      </c>
      <c r="AO7" s="91" t="s">
        <v>404</v>
      </c>
      <c r="AP7" s="91" t="s">
        <v>405</v>
      </c>
      <c r="AQ7" s="83" t="s">
        <v>406</v>
      </c>
      <c r="AR7" s="91" t="s">
        <v>407</v>
      </c>
      <c r="AS7" s="3"/>
      <c r="AT7" s="3"/>
      <c r="AU7" s="3"/>
      <c r="AV7" s="3"/>
      <c r="AW7" s="3"/>
      <c r="AX7" s="3"/>
      <c r="AY7" s="3"/>
      <c r="AZ7" s="3"/>
      <c r="BA7" s="3"/>
      <c r="BB7" s="3"/>
      <c r="BC7" s="3"/>
      <c r="BD7" s="3"/>
      <c r="BE7" s="3"/>
      <c r="BF7" s="3"/>
      <c r="BG7" s="3"/>
      <c r="BH7" s="3"/>
      <c r="BI7" s="3"/>
      <c r="BJ7" s="3"/>
      <c r="BK7" s="3"/>
      <c r="BL7" s="3"/>
    </row>
    <row r="8" spans="1:64" ht="47.25" customHeight="1">
      <c r="A8" s="82"/>
      <c r="B8" s="82"/>
      <c r="C8" s="82"/>
      <c r="D8" s="82"/>
      <c r="E8" s="82"/>
      <c r="F8" s="82"/>
      <c r="G8" s="82"/>
      <c r="H8" s="82"/>
      <c r="I8" s="82"/>
      <c r="J8" s="82"/>
      <c r="K8" s="82"/>
      <c r="L8" s="82"/>
      <c r="M8" s="82"/>
      <c r="N8" s="82"/>
      <c r="O8" s="82"/>
      <c r="P8" s="82"/>
      <c r="Q8" s="82"/>
      <c r="R8" s="20" t="s">
        <v>269</v>
      </c>
      <c r="S8" s="20" t="s">
        <v>352</v>
      </c>
      <c r="T8" s="20" t="s">
        <v>353</v>
      </c>
      <c r="U8" s="20" t="s">
        <v>354</v>
      </c>
      <c r="V8" s="20" t="s">
        <v>355</v>
      </c>
      <c r="W8" s="20" t="s">
        <v>356</v>
      </c>
      <c r="X8" s="20" t="s">
        <v>278</v>
      </c>
      <c r="Y8" s="20" t="s">
        <v>279</v>
      </c>
      <c r="Z8" s="20" t="s">
        <v>280</v>
      </c>
      <c r="AA8" s="20" t="s">
        <v>281</v>
      </c>
      <c r="AB8" s="20" t="s">
        <v>282</v>
      </c>
      <c r="AC8" s="20" t="s">
        <v>283</v>
      </c>
      <c r="AD8" s="20" t="s">
        <v>284</v>
      </c>
      <c r="AE8" s="20" t="s">
        <v>285</v>
      </c>
      <c r="AF8" s="20" t="s">
        <v>286</v>
      </c>
      <c r="AG8" s="82"/>
      <c r="AH8" s="82"/>
      <c r="AI8" s="82"/>
      <c r="AJ8" s="82"/>
      <c r="AK8" s="82"/>
      <c r="AL8" s="82"/>
      <c r="AM8" s="82"/>
      <c r="AN8" s="82"/>
      <c r="AO8" s="82"/>
      <c r="AP8" s="82"/>
      <c r="AQ8" s="82"/>
      <c r="AR8" s="82"/>
      <c r="AS8" s="16"/>
      <c r="AT8" s="16"/>
      <c r="AU8" s="16"/>
      <c r="AV8" s="16"/>
      <c r="AW8" s="16"/>
      <c r="AX8" s="16"/>
      <c r="AY8" s="16"/>
      <c r="AZ8" s="16"/>
      <c r="BA8" s="16"/>
      <c r="BB8" s="16"/>
      <c r="BC8" s="16"/>
      <c r="BD8" s="16"/>
      <c r="BE8" s="16"/>
      <c r="BF8" s="16"/>
      <c r="BG8" s="16"/>
      <c r="BH8" s="16"/>
      <c r="BI8" s="16"/>
      <c r="BJ8" s="16"/>
      <c r="BK8" s="16"/>
      <c r="BL8" s="16"/>
    </row>
    <row r="9" spans="1:64" ht="32.25" customHeight="1">
      <c r="A9" s="92">
        <v>1</v>
      </c>
      <c r="B9" s="93" t="str">
        <f>'2. Identificación del Riesgo'!B9:B11</f>
        <v>Conocimiento del Riesgo y Efectos del Cambio Climático</v>
      </c>
      <c r="C9" s="93" t="str">
        <f>IF('2. Identificación del Riesgo'!C9:C11="","",'2. Identificación del Riesgo'!C9:C11)</f>
        <v>Vencimiento en los términos de las solicitudes radicadas en el grupo de Asistencia Técnica</v>
      </c>
      <c r="D9" s="93" t="str">
        <f>IF('2. Identificación del Riesgo'!D9:D11="","",'2. Identificación del Riesgo'!D9:D11)</f>
        <v>Afectación Reputacional</v>
      </c>
      <c r="E9" s="93" t="str">
        <f>IF('2. Identificación del Riesgo'!E9:E11="","",'2. Identificación del Riesgo'!E9:E11)</f>
        <v>Alta demanda en las solicitudes, que superan la capacidad de respuesta</v>
      </c>
      <c r="F9" s="93" t="str">
        <f>IF('2. Identificación del Riesgo'!F9:F11="","",'2. Identificación del Riesgo'!F9:F11)</f>
        <v>Dado que las solicitudes son por demanda se planeó un número de profesionales para atender las mismas, sin embargo se han recibido mayor cantidad de solicitudes,  por tanto el número de profesionales no ha sido suficiente. 
Debido a la temporada de lluvias más intensa y extensa se ha tenido que atender un mayo número de emergencias y radicados que ocasiona restrasos en la elaboración de respuestas.</v>
      </c>
      <c r="G9" s="93" t="str">
        <f>IF('2. Identificación del Riesgo'!G9:G11="","",'2. Identificación del Riesgo'!G9:G11)</f>
        <v>Grupo de Asistencia Técnica - Posibilidad de Afectación Reputacional por incumplimiento en los términos legales de entrega de los respuestas a las solicitudes recibidas, lo que podría generar investigaciones disciplinarias. Debido a que la demanda de solicitudes puede exceder la capacidad de respuesta del grupo de Asistencia Técnica.</v>
      </c>
      <c r="H9" s="93" t="str">
        <f>IF('2. Identificación del Riesgo'!H9:H11="","",'2. Identificación del Riesgo'!H9:H11)</f>
        <v>Gestión</v>
      </c>
      <c r="I9" s="93" t="str">
        <f>IF('2. Identificación del Riesgo'!I9:I11="","",'2. Identificación del Riesgo'!I9:I11)</f>
        <v>Ejecución y Administración de procesos</v>
      </c>
      <c r="J9" s="93" t="str">
        <f>IF('2. Identificación del Riesgo'!J9:J11="","",'2. Identificación del Riesgo'!J9:J11)</f>
        <v>Alta: La actividad que conlleva el riesgo se ejecuta mínimo 500 veces al año y máximo 5000 veces por año</v>
      </c>
      <c r="K9" s="98" t="str">
        <f>'2. Identificación del Riesgo'!K9:K11</f>
        <v>Alta</v>
      </c>
      <c r="L9" s="95">
        <f>'2. Identificación del Riesgo'!L9:L11</f>
        <v>0.8</v>
      </c>
      <c r="M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la entidad internamente, de conocimiento general, nivel interno, de junta directiva y accionistas y/o de proveedores</v>
      </c>
      <c r="N9" s="98" t="str">
        <f>'2. Identificación del Riesgo'!N9:N11</f>
        <v>Menor</v>
      </c>
      <c r="O9" s="95">
        <f>'2. Identificación del Riesgo'!O9:O11</f>
        <v>0.4</v>
      </c>
      <c r="P9" s="96" t="str">
        <f>'2. Identificación del Riesgo'!P9:P11</f>
        <v>Moderado</v>
      </c>
      <c r="Q9" s="30" t="str">
        <f>IF($H$9="","",
IF(OR($H$9="Corrupción",$H$9="Lavado de Activos",$H$9="Financiación del Terrorismo",$H$9="Corrupción en Trámites, OPAs y Consultas de Acceso a la Información Pública"),"No Aplica",'5. Valoración de Controles'!H9))</f>
        <v xml:space="preserve">Profesional Especializado grado 29 - Grupo Asistencia Técnica  Emite correos electrónicos de alerta a los profesionales del grupo de Asistencia Técnica, con base en la información suministrada por parte del Asistente Administrativo de la Subidrección de Análisis de Riesgos,   sobre próximos vencimientos. Los correos se enviarán semanalmente indicando los vencimientos de la semana en curso y los próximos a vencerse durante la semana siguiente. Con el propósito de evitar que las respuestas  solicitadas se emitan por fuera de terminos legales. </v>
      </c>
      <c r="R9" s="30" t="str">
        <f>IF($H$9="","",
IF(OR($H$9="Corrupción",$H$9="Lavado de Activos",$H$9="Financiación del Terrorismo",$H$9="Corrupción en Trámites, OPAs y Consultas de Acceso a la Información Pública"),'6.Valoración Control Corrupción'!E9,"No Aplica"))</f>
        <v>No Aplica</v>
      </c>
      <c r="S9" s="30" t="str">
        <f>IF($H$9="","",
IF(OR($H$9="Corrupción",$H$9="Lavado de Activos",$H$9="Financiación del Terrorismo",$H$9="Corrupción en Trámites, OPAs y Consultas de Acceso a la Información Pública"),'6.Valoración Control Corrupción'!F9,"No Aplica"))</f>
        <v>No Aplica</v>
      </c>
      <c r="T9" s="30" t="str">
        <f>IF($H$9="","",
IF(OR($H$9="Corrupción",$H$9="Lavado de Activos",$H$9="Financiación del Terrorismo",$H$9="Corrupción en Trámites, OPAs y Consultas de Acceso a la Información Pública"),'6.Valoración Control Corrupción'!G9,"No Aplica"))</f>
        <v>No Aplica</v>
      </c>
      <c r="U9" s="30" t="str">
        <f>IF($H$9="","",
IF(OR($H$9="Corrupción",$H$9="Lavado de Activos",$H$9="Financiación del Terrorismo",$H$9="Corrupción en Trámites, OPAs y Consultas de Acceso a la Información Pública"),'6.Valoración Control Corrupción'!H9,"No Aplica"))</f>
        <v>No Aplica</v>
      </c>
      <c r="V9" s="30" t="str">
        <f>IF($H$9="","",
IF(OR($H$9="Corrupción",$H$9="Lavado de Activos",$H$9="Financiación del Terrorismo",$H$9="Corrupción en Trámites, OPAs y Consultas de Acceso a la Información Pública"),'6.Valoración Control Corrupción'!I9,"No Aplica"))</f>
        <v>No Aplica</v>
      </c>
      <c r="W9" s="30" t="str">
        <f>IF($H$9="","",
IF(OR($H$9="Corrupción",$H$9="Lavado de Activos",$H$9="Financiación del Terrorismo",$H$9="Corrupción en Trámites, OPAs y Consultas de Acceso a la Información Pública"),'6.Valoración Control Corrupción'!J9,"No Aplica"))</f>
        <v>No Aplica</v>
      </c>
      <c r="X9" s="23" t="str">
        <f>IF($H$9="","",
IF(OR($H$9="Corrupción",$H$9="Lavado de Activos",$H$9="Financiación del Terrorismo",$H$9="Corrupción en Trámites, OPAs y Consultas de Acceso a la Información Pública"),"No Aplica",'5. Valoración de Controles'!I9))</f>
        <v>Preventivo</v>
      </c>
      <c r="Y9" s="23" t="str">
        <f>IF($H$9="","",
IF(OR($H$9="Corrupción",$H$9="Lavado de Activos",$H$9="Financiación del Terrorismo",$H$9="Corrupción en Trámites, OPAs y Consultas de Acceso a la Información Pública"),"No Aplica",'5. Valoración de Controles'!J9))</f>
        <v>Afecta probabilidad</v>
      </c>
      <c r="Z9" s="23" t="str">
        <f>IF($H$9="","",
IF(OR($H$9="Corrupción",$H$9="Lavado de Activos",$H$9="Financiación del Terrorismo",$H$9="Corrupción en Trámites, OPAs y Consultas de Acceso a la Información Pública"),"No Aplica",'5. Valoración de Controles'!K9))</f>
        <v>Manual</v>
      </c>
      <c r="AA9" s="23" t="str">
        <f>IF($H$9="","",
IF(OR($H$9="Corrupción",$H$9="Lavado de Activos",$H$9="Financiación del Terrorismo",$H$9="Corrupción en Trámites, OPAs y Consultas de Acceso a la Información Pública"),"No Aplica",'5. Valoración de Controles'!L9))</f>
        <v>Sin Documentar</v>
      </c>
      <c r="AB9" s="23" t="str">
        <f>IF($H$9="","",
IF(OR($H$9="Corrupción",$H$9="Lavado de Activos",$H$9="Financiación del Terrorismo",$H$9="Corrupción en Trámites, OPAs y Consultas de Acceso a la Información Pública"),"No Aplica",'5. Valoración de Controles'!M9))</f>
        <v>Continua</v>
      </c>
      <c r="AC9" s="23" t="str">
        <f>IF($H$9="","",
IF(OR($H$9="Corrupción",$H$9="Lavado de Activos",$H$9="Financiación del Terrorismo",$H$9="Corrupción en Trámites, OPAs y Consultas de Acceso a la Información Pública"),"No Aplica",'5. Valoración de Controles'!N9))</f>
        <v>Con registro</v>
      </c>
      <c r="AD9" s="23" t="str">
        <f>IF($H$9="","",
IF(OR($H$9="Corrupción",$H$9="Lavado de Activos",$H$9="Financiación del Terrorismo",$H$9="Corrupción en Trámites, OPAs y Consultas de Acceso a la Información Pública"),"No Aplica",'5. Valoración de Controles'!O9))</f>
        <v>Correo electrónico</v>
      </c>
      <c r="AE9" s="23" t="str">
        <f>IF($H$9="","",
IF(OR($H$9="Corrupción",$H$9="Lavado de Activos",$H$9="Financiación del Terrorismo",$H$9="Corrupción en Trámites, OPAs y Consultas de Acceso a la Información Pública"),"No Aplica",'5. Valoración de Controles'!P9))</f>
        <v>CORDIS</v>
      </c>
      <c r="AF9" s="23" t="str">
        <f>IF($H$9="","",
IF(OR($H$9="Corrupción",$H$9="Lavado de Activos",$H$9="Financiación del Terrorismo",$H$9="Corrupción en Trámites, OPAs y Consultas de Acceso a la Información Pública"),"No Aplica",'5. Valoración de Controles'!Q9))</f>
        <v>En reuniones períódicas de grupo se abordará el tema de vencidos y próximos a vencerse para tomar las acciones pertinentes.</v>
      </c>
      <c r="AG9" s="24">
        <f>IF($H$9="","",
IF(OR($H$9="Corrupción",$H$9="Lavado de Activos",$H$9="Financiación del Terrorismo",$H$9="Corrupción en Trámites, OPAs y Consultas de Acceso a la Información Pública"),"No Aplica",'5. Valoración de Controles'!R9))</f>
        <v>0.4</v>
      </c>
      <c r="AH9" s="98"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Baja</v>
      </c>
      <c r="AI9" s="114">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0.48</v>
      </c>
      <c r="AJ9" s="98"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Menor</v>
      </c>
      <c r="AK9" s="114">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0.4</v>
      </c>
      <c r="AL9" s="96"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97" t="s">
        <v>408</v>
      </c>
      <c r="AN9" s="108"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02"/>
      <c r="AP9" s="113"/>
      <c r="AQ9" s="113" t="str">
        <f>IF(AO9="","","∑ Peso porcentual de cada acción definida")</f>
        <v/>
      </c>
      <c r="AR9" s="93"/>
      <c r="AS9" s="17"/>
      <c r="AT9" s="17"/>
      <c r="AU9" s="17"/>
      <c r="AV9" s="17"/>
      <c r="AW9" s="17"/>
      <c r="AX9" s="17"/>
      <c r="AY9" s="17"/>
      <c r="AZ9" s="17"/>
      <c r="BA9" s="17"/>
      <c r="BB9" s="17"/>
      <c r="BC9" s="17"/>
      <c r="BD9" s="17"/>
      <c r="BE9" s="17"/>
      <c r="BF9" s="17"/>
      <c r="BG9" s="17"/>
      <c r="BH9" s="17"/>
      <c r="BI9" s="17"/>
      <c r="BJ9" s="17"/>
      <c r="BK9" s="17"/>
      <c r="BL9" s="17"/>
    </row>
    <row r="10" spans="1:64" ht="31.5" customHeight="1">
      <c r="A10" s="87"/>
      <c r="B10" s="87"/>
      <c r="C10" s="87"/>
      <c r="D10" s="87"/>
      <c r="E10" s="87"/>
      <c r="F10" s="87"/>
      <c r="G10" s="87"/>
      <c r="H10" s="87"/>
      <c r="I10" s="87"/>
      <c r="J10" s="87"/>
      <c r="K10" s="87"/>
      <c r="L10" s="87"/>
      <c r="M10" s="87"/>
      <c r="N10" s="87"/>
      <c r="O10" s="87"/>
      <c r="P10" s="87"/>
      <c r="Q10" s="30" t="str">
        <f>IF($H$9="","",
IF(OR($H$9="Corrupción",$H$9="Lavado de Activos",$H$9="Financiación del Terrorismo",$H$9="Corrupción en Trámites, OPAs y Consultas de Acceso a la Información Pública"),"No Aplica",'5. Valoración de Controles'!H10))</f>
        <v xml:space="preserve">  </v>
      </c>
      <c r="R10" s="30" t="str">
        <f>IF($H$9="","",
IF(OR($H$9="Corrupción",$H$9="Lavado de Activos",$H$9="Financiación del Terrorismo",$H$9="Corrupción en Trámites, OPAs y Consultas de Acceso a la Información Pública"),'6.Valoración Control Corrupción'!E10,"No Aplica"))</f>
        <v>No Aplica</v>
      </c>
      <c r="S10" s="30" t="str">
        <f>IF($H$9="","",
IF(OR($H$9="Corrupción",$H$9="Lavado de Activos",$H$9="Financiación del Terrorismo",$H$9="Corrupción en Trámites, OPAs y Consultas de Acceso a la Información Pública"),'6.Valoración Control Corrupción'!F10,"No Aplica"))</f>
        <v>No Aplica</v>
      </c>
      <c r="T10" s="30" t="str">
        <f>IF($H$9="","",
IF(OR($H$9="Corrupción",$H$9="Lavado de Activos",$H$9="Financiación del Terrorismo",$H$9="Corrupción en Trámites, OPAs y Consultas de Acceso a la Información Pública"),'6.Valoración Control Corrupción'!G10,"No Aplica"))</f>
        <v>No Aplica</v>
      </c>
      <c r="U10" s="30" t="str">
        <f>IF($H$9="","",
IF(OR($H$9="Corrupción",$H$9="Lavado de Activos",$H$9="Financiación del Terrorismo",$H$9="Corrupción en Trámites, OPAs y Consultas de Acceso a la Información Pública"),'6.Valoración Control Corrupción'!H10,"No Aplica"))</f>
        <v>No Aplica</v>
      </c>
      <c r="V10" s="30" t="str">
        <f>IF($H$9="","",
IF(OR($H$9="Corrupción",$H$9="Lavado de Activos",$H$9="Financiación del Terrorismo",$H$9="Corrupción en Trámites, OPAs y Consultas de Acceso a la Información Pública"),'6.Valoración Control Corrupción'!I10,"No Aplica"))</f>
        <v>No Aplica</v>
      </c>
      <c r="W10" s="30" t="str">
        <f>IF($H$9="","",
IF(OR($H$9="Corrupción",$H$9="Lavado de Activos",$H$9="Financiación del Terrorismo",$H$9="Corrupción en Trámites, OPAs y Consultas de Acceso a la Información Pública"),'6.Valoración Control Corrupción'!J10,"No Aplica"))</f>
        <v>No Aplica</v>
      </c>
      <c r="X10" s="23">
        <f>IF($H$9="","",
IF(OR($H$9="Corrupción",$H$9="Lavado de Activos",$H$9="Financiación del Terrorismo",$H$9="Corrupción en Trámites, OPAs y Consultas de Acceso a la Información Pública"),"No Aplica",'5. Valoración de Controles'!I10))</f>
        <v>0</v>
      </c>
      <c r="Y10" s="23" t="str">
        <f>IF($H$9="","",
IF(OR($H$9="Corrupción",$H$9="Lavado de Activos",$H$9="Financiación del Terrorismo",$H$9="Corrupción en Trámites, OPAs y Consultas de Acceso a la Información Pública"),"No Aplica",'5. Valoración de Controles'!J10))</f>
        <v/>
      </c>
      <c r="Z10" s="23">
        <f>IF($H$9="","",
IF(OR($H$9="Corrupción",$H$9="Lavado de Activos",$H$9="Financiación del Terrorismo",$H$9="Corrupción en Trámites, OPAs y Consultas de Acceso a la Información Pública"),"No Aplica",'5. Valoración de Controles'!K10))</f>
        <v>0</v>
      </c>
      <c r="AA10" s="23">
        <f>IF($H$9="","",
IF(OR($H$9="Corrupción",$H$9="Lavado de Activos",$H$9="Financiación del Terrorismo",$H$9="Corrupción en Trámites, OPAs y Consultas de Acceso a la Información Pública"),"No Aplica",'5. Valoración de Controles'!L10))</f>
        <v>0</v>
      </c>
      <c r="AB10" s="23">
        <f>IF($H$9="","",
IF(OR($H$9="Corrupción",$H$9="Lavado de Activos",$H$9="Financiación del Terrorismo",$H$9="Corrupción en Trámites, OPAs y Consultas de Acceso a la Información Pública"),"No Aplica",'5. Valoración de Controles'!M10))</f>
        <v>0</v>
      </c>
      <c r="AC10" s="23">
        <f>IF($H$9="","",
IF(OR($H$9="Corrupción",$H$9="Lavado de Activos",$H$9="Financiación del Terrorismo",$H$9="Corrupción en Trámites, OPAs y Consultas de Acceso a la Información Pública"),"No Aplica",'5. Valoración de Controles'!N10))</f>
        <v>0</v>
      </c>
      <c r="AD10" s="23">
        <f>IF($H$9="","",
IF(OR($H$9="Corrupción",$H$9="Lavado de Activos",$H$9="Financiación del Terrorismo",$H$9="Corrupción en Trámites, OPAs y Consultas de Acceso a la Información Pública"),"No Aplica",'5. Valoración de Controles'!O10))</f>
        <v>0</v>
      </c>
      <c r="AE10" s="23">
        <f>IF($H$9="","",
IF(OR($H$9="Corrupción",$H$9="Lavado de Activos",$H$9="Financiación del Terrorismo",$H$9="Corrupción en Trámites, OPAs y Consultas de Acceso a la Información Pública"),"No Aplica",'5. Valoración de Controles'!P10))</f>
        <v>0</v>
      </c>
      <c r="AF10" s="23">
        <f>IF($H$9="","",
IF(OR($H$9="Corrupción",$H$9="Lavado de Activos",$H$9="Financiación del Terrorismo",$H$9="Corrupción en Trámites, OPAs y Consultas de Acceso a la Información Pública"),"No Aplica",'5. Valoración de Controles'!Q10))</f>
        <v>0</v>
      </c>
      <c r="AG10" s="24" t="str">
        <f>IF($H$9="","",
IF(OR($H$9="Corrupción",$H$9="Lavado de Activos",$H$9="Financiación del Terrorismo",$H$9="Corrupción en Trámites, OPAs y Consultas de Acceso a la Información Pública"),"No Aplica",'5. Valoración de Controles'!R10))</f>
        <v/>
      </c>
      <c r="AH10" s="87"/>
      <c r="AI10" s="87"/>
      <c r="AJ10" s="87"/>
      <c r="AK10" s="87"/>
      <c r="AL10" s="87"/>
      <c r="AM10" s="87"/>
      <c r="AN10" s="87"/>
      <c r="AO10" s="87"/>
      <c r="AP10" s="87"/>
      <c r="AQ10" s="87"/>
      <c r="AR10" s="87"/>
      <c r="AS10" s="3"/>
      <c r="AT10" s="3"/>
      <c r="AU10" s="3"/>
      <c r="AV10" s="3"/>
      <c r="AW10" s="3"/>
      <c r="AX10" s="3"/>
      <c r="AY10" s="3"/>
      <c r="AZ10" s="3"/>
      <c r="BA10" s="3"/>
      <c r="BB10" s="3"/>
      <c r="BC10" s="3"/>
      <c r="BD10" s="3"/>
      <c r="BE10" s="3"/>
      <c r="BF10" s="3"/>
      <c r="BG10" s="3"/>
      <c r="BH10" s="3"/>
      <c r="BI10" s="3"/>
      <c r="BJ10" s="3"/>
      <c r="BK10" s="3"/>
      <c r="BL10" s="3"/>
    </row>
    <row r="11" spans="1:64" ht="31.5" customHeight="1">
      <c r="A11" s="82"/>
      <c r="B11" s="82"/>
      <c r="C11" s="82"/>
      <c r="D11" s="82"/>
      <c r="E11" s="82"/>
      <c r="F11" s="82"/>
      <c r="G11" s="82"/>
      <c r="H11" s="82"/>
      <c r="I11" s="82"/>
      <c r="J11" s="82"/>
      <c r="K11" s="82"/>
      <c r="L11" s="82"/>
      <c r="M11" s="82"/>
      <c r="N11" s="82"/>
      <c r="O11" s="82"/>
      <c r="P11" s="82"/>
      <c r="Q11" s="30" t="str">
        <f>IF($H$9="","",
IF(OR($H$9="Corrupción",$H$9="Lavado de Activos",$H$9="Financiación del Terrorismo",$H$9="Corrupción en Trámites, OPAs y Consultas de Acceso a la Información Pública"),"No Aplica",'5. Valoración de Controles'!H11))</f>
        <v xml:space="preserve">  </v>
      </c>
      <c r="R11" s="30" t="str">
        <f>IF($H$9="","",
IF(OR($H$9="Corrupción",$H$9="Lavado de Activos",$H$9="Financiación del Terrorismo",$H$9="Corrupción en Trámites, OPAs y Consultas de Acceso a la Información Pública"),'6.Valoración Control Corrupción'!E11,"No Aplica"))</f>
        <v>No Aplica</v>
      </c>
      <c r="S11" s="30" t="str">
        <f>IF($H$9="","",
IF(OR($H$9="Corrupción",$H$9="Lavado de Activos",$H$9="Financiación del Terrorismo",$H$9="Corrupción en Trámites, OPAs y Consultas de Acceso a la Información Pública"),'6.Valoración Control Corrupción'!F11,"No Aplica"))</f>
        <v>No Aplica</v>
      </c>
      <c r="T11" s="30" t="str">
        <f>IF($H$9="","",
IF(OR($H$9="Corrupción",$H$9="Lavado de Activos",$H$9="Financiación del Terrorismo",$H$9="Corrupción en Trámites, OPAs y Consultas de Acceso a la Información Pública"),'6.Valoración Control Corrupción'!G11,"No Aplica"))</f>
        <v>No Aplica</v>
      </c>
      <c r="U11" s="30" t="str">
        <f>IF($H$9="","",
IF(OR($H$9="Corrupción",$H$9="Lavado de Activos",$H$9="Financiación del Terrorismo",$H$9="Corrupción en Trámites, OPAs y Consultas de Acceso a la Información Pública"),'6.Valoración Control Corrupción'!H11,"No Aplica"))</f>
        <v>No Aplica</v>
      </c>
      <c r="V11" s="30" t="str">
        <f>IF($H$9="","",
IF(OR($H$9="Corrupción",$H$9="Lavado de Activos",$H$9="Financiación del Terrorismo",$H$9="Corrupción en Trámites, OPAs y Consultas de Acceso a la Información Pública"),'6.Valoración Control Corrupción'!I11,"No Aplica"))</f>
        <v>No Aplica</v>
      </c>
      <c r="W11" s="30" t="str">
        <f>IF($H$9="","",
IF(OR($H$9="Corrupción",$H$9="Lavado de Activos",$H$9="Financiación del Terrorismo",$H$9="Corrupción en Trámites, OPAs y Consultas de Acceso a la Información Pública"),'6.Valoración Control Corrupción'!J11,"No Aplica"))</f>
        <v>No Aplica</v>
      </c>
      <c r="X11" s="23">
        <f>IF($H$9="","",
IF(OR($H$9="Corrupción",$H$9="Lavado de Activos",$H$9="Financiación del Terrorismo",$H$9="Corrupción en Trámites, OPAs y Consultas de Acceso a la Información Pública"),"No Aplica",'5. Valoración de Controles'!I11))</f>
        <v>0</v>
      </c>
      <c r="Y11" s="23" t="str">
        <f>IF($H$9="","",
IF(OR($H$9="Corrupción",$H$9="Lavado de Activos",$H$9="Financiación del Terrorismo",$H$9="Corrupción en Trámites, OPAs y Consultas de Acceso a la Información Pública"),"No Aplica",'5. Valoración de Controles'!J11))</f>
        <v/>
      </c>
      <c r="Z11" s="23">
        <f>IF($H$9="","",
IF(OR($H$9="Corrupción",$H$9="Lavado de Activos",$H$9="Financiación del Terrorismo",$H$9="Corrupción en Trámites, OPAs y Consultas de Acceso a la Información Pública"),"No Aplica",'5. Valoración de Controles'!K11))</f>
        <v>0</v>
      </c>
      <c r="AA11" s="23">
        <f>IF($H$9="","",
IF(OR($H$9="Corrupción",$H$9="Lavado de Activos",$H$9="Financiación del Terrorismo",$H$9="Corrupción en Trámites, OPAs y Consultas de Acceso a la Información Pública"),"No Aplica",'5. Valoración de Controles'!L11))</f>
        <v>0</v>
      </c>
      <c r="AB11" s="23">
        <f>IF($H$9="","",
IF(OR($H$9="Corrupción",$H$9="Lavado de Activos",$H$9="Financiación del Terrorismo",$H$9="Corrupción en Trámites, OPAs y Consultas de Acceso a la Información Pública"),"No Aplica",'5. Valoración de Controles'!M11))</f>
        <v>0</v>
      </c>
      <c r="AC11" s="23">
        <f>IF($H$9="","",
IF(OR($H$9="Corrupción",$H$9="Lavado de Activos",$H$9="Financiación del Terrorismo",$H$9="Corrupción en Trámites, OPAs y Consultas de Acceso a la Información Pública"),"No Aplica",'5. Valoración de Controles'!N11))</f>
        <v>0</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t="str">
        <f>IF($H$9="","",
IF(OR($H$9="Corrupción",$H$9="Lavado de Activos",$H$9="Financiación del Terrorismo",$H$9="Corrupción en Trámites, OPAs y Consultas de Acceso a la Información Pública"),"No Aplica",'5. Valoración de Controles'!R11))</f>
        <v/>
      </c>
      <c r="AH11" s="82"/>
      <c r="AI11" s="82"/>
      <c r="AJ11" s="82"/>
      <c r="AK11" s="82"/>
      <c r="AL11" s="82"/>
      <c r="AM11" s="82"/>
      <c r="AN11" s="82"/>
      <c r="AO11" s="82"/>
      <c r="AP11" s="82"/>
      <c r="AQ11" s="82"/>
      <c r="AR11" s="82"/>
      <c r="AS11" s="3"/>
      <c r="AT11" s="3"/>
      <c r="AU11" s="3"/>
      <c r="AV11" s="3"/>
      <c r="AW11" s="3"/>
      <c r="AX11" s="3"/>
      <c r="AY11" s="3"/>
      <c r="AZ11" s="3"/>
      <c r="BA11" s="3"/>
      <c r="BB11" s="3"/>
      <c r="BC11" s="3"/>
      <c r="BD11" s="3"/>
      <c r="BE11" s="3"/>
      <c r="BF11" s="3"/>
      <c r="BG11" s="3"/>
      <c r="BH11" s="3"/>
      <c r="BI11" s="3"/>
      <c r="BJ11" s="3"/>
      <c r="BK11" s="3"/>
      <c r="BL11" s="3"/>
    </row>
    <row r="12" spans="1:64" ht="31.5" customHeight="1">
      <c r="A12" s="92">
        <v>2</v>
      </c>
      <c r="B12" s="93" t="str">
        <f>'2. Identificación del Riesgo'!B12:B14</f>
        <v>Conocimiento del Riesgo y Efectos del Cambio Climático</v>
      </c>
      <c r="C12" s="93" t="str">
        <f>IF('2. Identificación del Riesgo'!C12:C14="","",'2. Identificación del Riesgo'!C12:C14)</f>
        <v xml:space="preserve">Ambigüedad en la elaboración del Concepto Técnico de alta complejidad para la  Legalización, Regularización, Actualización  o Planes Parciales </v>
      </c>
      <c r="D12" s="93" t="str">
        <f>IF('2. Identificación del Riesgo'!D12:D14="","",'2. Identificación del Riesgo'!D12:D14)</f>
        <v>Afectación Reputacional</v>
      </c>
      <c r="E12" s="93" t="str">
        <f>IF('2. Identificación del Riesgo'!E12:E14="","",'2. Identificación del Riesgo'!E12:E14)</f>
        <v>Aprobación de Conceptos Técnicos de riesgo sin calidad técnica.</v>
      </c>
      <c r="F12" s="93" t="str">
        <f>IF('2. Identificación del Riesgo'!F12:F14="","",'2. Identificación del Riesgo'!F12:F14)</f>
        <v>Posibilidad de modificación de las categorias de Amenaza, Vulnerabilidad y Riesgo en los Conceptos Técnicos en favor de terceros.</v>
      </c>
      <c r="G12" s="93" t="str">
        <f>IF('2. Identificación del Riesgo'!G12:G14="","",'2. Identificación del Riesgo'!G12:G14)</f>
        <v>Grupo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v>
      </c>
      <c r="H12" s="93" t="str">
        <f>IF('2. Identificación del Riesgo'!H12:H14="","",'2. Identificación del Riesgo'!H12:H14)</f>
        <v>Gestión</v>
      </c>
      <c r="I12" s="93" t="str">
        <f>IF('2. Identificación del Riesgo'!I12:I14="","",'2. Identificación del Riesgo'!I12:I14)</f>
        <v>Ejecución y Administración de procesos</v>
      </c>
      <c r="J12" s="93" t="str">
        <f>IF('2. Identificación del Riesgo'!J12:J14="","",'2. Identificación del Riesgo'!J12:J14)</f>
        <v>Muy Baja: La actividad que conlleva el riesgo se ejecuta como máximo 2 veces por año</v>
      </c>
      <c r="K12" s="98" t="str">
        <f>'2. Identificación del Riesgo'!K12:K14</f>
        <v>Muy Baja</v>
      </c>
      <c r="L12" s="95">
        <f>'2. Identificación del Riesgo'!L12:L14</f>
        <v>0.2</v>
      </c>
      <c r="M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alguna área de la organización</v>
      </c>
      <c r="N12" s="98" t="str">
        <f>'2. Identificación del Riesgo'!N12:N14</f>
        <v>Leve</v>
      </c>
      <c r="O12" s="95">
        <f>'2. Identificación del Riesgo'!O12:O14</f>
        <v>0.2</v>
      </c>
      <c r="P12" s="96" t="str">
        <f>'2. Identificación del Riesgo'!P12:P14</f>
        <v>Bajo</v>
      </c>
      <c r="Q12" s="30" t="str">
        <f>IF($H$12="","",
IF(OR($H$12="Corrupción",$H$12="Lavado de Activos",$H$12="Financiación del Terrorismo",$H$12="Corrupción en Trámites, OPAs y Consultas de Acceso a la Información Pública"),"No Aplica",'5. Valoración de Controles'!H12))</f>
        <v>Profesional Encargado de elaboración del CT, del área de Conceptos Técnicos para la Palnifiación Territorial  Cuando se asigne o excluya un predio en la categoria de amenaza alta no urbanizable o riesgo alto no mitigable, el profesional encargado de la elaboración del Concepto Técnico deberá presentar y sustentar técnicamente ante comité interno de Conceptos Técnicos para la Planificación Territorial.  Con el Propósito de evitar errores involuntarios en la categorización de predios en Alto Riesgo No Mitigable y Amenaza Alta No Urbanizable.</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Sin Documentar</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Expediente de Elaboración del Concepto Técnico (Unidad Compartida en Drive para Grupo CTPT)</v>
      </c>
      <c r="AE12" s="23" t="str">
        <f>IF($H$12="","",
IF(OR($H$12="Corrupción",$H$12="Lavado de Activos",$H$12="Financiación del Terrorismo",$H$12="Trámites, OPAs y Consultas de Acceso a la Información Pública"),"No Aplica",'5. Valoración de Controles'!P12))</f>
        <v>Matriz de seguimiento a los Conceptos Técnicos (Control CT de CPT)</v>
      </c>
      <c r="AF12" s="23" t="str">
        <f>IF($H$12="","",
IF(OR($H$12="Corrupción",$H$12="Lavado de Activos",$H$12="Financiación del Terrorismo",$H$12="Trámites, OPAs y Consultas de Acceso a la Información Pública"),"No Aplica",'5. Valoración de Controles'!Q12))</f>
        <v>En el comité Interno del área de CTPT</v>
      </c>
      <c r="AG12" s="24">
        <f>IF($H$12="","",
IF(OR($H$12="Corrupción",$H$12="Lavado de Activos",$H$12="Financiación del Terrorismo",$H$12="Corrupción en Trámites, OPAs y Consultas de Acceso a la Información Pública"),"No Aplica",'5. Valoración de Controles'!R12))</f>
        <v>0.4</v>
      </c>
      <c r="AH12" s="98"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4">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0.12</v>
      </c>
      <c r="AJ12" s="98"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Leve</v>
      </c>
      <c r="AK12" s="114">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0.2</v>
      </c>
      <c r="AL12" s="96"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97" t="s">
        <v>408</v>
      </c>
      <c r="AN12" s="108"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2"/>
      <c r="AP12" s="113"/>
      <c r="AQ12" s="113" t="str">
        <f>IF(AO12="","","∑ Peso porcentual de cada acción definida")</f>
        <v/>
      </c>
      <c r="AR12" s="93"/>
      <c r="AS12" s="3"/>
      <c r="AT12" s="3"/>
      <c r="AU12" s="3"/>
      <c r="AV12" s="3"/>
      <c r="AW12" s="3"/>
      <c r="AX12" s="3"/>
      <c r="AY12" s="3"/>
      <c r="AZ12" s="3"/>
      <c r="BA12" s="3"/>
      <c r="BB12" s="3"/>
      <c r="BC12" s="3"/>
      <c r="BD12" s="3"/>
      <c r="BE12" s="3"/>
      <c r="BF12" s="3"/>
      <c r="BG12" s="3"/>
      <c r="BH12" s="3"/>
      <c r="BI12" s="3"/>
      <c r="BJ12" s="3"/>
      <c r="BK12" s="3"/>
      <c r="BL12" s="3"/>
    </row>
    <row r="13" spans="1:64" ht="31.5" customHeight="1">
      <c r="A13" s="87"/>
      <c r="B13" s="87"/>
      <c r="C13" s="87"/>
      <c r="D13" s="87"/>
      <c r="E13" s="87"/>
      <c r="F13" s="87"/>
      <c r="G13" s="87"/>
      <c r="H13" s="87"/>
      <c r="I13" s="87"/>
      <c r="J13" s="87"/>
      <c r="K13" s="87"/>
      <c r="L13" s="87"/>
      <c r="M13" s="87"/>
      <c r="N13" s="87"/>
      <c r="O13" s="87"/>
      <c r="P13" s="87"/>
      <c r="Q13" s="30" t="str">
        <f>IF($H$12="","",
IF(OR($H$12="Corrupción",$H$12="Lavado de Activos",$H$12="Financiación del Terrorismo",$H$12="Corrupción en Trámites, OPAs y Consultas de Acceso a la Información Pública"),"No Aplica",'5. Valoración de Controles'!H13))</f>
        <v xml:space="preserve">  </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f>IF($H$12="","",
IF(OR($H$12="Corrupción",$H$12="Lavado de Activos",$H$12="Financiación del Terrorismo",$H$12="Trámites, OPAs y Consultas de Acceso a la Información Pública"),"No Aplica",'5. Valoración de Controles'!I13))</f>
        <v>0</v>
      </c>
      <c r="Y13" s="23" t="str">
        <f>IF($H$12="","",
IF(OR($H$12="Corrupción",$H$12="Lavado de Activos",$H$12="Financiación del Terrorismo",$H$12="Trámites, OPAs y Consultas de Acceso a la Información Pública"),"No Aplica",'5. Valoración de Controles'!J13))</f>
        <v/>
      </c>
      <c r="Z13" s="23">
        <f>IF($H$12="","",
IF(OR($H$12="Corrupción",$H$12="Lavado de Activos",$H$12="Financiación del Terrorismo",$H$12="Trámites, OPAs y Consultas de Acceso a la Información Pública"),"No Aplica",'5. Valoración de Controles'!K13))</f>
        <v>0</v>
      </c>
      <c r="AA13" s="23">
        <f>IF($H$12="","",
IF(OR($H$12="Corrupción",$H$12="Lavado de Activos",$H$12="Financiación del Terrorismo",$H$12="Trámites, OPAs y Consultas de Acceso a la Información Pública"),"No Aplica",'5. Valoración de Controles'!L13))</f>
        <v>0</v>
      </c>
      <c r="AB13" s="23">
        <f>IF($H$12="","",
IF(OR($H$12="Corrupción",$H$12="Lavado de Activos",$H$12="Financiación del Terrorismo",$H$12="Trámites, OPAs y Consultas de Acceso a la Información Pública"),"No Aplica",'5. Valoración de Controles'!M13))</f>
        <v>0</v>
      </c>
      <c r="AC13" s="23">
        <f>IF($H$12="","",
IF(OR($H$12="Corrupción",$H$12="Lavado de Activos",$H$12="Financiación del Terrorismo",$H$12="Trámites, OPAs y Consultas de Acceso a la Información Pública"),"No Aplica",'5. Valoración de Controles'!N13))</f>
        <v>0</v>
      </c>
      <c r="AD13" s="23">
        <f>IF($H$12="","",
IF(OR($H$12="Corrupción",$H$12="Lavado de Activos",$H$12="Financiación del Terrorismo",$H$12="Trámites, OPAs y Consultas de Acceso a la Información Pública"),"No Aplica",'5. Valoración de Controles'!O13))</f>
        <v>0</v>
      </c>
      <c r="AE13" s="23">
        <f>IF($H$12="","",
IF(OR($H$12="Corrupción",$H$12="Lavado de Activos",$H$12="Financiación del Terrorismo",$H$12="Trámites, OPAs y Consultas de Acceso a la Información Pública"),"No Aplica",'5. Valoración de Controles'!P13))</f>
        <v>0</v>
      </c>
      <c r="AF13" s="23">
        <f>IF($H$12="","",
IF(OR($H$12="Corrupción",$H$12="Lavado de Activos",$H$12="Financiación del Terrorismo",$H$12="Trámites, OPAs y Consultas de Acceso a la Información Pública"),"No Aplica",'5. Valoración de Controles'!Q13))</f>
        <v>0</v>
      </c>
      <c r="AG13" s="24" t="str">
        <f>IF($H$12="","",
IF(OR($H$12="Corrupción",$H$12="Lavado de Activos",$H$12="Financiación del Terrorismo",$H$12="Corrupción en Trámites, OPAs y Consultas de Acceso a la Información Pública"),"No Aplica",'5. Valoración de Controles'!R13))</f>
        <v/>
      </c>
      <c r="AH13" s="87"/>
      <c r="AI13" s="87"/>
      <c r="AJ13" s="87"/>
      <c r="AK13" s="87"/>
      <c r="AL13" s="87"/>
      <c r="AM13" s="87"/>
      <c r="AN13" s="87"/>
      <c r="AO13" s="87"/>
      <c r="AP13" s="87"/>
      <c r="AQ13" s="87"/>
      <c r="AR13" s="87"/>
      <c r="AS13" s="3"/>
      <c r="AT13" s="3"/>
      <c r="AU13" s="3"/>
      <c r="AV13" s="3"/>
      <c r="AW13" s="3"/>
      <c r="AX13" s="3"/>
      <c r="AY13" s="3"/>
      <c r="AZ13" s="3"/>
      <c r="BA13" s="3"/>
      <c r="BB13" s="3"/>
      <c r="BC13" s="3"/>
      <c r="BD13" s="3"/>
      <c r="BE13" s="3"/>
      <c r="BF13" s="3"/>
      <c r="BG13" s="3"/>
      <c r="BH13" s="3"/>
      <c r="BI13" s="3"/>
      <c r="BJ13" s="3"/>
      <c r="BK13" s="3"/>
      <c r="BL13" s="3"/>
    </row>
    <row r="14" spans="1:64" ht="31.5" customHeight="1">
      <c r="A14" s="82"/>
      <c r="B14" s="82"/>
      <c r="C14" s="82"/>
      <c r="D14" s="82"/>
      <c r="E14" s="82"/>
      <c r="F14" s="82"/>
      <c r="G14" s="82"/>
      <c r="H14" s="82"/>
      <c r="I14" s="82"/>
      <c r="J14" s="82"/>
      <c r="K14" s="82"/>
      <c r="L14" s="82"/>
      <c r="M14" s="82"/>
      <c r="N14" s="82"/>
      <c r="O14" s="82"/>
      <c r="P14" s="82"/>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2"/>
      <c r="AI14" s="82"/>
      <c r="AJ14" s="82"/>
      <c r="AK14" s="82"/>
      <c r="AL14" s="82"/>
      <c r="AM14" s="82"/>
      <c r="AN14" s="82"/>
      <c r="AO14" s="82"/>
      <c r="AP14" s="82"/>
      <c r="AQ14" s="82"/>
      <c r="AR14" s="82"/>
      <c r="AS14" s="3"/>
      <c r="AT14" s="3"/>
      <c r="AU14" s="3"/>
      <c r="AV14" s="3"/>
      <c r="AW14" s="3"/>
      <c r="AX14" s="3"/>
      <c r="AY14" s="3"/>
      <c r="AZ14" s="3"/>
      <c r="BA14" s="3"/>
      <c r="BB14" s="3"/>
      <c r="BC14" s="3"/>
      <c r="BD14" s="3"/>
      <c r="BE14" s="3"/>
      <c r="BF14" s="3"/>
      <c r="BG14" s="3"/>
      <c r="BH14" s="3"/>
      <c r="BI14" s="3"/>
      <c r="BJ14" s="3"/>
      <c r="BK14" s="3"/>
      <c r="BL14" s="3"/>
    </row>
    <row r="15" spans="1:64" ht="31.5" customHeight="1">
      <c r="A15" s="92">
        <v>3</v>
      </c>
      <c r="B15" s="93" t="str">
        <f>'2. Identificación del Riesgo'!B15:B17</f>
        <v>Conocimiento del Riesgo y Efectos del Cambio Climático</v>
      </c>
      <c r="C15" s="93" t="str">
        <f>IF('2. Identificación del Riesgo'!C15:C17="","",'2. Identificación del Riesgo'!C15:C17)</f>
        <v>Favorecimientos en la elaboración del Concepto Técnico de Licencias Urbanísticas</v>
      </c>
      <c r="D15" s="93" t="str">
        <f>IF('2. Identificación del Riesgo'!D15:D17="","",'2. Identificación del Riesgo'!D15:D17)</f>
        <v>Afectación Reputacional</v>
      </c>
      <c r="E15" s="93" t="str">
        <f>IF('2. Identificación del Riesgo'!E15:E17="","",'2. Identificación del Riesgo'!E15:E17)</f>
        <v>La complejidad de los análisis y la disponibilidad de información hacen que los tiempos de respuesta con los que legalmente se cuenta para la elaboración de los conceptos técnicos  (CT) sean insuficientes.
Además las entidades distritales que solicitan los Conceptos Técnicos sobrepasan la demanda estimada mensualmente.</v>
      </c>
      <c r="F15" s="93" t="str">
        <f>IF('2. Identificación del Riesgo'!F15:F17="","",'2. Identificación del Riesgo'!F15:F17)</f>
        <v xml:space="preserve">Dado que las solicitudes son por demanda se planeó un número de profesionales para atender las mismas, sin embargo se han recibido mayor cantidad de solicitudes por parte de Secretaria Distrital de Planeación y Secretaria Distrital de Hábitat,  por tanto el número de profesionales no ha sido suficiente. </v>
      </c>
      <c r="G15" s="93" t="str">
        <f>IF('2. Identificación del Riesgo'!G15:G17="","",'2. Identificación del Riesgo'!G15:G17)</f>
        <v xml:space="preserve">Grupo de Conceptos para la Planificación Territorial - Posibilidad de Afectación Reputacional por incumplimiento en los términos legales de entrega de los conceptos técnicos para legalización, regularización y/o planes parciales. </v>
      </c>
      <c r="H15" s="93" t="str">
        <f>IF('2. Identificación del Riesgo'!H15:H17="","",'2. Identificación del Riesgo'!H15:H17)</f>
        <v>Gestión</v>
      </c>
      <c r="I15" s="93" t="str">
        <f>IF('2. Identificación del Riesgo'!I15:I17="","",'2. Identificación del Riesgo'!I15:I17)</f>
        <v>Ejecución y Administración de procesos</v>
      </c>
      <c r="J15" s="93" t="str">
        <f>IF('2. Identificación del Riesgo'!J15:J17="","",'2. Identificación del Riesgo'!J15:J17)</f>
        <v>Media: La actividad que conlleva el riesgo se ejecuta de 24 a 500 veces por año</v>
      </c>
      <c r="K15" s="98" t="str">
        <f>'2. Identificación del Riesgo'!K15:K17</f>
        <v>Media</v>
      </c>
      <c r="L15" s="95">
        <f>'2. Identificación del Riesgo'!L15:L17</f>
        <v>0.6</v>
      </c>
      <c r="M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la entidad internamente, de conocimiento general, nivel interno, de junta directiva y accionistas y/o de proveedores</v>
      </c>
      <c r="N15" s="98" t="str">
        <f>'2. Identificación del Riesgo'!N15:N17</f>
        <v>Menor</v>
      </c>
      <c r="O15" s="95">
        <f>'2. Identificación del Riesgo'!O15:O17</f>
        <v>0.4</v>
      </c>
      <c r="P15" s="96" t="str">
        <f>'2. Identificación del Riesgo'!P15:P17</f>
        <v>Moderado</v>
      </c>
      <c r="Q15" s="30" t="str">
        <f>IF($H$15="","",
IF(OR($H$15="Corrupción",$H$15="Lavado de Activos",$H$15="Financiación del Terrorismo",$H$15="Corrupción en Trámites, OPAs y Consultas de Acceso a la Información Pública"),"No Aplica",'5. Valoración de Controles'!H15))</f>
        <v>Profesional especializado 222-29 y 222-23 Diligencia mensualmente la Matriz de seguimiento a los Conceptos Técnicos (Control CT de CPT).
 con el propósito de obtener una alerta que permita  generar una respuesta oficial previa al vencimiento del radicado que indique a la entidad solicitante como se dará respuesta de fondo.</v>
      </c>
      <c r="R15" s="30" t="str">
        <f>IF($H$15="","",
IF(OR($H$15="Corrupción",$H$15="Lavado de Activos",$H$15="Financiación del Terrorismo",$H$15="Corrupción en Trámites, OPAs y Consultas de Acceso a la Información Pública"),'6.Valoración Control Corrupción'!E15,"No Aplica"))</f>
        <v>No Aplica</v>
      </c>
      <c r="S15" s="30" t="str">
        <f>IF($H$15="","",
IF(OR($H$15="Corrupción",$H$15="Lavado de Activos",$H$15="Financiación del Terrorismo",$H$15="Corrupción en Trámites, OPAs y Consultas de Acceso a la Información Pública"),'6.Valoración Control Corrupción'!F15,"No Aplica"))</f>
        <v>No Aplica</v>
      </c>
      <c r="T15" s="30" t="str">
        <f>IF($H$15="","",
IF(OR($H$15="Corrupción",$H$15="Lavado de Activos",$H$15="Financiación del Terrorismo",$H$15="Corrupción en Trámites, OPAs y Consultas de Acceso a la Información Pública"),'6.Valoración Control Corrupción'!G15,"No Aplica"))</f>
        <v>No Aplica</v>
      </c>
      <c r="U15" s="30" t="str">
        <f>IF($H$15="","",
IF(OR($H$15="Corrupción",$H$15="Lavado de Activos",$H$15="Financiación del Terrorismo",$H$15="Corrupción en Trámites, OPAs y Consultas de Acceso a la Información Pública"),'6.Valoración Control Corrupción'!H15,"No Aplica"))</f>
        <v>No Aplica</v>
      </c>
      <c r="V15" s="30" t="str">
        <f>IF($H$15="","",
IF(OR($H$15="Corrupción",$H$15="Lavado de Activos",$H$15="Financiación del Terrorismo",$H$15="Corrupción en Trámites, OPAs y Consultas de Acceso a la Información Pública"),'6.Valoración Control Corrupción'!I15,"No Aplica"))</f>
        <v>No Aplica</v>
      </c>
      <c r="W15" s="30"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Preventivo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Sin Documentar</v>
      </c>
      <c r="AB15" s="23" t="str">
        <f>IF($H$15="","",
IF(OR($H$15="Corrupción",$H$15="Lavado de Activos",$H$15="Financiación del Terrorismo",$H$15="Trámites, OPAs y Consultas de Acceso a la Información Pública"),"No Aplica",'5. Valoración de Controles'!M15))</f>
        <v>Continua</v>
      </c>
      <c r="AC15" s="23" t="str">
        <f>IF($H$15="","",
IF(OR($H$15="Corrupción",$H$15="Lavado de Activos",$H$15="Financiación del Terrorismo",$H$15="Trámites, OPAs y Consultas de Acceso a la Información Pública"),"No Aplica",'5. Valoración de Controles'!N15))</f>
        <v>Con registro</v>
      </c>
      <c r="AD15" s="23" t="str">
        <f>IF($H$15="","",
IF(OR($H$15="Corrupción",$H$15="Lavado de Activos",$H$15="Financiación del Terrorismo",$H$15="Trámites, OPAs y Consultas de Acceso a la Información Pública"),"No Aplica",'5. Valoración de Controles'!O15))</f>
        <v>Unidad Compartida en Drive para Grupo CTPT</v>
      </c>
      <c r="AE15" s="23" t="str">
        <f>IF($H$15="","",
IF(OR($H$15="Corrupción",$H$15="Lavado de Activos",$H$15="Financiación del Terrorismo",$H$15="Trámites, OPAs y Consultas de Acceso a la Información Pública"),"No Aplica",'5. Valoración de Controles'!P15))</f>
        <v>CORDIS</v>
      </c>
      <c r="AF15" s="23" t="str">
        <f>IF($H$15="","",
IF(OR($H$15="Corrupción",$H$15="Lavado de Activos",$H$15="Financiación del Terrorismo",$H$15="Trámites, OPAs y Consultas de Acceso a la Información Pública"),"No Aplica",'5. Valoración de Controles'!Q15))</f>
        <v>La matriz diligenciada presenta una alerta previa ante la fecha limite de vencimiento con el propósito de emitir la respuesta oficial por parte de la entidad donde se solicite ampliar los términos para la respuesta de fondo.</v>
      </c>
      <c r="AG15" s="24">
        <f>IF($H$15="","",
IF(OR($H$15="Corrupción",$H$15="Lavado de Activos",$H$15="Financiación del Terrorismo",$H$15="Corrupción en Trámites, OPAs y Consultas de Acceso a la Información Pública"),"No Aplica",'5. Valoración de Controles'!R15))</f>
        <v>0.4</v>
      </c>
      <c r="AH15" s="98"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14">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0.36</v>
      </c>
      <c r="AJ15" s="98"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Menor</v>
      </c>
      <c r="AK15" s="114">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0.4</v>
      </c>
      <c r="AL15" s="96"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97" t="s">
        <v>408</v>
      </c>
      <c r="AN15" s="108"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2"/>
      <c r="AP15" s="113"/>
      <c r="AQ15" s="113" t="str">
        <f>IF(AO15="","","∑ Peso porcentual de cada acción definida")</f>
        <v/>
      </c>
      <c r="AR15" s="93"/>
      <c r="AS15" s="3"/>
      <c r="AT15" s="3"/>
      <c r="AU15" s="3"/>
      <c r="AV15" s="3"/>
      <c r="AW15" s="3"/>
      <c r="AX15" s="3"/>
      <c r="AY15" s="3"/>
      <c r="AZ15" s="3"/>
      <c r="BA15" s="3"/>
      <c r="BB15" s="3"/>
      <c r="BC15" s="3"/>
      <c r="BD15" s="3"/>
      <c r="BE15" s="3"/>
      <c r="BF15" s="3"/>
      <c r="BG15" s="3"/>
      <c r="BH15" s="3"/>
      <c r="BI15" s="3"/>
      <c r="BJ15" s="3"/>
      <c r="BK15" s="3"/>
      <c r="BL15" s="3"/>
    </row>
    <row r="16" spans="1:64" ht="31.5" customHeight="1">
      <c r="A16" s="87"/>
      <c r="B16" s="87"/>
      <c r="C16" s="87"/>
      <c r="D16" s="87"/>
      <c r="E16" s="87"/>
      <c r="F16" s="87"/>
      <c r="G16" s="87"/>
      <c r="H16" s="87"/>
      <c r="I16" s="87"/>
      <c r="J16" s="87"/>
      <c r="K16" s="87"/>
      <c r="L16" s="87"/>
      <c r="M16" s="87"/>
      <c r="N16" s="87"/>
      <c r="O16" s="87"/>
      <c r="P16" s="87"/>
      <c r="Q16" s="30" t="str">
        <f>IF($H$15="","",
IF(OR($H$15="Corrupción",$H$15="Lavado de Activos",$H$15="Financiación del Terrorismo",$H$15="Corrupción en Trámites, OPAs y Consultas de Acceso a la Información Pública"),"No Aplica",'5. Valoración de Controles'!H16))</f>
        <v xml:space="preserve">  </v>
      </c>
      <c r="R16" s="30" t="str">
        <f>IF($H$15="","",
IF(OR($H$15="Corrupción",$H$15="Lavado de Activos",$H$15="Financiación del Terrorismo",$H$15="Corrupción en Trámites, OPAs y Consultas de Acceso a la Información Pública"),'6.Valoración Control Corrupción'!E16,"No Aplica"))</f>
        <v>No Aplica</v>
      </c>
      <c r="S16" s="30" t="str">
        <f>IF($H$15="","",
IF(OR($H$15="Corrupción",$H$15="Lavado de Activos",$H$15="Financiación del Terrorismo",$H$15="Corrupción en Trámites, OPAs y Consultas de Acceso a la Información Pública"),'6.Valoración Control Corrupción'!F16,"No Aplica"))</f>
        <v>No Aplica</v>
      </c>
      <c r="T16" s="30" t="str">
        <f>IF($H$15="","",
IF(OR($H$15="Corrupción",$H$15="Lavado de Activos",$H$15="Financiación del Terrorismo",$H$15="Corrupción en Trámites, OPAs y Consultas de Acceso a la Información Pública"),'6.Valoración Control Corrupción'!G16,"No Aplica"))</f>
        <v>No Aplica</v>
      </c>
      <c r="U16" s="30" t="str">
        <f>IF($H$15="","",
IF(OR($H$15="Corrupción",$H$15="Lavado de Activos",$H$15="Financiación del Terrorismo",$H$15="Corrupción en Trámites, OPAs y Consultas de Acceso a la Información Pública"),'6.Valoración Control Corrupción'!H16,"No Aplica"))</f>
        <v>No Aplica</v>
      </c>
      <c r="V16" s="30" t="str">
        <f>IF($H$15="","",
IF(OR($H$15="Corrupción",$H$15="Lavado de Activos",$H$15="Financiación del Terrorismo",$H$15="Corrupción en Trámites, OPAs y Consultas de Acceso a la Información Pública"),'6.Valoración Control Corrupción'!I16,"No Aplica"))</f>
        <v>No Aplica</v>
      </c>
      <c r="W16" s="30" t="str">
        <f>IF($H$15="","",
IF(OR($H$15="Corrupción",$H$15="Lavado de Activos",$H$15="Financiación del Terrorismo",$H$15="Corrupción en Trámites, OPAs y Consultas de Acceso a la Información Pública"),'6.Valoración Control Corrupción'!J16,"No Aplica"))</f>
        <v>No Aplica</v>
      </c>
      <c r="X16" s="23">
        <f>IF($H$15="","",
IF(OR($H$15="Corrupción",$H$15="Lavado de Activos",$H$15="Financiación del Terrorismo",$H$15="Trámites, OPAs y Consultas de Acceso a la Información Pública"),"No Aplica",'5. Valoración de Controles'!I16))</f>
        <v>0</v>
      </c>
      <c r="Y16" s="23" t="str">
        <f>IF($H$15="","",
IF(OR($H$15="Corrupción",$H$15="Lavado de Activos",$H$15="Financiación del Terrorismo",$H$15="Trámites, OPAs y Consultas de Acceso a la Información Pública"),"No Aplica",'5. Valoración de Controles'!J16))</f>
        <v/>
      </c>
      <c r="Z16" s="23">
        <f>IF($H$15="","",
IF(OR($H$15="Corrupción",$H$15="Lavado de Activos",$H$15="Financiación del Terrorismo",$H$15="Trámites, OPAs y Consultas de Acceso a la Información Pública"),"No Aplica",'5. Valoración de Controles'!K16))</f>
        <v>0</v>
      </c>
      <c r="AA16" s="23">
        <f>IF($H$15="","",
IF(OR($H$15="Corrupción",$H$15="Lavado de Activos",$H$15="Financiación del Terrorismo",$H$15="Trámites, OPAs y Consultas de Acceso a la Información Pública"),"No Aplica",'5. Valoración de Controles'!L16))</f>
        <v>0</v>
      </c>
      <c r="AB16" s="23">
        <f>IF($H$15="","",
IF(OR($H$15="Corrupción",$H$15="Lavado de Activos",$H$15="Financiación del Terrorismo",$H$15="Trámites, OPAs y Consultas de Acceso a la Información Pública"),"No Aplica",'5. Valoración de Controles'!M16))</f>
        <v>0</v>
      </c>
      <c r="AC16" s="23">
        <f>IF($H$15="","",
IF(OR($H$15="Corrupción",$H$15="Lavado de Activos",$H$15="Financiación del Terrorismo",$H$15="Trámites, OPAs y Consultas de Acceso a la Información Pública"),"No Aplica",'5. Valoración de Controles'!N16))</f>
        <v>0</v>
      </c>
      <c r="AD16" s="23">
        <f>IF($H$15="","",
IF(OR($H$15="Corrupción",$H$15="Lavado de Activos",$H$15="Financiación del Terrorismo",$H$15="Trámites, OPAs y Consultas de Acceso a la Información Pública"),"No Aplica",'5. Valoración de Controles'!O16))</f>
        <v>0</v>
      </c>
      <c r="AE16" s="23">
        <f>IF($H$15="","",
IF(OR($H$15="Corrupción",$H$15="Lavado de Activos",$H$15="Financiación del Terrorismo",$H$15="Trámites, OPAs y Consultas de Acceso a la Información Pública"),"No Aplica",'5. Valoración de Controles'!P16))</f>
        <v>0</v>
      </c>
      <c r="AF16" s="23">
        <f>IF($H$15="","",
IF(OR($H$15="Corrupción",$H$15="Lavado de Activos",$H$15="Financiación del Terrorismo",$H$15="Trámites, OPAs y Consultas de Acceso a la Información Pública"),"No Aplica",'5. Valoración de Controles'!Q16))</f>
        <v>0</v>
      </c>
      <c r="AG16" s="24" t="str">
        <f>IF($H$15="","",
IF(OR($H$15="Corrupción",$H$15="Lavado de Activos",$H$15="Financiación del Terrorismo",$H$15="Corrupción en Trámites, OPAs y Consultas de Acceso a la Información Pública"),"No Aplica",'5. Valoración de Controles'!R16))</f>
        <v/>
      </c>
      <c r="AH16" s="87"/>
      <c r="AI16" s="87"/>
      <c r="AJ16" s="87"/>
      <c r="AK16" s="87"/>
      <c r="AL16" s="87"/>
      <c r="AM16" s="87"/>
      <c r="AN16" s="87"/>
      <c r="AO16" s="87"/>
      <c r="AP16" s="87"/>
      <c r="AQ16" s="87"/>
      <c r="AR16" s="87"/>
      <c r="AS16" s="3"/>
      <c r="AT16" s="3"/>
      <c r="AU16" s="3"/>
      <c r="AV16" s="3"/>
      <c r="AW16" s="3"/>
      <c r="AX16" s="3"/>
      <c r="AY16" s="3"/>
      <c r="AZ16" s="3"/>
      <c r="BA16" s="3"/>
      <c r="BB16" s="3"/>
      <c r="BC16" s="3"/>
      <c r="BD16" s="3"/>
      <c r="BE16" s="3"/>
      <c r="BF16" s="3"/>
      <c r="BG16" s="3"/>
      <c r="BH16" s="3"/>
      <c r="BI16" s="3"/>
      <c r="BJ16" s="3"/>
      <c r="BK16" s="3"/>
      <c r="BL16" s="3"/>
    </row>
    <row r="17" spans="1:64" ht="31.5" customHeight="1">
      <c r="A17" s="82"/>
      <c r="B17" s="82"/>
      <c r="C17" s="82"/>
      <c r="D17" s="82"/>
      <c r="E17" s="82"/>
      <c r="F17" s="82"/>
      <c r="G17" s="82"/>
      <c r="H17" s="82"/>
      <c r="I17" s="82"/>
      <c r="J17" s="82"/>
      <c r="K17" s="82"/>
      <c r="L17" s="82"/>
      <c r="M17" s="82"/>
      <c r="N17" s="82"/>
      <c r="O17" s="82"/>
      <c r="P17" s="82"/>
      <c r="Q17" s="30" t="str">
        <f>IF($H$15="","",
IF(OR($H$15="Corrupción",$H$15="Lavado de Activos",$H$15="Financiación del Terrorismo",$H$15="Corrupción en Trámites, OPAs y Consultas de Acceso a la Información Pública"),"No Aplica",'5. Valoración de Controles'!H17))</f>
        <v xml:space="preserve">  </v>
      </c>
      <c r="R17" s="30" t="str">
        <f>IF($H$15="","",
IF(OR($H$15="Corrupción",$H$15="Lavado de Activos",$H$15="Financiación del Terrorismo",$H$15="Corrupción en Trámites, OPAs y Consultas de Acceso a la Información Pública"),'6.Valoración Control Corrupción'!E17,"No Aplica"))</f>
        <v>No Aplica</v>
      </c>
      <c r="S17" s="30" t="str">
        <f>IF($H$15="","",
IF(OR($H$15="Corrupción",$H$15="Lavado de Activos",$H$15="Financiación del Terrorismo",$H$15="Corrupción en Trámites, OPAs y Consultas de Acceso a la Información Pública"),'6.Valoración Control Corrupción'!F17,"No Aplica"))</f>
        <v>No Aplica</v>
      </c>
      <c r="T17" s="30" t="str">
        <f>IF($H$15="","",
IF(OR($H$15="Corrupción",$H$15="Lavado de Activos",$H$15="Financiación del Terrorismo",$H$15="Corrupción en Trámites, OPAs y Consultas de Acceso a la Información Pública"),'6.Valoración Control Corrupción'!G17,"No Aplica"))</f>
        <v>No Aplica</v>
      </c>
      <c r="U17" s="30" t="str">
        <f>IF($H$15="","",
IF(OR($H$15="Corrupción",$H$15="Lavado de Activos",$H$15="Financiación del Terrorismo",$H$15="Corrupción en Trámites, OPAs y Consultas de Acceso a la Información Pública"),'6.Valoración Control Corrupción'!H17,"No Aplica"))</f>
        <v>No Aplica</v>
      </c>
      <c r="V17" s="30" t="str">
        <f>IF($H$15="","",
IF(OR($H$15="Corrupción",$H$15="Lavado de Activos",$H$15="Financiación del Terrorismo",$H$15="Corrupción en Trámites, OPAs y Consultas de Acceso a la Información Pública"),'6.Valoración Control Corrupción'!I17,"No Aplica"))</f>
        <v>No Aplica</v>
      </c>
      <c r="W17" s="30" t="str">
        <f>IF($H$15="","",
IF(OR($H$15="Corrupción",$H$15="Lavado de Activos",$H$15="Financiación del Terrorismo",$H$15="Corrupción en Trámites, OPAs y Consultas de Acceso a la Información Pública"),'6.Valoración Control Corrupción'!J17,"No Aplica"))</f>
        <v>No Aplica</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
      </c>
      <c r="AH17" s="82"/>
      <c r="AI17" s="82"/>
      <c r="AJ17" s="82"/>
      <c r="AK17" s="82"/>
      <c r="AL17" s="82"/>
      <c r="AM17" s="82"/>
      <c r="AN17" s="82"/>
      <c r="AO17" s="82"/>
      <c r="AP17" s="82"/>
      <c r="AQ17" s="82"/>
      <c r="AR17" s="82"/>
      <c r="AS17" s="3"/>
      <c r="AT17" s="3"/>
      <c r="AU17" s="3"/>
      <c r="AV17" s="3"/>
      <c r="AW17" s="3"/>
      <c r="AX17" s="3"/>
      <c r="AY17" s="3"/>
      <c r="AZ17" s="3"/>
      <c r="BA17" s="3"/>
      <c r="BB17" s="3"/>
      <c r="BC17" s="3"/>
      <c r="BD17" s="3"/>
      <c r="BE17" s="3"/>
      <c r="BF17" s="3"/>
      <c r="BG17" s="3"/>
      <c r="BH17" s="3"/>
      <c r="BI17" s="3"/>
      <c r="BJ17" s="3"/>
      <c r="BK17" s="3"/>
      <c r="BL17" s="3"/>
    </row>
    <row r="18" spans="1:64" ht="31.5" customHeight="1">
      <c r="A18" s="92">
        <v>4</v>
      </c>
      <c r="B18" s="93" t="str">
        <f>'2. Identificación del Riesgo'!B18:B20</f>
        <v>Conocimiento del Riesgo y Efectos del Cambio Climático</v>
      </c>
      <c r="C18" s="93" t="str">
        <f>IF('2. Identificación del Riesgo'!C18:C20="","",'2. Identificación del Riesgo'!C18:C20)</f>
        <v>Antes, durante o después de la elaboración del concepto técnico de licencias urbanísticas.</v>
      </c>
      <c r="D18" s="93" t="str">
        <f>IF('2. Identificación del Riesgo'!D18:D20="","",'2. Identificación del Riesgo'!D18:D20)</f>
        <v>Afectación Reputacional</v>
      </c>
      <c r="E18" s="93" t="str">
        <f>IF('2. Identificación del Riesgo'!E18:E20="","",'2. Identificación del Riesgo'!E18:E20)</f>
        <v xml:space="preserve">Posible entrega de dádivas o posibles presiones a servidores para que realicen los conceptos técnicos de licencias urbanísticas de manera rápida o favorable.
</v>
      </c>
      <c r="F18" s="93" t="str">
        <f>IF('2. Identificación del Riesgo'!F18:F20="","",'2. Identificación del Riesgo'!F18:F20)</f>
        <v>Posibilidad de modificación en la priorización de la atención o en el resultado del Concepto Técnico en favor de terceros.</v>
      </c>
      <c r="G18" s="93" t="str">
        <f>IF('2. Identificación del Riesgo'!G18:G20="","",'2. Identificación del Riesgo'!G18:G20)</f>
        <v>Grupo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v>
      </c>
      <c r="H18" s="93" t="str">
        <f>IF('2. Identificación del Riesgo'!H18:H20="","",'2. Identificación del Riesgo'!H18:H20)</f>
        <v>Corrupción</v>
      </c>
      <c r="I18" s="93" t="str">
        <f>IF('2. Identificación del Riesgo'!I18:I20="","",'2. Identificación del Riesgo'!I18:I20)</f>
        <v>Fraude Externo</v>
      </c>
      <c r="J18" s="93" t="str">
        <f>IF('2. Identificación del Riesgo'!J18:J20="","",'2. Identificación del Riesgo'!J18:J20)</f>
        <v>Posible: Al menos una vez en los últimos dos años.</v>
      </c>
      <c r="K18" s="98" t="str">
        <f>'2. Identificación del Riesgo'!K18:K20</f>
        <v>Posible</v>
      </c>
      <c r="L18" s="95">
        <f>'2. Identificación del Riesgo'!L18:L20</f>
        <v>0.6</v>
      </c>
      <c r="M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No Aplica</v>
      </c>
      <c r="N18" s="98" t="str">
        <f>'2. Identificación del Riesgo'!N18:N20</f>
        <v>Catastrófico</v>
      </c>
      <c r="O18" s="95">
        <f>'2. Identificación del Riesgo'!O18:O20</f>
        <v>1</v>
      </c>
      <c r="P18" s="96" t="str">
        <f>'2. Identificación del Riesgo'!P18:P20</f>
        <v>Extremo</v>
      </c>
      <c r="Q18" s="30" t="str">
        <f>IF($H$18="","",
IF(OR($H$18="Corrupción",$H$18="Lavado de Activos",$H$18="Financiación del Terrorismo",$H$18="Corrupción en Trámites, OPAs y Consultas de Acceso a la Información Pública"),"No Aplica",'5. Valoración de Controles'!H18))</f>
        <v>No Aplica</v>
      </c>
      <c r="R18" s="30" t="str">
        <f>IF($H$18="","",
IF(OR($H$18="Corrupción",$H$18="Lavado de Activos",$H$18="Financiación del Terrorismo",$H$18="Corrupción en Trámites, OPAs y Consultas de Acceso a la Información Pública"),'6.Valoración Control Corrupción'!E18,"No Aplica"))</f>
        <v>Profesionales del grupo funcional de CPT y Subdirector(a) de Análisis de Riesgos y Efectos del Cambio Climatico</v>
      </c>
      <c r="S18" s="30" t="str">
        <f>IF($H$18="","",
IF(OR($H$18="Corrupción",$H$18="Lavado de Activos",$H$18="Financiación del Terrorismo",$H$18="Corrupción en Trámites, OPAs y Consultas de Acceso a la Información Pública"),'6.Valoración Control Corrupción'!F18,"No Aplica"))</f>
        <v>A demanda (cada vez que ingrese una solicitud de concepto técnico para licencia de urbanización)</v>
      </c>
      <c r="T18" s="30" t="str">
        <f>IF($H$18="","",
IF(OR($H$18="Corrupción",$H$18="Lavado de Activos",$H$18="Financiación del Terrorismo",$H$18="Corrupción en Trámites, OPAs y Consultas de Acceso a la Información Pública"),'6.Valoración Control Corrupción'!G18,"No Aplica"))</f>
        <v>Determinar que el concepto realizado por el contratista, cumpla con los parametros de calidad y contenido establecidos por la normatividad vigente, evitando sesgos en su emisión.</v>
      </c>
      <c r="U18" s="30" t="str">
        <f>IF($H$18="","",
IF(OR($H$18="Corrupción",$H$18="Lavado de Activos",$H$18="Financiación del Terrorismo",$H$18="Corrupción en Trámites, OPAs y Consultas de Acceso a la Información Pública"),'6.Valoración Control Corrupción'!H18,"No Aplica"))</f>
        <v>1) Una vez elaborado el concepto técnico por el contratista, pasa a la primera revisión del profesional 222-23 del grupo CPT.
2) Posteriormentre, se procede con la segunda revisión, por parte del profesional 222-29, responsable del grupo CPT.
3) Finalmente, se procede con la revisión del (de la) Subdirector(a) de Análisis, quien firma la respuesta oficial correspondiente.</v>
      </c>
      <c r="V18" s="30" t="str">
        <f>IF($H$18="","",
IF(OR($H$18="Corrupción",$H$18="Lavado de Activos",$H$18="Financiación del Terrorismo",$H$18="Corrupción en Trámites, OPAs y Consultas de Acceso a la Información Pública"),'6.Valoración Control Corrupción'!I18,"No Aplica"))</f>
        <v xml:space="preserve">1) Realizar una reunión interna para analizar el posible caso de corrupción y decidir si amerita o no la notificación a las dependencias pertinentes. </v>
      </c>
      <c r="W18" s="30" t="str">
        <f>IF($H$18="","",
IF(OR($H$18="Corrupción",$H$18="Lavado de Activos",$H$18="Financiación del Terrorismo",$H$18="Corrupción en Trámites, OPAs y Consultas de Acceso a la Información Pública"),'6.Valoración Control Corrupción'!J18,"No Aplica"))</f>
        <v>1) Concepto técnico de licencia urbanistica firmado por el contratista y los dos responsables de la revisión.
2)  Respuesta oficial firmada por el(la) Subdirector(a) de Análisis.
3) Ante desviación: Acta de reunión del posible caso de corrupción analizado y/o correo electrónico de notificación.</v>
      </c>
      <c r="X18" s="23" t="str">
        <f>IF($H$18="","",
IF(OR($H$18="Corrupción",$H$18="Lavado de Activos",$H$18="Financiación del Terrorismo",$H$18="Trámites, OPAs y Consultas de Acceso a la Información Pública"),"No Aplica",'5. Valoración de Controles'!I18))</f>
        <v>No Aplica</v>
      </c>
      <c r="Y18" s="23" t="str">
        <f>IF($H$18="","",
IF(OR($H$18="Corrupción",$H$18="Lavado de Activos",$H$18="Financiación del Terrorismo",$H$18="Trámites, OPAs y Consultas de Acceso a la Información Pública"),"No Aplica",'5. Valoración de Controles'!J18))</f>
        <v>No Aplica</v>
      </c>
      <c r="Z18" s="23" t="str">
        <f>IF($H$18="","",
IF(OR($H$18="Corrupción",$H$18="Lavado de Activos",$H$18="Financiación del Terrorismo",$H$18="Trámites, OPAs y Consultas de Acceso a la Información Pública"),"No Aplica",'5. Valoración de Controles'!K18))</f>
        <v>No Aplica</v>
      </c>
      <c r="AA18" s="23" t="str">
        <f>IF($H$18="","",
IF(OR($H$18="Corrupción",$H$18="Lavado de Activos",$H$18="Financiación del Terrorismo",$H$18="Trámites, OPAs y Consultas de Acceso a la Información Pública"),"No Aplica",'5. Valoración de Controles'!L18))</f>
        <v>No Aplica</v>
      </c>
      <c r="AB18" s="23" t="str">
        <f>IF($H$18="","",
IF(OR($H$18="Corrupción",$H$18="Lavado de Activos",$H$18="Financiación del Terrorismo",$H$18="Trámites, OPAs y Consultas de Acceso a la Información Pública"),"No Aplica",'5. Valoración de Controles'!M18))</f>
        <v>No Aplica</v>
      </c>
      <c r="AC18" s="23" t="str">
        <f>IF($H$18="","",
IF(OR($H$18="Corrupción",$H$18="Lavado de Activos",$H$18="Financiación del Terrorismo",$H$18="Trámites, OPAs y Consultas de Acceso a la Información Pública"),"No Aplica",'5. Valoración de Controles'!N18))</f>
        <v>No Aplica</v>
      </c>
      <c r="AD18" s="23" t="str">
        <f>IF($H$18="","",
IF(OR($H$18="Corrupción",$H$18="Lavado de Activos",$H$18="Financiación del Terrorismo",$H$18="Trámites, OPAs y Consultas de Acceso a la Información Pública"),"No Aplica",'5. Valoración de Controles'!O18))</f>
        <v>No Aplica</v>
      </c>
      <c r="AE18" s="23" t="str">
        <f>IF($H$18="","",
IF(OR($H$18="Corrupción",$H$18="Lavado de Activos",$H$18="Financiación del Terrorismo",$H$18="Trámites, OPAs y Consultas de Acceso a la Información Pública"),"No Aplica",'5. Valoración de Controles'!P18))</f>
        <v>No Aplica</v>
      </c>
      <c r="AF18" s="23" t="str">
        <f>IF($H$18="","",
IF(OR($H$18="Corrupción",$H$18="Lavado de Activos",$H$18="Financiación del Terrorismo",$H$18="Trámites, OPAs y Consultas de Acceso a la Información Pública"),"No Aplica",'5. Valoración de Controles'!Q18))</f>
        <v>No Aplica</v>
      </c>
      <c r="AG18" s="24" t="str">
        <f>IF($H$18="","",
IF(OR($H$18="Corrupción",$H$18="Lavado de Activos",$H$18="Financiación del Terrorismo",$H$18="Corrupción en Trámites, OPAs y Consultas de Acceso a la Información Pública"),"No Aplica",'5. Valoración de Controles'!R18))</f>
        <v>No Aplica</v>
      </c>
      <c r="AH18" s="98"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Rara vez</v>
      </c>
      <c r="AI18" s="114"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No aplica</v>
      </c>
      <c r="AJ18" s="98"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Catastrófico</v>
      </c>
      <c r="AK18" s="114"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No aplica</v>
      </c>
      <c r="AL18" s="96"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Extremo</v>
      </c>
      <c r="AM18" s="97" t="s">
        <v>409</v>
      </c>
      <c r="AN18" s="108"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Debe establecer el plan de acción a implementar para mitigar el nivel del riesgo</v>
      </c>
      <c r="AO18" s="102" t="s">
        <v>410</v>
      </c>
      <c r="AP18" s="113">
        <v>45275</v>
      </c>
      <c r="AQ18" s="113" t="str">
        <f>IF(AO18="","","∑ Peso porcentual de cada acción definida")</f>
        <v>∑ Peso porcentual de cada acción definida</v>
      </c>
      <c r="AR18" s="93" t="s">
        <v>411</v>
      </c>
      <c r="AS18" s="3"/>
      <c r="AT18" s="3"/>
      <c r="AU18" s="3"/>
      <c r="AV18" s="3"/>
      <c r="AW18" s="3"/>
      <c r="AX18" s="3"/>
      <c r="AY18" s="3"/>
      <c r="AZ18" s="3"/>
      <c r="BA18" s="3"/>
      <c r="BB18" s="3"/>
      <c r="BC18" s="3"/>
      <c r="BD18" s="3"/>
      <c r="BE18" s="3"/>
      <c r="BF18" s="3"/>
      <c r="BG18" s="3"/>
      <c r="BH18" s="3"/>
      <c r="BI18" s="3"/>
      <c r="BJ18" s="3"/>
      <c r="BK18" s="3"/>
      <c r="BL18" s="3"/>
    </row>
    <row r="19" spans="1:64" ht="31.5" customHeight="1">
      <c r="A19" s="87"/>
      <c r="B19" s="87"/>
      <c r="C19" s="87"/>
      <c r="D19" s="87"/>
      <c r="E19" s="87"/>
      <c r="F19" s="87"/>
      <c r="G19" s="87"/>
      <c r="H19" s="87"/>
      <c r="I19" s="87"/>
      <c r="J19" s="87"/>
      <c r="K19" s="87"/>
      <c r="L19" s="87"/>
      <c r="M19" s="87"/>
      <c r="N19" s="87"/>
      <c r="O19" s="87"/>
      <c r="P19" s="87"/>
      <c r="Q19" s="30" t="str">
        <f>IF($H$18="","",
IF(OR($H$18="Corrupción",$H$18="Lavado de Activos",$H$18="Financiación del Terrorismo",$H$18="Corrupción en Trámites, OPAs y Consultas de Acceso a la Información Pública"),"No Aplica",'5. Valoración de Controles'!H19))</f>
        <v>No Aplica</v>
      </c>
      <c r="R19" s="30">
        <f>IF($H$18="","",
IF(OR($H$18="Corrupción",$H$18="Lavado de Activos",$H$18="Financiación del Terrorismo",$H$18="Corrupción en Trámites, OPAs y Consultas de Acceso a la Información Pública"),'6.Valoración Control Corrupción'!E19,"No Aplica"))</f>
        <v>0</v>
      </c>
      <c r="S19" s="30">
        <f>IF($H$18="","",
IF(OR($H$18="Corrupción",$H$18="Lavado de Activos",$H$18="Financiación del Terrorismo",$H$18="Corrupción en Trámites, OPAs y Consultas de Acceso a la Información Pública"),'6.Valoración Control Corrupción'!F19,"No Aplica"))</f>
        <v>0</v>
      </c>
      <c r="T19" s="30">
        <f>IF($H$18="","",
IF(OR($H$18="Corrupción",$H$18="Lavado de Activos",$H$18="Financiación del Terrorismo",$H$18="Corrupción en Trámites, OPAs y Consultas de Acceso a la Información Pública"),'6.Valoración Control Corrupción'!G19,"No Aplica"))</f>
        <v>0</v>
      </c>
      <c r="U19" s="30">
        <f>IF($H$18="","",
IF(OR($H$18="Corrupción",$H$18="Lavado de Activos",$H$18="Financiación del Terrorismo",$H$18="Corrupción en Trámites, OPAs y Consultas de Acceso a la Información Pública"),'6.Valoración Control Corrupción'!H19,"No Aplica"))</f>
        <v>0</v>
      </c>
      <c r="V19" s="30">
        <f>IF($H$18="","",
IF(OR($H$18="Corrupción",$H$18="Lavado de Activos",$H$18="Financiación del Terrorismo",$H$18="Corrupción en Trámites, OPAs y Consultas de Acceso a la Información Pública"),'6.Valoración Control Corrupción'!I19,"No Aplica"))</f>
        <v>0</v>
      </c>
      <c r="W19" s="30">
        <f>IF($H$18="","",
IF(OR($H$18="Corrupción",$H$18="Lavado de Activos",$H$18="Financiación del Terrorismo",$H$18="Corrupción en Trámites, OPAs y Consultas de Acceso a la Información Pública"),'6.Valoración Control Corrupción'!J19,"No Aplica"))</f>
        <v>0</v>
      </c>
      <c r="X19" s="23" t="str">
        <f>IF($H$18="","",
IF(OR($H$18="Corrupción",$H$18="Lavado de Activos",$H$18="Financiación del Terrorismo",$H$18="Trámites, OPAs y Consultas de Acceso a la Información Pública"),"No Aplica",'5. Valoración de Controles'!I19))</f>
        <v>No Aplica</v>
      </c>
      <c r="Y19" s="23" t="str">
        <f>IF($H$18="","",
IF(OR($H$18="Corrupción",$H$18="Lavado de Activos",$H$18="Financiación del Terrorismo",$H$18="Trámites, OPAs y Consultas de Acceso a la Información Pública"),"No Aplica",'5. Valoración de Controles'!J19))</f>
        <v>No Aplica</v>
      </c>
      <c r="Z19" s="23" t="str">
        <f>IF($H$18="","",
IF(OR($H$18="Corrupción",$H$18="Lavado de Activos",$H$18="Financiación del Terrorismo",$H$18="Trámites, OPAs y Consultas de Acceso a la Información Pública"),"No Aplica",'5. Valoración de Controles'!K19))</f>
        <v>No Aplica</v>
      </c>
      <c r="AA19" s="23" t="str">
        <f>IF($H$18="","",
IF(OR($H$18="Corrupción",$H$18="Lavado de Activos",$H$18="Financiación del Terrorismo",$H$18="Trámites, OPAs y Consultas de Acceso a la Información Pública"),"No Aplica",'5. Valoración de Controles'!L19))</f>
        <v>No Aplica</v>
      </c>
      <c r="AB19" s="23" t="str">
        <f>IF($H$18="","",
IF(OR($H$18="Corrupción",$H$18="Lavado de Activos",$H$18="Financiación del Terrorismo",$H$18="Trámites, OPAs y Consultas de Acceso a la Información Pública"),"No Aplica",'5. Valoración de Controles'!M19))</f>
        <v>No Aplica</v>
      </c>
      <c r="AC19" s="23" t="str">
        <f>IF($H$18="","",
IF(OR($H$18="Corrupción",$H$18="Lavado de Activos",$H$18="Financiación del Terrorismo",$H$18="Trámites, OPAs y Consultas de Acceso a la Información Pública"),"No Aplica",'5. Valoración de Controles'!N19))</f>
        <v>No Aplica</v>
      </c>
      <c r="AD19" s="23" t="str">
        <f>IF($H$18="","",
IF(OR($H$18="Corrupción",$H$18="Lavado de Activos",$H$18="Financiación del Terrorismo",$H$18="Trámites, OPAs y Consultas de Acceso a la Información Pública"),"No Aplica",'5. Valoración de Controles'!O19))</f>
        <v>No Aplica</v>
      </c>
      <c r="AE19" s="23" t="str">
        <f>IF($H$18="","",
IF(OR($H$18="Corrupción",$H$18="Lavado de Activos",$H$18="Financiación del Terrorismo",$H$18="Trámites, OPAs y Consultas de Acceso a la Información Pública"),"No Aplica",'5. Valoración de Controles'!P19))</f>
        <v>No Aplica</v>
      </c>
      <c r="AF19" s="23" t="str">
        <f>IF($H$18="","",
IF(OR($H$18="Corrupción",$H$18="Lavado de Activos",$H$18="Financiación del Terrorismo",$H$18="Trámites, OPAs y Consultas de Acceso a la Información Pública"),"No Aplica",'5. Valoración de Controles'!Q19))</f>
        <v>No Aplica</v>
      </c>
      <c r="AG19" s="24" t="str">
        <f>IF($H$18="","",
IF(OR($H$18="Corrupción",$H$18="Lavado de Activos",$H$18="Financiación del Terrorismo",$H$18="Corrupción en Trámites, OPAs y Consultas de Acceso a la Información Pública"),"No Aplica",'5. Valoración de Controles'!R19))</f>
        <v>No Aplica</v>
      </c>
      <c r="AH19" s="87"/>
      <c r="AI19" s="87"/>
      <c r="AJ19" s="87"/>
      <c r="AK19" s="87"/>
      <c r="AL19" s="87"/>
      <c r="AM19" s="87"/>
      <c r="AN19" s="87"/>
      <c r="AO19" s="87"/>
      <c r="AP19" s="87"/>
      <c r="AQ19" s="87"/>
      <c r="AR19" s="87"/>
      <c r="AS19" s="3"/>
      <c r="AT19" s="3"/>
      <c r="AU19" s="3"/>
      <c r="AV19" s="3"/>
      <c r="AW19" s="3"/>
      <c r="AX19" s="3"/>
      <c r="AY19" s="3"/>
      <c r="AZ19" s="3"/>
      <c r="BA19" s="3"/>
      <c r="BB19" s="3"/>
      <c r="BC19" s="3"/>
      <c r="BD19" s="3"/>
      <c r="BE19" s="3"/>
      <c r="BF19" s="3"/>
      <c r="BG19" s="3"/>
      <c r="BH19" s="3"/>
      <c r="BI19" s="3"/>
      <c r="BJ19" s="3"/>
      <c r="BK19" s="3"/>
      <c r="BL19" s="3"/>
    </row>
    <row r="20" spans="1:64" ht="31.5" customHeight="1">
      <c r="A20" s="82"/>
      <c r="B20" s="82"/>
      <c r="C20" s="82"/>
      <c r="D20" s="82"/>
      <c r="E20" s="82"/>
      <c r="F20" s="82"/>
      <c r="G20" s="82"/>
      <c r="H20" s="82"/>
      <c r="I20" s="82"/>
      <c r="J20" s="82"/>
      <c r="K20" s="82"/>
      <c r="L20" s="82"/>
      <c r="M20" s="82"/>
      <c r="N20" s="82"/>
      <c r="O20" s="82"/>
      <c r="P20" s="82"/>
      <c r="Q20" s="30" t="str">
        <f>IF($H$18="","",
IF(OR($H$18="Corrupción",$H$18="Lavado de Activos",$H$18="Financiación del Terrorismo",$H$18="Corrupción en Trámites, OPAs y Consultas de Acceso a la Información Pública"),"No Aplica",'5. Valoración de Controles'!H20))</f>
        <v>No Aplica</v>
      </c>
      <c r="R20" s="30">
        <f>IF($H$18="","",
IF(OR($H$18="Corrupción",$H$18="Lavado de Activos",$H$18="Financiación del Terrorismo",$H$18="Corrupción en Trámites, OPAs y Consultas de Acceso a la Información Pública"),'6.Valoración Control Corrupción'!E20,"No Aplica"))</f>
        <v>0</v>
      </c>
      <c r="S20" s="30">
        <f>IF($H$18="","",
IF(OR($H$18="Corrupción",$H$18="Lavado de Activos",$H$18="Financiación del Terrorismo",$H$18="Corrupción en Trámites, OPAs y Consultas de Acceso a la Información Pública"),'6.Valoración Control Corrupción'!F20,"No Aplica"))</f>
        <v>0</v>
      </c>
      <c r="T20" s="30">
        <f>IF($H$18="","",
IF(OR($H$18="Corrupción",$H$18="Lavado de Activos",$H$18="Financiación del Terrorismo",$H$18="Corrupción en Trámites, OPAs y Consultas de Acceso a la Información Pública"),'6.Valoración Control Corrupción'!G20,"No Aplica"))</f>
        <v>0</v>
      </c>
      <c r="U20" s="30">
        <f>IF($H$18="","",
IF(OR($H$18="Corrupción",$H$18="Lavado de Activos",$H$18="Financiación del Terrorismo",$H$18="Corrupción en Trámites, OPAs y Consultas de Acceso a la Información Pública"),'6.Valoración Control Corrupción'!H20,"No Aplica"))</f>
        <v>0</v>
      </c>
      <c r="V20" s="30">
        <f>IF($H$18="","",
IF(OR($H$18="Corrupción",$H$18="Lavado de Activos",$H$18="Financiación del Terrorismo",$H$18="Corrupción en Trámites, OPAs y Consultas de Acceso a la Información Pública"),'6.Valoración Control Corrupción'!I20,"No Aplica"))</f>
        <v>0</v>
      </c>
      <c r="W20" s="30">
        <f>IF($H$18="","",
IF(OR($H$18="Corrupción",$H$18="Lavado de Activos",$H$18="Financiación del Terrorismo",$H$18="Corrupción en Trámites, OPAs y Consultas de Acceso a la Información Pública"),'6.Valoración Control Corrupción'!J20,"No Aplica"))</f>
        <v>0</v>
      </c>
      <c r="X20" s="23" t="str">
        <f>IF($H$18="","",
IF(OR($H$18="Corrupción",$H$18="Lavado de Activos",$H$18="Financiación del Terrorismo",$H$18="Trámites, OPAs y Consultas de Acceso a la Información Pública"),"No Aplica",'5. Valoración de Controles'!I20))</f>
        <v>No Aplica</v>
      </c>
      <c r="Y20" s="23" t="str">
        <f>IF($H$18="","",
IF(OR($H$18="Corrupción",$H$18="Lavado de Activos",$H$18="Financiación del Terrorismo",$H$18="Trámites, OPAs y Consultas de Acceso a la Información Pública"),"No Aplica",'5. Valoración de Controles'!J20))</f>
        <v>No Aplica</v>
      </c>
      <c r="Z20" s="23" t="str">
        <f>IF($H$18="","",
IF(OR($H$18="Corrupción",$H$18="Lavado de Activos",$H$18="Financiación del Terrorismo",$H$18="Trámites, OPAs y Consultas de Acceso a la Información Pública"),"No Aplica",'5. Valoración de Controles'!K20))</f>
        <v>No Aplica</v>
      </c>
      <c r="AA20" s="23" t="str">
        <f>IF($H$18="","",
IF(OR($H$18="Corrupción",$H$18="Lavado de Activos",$H$18="Financiación del Terrorismo",$H$18="Trámites, OPAs y Consultas de Acceso a la Información Pública"),"No Aplica",'5. Valoración de Controles'!L20))</f>
        <v>No Aplica</v>
      </c>
      <c r="AB20" s="23" t="str">
        <f>IF($H$18="","",
IF(OR($H$18="Corrupción",$H$18="Lavado de Activos",$H$18="Financiación del Terrorismo",$H$18="Trámites, OPAs y Consultas de Acceso a la Información Pública"),"No Aplica",'5. Valoración de Controles'!M20))</f>
        <v>No Aplica</v>
      </c>
      <c r="AC20" s="23" t="str">
        <f>IF($H$18="","",
IF(OR($H$18="Corrupción",$H$18="Lavado de Activos",$H$18="Financiación del Terrorismo",$H$18="Trámites, OPAs y Consultas de Acceso a la Información Pública"),"No Aplica",'5. Valoración de Controles'!N20))</f>
        <v>No Aplica</v>
      </c>
      <c r="AD20" s="23" t="str">
        <f>IF($H$18="","",
IF(OR($H$18="Corrupción",$H$18="Lavado de Activos",$H$18="Financiación del Terrorismo",$H$18="Trámites, OPAs y Consultas de Acceso a la Información Pública"),"No Aplica",'5. Valoración de Controles'!O20))</f>
        <v>No Aplica</v>
      </c>
      <c r="AE20" s="23" t="str">
        <f>IF($H$18="","",
IF(OR($H$18="Corrupción",$H$18="Lavado de Activos",$H$18="Financiación del Terrorismo",$H$18="Trámites, OPAs y Consultas de Acceso a la Información Pública"),"No Aplica",'5. Valoración de Controles'!P20))</f>
        <v>No Aplica</v>
      </c>
      <c r="AF20" s="23" t="str">
        <f>IF($H$18="","",
IF(OR($H$18="Corrupción",$H$18="Lavado de Activos",$H$18="Financiación del Terrorismo",$H$18="Trámites, OPAs y Consultas de Acceso a la Información Pública"),"No Aplica",'5. Valoración de Controles'!Q20))</f>
        <v>No Aplica</v>
      </c>
      <c r="AG20" s="24" t="str">
        <f>IF($H$18="","",
IF(OR($H$18="Corrupción",$H$18="Lavado de Activos",$H$18="Financiación del Terrorismo",$H$18="Corrupción en Trámites, OPAs y Consultas de Acceso a la Información Pública"),"No Aplica",'5. Valoración de Controles'!R20))</f>
        <v>No Aplica</v>
      </c>
      <c r="AH20" s="82"/>
      <c r="AI20" s="82"/>
      <c r="AJ20" s="82"/>
      <c r="AK20" s="82"/>
      <c r="AL20" s="82"/>
      <c r="AM20" s="82"/>
      <c r="AN20" s="82"/>
      <c r="AO20" s="82"/>
      <c r="AP20" s="82"/>
      <c r="AQ20" s="82"/>
      <c r="AR20" s="82"/>
      <c r="AS20" s="3"/>
      <c r="AT20" s="3"/>
      <c r="AU20" s="3"/>
      <c r="AV20" s="3"/>
      <c r="AW20" s="3"/>
      <c r="AX20" s="3"/>
      <c r="AY20" s="3"/>
      <c r="AZ20" s="3"/>
      <c r="BA20" s="3"/>
      <c r="BB20" s="3"/>
      <c r="BC20" s="3"/>
      <c r="BD20" s="3"/>
      <c r="BE20" s="3"/>
      <c r="BF20" s="3"/>
      <c r="BG20" s="3"/>
      <c r="BH20" s="3"/>
      <c r="BI20" s="3"/>
      <c r="BJ20" s="3"/>
      <c r="BK20" s="3"/>
      <c r="BL20" s="3"/>
    </row>
    <row r="21" spans="1:64" ht="31.5" customHeight="1">
      <c r="A21" s="92">
        <v>5</v>
      </c>
      <c r="B21" s="93" t="str">
        <f>'2. Identificación del Riesgo'!B21:B23</f>
        <v>Conocimiento del Riesgo y Efectos del Cambio Climático</v>
      </c>
      <c r="C21" s="93" t="str">
        <f>IF('2. Identificación del Riesgo'!C21:C23="","",'2. Identificación del Riesgo'!C21:C23)</f>
        <v xml:space="preserve">Elaboración y emisión de las Certificaciones de riesgo, de acuerdo a la tabla de retención definida por la entidad. </v>
      </c>
      <c r="D21" s="93" t="str">
        <f>IF('2. Identificación del Riesgo'!D21:D23="","",'2. Identificación del Riesgo'!D21:D23)</f>
        <v>Afectación Económica o Presupuestal</v>
      </c>
      <c r="E21" s="93" t="str">
        <f>IF('2. Identificación del Riesgo'!E21:E23="","",'2. Identificación del Riesgo'!E21:E23)</f>
        <v>1. Baja productividad relacionada con la curva de aprendizaje.   
2. Fallas en las plataformas internas y externas donde se consulta la información.
3. Complejidad de las solicitudes radicadas en la entidad.</v>
      </c>
      <c r="F21" s="93" t="str">
        <f>IF('2. Identificación del Riesgo'!F21:F23="","",'2. Identificación del Riesgo'!F21:F23)</f>
        <v>Cantidad de solicitudes recibidas, la cual supera la capacidad de respuesta que tiene el personal.</v>
      </c>
      <c r="G21" s="93" t="str">
        <f>IF('2. Identificación del Riesgo'!G21:G23="","",'2. Identificación del Riesgo'!G21:G23)</f>
        <v xml:space="preserve">Grupo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(Falta de personal para la elaboración de respuestas) y externos (Cantidad de solicitudes recibidas) para dar respuesta a la cantidad de solicitudes recibidas. </v>
      </c>
      <c r="H21" s="93" t="str">
        <f>IF('2. Identificación del Riesgo'!H21:H23="","",'2. Identificación del Riesgo'!H21:H23)</f>
        <v>Gestión</v>
      </c>
      <c r="I21" s="93" t="str">
        <f>IF('2. Identificación del Riesgo'!I21:I23="","",'2. Identificación del Riesgo'!I21:I23)</f>
        <v>Ejecución y Administración de procesos</v>
      </c>
      <c r="J21" s="93" t="str">
        <f>IF('2. Identificación del Riesgo'!J21:J23="","",'2. Identificación del Riesgo'!J21:J23)</f>
        <v>Alta: La actividad que conlleva el riesgo se ejecuta mínimo 500 veces al año y máximo 5000 veces por año</v>
      </c>
      <c r="K21" s="98" t="str">
        <f>'2. Identificación del Riesgo'!K21:K23</f>
        <v>Alta</v>
      </c>
      <c r="L21" s="95">
        <f>'2. Identificación del Riesgo'!L21:L23</f>
        <v>0.8</v>
      </c>
      <c r="M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Reputacional: El riesgo afecta la imagen de alguna área de la organización</v>
      </c>
      <c r="N21" s="98" t="str">
        <f>'2. Identificación del Riesgo'!N21:N23</f>
        <v>Leve</v>
      </c>
      <c r="O21" s="95">
        <f>'2. Identificación del Riesgo'!O21:O23</f>
        <v>0.2</v>
      </c>
      <c r="P21" s="96" t="str">
        <f>'2. Identificación del Riesgo'!P21:P23</f>
        <v>Moderado</v>
      </c>
      <c r="Q21" s="30" t="str">
        <f>IF($H$21="","",
IF(OR($H$21="Corrupción",$H$21="Lavado de Activos",$H$21="Financiación del Terrorismo",$H$21="Corrupción en Trámites, OPAs y Consultas de Acceso a la Información Pública"),"No Aplica",'5. Valoración de Controles'!H21))</f>
        <v>Profesional Especializado grado 29 - Grupo de Conceptos para Proyectos Públicos Ejerce un control sobre los radicados asignados y los tiempos de vencimiento y generar alertas frente a los radicados próximos a vencerse. Se realiza diariamente Con el propósito de evitar que las respuestas  solicitadas se emitan por fuera de términos legales. (Se realiza mediante alertas por correo electrónico).</v>
      </c>
      <c r="R21" s="30" t="str">
        <f>IF($H$21="","",
IF(OR($H$21="Corrupción",$H$21="Lavado de Activos",$H$21="Financiación del Terrorismo",$H$21="Corrupción en Trámites, OPAs y Consultas de Acceso a la Información Pública"),'6.Valoración Control Corrupción'!E21,"No Aplica"))</f>
        <v>No Aplica</v>
      </c>
      <c r="S21" s="30" t="str">
        <f>IF($H$21="","",
IF(OR($H$21="Corrupción",$H$21="Lavado de Activos",$H$21="Financiación del Terrorismo",$H$21="Corrupción en Trámites, OPAs y Consultas de Acceso a la Información Pública"),'6.Valoración Control Corrupción'!F21,"No Aplica"))</f>
        <v>No Aplica</v>
      </c>
      <c r="T21" s="30" t="str">
        <f>IF($H$21="","",
IF(OR($H$21="Corrupción",$H$21="Lavado de Activos",$H$21="Financiación del Terrorismo",$H$21="Corrupción en Trámites, OPAs y Consultas de Acceso a la Información Pública"),'6.Valoración Control Corrupción'!G21,"No Aplica"))</f>
        <v>No Aplica</v>
      </c>
      <c r="U21" s="30" t="str">
        <f>IF($H$21="","",
IF(OR($H$21="Corrupción",$H$21="Lavado de Activos",$H$21="Financiación del Terrorismo",$H$21="Corrupción en Trámites, OPAs y Consultas de Acceso a la Información Pública"),'6.Valoración Control Corrupción'!H21,"No Aplica"))</f>
        <v>No Aplica</v>
      </c>
      <c r="V21" s="30" t="str">
        <f>IF($H$21="","",
IF(OR($H$21="Corrupción",$H$21="Lavado de Activos",$H$21="Financiación del Terrorismo",$H$21="Corrupción en Trámites, OPAs y Consultas de Acceso a la Información Pública"),'6.Valoración Control Corrupción'!I21,"No Aplica"))</f>
        <v>No Aplica</v>
      </c>
      <c r="W21" s="30" t="str">
        <f>IF($H$21="","",
IF(OR($H$21="Corrupción",$H$21="Lavado de Activos",$H$21="Financiación del Terrorismo",$H$21="Corrupción en Trámites, OPAs y Consultas de Acceso a la Información Pública"),'6.Valoración Control Corrupción'!J21,"No Aplica"))</f>
        <v>No Aplica</v>
      </c>
      <c r="X21" s="23" t="str">
        <f>IF($H$21="","",
IF(OR($H$21="Corrupción",$H$21="Lavado de Activos",$H$21="Financiación del Terrorismo",$H$21="Trámites, OPAs y Consultas de Acceso a la Información Pública"),"No Aplica",'5. Valoración de Controles'!I21))</f>
        <v>Preventivo</v>
      </c>
      <c r="Y21" s="23" t="str">
        <f>IF($H$21="","",
IF(OR($H$21="Corrupción",$H$21="Lavado de Activos",$H$21="Financiación del Terrorismo",$H$21="Trámites, OPAs y Consultas de Acceso a la Información Pública"),"No Aplica",'5. Valoración de Controles'!J21))</f>
        <v>Afecta probabilidad</v>
      </c>
      <c r="Z21" s="23" t="str">
        <f>IF($H$21="","",
IF(OR($H$21="Corrupción",$H$21="Lavado de Activos",$H$21="Financiación del Terrorismo",$H$21="Trámites, OPAs y Consultas de Acceso a la Información Pública"),"No Aplica",'5. Valoración de Controles'!K21))</f>
        <v>Manual</v>
      </c>
      <c r="AA21" s="23" t="str">
        <f>IF($H$21="","",
IF(OR($H$21="Corrupción",$H$21="Lavado de Activos",$H$21="Financiación del Terrorismo",$H$21="Trámites, OPAs y Consultas de Acceso a la Información Pública"),"No Aplica",'5. Valoración de Controles'!L21))</f>
        <v>Sin Documentar</v>
      </c>
      <c r="AB21" s="23" t="str">
        <f>IF($H$21="","",
IF(OR($H$21="Corrupción",$H$21="Lavado de Activos",$H$21="Financiación del Terrorismo",$H$21="Trámites, OPAs y Consultas de Acceso a la Información Pública"),"No Aplica",'5. Valoración de Controles'!M21))</f>
        <v>Continua</v>
      </c>
      <c r="AC21" s="23" t="str">
        <f>IF($H$21="","",
IF(OR($H$21="Corrupción",$H$21="Lavado de Activos",$H$21="Financiación del Terrorismo",$H$21="Trámites, OPAs y Consultas de Acceso a la Información Pública"),"No Aplica",'5. Valoración de Controles'!N21))</f>
        <v>Sin registro</v>
      </c>
      <c r="AD21" s="23" t="str">
        <f>IF($H$21="","",
IF(OR($H$21="Corrupción",$H$21="Lavado de Activos",$H$21="Financiación del Terrorismo",$H$21="Trámites, OPAs y Consultas de Acceso a la Información Pública"),"No Aplica",'5. Valoración de Controles'!O21))</f>
        <v>Se envía via correo electrónico</v>
      </c>
      <c r="AE21" s="23" t="str">
        <f>IF($H$21="","",
IF(OR($H$21="Corrupción",$H$21="Lavado de Activos",$H$21="Financiación del Terrorismo",$H$21="Trámites, OPAs y Consultas de Acceso a la Información Pública"),"No Aplica",'5. Valoración de Controles'!P21))</f>
        <v>CORDIS</v>
      </c>
      <c r="AF21" s="23" t="str">
        <f>IF($H$21="","",
IF(OR($H$21="Corrupción",$H$21="Lavado de Activos",$H$21="Financiación del Terrorismo",$H$21="Trámites, OPAs y Consultas de Acceso a la Información Pública"),"No Aplica",'5. Valoración de Controles'!Q21))</f>
        <v>En reunión periódica se advierte de las situaciones presentadas.</v>
      </c>
      <c r="AG21" s="24">
        <f>IF($H$21="","",
IF(OR($H$21="Corrupción",$H$21="Lavado de Activos",$H$21="Financiación del Terrorismo",$H$21="Corrupción en Trámites, OPAs y Consultas de Acceso a la Información Pública"),"No Aplica",'5. Valoración de Controles'!R21))</f>
        <v>0.4</v>
      </c>
      <c r="AH21" s="98"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14">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0.23519999999999996</v>
      </c>
      <c r="AJ21" s="98"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Leve</v>
      </c>
      <c r="AK21" s="114">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0.2</v>
      </c>
      <c r="AL21" s="96"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Bajo</v>
      </c>
      <c r="AM21" s="97" t="s">
        <v>408</v>
      </c>
      <c r="AN21" s="108"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02"/>
      <c r="AP21" s="113"/>
      <c r="AQ21" s="113" t="str">
        <f>IF(AO21="","","∑ Peso porcentual de cada acción definida")</f>
        <v/>
      </c>
      <c r="AR21" s="93"/>
      <c r="AS21" s="3"/>
      <c r="AT21" s="3"/>
      <c r="AU21" s="3"/>
      <c r="AV21" s="3"/>
      <c r="AW21" s="3"/>
      <c r="AX21" s="3"/>
      <c r="AY21" s="3"/>
      <c r="AZ21" s="3"/>
      <c r="BA21" s="3"/>
      <c r="BB21" s="3"/>
      <c r="BC21" s="3"/>
      <c r="BD21" s="3"/>
      <c r="BE21" s="3"/>
      <c r="BF21" s="3"/>
      <c r="BG21" s="3"/>
      <c r="BH21" s="3"/>
      <c r="BI21" s="3"/>
      <c r="BJ21" s="3"/>
      <c r="BK21" s="3"/>
      <c r="BL21" s="3"/>
    </row>
    <row r="22" spans="1:64" ht="31.5" customHeight="1">
      <c r="A22" s="87"/>
      <c r="B22" s="87"/>
      <c r="C22" s="87"/>
      <c r="D22" s="87"/>
      <c r="E22" s="87"/>
      <c r="F22" s="87"/>
      <c r="G22" s="87"/>
      <c r="H22" s="87"/>
      <c r="I22" s="87"/>
      <c r="J22" s="87"/>
      <c r="K22" s="87"/>
      <c r="L22" s="87"/>
      <c r="M22" s="87"/>
      <c r="N22" s="87"/>
      <c r="O22" s="87"/>
      <c r="P22" s="87"/>
      <c r="Q22" s="30" t="str">
        <f>IF($H$21="","",
IF(OR($H$21="Corrupción",$H$21="Lavado de Activos",$H$21="Financiación del Terrorismo",$H$21="Corrupción en Trámites, OPAs y Consultas de Acceso a la Información Pública"),"No Aplica",'5. Valoración de Controles'!H22))</f>
        <v>Profesional Especializado grado 29 - Grupo de Conceptos para Proyectos Públicos Revisa permanentemente por parte de los contratistas y funcionarios los tiempos de vencimiento, de acuerdo con el CORDIS, y priorizar la elaboración, revisión y emisión de las respuestas. Se realiza diariamente con el propósito de evitar que las respuestas  solicitadas se emitan por fuera de términos legales.(Se realiza mediante alertas por correo electrónico).</v>
      </c>
      <c r="R22" s="30" t="str">
        <f>IF($H$21="","",
IF(OR($H$21="Corrupción",$H$21="Lavado de Activos",$H$21="Financiación del Terrorismo",$H$21="Corrupción en Trámites, OPAs y Consultas de Acceso a la Información Pública"),'6.Valoración Control Corrupción'!E22,"No Aplica"))</f>
        <v>No Aplica</v>
      </c>
      <c r="S22" s="30" t="str">
        <f>IF($H$21="","",
IF(OR($H$21="Corrupción",$H$21="Lavado de Activos",$H$21="Financiación del Terrorismo",$H$21="Corrupción en Trámites, OPAs y Consultas de Acceso a la Información Pública"),'6.Valoración Control Corrupción'!F22,"No Aplica"))</f>
        <v>No Aplica</v>
      </c>
      <c r="T22" s="30" t="str">
        <f>IF($H$21="","",
IF(OR($H$21="Corrupción",$H$21="Lavado de Activos",$H$21="Financiación del Terrorismo",$H$21="Corrupción en Trámites, OPAs y Consultas de Acceso a la Información Pública"),'6.Valoración Control Corrupción'!G22,"No Aplica"))</f>
        <v>No Aplica</v>
      </c>
      <c r="U22" s="30" t="str">
        <f>IF($H$21="","",
IF(OR($H$21="Corrupción",$H$21="Lavado de Activos",$H$21="Financiación del Terrorismo",$H$21="Corrupción en Trámites, OPAs y Consultas de Acceso a la Información Pública"),'6.Valoración Control Corrupción'!H22,"No Aplica"))</f>
        <v>No Aplica</v>
      </c>
      <c r="V22" s="30" t="str">
        <f>IF($H$21="","",
IF(OR($H$21="Corrupción",$H$21="Lavado de Activos",$H$21="Financiación del Terrorismo",$H$21="Corrupción en Trámites, OPAs y Consultas de Acceso a la Información Pública"),'6.Valoración Control Corrupción'!I22,"No Aplica"))</f>
        <v>No Aplica</v>
      </c>
      <c r="W22" s="30" t="str">
        <f>IF($H$21="","",
IF(OR($H$21="Corrupción",$H$21="Lavado de Activos",$H$21="Financiación del Terrorismo",$H$21="Corrupción en Trámites, OPAs y Consultas de Acceso a la Información Pública"),'6.Valoración Control Corrupción'!J22,"No Aplica"))</f>
        <v>No Aplica</v>
      </c>
      <c r="X22" s="23" t="str">
        <f>IF($H$21="","",
IF(OR($H$21="Corrupción",$H$21="Lavado de Activos",$H$21="Financiación del Terrorismo",$H$21="Trámites, OPAs y Consultas de Acceso a la Información Pública"),"No Aplica",'5. Valoración de Controles'!I22))</f>
        <v>Detectivo</v>
      </c>
      <c r="Y22" s="23" t="str">
        <f>IF($H$21="","",
IF(OR($H$21="Corrupción",$H$21="Lavado de Activos",$H$21="Financiación del Terrorismo",$H$21="Trámites, OPAs y Consultas de Acceso a la Información Pública"),"No Aplica",'5. Valoración de Controles'!J22))</f>
        <v>Afecta probabilidad</v>
      </c>
      <c r="Z22" s="23" t="str">
        <f>IF($H$21="","",
IF(OR($H$21="Corrupción",$H$21="Lavado de Activos",$H$21="Financiación del Terrorismo",$H$21="Trámites, OPAs y Consultas de Acceso a la Información Pública"),"No Aplica",'5. Valoración de Controles'!K22))</f>
        <v>Manual</v>
      </c>
      <c r="AA22" s="23" t="str">
        <f>IF($H$21="","",
IF(OR($H$21="Corrupción",$H$21="Lavado de Activos",$H$21="Financiación del Terrorismo",$H$21="Trámites, OPAs y Consultas de Acceso a la Información Pública"),"No Aplica",'5. Valoración de Controles'!L22))</f>
        <v>Sin Documentar</v>
      </c>
      <c r="AB22" s="23" t="str">
        <f>IF($H$21="","",
IF(OR($H$21="Corrupción",$H$21="Lavado de Activos",$H$21="Financiación del Terrorismo",$H$21="Trámites, OPAs y Consultas de Acceso a la Información Pública"),"No Aplica",'5. Valoración de Controles'!M22))</f>
        <v>Continua</v>
      </c>
      <c r="AC22" s="23" t="str">
        <f>IF($H$21="","",
IF(OR($H$21="Corrupción",$H$21="Lavado de Activos",$H$21="Financiación del Terrorismo",$H$21="Trámites, OPAs y Consultas de Acceso a la Información Pública"),"No Aplica",'5. Valoración de Controles'!N22))</f>
        <v>Sin registro</v>
      </c>
      <c r="AD22" s="23">
        <f>IF($H$21="","",
IF(OR($H$21="Corrupción",$H$21="Lavado de Activos",$H$21="Financiación del Terrorismo",$H$21="Trámites, OPAs y Consultas de Acceso a la Información Pública"),"No Aplica",'5. Valoración de Controles'!O22))</f>
        <v>0</v>
      </c>
      <c r="AE22" s="23">
        <f>IF($H$21="","",
IF(OR($H$21="Corrupción",$H$21="Lavado de Activos",$H$21="Financiación del Terrorismo",$H$21="Trámites, OPAs y Consultas de Acceso a la Información Pública"),"No Aplica",'5. Valoración de Controles'!P22))</f>
        <v>0</v>
      </c>
      <c r="AF22" s="23">
        <f>IF($H$21="","",
IF(OR($H$21="Corrupción",$H$21="Lavado de Activos",$H$21="Financiación del Terrorismo",$H$21="Trámites, OPAs y Consultas de Acceso a la Información Pública"),"No Aplica",'5. Valoración de Controles'!Q22))</f>
        <v>0</v>
      </c>
      <c r="AG22" s="24">
        <f>IF($H$21="","",
IF(OR($H$21="Corrupción",$H$21="Lavado de Activos",$H$21="Financiación del Terrorismo",$H$21="Corrupción en Trámites, OPAs y Consultas de Acceso a la Información Pública"),"No Aplica",'5. Valoración de Controles'!R22))</f>
        <v>0.3</v>
      </c>
      <c r="AH22" s="87"/>
      <c r="AI22" s="87"/>
      <c r="AJ22" s="87"/>
      <c r="AK22" s="87"/>
      <c r="AL22" s="87"/>
      <c r="AM22" s="87"/>
      <c r="AN22" s="87"/>
      <c r="AO22" s="87"/>
      <c r="AP22" s="87"/>
      <c r="AQ22" s="87"/>
      <c r="AR22" s="87"/>
      <c r="AS22" s="3"/>
      <c r="AT22" s="3"/>
      <c r="AU22" s="3"/>
      <c r="AV22" s="3"/>
      <c r="AW22" s="3"/>
      <c r="AX22" s="3"/>
      <c r="AY22" s="3"/>
      <c r="AZ22" s="3"/>
      <c r="BA22" s="3"/>
      <c r="BB22" s="3"/>
      <c r="BC22" s="3"/>
      <c r="BD22" s="3"/>
      <c r="BE22" s="3"/>
      <c r="BF22" s="3"/>
      <c r="BG22" s="3"/>
      <c r="BH22" s="3"/>
      <c r="BI22" s="3"/>
      <c r="BJ22" s="3"/>
      <c r="BK22" s="3"/>
      <c r="BL22" s="3"/>
    </row>
    <row r="23" spans="1:64" ht="31.5" customHeight="1">
      <c r="A23" s="82"/>
      <c r="B23" s="82"/>
      <c r="C23" s="82"/>
      <c r="D23" s="82"/>
      <c r="E23" s="82"/>
      <c r="F23" s="82"/>
      <c r="G23" s="82"/>
      <c r="H23" s="82"/>
      <c r="I23" s="82"/>
      <c r="J23" s="82"/>
      <c r="K23" s="82"/>
      <c r="L23" s="82"/>
      <c r="M23" s="82"/>
      <c r="N23" s="82"/>
      <c r="O23" s="82"/>
      <c r="P23" s="82"/>
      <c r="Q23" s="30" t="str">
        <f>IF($H$21="","",
IF(OR($H$21="Corrupción",$H$21="Lavado de Activos",$H$21="Financiación del Terrorismo",$H$21="Corrupción en Trámites, OPAs y Consultas de Acceso a la Información Pública"),"No Aplica",'5. Valoración de Controles'!H23))</f>
        <v>Profesional Especializado grado 29 - Grupo de Conceptos para Proyectos Públicos Revisa permanentemente por parte de los contratistas y funcionarios las correcciones que se realizan a los documentos elaborados y priorizar los ajustes y la devolución de los documentos corregidos asi como la emisión de los mismos.  Se realiza diariamente con el propósito de evitar que las respuestas  solicitadas se emitan por fuera de términos legales.(Se realiza mediante alertas por correo electrónico).</v>
      </c>
      <c r="R23" s="30" t="str">
        <f>IF($H$21="","",
IF(OR($H$21="Corrupción",$H$21="Lavado de Activos",$H$21="Financiación del Terrorismo",$H$21="Corrupción en Trámites, OPAs y Consultas de Acceso a la Información Pública"),'6.Valoración Control Corrupción'!E23,"No Aplica"))</f>
        <v>No Aplica</v>
      </c>
      <c r="S23" s="30" t="str">
        <f>IF($H$21="","",
IF(OR($H$21="Corrupción",$H$21="Lavado de Activos",$H$21="Financiación del Terrorismo",$H$21="Corrupción en Trámites, OPAs y Consultas de Acceso a la Información Pública"),'6.Valoración Control Corrupción'!F23,"No Aplica"))</f>
        <v>No Aplica</v>
      </c>
      <c r="T23" s="30" t="str">
        <f>IF($H$21="","",
IF(OR($H$21="Corrupción",$H$21="Lavado de Activos",$H$21="Financiación del Terrorismo",$H$21="Corrupción en Trámites, OPAs y Consultas de Acceso a la Información Pública"),'6.Valoración Control Corrupción'!G23,"No Aplica"))</f>
        <v>No Aplica</v>
      </c>
      <c r="U23" s="30" t="str">
        <f>IF($H$21="","",
IF(OR($H$21="Corrupción",$H$21="Lavado de Activos",$H$21="Financiación del Terrorismo",$H$21="Corrupción en Trámites, OPAs y Consultas de Acceso a la Información Pública"),'6.Valoración Control Corrupción'!H23,"No Aplica"))</f>
        <v>No Aplica</v>
      </c>
      <c r="V23" s="30" t="str">
        <f>IF($H$21="","",
IF(OR($H$21="Corrupción",$H$21="Lavado de Activos",$H$21="Financiación del Terrorismo",$H$21="Corrupción en Trámites, OPAs y Consultas de Acceso a la Información Pública"),'6.Valoración Control Corrupción'!I23,"No Aplica"))</f>
        <v>No Aplica</v>
      </c>
      <c r="W23" s="30" t="str">
        <f>IF($H$21="","",
IF(OR($H$21="Corrupción",$H$21="Lavado de Activos",$H$21="Financiación del Terrorismo",$H$21="Corrupción en Trámites, OPAs y Consultas de Acceso a la Información Pública"),'6.Valoración Control Corrupción'!J23,"No Aplica"))</f>
        <v>No Aplica</v>
      </c>
      <c r="X23" s="23" t="str">
        <f>IF($H$21="","",
IF(OR($H$21="Corrupción",$H$21="Lavado de Activos",$H$21="Financiación del Terrorismo",$H$21="Trámites, OPAs y Consultas de Acceso a la Información Pública"),"No Aplica",'5. Valoración de Controles'!I23))</f>
        <v>Detectivo</v>
      </c>
      <c r="Y23" s="23" t="str">
        <f>IF($H$21="","",
IF(OR($H$21="Corrupción",$H$21="Lavado de Activos",$H$21="Financiación del Terrorismo",$H$21="Trámites, OPAs y Consultas de Acceso a la Información Pública"),"No Aplica",'5. Valoración de Controles'!J23))</f>
        <v>Afecta probabilidad</v>
      </c>
      <c r="Z23" s="23" t="str">
        <f>IF($H$21="","",
IF(OR($H$21="Corrupción",$H$21="Lavado de Activos",$H$21="Financiación del Terrorismo",$H$21="Trámites, OPAs y Consultas de Acceso a la Información Pública"),"No Aplica",'5. Valoración de Controles'!K23))</f>
        <v>Manual</v>
      </c>
      <c r="AA23" s="23" t="str">
        <f>IF($H$21="","",
IF(OR($H$21="Corrupción",$H$21="Lavado de Activos",$H$21="Financiación del Terrorismo",$H$21="Trámites, OPAs y Consultas de Acceso a la Información Pública"),"No Aplica",'5. Valoración de Controles'!L23))</f>
        <v>Sin Documentar</v>
      </c>
      <c r="AB23" s="23" t="str">
        <f>IF($H$21="","",
IF(OR($H$21="Corrupción",$H$21="Lavado de Activos",$H$21="Financiación del Terrorismo",$H$21="Trámites, OPAs y Consultas de Acceso a la Información Pública"),"No Aplica",'5. Valoración de Controles'!M23))</f>
        <v>Continua</v>
      </c>
      <c r="AC23" s="23" t="str">
        <f>IF($H$21="","",
IF(OR($H$21="Corrupción",$H$21="Lavado de Activos",$H$21="Financiación del Terrorismo",$H$21="Trámites, OPAs y Consultas de Acceso a la Información Pública"),"No Aplica",'5. Valoración de Controles'!N23))</f>
        <v>Sin registro</v>
      </c>
      <c r="AD23" s="23">
        <f>IF($H$21="","",
IF(OR($H$21="Corrupción",$H$21="Lavado de Activos",$H$21="Financiación del Terrorismo",$H$21="Trámites, OPAs y Consultas de Acceso a la Información Pública"),"No Aplica",'5. Valoración de Controles'!O23))</f>
        <v>0</v>
      </c>
      <c r="AE23" s="23">
        <f>IF($H$21="","",
IF(OR($H$21="Corrupción",$H$21="Lavado de Activos",$H$21="Financiación del Terrorismo",$H$21="Trámites, OPAs y Consultas de Acceso a la Información Pública"),"No Aplica",'5. Valoración de Controles'!P23))</f>
        <v>0</v>
      </c>
      <c r="AF23" s="23">
        <f>IF($H$21="","",
IF(OR($H$21="Corrupción",$H$21="Lavado de Activos",$H$21="Financiación del Terrorismo",$H$21="Trámites, OPAs y Consultas de Acceso a la Información Pública"),"No Aplica",'5. Valoración de Controles'!Q23))</f>
        <v>0</v>
      </c>
      <c r="AG23" s="24">
        <f>IF($H$21="","",
IF(OR($H$21="Corrupción",$H$21="Lavado de Activos",$H$21="Financiación del Terrorismo",$H$21="Corrupción en Trámites, OPAs y Consultas de Acceso a la Información Pública"),"No Aplica",'5. Valoración de Controles'!R23))</f>
        <v>0.3</v>
      </c>
      <c r="AH23" s="82"/>
      <c r="AI23" s="82"/>
      <c r="AJ23" s="82"/>
      <c r="AK23" s="82"/>
      <c r="AL23" s="82"/>
      <c r="AM23" s="82"/>
      <c r="AN23" s="82"/>
      <c r="AO23" s="82"/>
      <c r="AP23" s="82"/>
      <c r="AQ23" s="82"/>
      <c r="AR23" s="82"/>
      <c r="AS23" s="3"/>
      <c r="AT23" s="3"/>
      <c r="AU23" s="3"/>
      <c r="AV23" s="3"/>
      <c r="AW23" s="3"/>
      <c r="AX23" s="3"/>
      <c r="AY23" s="3"/>
      <c r="AZ23" s="3"/>
      <c r="BA23" s="3"/>
      <c r="BB23" s="3"/>
      <c r="BC23" s="3"/>
      <c r="BD23" s="3"/>
      <c r="BE23" s="3"/>
      <c r="BF23" s="3"/>
      <c r="BG23" s="3"/>
      <c r="BH23" s="3"/>
      <c r="BI23" s="3"/>
      <c r="BJ23" s="3"/>
      <c r="BK23" s="3"/>
      <c r="BL23" s="3"/>
    </row>
    <row r="24" spans="1:64" ht="31.5" customHeight="1">
      <c r="A24" s="92">
        <v>6</v>
      </c>
      <c r="B24" s="93" t="str">
        <f>'2. Identificación del Riesgo'!B24:B26</f>
        <v>Conocimiento del Riesgo y Efectos del Cambio Climático</v>
      </c>
      <c r="C24" s="93" t="str">
        <f>IF('2. Identificación del Riesgo'!C24:C26="","",'2. Identificación del Riesgo'!C24:C26)</f>
        <v xml:space="preserve">Asignación del Responsable y Línea Base del Escenario de riesgo </v>
      </c>
      <c r="D24" s="93" t="str">
        <f>IF('2. Identificación del Riesgo'!D24:D26="","",'2. Identificación del Riesgo'!D24:D26)</f>
        <v>Afectación Reputacional</v>
      </c>
      <c r="E24" s="93" t="str">
        <f>IF('2. Identificación del Riesgo'!E24:E26="","",'2. Identificación del Riesgo'!E24:E26)</f>
        <v>1. Sin responsable designado para cada escenario.
2. No se publica información con los soportes técnicos.
3. Falta de rigurosidad en la revisión de la información conforme los procedimientos del proceso.</v>
      </c>
      <c r="F24" s="93" t="str">
        <f>IF('2. Identificación del Riesgo'!F24:F26="","",'2. Identificación del Riesgo'!F24:F26)</f>
        <v>1. Expedición de nuevos lineamientos técnicos que genera impactos en la gestión del escenario.
2. Falta de soporte técnico por falta de responsable
3. Información base documental y geográfica desactualizada para la caracterización de los escenarios.</v>
      </c>
      <c r="G24" s="93" t="str">
        <f>IF('2. Identificación del Riesgo'!G24:G26="","",'2. Identificación del Riesgo'!G24:G26)</f>
        <v xml:space="preserve">Posibilidad de afectación reputacional porque la información de los escenarios de riesgos que se encuentra publicada este desactualizada o sin soportes técnicos o sin incluir cambios normativos y que la comunidad consulte información imprecisa  o que la información misional esté desactualizada. </v>
      </c>
      <c r="H24" s="93" t="str">
        <f>IF('2. Identificación del Riesgo'!H24:H26="","",'2. Identificación del Riesgo'!H24:H26)</f>
        <v>Gestión</v>
      </c>
      <c r="I24" s="93" t="str">
        <f>IF('2. Identificación del Riesgo'!I24:I26="","",'2. Identificación del Riesgo'!I24:I26)</f>
        <v>Usuarios, productos y practicas, organizacionales</v>
      </c>
      <c r="J24" s="93" t="str">
        <f>IF('2. Identificación del Riesgo'!J24:J26="","",'2. Identificación del Riesgo'!J24:J26)</f>
        <v>Muy Baja: La actividad que conlleva el riesgo se ejecuta como máximo 2 veces por año</v>
      </c>
      <c r="K24" s="98" t="str">
        <f>'2. Identificación del Riesgo'!K24:K26</f>
        <v>Muy Baja</v>
      </c>
      <c r="L24" s="95">
        <f>'2. Identificación del Riesgo'!L24:L26</f>
        <v>0.2</v>
      </c>
      <c r="M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Reputacional: El riesgo afecta la imagen de la entidad con algunos usuarios de relevancia frente al logro de los objetivos</v>
      </c>
      <c r="N24" s="98" t="str">
        <f>'2. Identificación del Riesgo'!N24:N26</f>
        <v>Moderado</v>
      </c>
      <c r="O24" s="95">
        <f>'2. Identificación del Riesgo'!O24:O26</f>
        <v>0.6</v>
      </c>
      <c r="P24" s="96" t="str">
        <f>'2. Identificación del Riesgo'!P24:P26</f>
        <v>Moderado</v>
      </c>
      <c r="Q24" s="30" t="str">
        <f>IF($H$24="","",
IF(OR($H$24="Corrupción",$H$24="Lavado de Activos",$H$24="Financiación del Terrorismo",$H$24="Corrupción en Trámites, OPAs y Consultas de Acceso a la Información Pública"),"No Aplica",'5. Valoración de Controles'!H24))</f>
        <v>Profesional especializado 222-29 y 222-23 Verifica que exista un responsable con el propósito que exista soporte técnico y que estén validados los contenidos. La accion se realiza de manera mensual y se registra en los formatos de caracterización dispuestos para tal fin (CR-FT-35, CR-FT-36, CR-FT-37, CR-FT-38 y CR-FT-43</v>
      </c>
      <c r="R24" s="30" t="str">
        <f>IF($H$24="","",
IF(OR($H$24="Corrupción",$H$24="Lavado de Activos",$H$24="Financiación del Terrorismo",$H$24="Corrupción en Trámites, OPAs y Consultas de Acceso a la Información Pública"),'6.Valoración Control Corrupción'!E24,"No Aplica"))</f>
        <v>No Aplica</v>
      </c>
      <c r="S24" s="30" t="str">
        <f>IF($H$24="","",
IF(OR($H$24="Corrupción",$H$24="Lavado de Activos",$H$24="Financiación del Terrorismo",$H$24="Corrupción en Trámites, OPAs y Consultas de Acceso a la Información Pública"),'6.Valoración Control Corrupción'!F24,"No Aplica"))</f>
        <v>No Aplica</v>
      </c>
      <c r="T24" s="30" t="str">
        <f>IF($H$24="","",
IF(OR($H$24="Corrupción",$H$24="Lavado de Activos",$H$24="Financiación del Terrorismo",$H$24="Corrupción en Trámites, OPAs y Consultas de Acceso a la Información Pública"),'6.Valoración Control Corrupción'!G24,"No Aplica"))</f>
        <v>No Aplica</v>
      </c>
      <c r="U24" s="30" t="str">
        <f>IF($H$24="","",
IF(OR($H$24="Corrupción",$H$24="Lavado de Activos",$H$24="Financiación del Terrorismo",$H$24="Corrupción en Trámites, OPAs y Consultas de Acceso a la Información Pública"),'6.Valoración Control Corrupción'!H24,"No Aplica"))</f>
        <v>No Aplica</v>
      </c>
      <c r="V24" s="30" t="str">
        <f>IF($H$24="","",
IF(OR($H$24="Corrupción",$H$24="Lavado de Activos",$H$24="Financiación del Terrorismo",$H$24="Corrupción en Trámites, OPAs y Consultas de Acceso a la Información Pública"),'6.Valoración Control Corrupción'!I24,"No Aplica"))</f>
        <v>No Aplica</v>
      </c>
      <c r="W24" s="30" t="str">
        <f>IF($H$24="","",
IF(OR($H$24="Corrupción",$H$24="Lavado de Activos",$H$24="Financiación del Terrorismo",$H$24="Corrupción en Trámites, OPAs y Consultas de Acceso a la Información Pública"),'6.Valoración Control Corrupción'!J24,"No Aplica"))</f>
        <v>No Aplica</v>
      </c>
      <c r="X24" s="23" t="str">
        <f>IF($H$24="","",
IF(OR($H$24="Corrupción",$H$24="Lavado de Activos",$H$24="Financiación del Terrorismo",$H$24="Trámites, OPAs y Consultas de Acceso a la Información Pública"),"No Aplica",'5. Valoración de Controles'!I24))</f>
        <v>Preventivo</v>
      </c>
      <c r="Y24" s="23" t="str">
        <f>IF($H$24="","",
IF(OR($H$24="Corrupción",$H$24="Lavado de Activos",$H$24="Financiación del Terrorismo",$H$24="Trámites, OPAs y Consultas de Acceso a la Información Pública"),"No Aplica",'5. Valoración de Controles'!J24))</f>
        <v>Afecta probabilidad</v>
      </c>
      <c r="Z24" s="23" t="str">
        <f>IF($H$24="","",
IF(OR($H$24="Corrupción",$H$24="Lavado de Activos",$H$24="Financiación del Terrorismo",$H$24="Trámites, OPAs y Consultas de Acceso a la Información Pública"),"No Aplica",'5. Valoración de Controles'!K24))</f>
        <v>Manual</v>
      </c>
      <c r="AA24" s="23" t="str">
        <f>IF($H$24="","",
IF(OR($H$24="Corrupción",$H$24="Lavado de Activos",$H$24="Financiación del Terrorismo",$H$24="Trámites, OPAs y Consultas de Acceso a la Información Pública"),"No Aplica",'5. Valoración de Controles'!L24))</f>
        <v>Sin Documentar</v>
      </c>
      <c r="AB24" s="23" t="str">
        <f>IF($H$24="","",
IF(OR($H$24="Corrupción",$H$24="Lavado de Activos",$H$24="Financiación del Terrorismo",$H$24="Trámites, OPAs y Consultas de Acceso a la Información Pública"),"No Aplica",'5. Valoración de Controles'!M24))</f>
        <v>Aleatoria</v>
      </c>
      <c r="AC24" s="23" t="str">
        <f>IF($H$24="","",
IF(OR($H$24="Corrupción",$H$24="Lavado de Activos",$H$24="Financiación del Terrorismo",$H$24="Trámites, OPAs y Consultas de Acceso a la Información Pública"),"No Aplica",'5. Valoración de Controles'!N24))</f>
        <v>Con registro</v>
      </c>
      <c r="AD24" s="23">
        <f>IF($H$24="","",
IF(OR($H$24="Corrupción",$H$24="Lavado de Activos",$H$24="Financiación del Terrorismo",$H$24="Trámites, OPAs y Consultas de Acceso a la Información Pública"),"No Aplica",'5. Valoración de Controles'!O24))</f>
        <v>0</v>
      </c>
      <c r="AE24" s="23">
        <f>IF($H$24="","",
IF(OR($H$24="Corrupción",$H$24="Lavado de Activos",$H$24="Financiación del Terrorismo",$H$24="Trámites, OPAs y Consultas de Acceso a la Información Pública"),"No Aplica",'5. Valoración de Controles'!P24))</f>
        <v>0</v>
      </c>
      <c r="AF24" s="23">
        <f>IF($H$24="","",
IF(OR($H$24="Corrupción",$H$24="Lavado de Activos",$H$24="Financiación del Terrorismo",$H$24="Trámites, OPAs y Consultas de Acceso a la Información Pública"),"No Aplica",'5. Valoración de Controles'!Q24))</f>
        <v>0</v>
      </c>
      <c r="AG24" s="24">
        <f>IF($H$24="","",
IF(OR($H$24="Corrupción",$H$24="Lavado de Activos",$H$24="Financiación del Terrorismo",$H$24="Corrupción en Trámites, OPAs y Consultas de Acceso a la Información Pública"),"No Aplica",'5. Valoración de Controles'!R24))</f>
        <v>0.4</v>
      </c>
      <c r="AH24" s="98"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Muy Baja</v>
      </c>
      <c r="AI24" s="114">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0.12</v>
      </c>
      <c r="AJ24" s="98"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Moderado</v>
      </c>
      <c r="AK24" s="114">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0.6</v>
      </c>
      <c r="AL24" s="96"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Moderado</v>
      </c>
      <c r="AM24" s="97" t="s">
        <v>408</v>
      </c>
      <c r="AN24" s="108"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Asuma las consecuencias de la materialización del riesgo</v>
      </c>
      <c r="AO24" s="102"/>
      <c r="AP24" s="113"/>
      <c r="AQ24" s="113" t="str">
        <f>IF(AO24="","","∑ Peso porcentual de cada acción definida")</f>
        <v/>
      </c>
      <c r="AR24" s="93"/>
      <c r="AS24" s="3"/>
      <c r="AT24" s="3"/>
      <c r="AU24" s="3"/>
      <c r="AV24" s="3"/>
      <c r="AW24" s="3"/>
      <c r="AX24" s="3"/>
      <c r="AY24" s="3"/>
      <c r="AZ24" s="3"/>
      <c r="BA24" s="3"/>
      <c r="BB24" s="3"/>
      <c r="BC24" s="3"/>
      <c r="BD24" s="3"/>
      <c r="BE24" s="3"/>
      <c r="BF24" s="3"/>
      <c r="BG24" s="3"/>
      <c r="BH24" s="3"/>
      <c r="BI24" s="3"/>
      <c r="BJ24" s="3"/>
      <c r="BK24" s="3"/>
      <c r="BL24" s="3"/>
    </row>
    <row r="25" spans="1:64" ht="31.5" customHeight="1">
      <c r="A25" s="87"/>
      <c r="B25" s="87"/>
      <c r="C25" s="87"/>
      <c r="D25" s="87"/>
      <c r="E25" s="87"/>
      <c r="F25" s="87"/>
      <c r="G25" s="87"/>
      <c r="H25" s="87"/>
      <c r="I25" s="87"/>
      <c r="J25" s="87"/>
      <c r="K25" s="87"/>
      <c r="L25" s="87"/>
      <c r="M25" s="87"/>
      <c r="N25" s="87"/>
      <c r="O25" s="87"/>
      <c r="P25" s="87"/>
      <c r="Q25" s="30" t="str">
        <f>IF($H$24="","",
IF(OR($H$24="Corrupción",$H$24="Lavado de Activos",$H$24="Financiación del Terrorismo",$H$24="Corrupción en Trámites, OPAs y Consultas de Acceso a la Información Pública"),"No Aplica",'5. Valoración de Controles'!H25))</f>
        <v xml:space="preserve">  </v>
      </c>
      <c r="R25" s="30" t="str">
        <f>IF($H$24="","",
IF(OR($H$24="Corrupción",$H$24="Lavado de Activos",$H$24="Financiación del Terrorismo",$H$24="Corrupción en Trámites, OPAs y Consultas de Acceso a la Información Pública"),'6.Valoración Control Corrupción'!E25,"No Aplica"))</f>
        <v>No Aplica</v>
      </c>
      <c r="S25" s="30" t="str">
        <f>IF($H$24="","",
IF(OR($H$24="Corrupción",$H$24="Lavado de Activos",$H$24="Financiación del Terrorismo",$H$24="Corrupción en Trámites, OPAs y Consultas de Acceso a la Información Pública"),'6.Valoración Control Corrupción'!F25,"No Aplica"))</f>
        <v>No Aplica</v>
      </c>
      <c r="T25" s="30" t="str">
        <f>IF($H$24="","",
IF(OR($H$24="Corrupción",$H$24="Lavado de Activos",$H$24="Financiación del Terrorismo",$H$24="Corrupción en Trámites, OPAs y Consultas de Acceso a la Información Pública"),'6.Valoración Control Corrupción'!G25,"No Aplica"))</f>
        <v>No Aplica</v>
      </c>
      <c r="U25" s="30" t="str">
        <f>IF($H$24="","",
IF(OR($H$24="Corrupción",$H$24="Lavado de Activos",$H$24="Financiación del Terrorismo",$H$24="Corrupción en Trámites, OPAs y Consultas de Acceso a la Información Pública"),'6.Valoración Control Corrupción'!H25,"No Aplica"))</f>
        <v>No Aplica</v>
      </c>
      <c r="V25" s="30" t="str">
        <f>IF($H$24="","",
IF(OR($H$24="Corrupción",$H$24="Lavado de Activos",$H$24="Financiación del Terrorismo",$H$24="Corrupción en Trámites, OPAs y Consultas de Acceso a la Información Pública"),'6.Valoración Control Corrupción'!I25,"No Aplica"))</f>
        <v>No Aplica</v>
      </c>
      <c r="W25" s="30" t="str">
        <f>IF($H$24="","",
IF(OR($H$24="Corrupción",$H$24="Lavado de Activos",$H$24="Financiación del Terrorismo",$H$24="Corrupción en Trámites, OPAs y Consultas de Acceso a la Información Pública"),'6.Valoración Control Corrupción'!J25,"No Aplica"))</f>
        <v>No Aplica</v>
      </c>
      <c r="X25" s="23">
        <f>IF($H$24="","",
IF(OR($H$24="Corrupción",$H$24="Lavado de Activos",$H$24="Financiación del Terrorismo",$H$24="Trámites, OPAs y Consultas de Acceso a la Información Pública"),"No Aplica",'5. Valoración de Controles'!I25))</f>
        <v>0</v>
      </c>
      <c r="Y25" s="23" t="str">
        <f>IF($H$24="","",
IF(OR($H$24="Corrupción",$H$24="Lavado de Activos",$H$24="Financiación del Terrorismo",$H$24="Trámites, OPAs y Consultas de Acceso a la Información Pública"),"No Aplica",'5. Valoración de Controles'!J25))</f>
        <v/>
      </c>
      <c r="Z25" s="23">
        <f>IF($H$24="","",
IF(OR($H$24="Corrupción",$H$24="Lavado de Activos",$H$24="Financiación del Terrorismo",$H$24="Trámites, OPAs y Consultas de Acceso a la Información Pública"),"No Aplica",'5. Valoración de Controles'!K25))</f>
        <v>0</v>
      </c>
      <c r="AA25" s="23">
        <f>IF($H$24="","",
IF(OR($H$24="Corrupción",$H$24="Lavado de Activos",$H$24="Financiación del Terrorismo",$H$24="Trámites, OPAs y Consultas de Acceso a la Información Pública"),"No Aplica",'5. Valoración de Controles'!L25))</f>
        <v>0</v>
      </c>
      <c r="AB25" s="23">
        <f>IF($H$24="","",
IF(OR($H$24="Corrupción",$H$24="Lavado de Activos",$H$24="Financiación del Terrorismo",$H$24="Trámites, OPAs y Consultas de Acceso a la Información Pública"),"No Aplica",'5. Valoración de Controles'!M25))</f>
        <v>0</v>
      </c>
      <c r="AC25" s="23">
        <f>IF($H$24="","",
IF(OR($H$24="Corrupción",$H$24="Lavado de Activos",$H$24="Financiación del Terrorismo",$H$24="Trámites, OPAs y Consultas de Acceso a la Información Pública"),"No Aplica",'5. Valoración de Controles'!N25))</f>
        <v>0</v>
      </c>
      <c r="AD25" s="23">
        <f>IF($H$24="","",
IF(OR($H$24="Corrupción",$H$24="Lavado de Activos",$H$24="Financiación del Terrorismo",$H$24="Trámites, OPAs y Consultas de Acceso a la Información Pública"),"No Aplica",'5. Valoración de Controles'!O25))</f>
        <v>0</v>
      </c>
      <c r="AE25" s="23">
        <f>IF($H$24="","",
IF(OR($H$24="Corrupción",$H$24="Lavado de Activos",$H$24="Financiación del Terrorismo",$H$24="Trámites, OPAs y Consultas de Acceso a la Información Pública"),"No Aplica",'5. Valoración de Controles'!P25))</f>
        <v>0</v>
      </c>
      <c r="AF25" s="23">
        <f>IF($H$24="","",
IF(OR($H$24="Corrupción",$H$24="Lavado de Activos",$H$24="Financiación del Terrorismo",$H$24="Trámites, OPAs y Consultas de Acceso a la Información Pública"),"No Aplica",'5. Valoración de Controles'!Q25))</f>
        <v>0</v>
      </c>
      <c r="AG25" s="24" t="str">
        <f>IF($H$24="","",
IF(OR($H$24="Corrupción",$H$24="Lavado de Activos",$H$24="Financiación del Terrorismo",$H$24="Corrupción en Trámites, OPAs y Consultas de Acceso a la Información Pública"),"No Aplica",'5. Valoración de Controles'!R25))</f>
        <v/>
      </c>
      <c r="AH25" s="87"/>
      <c r="AI25" s="87"/>
      <c r="AJ25" s="87"/>
      <c r="AK25" s="87"/>
      <c r="AL25" s="87"/>
      <c r="AM25" s="87"/>
      <c r="AN25" s="87"/>
      <c r="AO25" s="87"/>
      <c r="AP25" s="87"/>
      <c r="AQ25" s="87"/>
      <c r="AR25" s="87"/>
      <c r="AS25" s="3"/>
      <c r="AT25" s="3"/>
      <c r="AU25" s="3"/>
      <c r="AV25" s="3"/>
      <c r="AW25" s="3"/>
      <c r="AX25" s="3"/>
      <c r="AY25" s="3"/>
      <c r="AZ25" s="3"/>
      <c r="BA25" s="3"/>
      <c r="BB25" s="3"/>
      <c r="BC25" s="3"/>
      <c r="BD25" s="3"/>
      <c r="BE25" s="3"/>
      <c r="BF25" s="3"/>
      <c r="BG25" s="3"/>
      <c r="BH25" s="3"/>
      <c r="BI25" s="3"/>
      <c r="BJ25" s="3"/>
      <c r="BK25" s="3"/>
      <c r="BL25" s="3"/>
    </row>
    <row r="26" spans="1:64" ht="31.5" customHeight="1">
      <c r="A26" s="82"/>
      <c r="B26" s="82"/>
      <c r="C26" s="82"/>
      <c r="D26" s="82"/>
      <c r="E26" s="82"/>
      <c r="F26" s="82"/>
      <c r="G26" s="82"/>
      <c r="H26" s="82"/>
      <c r="I26" s="82"/>
      <c r="J26" s="82"/>
      <c r="K26" s="82"/>
      <c r="L26" s="82"/>
      <c r="M26" s="82"/>
      <c r="N26" s="82"/>
      <c r="O26" s="82"/>
      <c r="P26" s="82"/>
      <c r="Q26" s="30" t="str">
        <f>IF($H$24="","",
IF(OR($H$24="Corrupción",$H$24="Lavado de Activos",$H$24="Financiación del Terrorismo",$H$24="Corrupción en Trámites, OPAs y Consultas de Acceso a la Información Pública"),"No Aplica",'5. Valoración de Controles'!H26))</f>
        <v xml:space="preserve">  </v>
      </c>
      <c r="R26" s="30" t="str">
        <f>IF($H$24="","",
IF(OR($H$24="Corrupción",$H$24="Lavado de Activos",$H$24="Financiación del Terrorismo",$H$24="Corrupción en Trámites, OPAs y Consultas de Acceso a la Información Pública"),'6.Valoración Control Corrupción'!E26,"No Aplica"))</f>
        <v>No Aplica</v>
      </c>
      <c r="S26" s="30" t="str">
        <f>IF($H$24="","",
IF(OR($H$24="Corrupción",$H$24="Lavado de Activos",$H$24="Financiación del Terrorismo",$H$24="Corrupción en Trámites, OPAs y Consultas de Acceso a la Información Pública"),'6.Valoración Control Corrupción'!F26,"No Aplica"))</f>
        <v>No Aplica</v>
      </c>
      <c r="T26" s="30" t="str">
        <f>IF($H$24="","",
IF(OR($H$24="Corrupción",$H$24="Lavado de Activos",$H$24="Financiación del Terrorismo",$H$24="Corrupción en Trámites, OPAs y Consultas de Acceso a la Información Pública"),'6.Valoración Control Corrupción'!G26,"No Aplica"))</f>
        <v>No Aplica</v>
      </c>
      <c r="U26" s="30" t="str">
        <f>IF($H$24="","",
IF(OR($H$24="Corrupción",$H$24="Lavado de Activos",$H$24="Financiación del Terrorismo",$H$24="Corrupción en Trámites, OPAs y Consultas de Acceso a la Información Pública"),'6.Valoración Control Corrupción'!H26,"No Aplica"))</f>
        <v>No Aplica</v>
      </c>
      <c r="V26" s="30" t="str">
        <f>IF($H$24="","",
IF(OR($H$24="Corrupción",$H$24="Lavado de Activos",$H$24="Financiación del Terrorismo",$H$24="Corrupción en Trámites, OPAs y Consultas de Acceso a la Información Pública"),'6.Valoración Control Corrupción'!I26,"No Aplica"))</f>
        <v>No Aplica</v>
      </c>
      <c r="W26" s="30" t="str">
        <f>IF($H$24="","",
IF(OR($H$24="Corrupción",$H$24="Lavado de Activos",$H$24="Financiación del Terrorismo",$H$24="Corrupción en Trámites, OPAs y Consultas de Acceso a la Información Pública"),'6.Valoración Control Corrupción'!J26,"No Aplica"))</f>
        <v>No Aplica</v>
      </c>
      <c r="X26" s="23">
        <f>IF($H$24="","",
IF(OR($H$24="Corrupción",$H$24="Lavado de Activos",$H$24="Financiación del Terrorismo",$H$24="Trámites, OPAs y Consultas de Acceso a la Información Pública"),"No Aplica",'5. Valoración de Controles'!I26))</f>
        <v>0</v>
      </c>
      <c r="Y26" s="23" t="str">
        <f>IF($H$24="","",
IF(OR($H$24="Corrupción",$H$24="Lavado de Activos",$H$24="Financiación del Terrorismo",$H$24="Trámites, OPAs y Consultas de Acceso a la Información Pública"),"No Aplica",'5. Valoración de Controles'!J26))</f>
        <v/>
      </c>
      <c r="Z26" s="23">
        <f>IF($H$24="","",
IF(OR($H$24="Corrupción",$H$24="Lavado de Activos",$H$24="Financiación del Terrorismo",$H$24="Trámites, OPAs y Consultas de Acceso a la Información Pública"),"No Aplica",'5. Valoración de Controles'!K26))</f>
        <v>0</v>
      </c>
      <c r="AA26" s="23">
        <f>IF($H$24="","",
IF(OR($H$24="Corrupción",$H$24="Lavado de Activos",$H$24="Financiación del Terrorismo",$H$24="Trámites, OPAs y Consultas de Acceso a la Información Pública"),"No Aplica",'5. Valoración de Controles'!L26))</f>
        <v>0</v>
      </c>
      <c r="AB26" s="23">
        <f>IF($H$24="","",
IF(OR($H$24="Corrupción",$H$24="Lavado de Activos",$H$24="Financiación del Terrorismo",$H$24="Trámites, OPAs y Consultas de Acceso a la Información Pública"),"No Aplica",'5. Valoración de Controles'!M26))</f>
        <v>0</v>
      </c>
      <c r="AC26" s="23">
        <f>IF($H$24="","",
IF(OR($H$24="Corrupción",$H$24="Lavado de Activos",$H$24="Financiación del Terrorismo",$H$24="Trámites, OPAs y Consultas de Acceso a la Información Pública"),"No Aplica",'5. Valoración de Controles'!N26))</f>
        <v>0</v>
      </c>
      <c r="AD26" s="23">
        <f>IF($H$24="","",
IF(OR($H$24="Corrupción",$H$24="Lavado de Activos",$H$24="Financiación del Terrorismo",$H$24="Trámites, OPAs y Consultas de Acceso a la Información Pública"),"No Aplica",'5. Valoración de Controles'!O26))</f>
        <v>0</v>
      </c>
      <c r="AE26" s="23">
        <f>IF($H$24="","",
IF(OR($H$24="Corrupción",$H$24="Lavado de Activos",$H$24="Financiación del Terrorismo",$H$24="Trámites, OPAs y Consultas de Acceso a la Información Pública"),"No Aplica",'5. Valoración de Controles'!P26))</f>
        <v>0</v>
      </c>
      <c r="AF26" s="23">
        <f>IF($H$24="","",
IF(OR($H$24="Corrupción",$H$24="Lavado de Activos",$H$24="Financiación del Terrorismo",$H$24="Trámites, OPAs y Consultas de Acceso a la Información Pública"),"No Aplica",'5. Valoración de Controles'!Q26))</f>
        <v>0</v>
      </c>
      <c r="AG26" s="24" t="str">
        <f>IF($H$24="","",
IF(OR($H$24="Corrupción",$H$24="Lavado de Activos",$H$24="Financiación del Terrorismo",$H$24="Corrupción en Trámites, OPAs y Consultas de Acceso a la Información Pública"),"No Aplica",'5. Valoración de Controles'!R26))</f>
        <v/>
      </c>
      <c r="AH26" s="82"/>
      <c r="AI26" s="82"/>
      <c r="AJ26" s="82"/>
      <c r="AK26" s="82"/>
      <c r="AL26" s="82"/>
      <c r="AM26" s="82"/>
      <c r="AN26" s="82"/>
      <c r="AO26" s="82"/>
      <c r="AP26" s="82"/>
      <c r="AQ26" s="82"/>
      <c r="AR26" s="82"/>
      <c r="AS26" s="3"/>
      <c r="AT26" s="3"/>
      <c r="AU26" s="3"/>
      <c r="AV26" s="3"/>
      <c r="AW26" s="3"/>
      <c r="AX26" s="3"/>
      <c r="AY26" s="3"/>
      <c r="AZ26" s="3"/>
      <c r="BA26" s="3"/>
      <c r="BB26" s="3"/>
      <c r="BC26" s="3"/>
      <c r="BD26" s="3"/>
      <c r="BE26" s="3"/>
      <c r="BF26" s="3"/>
      <c r="BG26" s="3"/>
      <c r="BH26" s="3"/>
      <c r="BI26" s="3"/>
      <c r="BJ26" s="3"/>
      <c r="BK26" s="3"/>
      <c r="BL26" s="3"/>
    </row>
    <row r="27" spans="1:64" ht="31.5" customHeight="1">
      <c r="A27" s="92">
        <v>7</v>
      </c>
      <c r="B27" s="93" t="str">
        <f>'2. Identificación del Riesgo'!B27:B29</f>
        <v>Conocimiento del Riesgo y Efectos del Cambio Climático</v>
      </c>
      <c r="C27" s="93" t="str">
        <f>IF('2. Identificación del Riesgo'!C27:C29="","",'2. Identificación del Riesgo'!C27:C29)</f>
        <v>Etapa contractual y liquidación - Aprobaciones de los productos de Estudios</v>
      </c>
      <c r="D27" s="93" t="str">
        <f>IF('2. Identificación del Riesgo'!D27:D29="","",'2. Identificación del Riesgo'!D27:D29)</f>
        <v>Afectación Económica o Presupuestal</v>
      </c>
      <c r="E27" s="93" t="str">
        <f>IF('2. Identificación del Riesgo'!E27:E29="","",'2. Identificación del Riesgo'!E27:E29)</f>
        <v xml:space="preserve"> Incumplimiento en la obtención de los estudios o diseños</v>
      </c>
      <c r="F27" s="93" t="str">
        <f>IF('2. Identificación del Riesgo'!F27:F29="","",'2. Identificación del Riesgo'!F27:F29)</f>
        <v>Entregas de productos incompletos o desviaciones en el cronograma</v>
      </c>
      <c r="G27" s="93" t="str">
        <f>IF('2. Identificación del Riesgo'!G27:G29="","",'2. Identificación del Riesgo'!G27:G29)</f>
        <v>Posibilidad de afectación económica de la entidad, por incumplimiento en la obtención de los estudios o diseños, debido a la entrega de productos incompletos o desviaciones en el cronograma que no fuesen gestionadas contractualmente.</v>
      </c>
      <c r="H27" s="93" t="str">
        <f>IF('2. Identificación del Riesgo'!H27:H29="","",'2. Identificación del Riesgo'!H27:H29)</f>
        <v>Gestión</v>
      </c>
      <c r="I27" s="93" t="str">
        <f>IF('2. Identificación del Riesgo'!I27:I29="","",'2. Identificación del Riesgo'!I27:I29)</f>
        <v>Ejecución y Administración de procesos</v>
      </c>
      <c r="J27" s="93" t="str">
        <f>IF('2. Identificación del Riesgo'!J27:J29="","",'2. Identificación del Riesgo'!J27:J29)</f>
        <v>Media: La actividad que conlleva el riesgo se ejecuta de 24 a 500 veces por año</v>
      </c>
      <c r="K27" s="98" t="str">
        <f>'2. Identificación del Riesgo'!K27:K29</f>
        <v>Media</v>
      </c>
      <c r="L27" s="95">
        <f>'2. Identificación del Riesgo'!L27:L29</f>
        <v>0.6</v>
      </c>
      <c r="M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Económico: Entre 100 y 500 SMLMV</v>
      </c>
      <c r="N27" s="98" t="str">
        <f>'2. Identificación del Riesgo'!N27:N29</f>
        <v>Mayor</v>
      </c>
      <c r="O27" s="95">
        <f>'2. Identificación del Riesgo'!O27:O29</f>
        <v>0.8</v>
      </c>
      <c r="P27" s="96" t="str">
        <f>'2. Identificación del Riesgo'!P27:P29</f>
        <v>Alto</v>
      </c>
      <c r="Q27" s="30" t="str">
        <f>IF($H$27="","",
IF(OR($H$27="Corrupción",$H$27="Lavado de Activos",$H$27="Financiación del Terrorismo",$H$27="Corrupción en Trámites, OPAs y Consultas de Acceso a la Información Pública"),"No Aplica",'5. Valoración de Controles'!H27))</f>
        <v>Supervisor del contrato / apoyo a la supervisión / interventoría  revisará y aprobará el cronograma del proyecto elaborado al inicio del contrato, donde se asignan tiempos adecuados y se deberá generar oficio de aprobación como evidencia.</v>
      </c>
      <c r="R27" s="30" t="str">
        <f>IF($H$27="","",
IF(OR($H$27="Corrupción",$H$27="Lavado de Activos",$H$27="Financiación del Terrorismo",$H$27="Corrupción en Trámites, OPAs y Consultas de Acceso a la Información Pública"),'6.Valoración Control Corrupción'!E27,"No Aplica"))</f>
        <v>No Aplica</v>
      </c>
      <c r="S27" s="30" t="str">
        <f>IF($H$27="","",
IF(OR($H$27="Corrupción",$H$27="Lavado de Activos",$H$27="Financiación del Terrorismo",$H$27="Corrupción en Trámites, OPAs y Consultas de Acceso a la Información Pública"),'6.Valoración Control Corrupción'!F27,"No Aplica"))</f>
        <v>No Aplica</v>
      </c>
      <c r="T27" s="30" t="str">
        <f>IF($H$27="","",
IF(OR($H$27="Corrupción",$H$27="Lavado de Activos",$H$27="Financiación del Terrorismo",$H$27="Corrupción en Trámites, OPAs y Consultas de Acceso a la Información Pública"),'6.Valoración Control Corrupción'!G27,"No Aplica"))</f>
        <v>No Aplica</v>
      </c>
      <c r="U27" s="30" t="str">
        <f>IF($H$27="","",
IF(OR($H$27="Corrupción",$H$27="Lavado de Activos",$H$27="Financiación del Terrorismo",$H$27="Corrupción en Trámites, OPAs y Consultas de Acceso a la Información Pública"),'6.Valoración Control Corrupción'!H27,"No Aplica"))</f>
        <v>No Aplica</v>
      </c>
      <c r="V27" s="30" t="str">
        <f>IF($H$27="","",
IF(OR($H$27="Corrupción",$H$27="Lavado de Activos",$H$27="Financiación del Terrorismo",$H$27="Corrupción en Trámites, OPAs y Consultas de Acceso a la Información Pública"),'6.Valoración Control Corrupción'!I27,"No Aplica"))</f>
        <v>No Aplica</v>
      </c>
      <c r="W27" s="30" t="str">
        <f>IF($H$27="","",
IF(OR($H$27="Corrupción",$H$27="Lavado de Activos",$H$27="Financiación del Terrorismo",$H$27="Corrupción en Trámites, OPAs y Consultas de Acceso a la Información Pública"),'6.Valoración Control Corrupción'!J27,"No Aplica"))</f>
        <v>No Aplica</v>
      </c>
      <c r="X27" s="23" t="str">
        <f>IF($H$27="","",
IF(OR($H$27="Corrupción",$H$27="Lavado de Activos",$H$27="Financiación del Terrorismo",$H$27="Trámites, OPAs y Consultas de Acceso a la Información Pública"),"No Aplica",'5. Valoración de Controles'!I27))</f>
        <v>Preventivo</v>
      </c>
      <c r="Y27" s="23" t="str">
        <f>IF($H$27="","",
IF(OR($H$27="Corrupción",$H$27="Lavado de Activos",$H$27="Financiación del Terrorismo",$H$27="Trámites, OPAs y Consultas de Acceso a la Información Pública"),"No Aplica",'5. Valoración de Controles'!J27))</f>
        <v>Afecta probabilidad</v>
      </c>
      <c r="Z27" s="23" t="str">
        <f>IF($H$27="","",
IF(OR($H$27="Corrupción",$H$27="Lavado de Activos",$H$27="Financiación del Terrorismo",$H$27="Trámites, OPAs y Consultas de Acceso a la Información Pública"),"No Aplica",'5. Valoración de Controles'!K27))</f>
        <v>Manual</v>
      </c>
      <c r="AA27" s="23" t="str">
        <f>IF($H$27="","",
IF(OR($H$27="Corrupción",$H$27="Lavado de Activos",$H$27="Financiación del Terrorismo",$H$27="Trámites, OPAs y Consultas de Acceso a la Información Pública"),"No Aplica",'5. Valoración de Controles'!L27))</f>
        <v>Documentado</v>
      </c>
      <c r="AB27" s="23" t="str">
        <f>IF($H$27="","",
IF(OR($H$27="Corrupción",$H$27="Lavado de Activos",$H$27="Financiación del Terrorismo",$H$27="Trámites, OPAs y Consultas de Acceso a la Información Pública"),"No Aplica",'5. Valoración de Controles'!M27))</f>
        <v>Continua</v>
      </c>
      <c r="AC27" s="23" t="str">
        <f>IF($H$27="","",
IF(OR($H$27="Corrupción",$H$27="Lavado de Activos",$H$27="Financiación del Terrorismo",$H$27="Trámites, OPAs y Consultas de Acceso a la Información Pública"),"No Aplica",'5. Valoración de Controles'!N27))</f>
        <v>Con registro</v>
      </c>
      <c r="AD27" s="23" t="str">
        <f>IF($H$27="","",
IF(OR($H$27="Corrupción",$H$27="Lavado de Activos",$H$27="Financiación del Terrorismo",$H$27="Trámites, OPAs y Consultas de Acceso a la Información Pública"),"No Aplica",'5. Valoración de Controles'!O27))</f>
        <v>Carpetas contractuales</v>
      </c>
      <c r="AE27" s="23" t="str">
        <f>IF($H$27="","",
IF(OR($H$27="Corrupción",$H$27="Lavado de Activos",$H$27="Financiación del Terrorismo",$H$27="Trámites, OPAs y Consultas de Acceso a la Información Pública"),"No Aplica",'5. Valoración de Controles'!P27))</f>
        <v>Cronograma propuesto por el contratista</v>
      </c>
      <c r="AF27" s="23" t="str">
        <f>IF($H$27="","",
IF(OR($H$27="Corrupción",$H$27="Lavado de Activos",$H$27="Financiación del Terrorismo",$H$27="Trámites, OPAs y Consultas de Acceso a la Información Pública"),"No Aplica",'5. Valoración de Controles'!Q27))</f>
        <v>El supervisor, apoyo a la supervisión o  interventoría emitirán observaciones y el contratista deberá ajustar su cronograma</v>
      </c>
      <c r="AG27" s="24">
        <f>IF($H$27="","",
IF(OR($H$27="Corrupción",$H$27="Lavado de Activos",$H$27="Financiación del Terrorismo",$H$27="Corrupción en Trámites, OPAs y Consultas de Acceso a la Información Pública"),"No Aplica",'5. Valoración de Controles'!R27))</f>
        <v>0.4</v>
      </c>
      <c r="AH27" s="98"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Muy Baja</v>
      </c>
      <c r="AI27" s="114">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0.252</v>
      </c>
      <c r="AJ27" s="98"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Mayor</v>
      </c>
      <c r="AK27" s="114">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0.8</v>
      </c>
      <c r="AL27" s="96"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Alto</v>
      </c>
      <c r="AM27" s="97" t="s">
        <v>412</v>
      </c>
      <c r="AN27" s="108"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02" t="s">
        <v>413</v>
      </c>
      <c r="AP27" s="113">
        <v>45275</v>
      </c>
      <c r="AQ27" s="113" t="str">
        <f>IF(AO27="","","∑ Peso porcentual de cada acción definida")</f>
        <v>∑ Peso porcentual de cada acción definida</v>
      </c>
      <c r="AR27" s="93" t="s">
        <v>414</v>
      </c>
      <c r="AS27" s="3"/>
      <c r="AT27" s="3"/>
      <c r="AU27" s="3"/>
      <c r="AV27" s="3"/>
      <c r="AW27" s="3"/>
      <c r="AX27" s="3"/>
      <c r="AY27" s="3"/>
      <c r="AZ27" s="3"/>
      <c r="BA27" s="3"/>
      <c r="BB27" s="3"/>
      <c r="BC27" s="3"/>
      <c r="BD27" s="3"/>
      <c r="BE27" s="3"/>
      <c r="BF27" s="3"/>
      <c r="BG27" s="3"/>
      <c r="BH27" s="3"/>
      <c r="BI27" s="3"/>
      <c r="BJ27" s="3"/>
      <c r="BK27" s="3"/>
      <c r="BL27" s="3"/>
    </row>
    <row r="28" spans="1:64" ht="31.5" customHeight="1">
      <c r="A28" s="87"/>
      <c r="B28" s="87"/>
      <c r="C28" s="87"/>
      <c r="D28" s="87"/>
      <c r="E28" s="87"/>
      <c r="F28" s="87"/>
      <c r="G28" s="87"/>
      <c r="H28" s="87"/>
      <c r="I28" s="87"/>
      <c r="J28" s="87"/>
      <c r="K28" s="87"/>
      <c r="L28" s="87"/>
      <c r="M28" s="87"/>
      <c r="N28" s="87"/>
      <c r="O28" s="87"/>
      <c r="P28" s="87"/>
      <c r="Q28" s="30" t="str">
        <f>IF($H$27="","",
IF(OR($H$27="Corrupción",$H$27="Lavado de Activos",$H$27="Financiación del Terrorismo",$H$27="Corrupción en Trámites, OPAs y Consultas de Acceso a la Información Pública"),"No Aplica",'5. Valoración de Controles'!H28))</f>
        <v>Supervisor del contrato / apoyo a la supervisión / interventoría  realizará seguimiento mensual detallado mediante informes que permitan identificar desviaciones, demoras o viscisitudes.</v>
      </c>
      <c r="R28" s="30" t="str">
        <f>IF($H$27="","",
IF(OR($H$27="Corrupción",$H$27="Lavado de Activos",$H$27="Financiación del Terrorismo",$H$27="Corrupción en Trámites, OPAs y Consultas de Acceso a la Información Pública"),'6.Valoración Control Corrupción'!E28,"No Aplica"))</f>
        <v>No Aplica</v>
      </c>
      <c r="S28" s="30" t="str">
        <f>IF($H$27="","",
IF(OR($H$27="Corrupción",$H$27="Lavado de Activos",$H$27="Financiación del Terrorismo",$H$27="Corrupción en Trámites, OPAs y Consultas de Acceso a la Información Pública"),'6.Valoración Control Corrupción'!F28,"No Aplica"))</f>
        <v>No Aplica</v>
      </c>
      <c r="T28" s="30" t="str">
        <f>IF($H$27="","",
IF(OR($H$27="Corrupción",$H$27="Lavado de Activos",$H$27="Financiación del Terrorismo",$H$27="Corrupción en Trámites, OPAs y Consultas de Acceso a la Información Pública"),'6.Valoración Control Corrupción'!G28,"No Aplica"))</f>
        <v>No Aplica</v>
      </c>
      <c r="U28" s="30" t="str">
        <f>IF($H$27="","",
IF(OR($H$27="Corrupción",$H$27="Lavado de Activos",$H$27="Financiación del Terrorismo",$H$27="Corrupción en Trámites, OPAs y Consultas de Acceso a la Información Pública"),'6.Valoración Control Corrupción'!H28,"No Aplica"))</f>
        <v>No Aplica</v>
      </c>
      <c r="V28" s="30" t="str">
        <f>IF($H$27="","",
IF(OR($H$27="Corrupción",$H$27="Lavado de Activos",$H$27="Financiación del Terrorismo",$H$27="Corrupción en Trámites, OPAs y Consultas de Acceso a la Información Pública"),'6.Valoración Control Corrupción'!I28,"No Aplica"))</f>
        <v>No Aplica</v>
      </c>
      <c r="W28" s="30" t="str">
        <f>IF($H$27="","",
IF(OR($H$27="Corrupción",$H$27="Lavado de Activos",$H$27="Financiación del Terrorismo",$H$27="Corrupción en Trámites, OPAs y Consultas de Acceso a la Información Pública"),'6.Valoración Control Corrupción'!J28,"No Aplica"))</f>
        <v>No Aplica</v>
      </c>
      <c r="X28" s="23" t="str">
        <f>IF($H$27="","",
IF(OR($H$27="Corrupción",$H$27="Lavado de Activos",$H$27="Financiación del Terrorismo",$H$27="Trámites, OPAs y Consultas de Acceso a la Información Pública"),"No Aplica",'5. Valoración de Controles'!I28))</f>
        <v>Detectivo</v>
      </c>
      <c r="Y28" s="23" t="str">
        <f>IF($H$27="","",
IF(OR($H$27="Corrupción",$H$27="Lavado de Activos",$H$27="Financiación del Terrorismo",$H$27="Trámites, OPAs y Consultas de Acceso a la Información Pública"),"No Aplica",'5. Valoración de Controles'!J28))</f>
        <v>Afecta probabilidad</v>
      </c>
      <c r="Z28" s="23" t="str">
        <f>IF($H$27="","",
IF(OR($H$27="Corrupción",$H$27="Lavado de Activos",$H$27="Financiación del Terrorismo",$H$27="Trámites, OPAs y Consultas de Acceso a la Información Pública"),"No Aplica",'5. Valoración de Controles'!K28))</f>
        <v>Manual</v>
      </c>
      <c r="AA28" s="23" t="str">
        <f>IF($H$27="","",
IF(OR($H$27="Corrupción",$H$27="Lavado de Activos",$H$27="Financiación del Terrorismo",$H$27="Trámites, OPAs y Consultas de Acceso a la Información Pública"),"No Aplica",'5. Valoración de Controles'!L28))</f>
        <v>Documentado</v>
      </c>
      <c r="AB28" s="23" t="str">
        <f>IF($H$27="","",
IF(OR($H$27="Corrupción",$H$27="Lavado de Activos",$H$27="Financiación del Terrorismo",$H$27="Trámites, OPAs y Consultas de Acceso a la Información Pública"),"No Aplica",'5. Valoración de Controles'!M28))</f>
        <v>Continua</v>
      </c>
      <c r="AC28" s="23" t="str">
        <f>IF($H$27="","",
IF(OR($H$27="Corrupción",$H$27="Lavado de Activos",$H$27="Financiación del Terrorismo",$H$27="Trámites, OPAs y Consultas de Acceso a la Información Pública"),"No Aplica",'5. Valoración de Controles'!N28))</f>
        <v>Con registro</v>
      </c>
      <c r="AD28" s="23" t="str">
        <f>IF($H$27="","",
IF(OR($H$27="Corrupción",$H$27="Lavado de Activos",$H$27="Financiación del Terrorismo",$H$27="Trámites, OPAs y Consultas de Acceso a la Información Pública"),"No Aplica",'5. Valoración de Controles'!O28))</f>
        <v>Carpetas contractuales</v>
      </c>
      <c r="AE28" s="23" t="str">
        <f>IF($H$27="","",
IF(OR($H$27="Corrupción",$H$27="Lavado de Activos",$H$27="Financiación del Terrorismo",$H$27="Trámites, OPAs y Consultas de Acceso a la Información Pública"),"No Aplica",'5. Valoración de Controles'!P28))</f>
        <v>Comunicaciones continuas a lo largo del contrato</v>
      </c>
      <c r="AF28" s="23" t="str">
        <f>IF($H$27="","",
IF(OR($H$27="Corrupción",$H$27="Lavado de Activos",$H$27="Financiación del Terrorismo",$H$27="Trámites, OPAs y Consultas de Acceso a la Información Pública"),"No Aplica",'5. Valoración de Controles'!Q28))</f>
        <v>Si se encuentran desviaciones en tiempos, se solicitará el cumplimiento respectivo y se documentará mediante oficios e informes de supervisión</v>
      </c>
      <c r="AG28" s="24">
        <f>IF($H$27="","",
IF(OR($H$27="Corrupción",$H$27="Lavado de Activos",$H$27="Financiación del Terrorismo",$H$27="Corrupción en Trámites, OPAs y Consultas de Acceso a la Información Pública"),"No Aplica",'5. Valoración de Controles'!R28))</f>
        <v>0.3</v>
      </c>
      <c r="AH28" s="87"/>
      <c r="AI28" s="87"/>
      <c r="AJ28" s="87"/>
      <c r="AK28" s="87"/>
      <c r="AL28" s="87"/>
      <c r="AM28" s="87"/>
      <c r="AN28" s="87"/>
      <c r="AO28" s="87"/>
      <c r="AP28" s="87"/>
      <c r="AQ28" s="87"/>
      <c r="AR28" s="87"/>
      <c r="AS28" s="3"/>
      <c r="AT28" s="3"/>
      <c r="AU28" s="3"/>
      <c r="AV28" s="3"/>
      <c r="AW28" s="3"/>
      <c r="AX28" s="3"/>
      <c r="AY28" s="3"/>
      <c r="AZ28" s="3"/>
      <c r="BA28" s="3"/>
      <c r="BB28" s="3"/>
      <c r="BC28" s="3"/>
      <c r="BD28" s="3"/>
      <c r="BE28" s="3"/>
      <c r="BF28" s="3"/>
      <c r="BG28" s="3"/>
      <c r="BH28" s="3"/>
      <c r="BI28" s="3"/>
      <c r="BJ28" s="3"/>
      <c r="BK28" s="3"/>
      <c r="BL28" s="3"/>
    </row>
    <row r="29" spans="1:64" ht="31.5" customHeight="1">
      <c r="A29" s="82"/>
      <c r="B29" s="82"/>
      <c r="C29" s="82"/>
      <c r="D29" s="82"/>
      <c r="E29" s="82"/>
      <c r="F29" s="82"/>
      <c r="G29" s="82"/>
      <c r="H29" s="82"/>
      <c r="I29" s="82"/>
      <c r="J29" s="82"/>
      <c r="K29" s="82"/>
      <c r="L29" s="82"/>
      <c r="M29" s="82"/>
      <c r="N29" s="82"/>
      <c r="O29" s="82"/>
      <c r="P29" s="82"/>
      <c r="Q29" s="30" t="str">
        <f>IF($H$27="","",
IF(OR($H$27="Corrupción",$H$27="Lavado de Activos",$H$27="Financiación del Terrorismo",$H$27="Corrupción en Trámites, OPAs y Consultas de Acceso a la Información Pública"),"No Aplica",'5. Valoración de Controles'!H29))</f>
        <v xml:space="preserve">  </v>
      </c>
      <c r="R29" s="30" t="str">
        <f>IF($H$27="","",
IF(OR($H$27="Corrupción",$H$27="Lavado de Activos",$H$27="Financiación del Terrorismo",$H$27="Corrupción en Trámites, OPAs y Consultas de Acceso a la Información Pública"),'6.Valoración Control Corrupción'!E29,"No Aplica"))</f>
        <v>No Aplica</v>
      </c>
      <c r="S29" s="30" t="str">
        <f>IF($H$27="","",
IF(OR($H$27="Corrupción",$H$27="Lavado de Activos",$H$27="Financiación del Terrorismo",$H$27="Corrupción en Trámites, OPAs y Consultas de Acceso a la Información Pública"),'6.Valoración Control Corrupción'!F29,"No Aplica"))</f>
        <v>No Aplica</v>
      </c>
      <c r="T29" s="30" t="str">
        <f>IF($H$27="","",
IF(OR($H$27="Corrupción",$H$27="Lavado de Activos",$H$27="Financiación del Terrorismo",$H$27="Corrupción en Trámites, OPAs y Consultas de Acceso a la Información Pública"),'6.Valoración Control Corrupción'!G29,"No Aplica"))</f>
        <v>No Aplica</v>
      </c>
      <c r="U29" s="30" t="str">
        <f>IF($H$27="","",
IF(OR($H$27="Corrupción",$H$27="Lavado de Activos",$H$27="Financiación del Terrorismo",$H$27="Corrupción en Trámites, OPAs y Consultas de Acceso a la Información Pública"),'6.Valoración Control Corrupción'!H29,"No Aplica"))</f>
        <v>No Aplica</v>
      </c>
      <c r="V29" s="30" t="str">
        <f>IF($H$27="","",
IF(OR($H$27="Corrupción",$H$27="Lavado de Activos",$H$27="Financiación del Terrorismo",$H$27="Corrupción en Trámites, OPAs y Consultas de Acceso a la Información Pública"),'6.Valoración Control Corrupción'!I29,"No Aplica"))</f>
        <v>No Aplica</v>
      </c>
      <c r="W29" s="30" t="str">
        <f>IF($H$27="","",
IF(OR($H$27="Corrupción",$H$27="Lavado de Activos",$H$27="Financiación del Terrorismo",$H$27="Corrupción en Trámites, OPAs y Consultas de Acceso a la Información Pública"),'6.Valoración Control Corrupción'!J29,"No Aplica"))</f>
        <v>No Aplica</v>
      </c>
      <c r="X29" s="23">
        <f>IF($H$27="","",
IF(OR($H$27="Corrupción",$H$27="Lavado de Activos",$H$27="Financiación del Terrorismo",$H$27="Trámites, OPAs y Consultas de Acceso a la Información Pública"),"No Aplica",'5. Valoración de Controles'!I29))</f>
        <v>0</v>
      </c>
      <c r="Y29" s="23" t="str">
        <f>IF($H$27="","",
IF(OR($H$27="Corrupción",$H$27="Lavado de Activos",$H$27="Financiación del Terrorismo",$H$27="Trámites, OPAs y Consultas de Acceso a la Información Pública"),"No Aplica",'5. Valoración de Controles'!J29))</f>
        <v/>
      </c>
      <c r="Z29" s="23">
        <f>IF($H$27="","",
IF(OR($H$27="Corrupción",$H$27="Lavado de Activos",$H$27="Financiación del Terrorismo",$H$27="Trámites, OPAs y Consultas de Acceso a la Información Pública"),"No Aplica",'5. Valoración de Controles'!K29))</f>
        <v>0</v>
      </c>
      <c r="AA29" s="23">
        <f>IF($H$27="","",
IF(OR($H$27="Corrupción",$H$27="Lavado de Activos",$H$27="Financiación del Terrorismo",$H$27="Trámites, OPAs y Consultas de Acceso a la Información Pública"),"No Aplica",'5. Valoración de Controles'!L29))</f>
        <v>0</v>
      </c>
      <c r="AB29" s="23">
        <f>IF($H$27="","",
IF(OR($H$27="Corrupción",$H$27="Lavado de Activos",$H$27="Financiación del Terrorismo",$H$27="Trámites, OPAs y Consultas de Acceso a la Información Pública"),"No Aplica",'5. Valoración de Controles'!M29))</f>
        <v>0</v>
      </c>
      <c r="AC29" s="23">
        <f>IF($H$27="","",
IF(OR($H$27="Corrupción",$H$27="Lavado de Activos",$H$27="Financiación del Terrorismo",$H$27="Trámites, OPAs y Consultas de Acceso a la Información Pública"),"No Aplica",'5. Valoración de Controles'!N29))</f>
        <v>0</v>
      </c>
      <c r="AD29" s="23">
        <f>IF($H$27="","",
IF(OR($H$27="Corrupción",$H$27="Lavado de Activos",$H$27="Financiación del Terrorismo",$H$27="Trámites, OPAs y Consultas de Acceso a la Información Pública"),"No Aplica",'5. Valoración de Controles'!O29))</f>
        <v>0</v>
      </c>
      <c r="AE29" s="23">
        <f>IF($H$27="","",
IF(OR($H$27="Corrupción",$H$27="Lavado de Activos",$H$27="Financiación del Terrorismo",$H$27="Trámites, OPAs y Consultas de Acceso a la Información Pública"),"No Aplica",'5. Valoración de Controles'!P29))</f>
        <v>0</v>
      </c>
      <c r="AF29" s="23">
        <f>IF($H$27="","",
IF(OR($H$27="Corrupción",$H$27="Lavado de Activos",$H$27="Financiación del Terrorismo",$H$27="Trámites, OPAs y Consultas de Acceso a la Información Pública"),"No Aplica",'5. Valoración de Controles'!Q29))</f>
        <v>0</v>
      </c>
      <c r="AG29" s="24" t="str">
        <f>IF($H$27="","",
IF(OR($H$27="Corrupción",$H$27="Lavado de Activos",$H$27="Financiación del Terrorismo",$H$27="Corrupción en Trámites, OPAs y Consultas de Acceso a la Información Pública"),"No Aplica",'5. Valoración de Controles'!R29))</f>
        <v/>
      </c>
      <c r="AH29" s="82"/>
      <c r="AI29" s="82"/>
      <c r="AJ29" s="82"/>
      <c r="AK29" s="82"/>
      <c r="AL29" s="82"/>
      <c r="AM29" s="82"/>
      <c r="AN29" s="82"/>
      <c r="AO29" s="82"/>
      <c r="AP29" s="82"/>
      <c r="AQ29" s="82"/>
      <c r="AR29" s="82"/>
      <c r="AS29" s="3"/>
      <c r="AT29" s="3"/>
      <c r="AU29" s="3"/>
      <c r="AV29" s="3"/>
      <c r="AW29" s="3"/>
      <c r="AX29" s="3"/>
      <c r="AY29" s="3"/>
      <c r="AZ29" s="3"/>
      <c r="BA29" s="3"/>
      <c r="BB29" s="3"/>
      <c r="BC29" s="3"/>
      <c r="BD29" s="3"/>
      <c r="BE29" s="3"/>
      <c r="BF29" s="3"/>
      <c r="BG29" s="3"/>
      <c r="BH29" s="3"/>
      <c r="BI29" s="3"/>
      <c r="BJ29" s="3"/>
      <c r="BK29" s="3"/>
      <c r="BL29" s="3"/>
    </row>
    <row r="30" spans="1:64" ht="31.5" customHeight="1">
      <c r="A30" s="92">
        <v>8</v>
      </c>
      <c r="B30" s="93" t="str">
        <f>'2. Identificación del Riesgo'!B30:B32</f>
        <v>Conocimiento del Riesgo y Efectos del Cambio Climático</v>
      </c>
      <c r="C30" s="93" t="str">
        <f>IF('2. Identificación del Riesgo'!C30:C32="","",'2. Identificación del Riesgo'!C30:C32)</f>
        <v>Etapa contractual - Seguimiento y supervisión de los procesos de contratación del Grupo Monitoreo</v>
      </c>
      <c r="D30" s="93" t="str">
        <f>IF('2. Identificación del Riesgo'!D30:D32="","",'2. Identificación del Riesgo'!D30:D32)</f>
        <v>Afectación Económica o Presupuestal</v>
      </c>
      <c r="E30" s="93" t="str">
        <f>IF('2. Identificación del Riesgo'!E30:E32="","",'2. Identificación del Riesgo'!E30:E32)</f>
        <v xml:space="preserve">Ausencia o inadecuado seguimiento a la ejecución de los contratos de bienes y/o servicios, supervisados por el equipo. </v>
      </c>
      <c r="F30" s="93" t="str">
        <f>IF('2. Identificación del Riesgo'!F30:F32="","",'2. Identificación del Riesgo'!F30:F32)</f>
        <v xml:space="preserve">Malas prácticas de supervisión a la ejecución de contratos, que puedan ocasionar pérdidas o gastos innecesarios a la entidad. </v>
      </c>
      <c r="G30" s="93" t="str">
        <f>IF('2. Identificación del Riesgo'!G30:G32="","",'2. Identificación del Riesgo'!G30:G32)</f>
        <v>Posibilidad de afectación económica o presupuestal y reputacional por la ausencia o inadecuado seguimiento a la ejecución de los contratos de bienes y/o servicios supervisados por el equipo, debido a malas prácticas de supervisión de contratos en su fase de ejecución.</v>
      </c>
      <c r="H30" s="93" t="str">
        <f>IF('2. Identificación del Riesgo'!H30:H32="","",'2. Identificación del Riesgo'!H30:H32)</f>
        <v>Gestión</v>
      </c>
      <c r="I30" s="93" t="str">
        <f>IF('2. Identificación del Riesgo'!I30:I32="","",'2. Identificación del Riesgo'!I30:I32)</f>
        <v>Ejecución y Administración de procesos</v>
      </c>
      <c r="J30" s="93" t="str">
        <f>IF('2. Identificación del Riesgo'!J30:J32="","",'2. Identificación del Riesgo'!J30:J32)</f>
        <v>Baja: La actividad que conlleva el riesgo se ejecuta de 3 a 24 veces por año</v>
      </c>
      <c r="K30" s="98" t="str">
        <f>'2. Identificación del Riesgo'!K30:K32</f>
        <v>Baja</v>
      </c>
      <c r="L30" s="95">
        <f>'2. Identificación del Riesgo'!L30:L32</f>
        <v>0.4</v>
      </c>
      <c r="M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Reputacional: El riesgo afecta la imagen de la entidad internamente, de conocimiento general, nivel interno, de junta directiva y accionistas y/o de proveedores</v>
      </c>
      <c r="N30" s="98" t="str">
        <f>'2. Identificación del Riesgo'!N30:N32</f>
        <v>Menor</v>
      </c>
      <c r="O30" s="95">
        <f>'2. Identificación del Riesgo'!O30:O32</f>
        <v>0.4</v>
      </c>
      <c r="P30" s="96" t="str">
        <f>'2. Identificación del Riesgo'!P30:P32</f>
        <v>Moderado</v>
      </c>
      <c r="Q30" s="30" t="str">
        <f>IF($H$30="","",
IF(OR($H$30="Corrupción",$H$30="Lavado de Activos",$H$30="Financiación del Terrorismo",$H$30="Corrupción en Trámites, OPAs y Consultas de Acceso a la Información Pública"),"No Aplica",'5. Valoración de Controles'!H30))</f>
        <v>Supervisor del contrato / apoyo a la supervisión realizará seguimiento mensual detallado a la ejecución contractual para identificar el cumplimiento del objeto y obligaciones contractuales mediante la revisión de informes periódicos, las revisión de evidencias cargadas en el sistema NAS y la verificación de las características técnicas de los productos contratados.</v>
      </c>
      <c r="R30" s="30" t="str">
        <f>IF($H$30="","",
IF(OR($H$30="Corrupción",$H$30="Lavado de Activos",$H$30="Financiación del Terrorismo",$H$30="Corrupción en Trámites, OPAs y Consultas de Acceso a la Información Pública"),'6.Valoración Control Corrupción'!E30,"No Aplica"))</f>
        <v>No Aplica</v>
      </c>
      <c r="S30" s="30" t="str">
        <f>IF($H$30="","",
IF(OR($H$30="Corrupción",$H$30="Lavado de Activos",$H$30="Financiación del Terrorismo",$H$30="Corrupción en Trámites, OPAs y Consultas de Acceso a la Información Pública"),'6.Valoración Control Corrupción'!F30,"No Aplica"))</f>
        <v>No Aplica</v>
      </c>
      <c r="T30" s="30" t="str">
        <f>IF($H$30="","",
IF(OR($H$30="Corrupción",$H$30="Lavado de Activos",$H$30="Financiación del Terrorismo",$H$30="Corrupción en Trámites, OPAs y Consultas de Acceso a la Información Pública"),'6.Valoración Control Corrupción'!G30,"No Aplica"))</f>
        <v>No Aplica</v>
      </c>
      <c r="U30" s="30" t="str">
        <f>IF($H$30="","",
IF(OR($H$30="Corrupción",$H$30="Lavado de Activos",$H$30="Financiación del Terrorismo",$H$30="Corrupción en Trámites, OPAs y Consultas de Acceso a la Información Pública"),'6.Valoración Control Corrupción'!H30,"No Aplica"))</f>
        <v>No Aplica</v>
      </c>
      <c r="V30" s="30" t="str">
        <f>IF($H$30="","",
IF(OR($H$30="Corrupción",$H$30="Lavado de Activos",$H$30="Financiación del Terrorismo",$H$30="Corrupción en Trámites, OPAs y Consultas de Acceso a la Información Pública"),'6.Valoración Control Corrupción'!I30,"No Aplica"))</f>
        <v>No Aplica</v>
      </c>
      <c r="W30" s="30" t="str">
        <f>IF($H$30="","",
IF(OR($H$30="Corrupción",$H$30="Lavado de Activos",$H$30="Financiación del Terrorismo",$H$30="Corrupción en Trámites, OPAs y Consultas de Acceso a la Información Pública"),'6.Valoración Control Corrupción'!J30,"No Aplica"))</f>
        <v>No Aplica</v>
      </c>
      <c r="X30" s="23" t="str">
        <f>IF($H$30="","",
IF(OR($H$30="Corrupción",$H$30="Lavado de Activos",$H$30="Financiación del Terrorismo",$H$30="Trámites, OPAs y Consultas de Acceso a la Información Pública"),"No Aplica",'5. Valoración de Controles'!I30))</f>
        <v>Detectivo</v>
      </c>
      <c r="Y30" s="23" t="str">
        <f>IF($H$30="","",
IF(OR($H$30="Corrupción",$H$30="Lavado de Activos",$H$30="Financiación del Terrorismo",$H$30="Trámites, OPAs y Consultas de Acceso a la Información Pública"),"No Aplica",'5. Valoración de Controles'!J30))</f>
        <v>Afecta probabilidad</v>
      </c>
      <c r="Z30" s="23" t="str">
        <f>IF($H$30="","",
IF(OR($H$30="Corrupción",$H$30="Lavado de Activos",$H$30="Financiación del Terrorismo",$H$30="Trámites, OPAs y Consultas de Acceso a la Información Pública"),"No Aplica",'5. Valoración de Controles'!K30))</f>
        <v>Manual</v>
      </c>
      <c r="AA30" s="23" t="str">
        <f>IF($H$30="","",
IF(OR($H$30="Corrupción",$H$30="Lavado de Activos",$H$30="Financiación del Terrorismo",$H$30="Trámites, OPAs y Consultas de Acceso a la Información Pública"),"No Aplica",'5. Valoración de Controles'!L30))</f>
        <v>Documentado</v>
      </c>
      <c r="AB30" s="23" t="str">
        <f>IF($H$30="","",
IF(OR($H$30="Corrupción",$H$30="Lavado de Activos",$H$30="Financiación del Terrorismo",$H$30="Trámites, OPAs y Consultas de Acceso a la Información Pública"),"No Aplica",'5. Valoración de Controles'!M30))</f>
        <v>Continua</v>
      </c>
      <c r="AC30" s="23" t="str">
        <f>IF($H$30="","",
IF(OR($H$30="Corrupción",$H$30="Lavado de Activos",$H$30="Financiación del Terrorismo",$H$30="Trámites, OPAs y Consultas de Acceso a la Información Pública"),"No Aplica",'5. Valoración de Controles'!N30))</f>
        <v>Con registro</v>
      </c>
      <c r="AD30" s="23" t="str">
        <f>IF($H$30="","",
IF(OR($H$30="Corrupción",$H$30="Lavado de Activos",$H$30="Financiación del Terrorismo",$H$30="Trámites, OPAs y Consultas de Acceso a la Información Pública"),"No Aplica",'5. Valoración de Controles'!O30))</f>
        <v>Carpetas contractuales</v>
      </c>
      <c r="AE30" s="23" t="str">
        <f>IF($H$30="","",
IF(OR($H$30="Corrupción",$H$30="Lavado de Activos",$H$30="Financiación del Terrorismo",$H$30="Trámites, OPAs y Consultas de Acceso a la Información Pública"),"No Aplica",'5. Valoración de Controles'!P30))</f>
        <v>Comunicaciones continuas en la ejecución  del contrato.
Informes de ejecución contractual.</v>
      </c>
      <c r="AF30" s="23" t="str">
        <f>IF($H$30="","",
IF(OR($H$30="Corrupción",$H$30="Lavado de Activos",$H$30="Financiación del Terrorismo",$H$30="Trámites, OPAs y Consultas de Acceso a la Información Pública"),"No Aplica",'5. Valoración de Controles'!Q30))</f>
        <v xml:space="preserve">Si se encuentran incumplimientos o deficiencias en la ejecución de los contratos, se requiere de manera documentada al contratista </v>
      </c>
      <c r="AG30" s="24">
        <f>IF($H$30="","",
IF(OR($H$30="Corrupción",$H$30="Lavado de Activos",$H$30="Financiación del Terrorismo",$H$30="Corrupción en Trámites, OPAs y Consultas de Acceso a la Información Pública"),"No Aplica",'5. Valoración de Controles'!R30))</f>
        <v>0.3</v>
      </c>
      <c r="AH30" s="98"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Muy Baja</v>
      </c>
      <c r="AI30" s="114">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0.28000000000000003</v>
      </c>
      <c r="AJ30" s="98"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Menor</v>
      </c>
      <c r="AK30" s="114">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0.4</v>
      </c>
      <c r="AL30" s="96"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Bajo</v>
      </c>
      <c r="AM30" s="97" t="s">
        <v>408</v>
      </c>
      <c r="AN30" s="108"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No amerita plan de acción. Asuma las consecuencias de la materialización del riesgo</v>
      </c>
      <c r="AO30" s="102"/>
      <c r="AP30" s="113"/>
      <c r="AQ30" s="113" t="str">
        <f>IF(AO30="","","∑ Peso porcentual de cada acción definida")</f>
        <v/>
      </c>
      <c r="AR30" s="93"/>
      <c r="AS30" s="3"/>
      <c r="AT30" s="3"/>
      <c r="AU30" s="3"/>
      <c r="AV30" s="3"/>
      <c r="AW30" s="3"/>
      <c r="AX30" s="3"/>
      <c r="AY30" s="3"/>
      <c r="AZ30" s="3"/>
      <c r="BA30" s="3"/>
      <c r="BB30" s="3"/>
      <c r="BC30" s="3"/>
      <c r="BD30" s="3"/>
      <c r="BE30" s="3"/>
      <c r="BF30" s="3"/>
      <c r="BG30" s="3"/>
      <c r="BH30" s="3"/>
      <c r="BI30" s="3"/>
      <c r="BJ30" s="3"/>
      <c r="BK30" s="3"/>
      <c r="BL30" s="3"/>
    </row>
    <row r="31" spans="1:64" ht="31.5" customHeight="1">
      <c r="A31" s="87"/>
      <c r="B31" s="87"/>
      <c r="C31" s="87"/>
      <c r="D31" s="87"/>
      <c r="E31" s="87"/>
      <c r="F31" s="87"/>
      <c r="G31" s="87"/>
      <c r="H31" s="87"/>
      <c r="I31" s="87"/>
      <c r="J31" s="87"/>
      <c r="K31" s="87"/>
      <c r="L31" s="87"/>
      <c r="M31" s="87"/>
      <c r="N31" s="87"/>
      <c r="O31" s="87"/>
      <c r="P31" s="87"/>
      <c r="Q31" s="30" t="str">
        <f>IF($H$30="","",
IF(OR($H$30="Corrupción",$H$30="Lavado de Activos",$H$30="Financiación del Terrorismo",$H$30="Corrupción en Trámites, OPAs y Consultas de Acceso a la Información Pública"),"No Aplica",'5. Valoración de Controles'!H31))</f>
        <v xml:space="preserve">  </v>
      </c>
      <c r="R31" s="30" t="str">
        <f>IF($H$30="","",
IF(OR($H$30="Corrupción",$H$30="Lavado de Activos",$H$30="Financiación del Terrorismo",$H$30="Corrupción en Trámites, OPAs y Consultas de Acceso a la Información Pública"),'6.Valoración Control Corrupción'!E31,"No Aplica"))</f>
        <v>No Aplica</v>
      </c>
      <c r="S31" s="30" t="str">
        <f>IF($H$30="","",
IF(OR($H$30="Corrupción",$H$30="Lavado de Activos",$H$30="Financiación del Terrorismo",$H$30="Corrupción en Trámites, OPAs y Consultas de Acceso a la Información Pública"),'6.Valoración Control Corrupción'!F31,"No Aplica"))</f>
        <v>No Aplica</v>
      </c>
      <c r="T31" s="30" t="str">
        <f>IF($H$30="","",
IF(OR($H$30="Corrupción",$H$30="Lavado de Activos",$H$30="Financiación del Terrorismo",$H$30="Corrupción en Trámites, OPAs y Consultas de Acceso a la Información Pública"),'6.Valoración Control Corrupción'!G31,"No Aplica"))</f>
        <v>No Aplica</v>
      </c>
      <c r="U31" s="30" t="str">
        <f>IF($H$30="","",
IF(OR($H$30="Corrupción",$H$30="Lavado de Activos",$H$30="Financiación del Terrorismo",$H$30="Corrupción en Trámites, OPAs y Consultas de Acceso a la Información Pública"),'6.Valoración Control Corrupción'!H31,"No Aplica"))</f>
        <v>No Aplica</v>
      </c>
      <c r="V31" s="30" t="str">
        <f>IF($H$30="","",
IF(OR($H$30="Corrupción",$H$30="Lavado de Activos",$H$30="Financiación del Terrorismo",$H$30="Corrupción en Trámites, OPAs y Consultas de Acceso a la Información Pública"),'6.Valoración Control Corrupción'!I31,"No Aplica"))</f>
        <v>No Aplica</v>
      </c>
      <c r="W31" s="30" t="str">
        <f>IF($H$30="","",
IF(OR($H$30="Corrupción",$H$30="Lavado de Activos",$H$30="Financiación del Terrorismo",$H$30="Corrupción en Trámites, OPAs y Consultas de Acceso a la Información Pública"),'6.Valoración Control Corrupción'!J31,"No Aplica"))</f>
        <v>No Aplica</v>
      </c>
      <c r="X31" s="23">
        <f>IF($H$30="","",
IF(OR($H$30="Corrupción",$H$30="Lavado de Activos",$H$30="Financiación del Terrorismo",$H$30="Trámites, OPAs y Consultas de Acceso a la Información Pública"),"No Aplica",'5. Valoración de Controles'!I31))</f>
        <v>0</v>
      </c>
      <c r="Y31" s="23" t="str">
        <f>IF($H$30="","",
IF(OR($H$30="Corrupción",$H$30="Lavado de Activos",$H$30="Financiación del Terrorismo",$H$30="Trámites, OPAs y Consultas de Acceso a la Información Pública"),"No Aplica",'5. Valoración de Controles'!J31))</f>
        <v/>
      </c>
      <c r="Z31" s="23">
        <f>IF($H$30="","",
IF(OR($H$30="Corrupción",$H$30="Lavado de Activos",$H$30="Financiación del Terrorismo",$H$30="Trámites, OPAs y Consultas de Acceso a la Información Pública"),"No Aplica",'5. Valoración de Controles'!K31))</f>
        <v>0</v>
      </c>
      <c r="AA31" s="23">
        <f>IF($H$30="","",
IF(OR($H$30="Corrupción",$H$30="Lavado de Activos",$H$30="Financiación del Terrorismo",$H$30="Trámites, OPAs y Consultas de Acceso a la Información Pública"),"No Aplica",'5. Valoración de Controles'!L31))</f>
        <v>0</v>
      </c>
      <c r="AB31" s="23">
        <f>IF($H$30="","",
IF(OR($H$30="Corrupción",$H$30="Lavado de Activos",$H$30="Financiación del Terrorismo",$H$30="Trámites, OPAs y Consultas de Acceso a la Información Pública"),"No Aplica",'5. Valoración de Controles'!M31))</f>
        <v>0</v>
      </c>
      <c r="AC31" s="23">
        <f>IF($H$30="","",
IF(OR($H$30="Corrupción",$H$30="Lavado de Activos",$H$30="Financiación del Terrorismo",$H$30="Trámites, OPAs y Consultas de Acceso a la Información Pública"),"No Aplica",'5. Valoración de Controles'!N31))</f>
        <v>0</v>
      </c>
      <c r="AD31" s="23">
        <f>IF($H$30="","",
IF(OR($H$30="Corrupción",$H$30="Lavado de Activos",$H$30="Financiación del Terrorismo",$H$30="Trámites, OPAs y Consultas de Acceso a la Información Pública"),"No Aplica",'5. Valoración de Controles'!O31))</f>
        <v>0</v>
      </c>
      <c r="AE31" s="23">
        <f>IF($H$30="","",
IF(OR($H$30="Corrupción",$H$30="Lavado de Activos",$H$30="Financiación del Terrorismo",$H$30="Trámites, OPAs y Consultas de Acceso a la Información Pública"),"No Aplica",'5. Valoración de Controles'!P31))</f>
        <v>0</v>
      </c>
      <c r="AF31" s="23">
        <f>IF($H$30="","",
IF(OR($H$30="Corrupción",$H$30="Lavado de Activos",$H$30="Financiación del Terrorismo",$H$30="Trámites, OPAs y Consultas de Acceso a la Información Pública"),"No Aplica",'5. Valoración de Controles'!Q31))</f>
        <v>0</v>
      </c>
      <c r="AG31" s="24" t="str">
        <f>IF($H$30="","",
IF(OR($H$30="Corrupción",$H$30="Lavado de Activos",$H$30="Financiación del Terrorismo",$H$30="Corrupción en Trámites, OPAs y Consultas de Acceso a la Información Pública"),"No Aplica",'5. Valoración de Controles'!R31))</f>
        <v/>
      </c>
      <c r="AH31" s="87"/>
      <c r="AI31" s="87"/>
      <c r="AJ31" s="87"/>
      <c r="AK31" s="87"/>
      <c r="AL31" s="87"/>
      <c r="AM31" s="87"/>
      <c r="AN31" s="87"/>
      <c r="AO31" s="87"/>
      <c r="AP31" s="87"/>
      <c r="AQ31" s="87"/>
      <c r="AR31" s="87"/>
      <c r="AS31" s="3"/>
      <c r="AT31" s="3"/>
      <c r="AU31" s="3"/>
      <c r="AV31" s="3"/>
      <c r="AW31" s="3"/>
      <c r="AX31" s="3"/>
      <c r="AY31" s="3"/>
      <c r="AZ31" s="3"/>
      <c r="BA31" s="3"/>
      <c r="BB31" s="3"/>
      <c r="BC31" s="3"/>
      <c r="BD31" s="3"/>
      <c r="BE31" s="3"/>
      <c r="BF31" s="3"/>
      <c r="BG31" s="3"/>
      <c r="BH31" s="3"/>
      <c r="BI31" s="3"/>
      <c r="BJ31" s="3"/>
      <c r="BK31" s="3"/>
      <c r="BL31" s="3"/>
    </row>
    <row r="32" spans="1:64" ht="31.5" customHeight="1">
      <c r="A32" s="82"/>
      <c r="B32" s="82"/>
      <c r="C32" s="82"/>
      <c r="D32" s="82"/>
      <c r="E32" s="82"/>
      <c r="F32" s="82"/>
      <c r="G32" s="82"/>
      <c r="H32" s="82"/>
      <c r="I32" s="82"/>
      <c r="J32" s="82"/>
      <c r="K32" s="82"/>
      <c r="L32" s="82"/>
      <c r="M32" s="82"/>
      <c r="N32" s="82"/>
      <c r="O32" s="82"/>
      <c r="P32" s="82"/>
      <c r="Q32" s="30" t="str">
        <f>IF($H$30="","",
IF(OR($H$30="Corrupción",$H$30="Lavado de Activos",$H$30="Financiación del Terrorismo",$H$30="Corrupción en Trámites, OPAs y Consultas de Acceso a la Información Pública"),"No Aplica",'5. Valoración de Controles'!H32))</f>
        <v xml:space="preserve">  </v>
      </c>
      <c r="R32" s="30" t="str">
        <f>IF($H$30="","",
IF(OR($H$30="Corrupción",$H$30="Lavado de Activos",$H$30="Financiación del Terrorismo",$H$30="Corrupción en Trámites, OPAs y Consultas de Acceso a la Información Pública"),'6.Valoración Control Corrupción'!E32,"No Aplica"))</f>
        <v>No Aplica</v>
      </c>
      <c r="S32" s="30" t="str">
        <f>IF($H$30="","",
IF(OR($H$30="Corrupción",$H$30="Lavado de Activos",$H$30="Financiación del Terrorismo",$H$30="Corrupción en Trámites, OPAs y Consultas de Acceso a la Información Pública"),'6.Valoración Control Corrupción'!F32,"No Aplica"))</f>
        <v>No Aplica</v>
      </c>
      <c r="T32" s="30" t="str">
        <f>IF($H$30="","",
IF(OR($H$30="Corrupción",$H$30="Lavado de Activos",$H$30="Financiación del Terrorismo",$H$30="Corrupción en Trámites, OPAs y Consultas de Acceso a la Información Pública"),'6.Valoración Control Corrupción'!G32,"No Aplica"))</f>
        <v>No Aplica</v>
      </c>
      <c r="U32" s="30" t="str">
        <f>IF($H$30="","",
IF(OR($H$30="Corrupción",$H$30="Lavado de Activos",$H$30="Financiación del Terrorismo",$H$30="Corrupción en Trámites, OPAs y Consultas de Acceso a la Información Pública"),'6.Valoración Control Corrupción'!H32,"No Aplica"))</f>
        <v>No Aplica</v>
      </c>
      <c r="V32" s="30" t="str">
        <f>IF($H$30="","",
IF(OR($H$30="Corrupción",$H$30="Lavado de Activos",$H$30="Financiación del Terrorismo",$H$30="Corrupción en Trámites, OPAs y Consultas de Acceso a la Información Pública"),'6.Valoración Control Corrupción'!I32,"No Aplica"))</f>
        <v>No Aplica</v>
      </c>
      <c r="W32" s="30" t="str">
        <f>IF($H$30="","",
IF(OR($H$30="Corrupción",$H$30="Lavado de Activos",$H$30="Financiación del Terrorismo",$H$30="Corrupción en Trámites, OPAs y Consultas de Acceso a la Información Pública"),'6.Valoración Control Corrupción'!J32,"No Aplica"))</f>
        <v>No Aplica</v>
      </c>
      <c r="X32" s="23">
        <f>IF($H$30="","",
IF(OR($H$30="Corrupción",$H$30="Lavado de Activos",$H$30="Financiación del Terrorismo",$H$30="Trámites, OPAs y Consultas de Acceso a la Información Pública"),"No Aplica",'5. Valoración de Controles'!I32))</f>
        <v>0</v>
      </c>
      <c r="Y32" s="23" t="str">
        <f>IF($H$30="","",
IF(OR($H$30="Corrupción",$H$30="Lavado de Activos",$H$30="Financiación del Terrorismo",$H$30="Trámites, OPAs y Consultas de Acceso a la Información Pública"),"No Aplica",'5. Valoración de Controles'!J32))</f>
        <v/>
      </c>
      <c r="Z32" s="23">
        <f>IF($H$30="","",
IF(OR($H$30="Corrupción",$H$30="Lavado de Activos",$H$30="Financiación del Terrorismo",$H$30="Trámites, OPAs y Consultas de Acceso a la Información Pública"),"No Aplica",'5. Valoración de Controles'!K32))</f>
        <v>0</v>
      </c>
      <c r="AA32" s="23">
        <f>IF($H$30="","",
IF(OR($H$30="Corrupción",$H$30="Lavado de Activos",$H$30="Financiación del Terrorismo",$H$30="Trámites, OPAs y Consultas de Acceso a la Información Pública"),"No Aplica",'5. Valoración de Controles'!L32))</f>
        <v>0</v>
      </c>
      <c r="AB32" s="23">
        <f>IF($H$30="","",
IF(OR($H$30="Corrupción",$H$30="Lavado de Activos",$H$30="Financiación del Terrorismo",$H$30="Trámites, OPAs y Consultas de Acceso a la Información Pública"),"No Aplica",'5. Valoración de Controles'!M32))</f>
        <v>0</v>
      </c>
      <c r="AC32" s="23">
        <f>IF($H$30="","",
IF(OR($H$30="Corrupción",$H$30="Lavado de Activos",$H$30="Financiación del Terrorismo",$H$30="Trámites, OPAs y Consultas de Acceso a la Información Pública"),"No Aplica",'5. Valoración de Controles'!N32))</f>
        <v>0</v>
      </c>
      <c r="AD32" s="23">
        <f>IF($H$30="","",
IF(OR($H$30="Corrupción",$H$30="Lavado de Activos",$H$30="Financiación del Terrorismo",$H$30="Trámites, OPAs y Consultas de Acceso a la Información Pública"),"No Aplica",'5. Valoración de Controles'!O32))</f>
        <v>0</v>
      </c>
      <c r="AE32" s="23">
        <f>IF($H$30="","",
IF(OR($H$30="Corrupción",$H$30="Lavado de Activos",$H$30="Financiación del Terrorismo",$H$30="Trámites, OPAs y Consultas de Acceso a la Información Pública"),"No Aplica",'5. Valoración de Controles'!P32))</f>
        <v>0</v>
      </c>
      <c r="AF32" s="23">
        <f>IF($H$30="","",
IF(OR($H$30="Corrupción",$H$30="Lavado de Activos",$H$30="Financiación del Terrorismo",$H$30="Trámites, OPAs y Consultas de Acceso a la Información Pública"),"No Aplica",'5. Valoración de Controles'!Q32))</f>
        <v>0</v>
      </c>
      <c r="AG32" s="24" t="str">
        <f>IF($H$30="","",
IF(OR($H$30="Corrupción",$H$30="Lavado de Activos",$H$30="Financiación del Terrorismo",$H$30="Corrupción en Trámites, OPAs y Consultas de Acceso a la Información Pública"),"No Aplica",'5. Valoración de Controles'!R32))</f>
        <v/>
      </c>
      <c r="AH32" s="82"/>
      <c r="AI32" s="82"/>
      <c r="AJ32" s="82"/>
      <c r="AK32" s="82"/>
      <c r="AL32" s="82"/>
      <c r="AM32" s="82"/>
      <c r="AN32" s="82"/>
      <c r="AO32" s="82"/>
      <c r="AP32" s="82"/>
      <c r="AQ32" s="82"/>
      <c r="AR32" s="82"/>
      <c r="AS32" s="3"/>
      <c r="AT32" s="3"/>
      <c r="AU32" s="3"/>
      <c r="AV32" s="3"/>
      <c r="AW32" s="3"/>
      <c r="AX32" s="3"/>
      <c r="AY32" s="3"/>
      <c r="AZ32" s="3"/>
      <c r="BA32" s="3"/>
      <c r="BB32" s="3"/>
      <c r="BC32" s="3"/>
      <c r="BD32" s="3"/>
      <c r="BE32" s="3"/>
      <c r="BF32" s="3"/>
      <c r="BG32" s="3"/>
      <c r="BH32" s="3"/>
      <c r="BI32" s="3"/>
      <c r="BJ32" s="3"/>
      <c r="BK32" s="3"/>
      <c r="BL32" s="3"/>
    </row>
    <row r="33" spans="1:64" ht="31.5" customHeight="1">
      <c r="A33" s="92">
        <v>9</v>
      </c>
      <c r="B33" s="93" t="str">
        <f>'2. Identificación del Riesgo'!B33:B35</f>
        <v>Conocimiento del Riesgo y Efectos del Cambio Climático</v>
      </c>
      <c r="C33" s="93" t="str">
        <f>IF('2. Identificación del Riesgo'!C33:C35="","",'2. Identificación del Riesgo'!C33:C35)</f>
        <v>Cargar Sistemas de Información SIG Predial</v>
      </c>
      <c r="D33" s="93" t="str">
        <f>IF('2. Identificación del Riesgo'!D33:D35="","",'2. Identificación del Riesgo'!D33:D35)</f>
        <v>Afectación Reputacional</v>
      </c>
      <c r="E33" s="93" t="str">
        <f>IF('2. Identificación del Riesgo'!E33:E35="","",'2. Identificación del Riesgo'!E33:E35)</f>
        <v>El profesional encargado de emitir el Concepto o Diagnóstico Técnico, no ha informado de manera oportuna al SIG sobre la emisión del Documento Técnico, ocasionando ventanas de desactualización en la información sobre Conceptos y Diagnósticos Tecnicos en la Base de Datos Geográfica Coporativa del IDIGER.</v>
      </c>
      <c r="F33" s="93" t="str">
        <f>IF('2. Identificación del Riesgo'!F33:F35="","",'2. Identificación del Riesgo'!F33:F35)</f>
        <v>El encargado de emitir el Concepto o Diagnóstico Técnico, no informa al SIG sobre la emisión del Documento Técnico para que este pueda ser cargado en la Base de Datos Geográfica Corporativa del IDIGER.</v>
      </c>
      <c r="G33" s="93" t="str">
        <f>IF('2. Identificación del Riesgo'!G33:G35="","",'2. Identificación del Riesgo'!G33:G35)</f>
        <v>Grupo SIG - Posibilidad de Afectación Reputacional  porque la información sobre Conceptos y Diagnósticos Técnicos Emitidos en la Base de Datos Geográfica Corporativa del IDIGER, se encuentra desactualizada, afectando la consulta de antecedentes y ocasionando respuestas oficiales incompletas o con información desactualizada. Esto debido a que no se informa oportunamente al grupo del Sistema de Información Geográfica sobre la emisión de los documentos.</v>
      </c>
      <c r="H33" s="93" t="str">
        <f>IF('2. Identificación del Riesgo'!H33:H35="","",'2. Identificación del Riesgo'!H33:H35)</f>
        <v>Gestión</v>
      </c>
      <c r="I33" s="93" t="str">
        <f>IF('2. Identificación del Riesgo'!I33:I35="","",'2. Identificación del Riesgo'!I33:I35)</f>
        <v>Usuarios, productos y practicas, organizacionales</v>
      </c>
      <c r="J33" s="93" t="str">
        <f>IF('2. Identificación del Riesgo'!J33:J35="","",'2. Identificación del Riesgo'!J33:J35)</f>
        <v>Media: La actividad que conlleva el riesgo se ejecuta de 24 a 500 veces por año</v>
      </c>
      <c r="K33" s="98" t="str">
        <f>'2. Identificación del Riesgo'!K33:K35</f>
        <v>Media</v>
      </c>
      <c r="L33" s="95">
        <f>'2. Identificación del Riesgo'!L33:L35</f>
        <v>0.6</v>
      </c>
      <c r="M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Reputacional: El riesgo afecta la imagen de la entidad internamente, de conocimiento general, nivel interno, de junta directiva y accionistas y/o de proveedores</v>
      </c>
      <c r="N33" s="98" t="str">
        <f>'2. Identificación del Riesgo'!N33:N35</f>
        <v>Menor</v>
      </c>
      <c r="O33" s="95">
        <f>'2. Identificación del Riesgo'!O33:O35</f>
        <v>0.4</v>
      </c>
      <c r="P33" s="96" t="str">
        <f>'2. Identificación del Riesgo'!P33:P35</f>
        <v>Moderado</v>
      </c>
      <c r="Q33" s="30" t="str">
        <f>IF($H$33="","",
IF(OR($H$33="Corrupción",$H$33="Lavado de Activos",$H$33="Financiación del Terrorismo",$H$33="Corrupción en Trámites, OPAs y Consultas de Acceso a la Información Pública"),"No Aplica",'5. Valoración de Controles'!H33))</f>
        <v>Profesional  SIG y Profesional CPT Realiza el envío de listados de conceptos emitidos en el mes, listado que se contrasta con la base. Para identificar los conceptos técnicos emitidos que no han sido cargados cada mes mediante la revisión del listado vs la base de datos geográfica.</v>
      </c>
      <c r="R33" s="30" t="str">
        <f>IF($H$33="","",
IF(OR($H$33="Corrupción",$H$33="Lavado de Activos",$H$33="Financiación del Terrorismo",$H$33="Corrupción en Trámites, OPAs y Consultas de Acceso a la Información Pública"),'6.Valoración Control Corrupción'!E33,"No Aplica"))</f>
        <v>No Aplica</v>
      </c>
      <c r="S33" s="30" t="str">
        <f>IF($H$33="","",
IF(OR($H$33="Corrupción",$H$33="Lavado de Activos",$H$33="Financiación del Terrorismo",$H$33="Corrupción en Trámites, OPAs y Consultas de Acceso a la Información Pública"),'6.Valoración Control Corrupción'!F33,"No Aplica"))</f>
        <v>No Aplica</v>
      </c>
      <c r="T33" s="30" t="str">
        <f>IF($H$33="","",
IF(OR($H$33="Corrupción",$H$33="Lavado de Activos",$H$33="Financiación del Terrorismo",$H$33="Corrupción en Trámites, OPAs y Consultas de Acceso a la Información Pública"),'6.Valoración Control Corrupción'!G33,"No Aplica"))</f>
        <v>No Aplica</v>
      </c>
      <c r="U33" s="30" t="str">
        <f>IF($H$33="","",
IF(OR($H$33="Corrupción",$H$33="Lavado de Activos",$H$33="Financiación del Terrorismo",$H$33="Corrupción en Trámites, OPAs y Consultas de Acceso a la Información Pública"),'6.Valoración Control Corrupción'!H33,"No Aplica"))</f>
        <v>No Aplica</v>
      </c>
      <c r="V33" s="30" t="str">
        <f>IF($H$33="","",
IF(OR($H$33="Corrupción",$H$33="Lavado de Activos",$H$33="Financiación del Terrorismo",$H$33="Corrupción en Trámites, OPAs y Consultas de Acceso a la Información Pública"),'6.Valoración Control Corrupción'!I33,"No Aplica"))</f>
        <v>No Aplica</v>
      </c>
      <c r="W33" s="30" t="str">
        <f>IF($H$33="","",
IF(OR($H$33="Corrupción",$H$33="Lavado de Activos",$H$33="Financiación del Terrorismo",$H$33="Corrupción en Trámites, OPAs y Consultas de Acceso a la Información Pública"),'6.Valoración Control Corrupción'!J33,"No Aplica"))</f>
        <v>No Aplica</v>
      </c>
      <c r="X33" s="23" t="str">
        <f>IF($H$33="","",
IF(OR($H$33="Corrupción",$H$33="Lavado de Activos",$H$33="Financiación del Terrorismo",$H$33="Trámites, OPAs y Consultas de Acceso a la Información Pública"),"No Aplica",'5. Valoración de Controles'!I33))</f>
        <v>Preventivo</v>
      </c>
      <c r="Y33" s="23" t="str">
        <f>IF($H$33="","",
IF(OR($H$33="Corrupción",$H$33="Lavado de Activos",$H$33="Financiación del Terrorismo",$H$33="Trámites, OPAs y Consultas de Acceso a la Información Pública"),"No Aplica",'5. Valoración de Controles'!J33))</f>
        <v>Afecta probabilidad</v>
      </c>
      <c r="Z33" s="23" t="str">
        <f>IF($H$33="","",
IF(OR($H$33="Corrupción",$H$33="Lavado de Activos",$H$33="Financiación del Terrorismo",$H$33="Trámites, OPAs y Consultas de Acceso a la Información Pública"),"No Aplica",'5. Valoración de Controles'!K33))</f>
        <v>Manual</v>
      </c>
      <c r="AA33" s="23" t="str">
        <f>IF($H$33="","",
IF(OR($H$33="Corrupción",$H$33="Lavado de Activos",$H$33="Financiación del Terrorismo",$H$33="Trámites, OPAs y Consultas de Acceso a la Información Pública"),"No Aplica",'5. Valoración de Controles'!L33))</f>
        <v>Documentado</v>
      </c>
      <c r="AB33" s="23" t="str">
        <f>IF($H$33="","",
IF(OR($H$33="Corrupción",$H$33="Lavado de Activos",$H$33="Financiación del Terrorismo",$H$33="Trámites, OPAs y Consultas de Acceso a la Información Pública"),"No Aplica",'5. Valoración de Controles'!M33))</f>
        <v>Continua</v>
      </c>
      <c r="AC33" s="23" t="str">
        <f>IF($H$33="","",
IF(OR($H$33="Corrupción",$H$33="Lavado de Activos",$H$33="Financiación del Terrorismo",$H$33="Trámites, OPAs y Consultas de Acceso a la Información Pública"),"No Aplica",'5. Valoración de Controles'!N33))</f>
        <v>Con registro</v>
      </c>
      <c r="AD33" s="23" t="str">
        <f>IF($H$33="","",
IF(OR($H$33="Corrupción",$H$33="Lavado de Activos",$H$33="Financiación del Terrorismo",$H$33="Trámites, OPAs y Consultas de Acceso a la Información Pública"),"No Aplica",'5. Valoración de Controles'!O33))</f>
        <v>Correo electrónico</v>
      </c>
      <c r="AE33" s="23" t="str">
        <f>IF($H$33="","",
IF(OR($H$33="Corrupción",$H$33="Lavado de Activos",$H$33="Financiación del Terrorismo",$H$33="Trámites, OPAs y Consultas de Acceso a la Información Pública"),"No Aplica",'5. Valoración de Controles'!P33))</f>
        <v>Correo electrónico</v>
      </c>
      <c r="AF33" s="23" t="str">
        <f>IF($H$33="","",
IF(OR($H$33="Corrupción",$H$33="Lavado de Activos",$H$33="Financiación del Terrorismo",$H$33="Trámites, OPAs y Consultas de Acceso a la Información Pública"),"No Aplica",'5. Valoración de Controles'!Q33))</f>
        <v>De acuerdo a lo reportado se hace el ajuste directamente en la base de datos.</v>
      </c>
      <c r="AG33" s="24">
        <f>IF($H$33="","",
IF(OR($H$33="Corrupción",$H$33="Lavado de Activos",$H$33="Financiación del Terrorismo",$H$33="Corrupción en Trámites, OPAs y Consultas de Acceso a la Información Pública"),"No Aplica",'5. Valoración de Controles'!R33))</f>
        <v>0.4</v>
      </c>
      <c r="AH33" s="98"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Muy Baja</v>
      </c>
      <c r="AI33" s="114">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0.216</v>
      </c>
      <c r="AJ33" s="98"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Menor</v>
      </c>
      <c r="AK33" s="114">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0.4</v>
      </c>
      <c r="AL33" s="96"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Bajo</v>
      </c>
      <c r="AM33" s="97" t="s">
        <v>408</v>
      </c>
      <c r="AN33" s="108"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No amerita plan de acción. Asuma las consecuencias de la materialización del riesgo</v>
      </c>
      <c r="AO33" s="102"/>
      <c r="AP33" s="113"/>
      <c r="AQ33" s="113" t="str">
        <f>IF(AO33="","","∑ Peso porcentual de cada acción definida")</f>
        <v/>
      </c>
      <c r="AR33" s="93"/>
      <c r="AS33" s="3"/>
      <c r="AT33" s="3"/>
      <c r="AU33" s="3"/>
      <c r="AV33" s="3"/>
      <c r="AW33" s="3"/>
      <c r="AX33" s="3"/>
      <c r="AY33" s="3"/>
      <c r="AZ33" s="3"/>
      <c r="BA33" s="3"/>
      <c r="BB33" s="3"/>
      <c r="BC33" s="3"/>
      <c r="BD33" s="3"/>
      <c r="BE33" s="3"/>
      <c r="BF33" s="3"/>
      <c r="BG33" s="3"/>
      <c r="BH33" s="3"/>
      <c r="BI33" s="3"/>
      <c r="BJ33" s="3"/>
      <c r="BK33" s="3"/>
      <c r="BL33" s="3"/>
    </row>
    <row r="34" spans="1:64" ht="31.5" customHeight="1">
      <c r="A34" s="87"/>
      <c r="B34" s="87"/>
      <c r="C34" s="87"/>
      <c r="D34" s="87"/>
      <c r="E34" s="87"/>
      <c r="F34" s="87"/>
      <c r="G34" s="87"/>
      <c r="H34" s="87"/>
      <c r="I34" s="87"/>
      <c r="J34" s="87"/>
      <c r="K34" s="87"/>
      <c r="L34" s="87"/>
      <c r="M34" s="87"/>
      <c r="N34" s="87"/>
      <c r="O34" s="87"/>
      <c r="P34" s="87"/>
      <c r="Q34" s="30" t="str">
        <f>IF($H$33="","",
IF(OR($H$33="Corrupción",$H$33="Lavado de Activos",$H$33="Financiación del Terrorismo",$H$33="Corrupción en Trámites, OPAs y Consultas de Acceso a la Información Pública"),"No Aplica",'5. Valoración de Controles'!H34))</f>
        <v>Profesional SIG y Profesional Asistencia Técnica El profesional de asistencia técnica solicita la elaboración de la salida gráfica del Diagnóstico Técnico, el profesional SIG con la solicitud realiza el ingreso del registro en la Base Geográfica Corporativa del IDIGER. Para el ingreso del registro del Diagnóstico Técnico en la Base Geográfica Corporativa del IDIGER, el profesional de asistencia envia una solicitud mediante correo electronico para cada diagnóstico elaborado.</v>
      </c>
      <c r="R34" s="30" t="str">
        <f>IF($H$33="","",
IF(OR($H$33="Corrupción",$H$33="Lavado de Activos",$H$33="Financiación del Terrorismo",$H$33="Corrupción en Trámites, OPAs y Consultas de Acceso a la Información Pública"),'6.Valoración Control Corrupción'!E34,"No Aplica"))</f>
        <v>No Aplica</v>
      </c>
      <c r="S34" s="30" t="str">
        <f>IF($H$33="","",
IF(OR($H$33="Corrupción",$H$33="Lavado de Activos",$H$33="Financiación del Terrorismo",$H$33="Corrupción en Trámites, OPAs y Consultas de Acceso a la Información Pública"),'6.Valoración Control Corrupción'!F34,"No Aplica"))</f>
        <v>No Aplica</v>
      </c>
      <c r="T34" s="30" t="str">
        <f>IF($H$33="","",
IF(OR($H$33="Corrupción",$H$33="Lavado de Activos",$H$33="Financiación del Terrorismo",$H$33="Corrupción en Trámites, OPAs y Consultas de Acceso a la Información Pública"),'6.Valoración Control Corrupción'!G34,"No Aplica"))</f>
        <v>No Aplica</v>
      </c>
      <c r="U34" s="30" t="str">
        <f>IF($H$33="","",
IF(OR($H$33="Corrupción",$H$33="Lavado de Activos",$H$33="Financiación del Terrorismo",$H$33="Corrupción en Trámites, OPAs y Consultas de Acceso a la Información Pública"),'6.Valoración Control Corrupción'!H34,"No Aplica"))</f>
        <v>No Aplica</v>
      </c>
      <c r="V34" s="30" t="str">
        <f>IF($H$33="","",
IF(OR($H$33="Corrupción",$H$33="Lavado de Activos",$H$33="Financiación del Terrorismo",$H$33="Corrupción en Trámites, OPAs y Consultas de Acceso a la Información Pública"),'6.Valoración Control Corrupción'!I34,"No Aplica"))</f>
        <v>No Aplica</v>
      </c>
      <c r="W34" s="30" t="str">
        <f>IF($H$33="","",
IF(OR($H$33="Corrupción",$H$33="Lavado de Activos",$H$33="Financiación del Terrorismo",$H$33="Corrupción en Trámites, OPAs y Consultas de Acceso a la Información Pública"),'6.Valoración Control Corrupción'!J34,"No Aplica"))</f>
        <v>No Aplica</v>
      </c>
      <c r="X34" s="23" t="str">
        <f>IF($H$33="","",
IF(OR($H$33="Corrupción",$H$33="Lavado de Activos",$H$33="Financiación del Terrorismo",$H$33="Trámites, OPAs y Consultas de Acceso a la Información Pública"),"No Aplica",'5. Valoración de Controles'!I34))</f>
        <v>Preventivo</v>
      </c>
      <c r="Y34" s="23" t="str">
        <f>IF($H$33="","",
IF(OR($H$33="Corrupción",$H$33="Lavado de Activos",$H$33="Financiación del Terrorismo",$H$33="Trámites, OPAs y Consultas de Acceso a la Información Pública"),"No Aplica",'5. Valoración de Controles'!J34))</f>
        <v>Afecta probabilidad</v>
      </c>
      <c r="Z34" s="23" t="str">
        <f>IF($H$33="","",
IF(OR($H$33="Corrupción",$H$33="Lavado de Activos",$H$33="Financiación del Terrorismo",$H$33="Trámites, OPAs y Consultas de Acceso a la Información Pública"),"No Aplica",'5. Valoración de Controles'!K34))</f>
        <v>Manual</v>
      </c>
      <c r="AA34" s="23" t="str">
        <f>IF($H$33="","",
IF(OR($H$33="Corrupción",$H$33="Lavado de Activos",$H$33="Financiación del Terrorismo",$H$33="Trámites, OPAs y Consultas de Acceso a la Información Pública"),"No Aplica",'5. Valoración de Controles'!L34))</f>
        <v>Documentado</v>
      </c>
      <c r="AB34" s="23" t="str">
        <f>IF($H$33="","",
IF(OR($H$33="Corrupción",$H$33="Lavado de Activos",$H$33="Financiación del Terrorismo",$H$33="Trámites, OPAs y Consultas de Acceso a la Información Pública"),"No Aplica",'5. Valoración de Controles'!M34))</f>
        <v>Continua</v>
      </c>
      <c r="AC34" s="23" t="str">
        <f>IF($H$33="","",
IF(OR($H$33="Corrupción",$H$33="Lavado de Activos",$H$33="Financiación del Terrorismo",$H$33="Trámites, OPAs y Consultas de Acceso a la Información Pública"),"No Aplica",'5. Valoración de Controles'!N34))</f>
        <v>Con registro</v>
      </c>
      <c r="AD34" s="23" t="str">
        <f>IF($H$33="","",
IF(OR($H$33="Corrupción",$H$33="Lavado de Activos",$H$33="Financiación del Terrorismo",$H$33="Trámites, OPAs y Consultas de Acceso a la Información Pública"),"No Aplica",'5. Valoración de Controles'!O34))</f>
        <v>Correo electrónico</v>
      </c>
      <c r="AE34" s="23" t="str">
        <f>IF($H$33="","",
IF(OR($H$33="Corrupción",$H$33="Lavado de Activos",$H$33="Financiación del Terrorismo",$H$33="Trámites, OPAs y Consultas de Acceso a la Información Pública"),"No Aplica",'5. Valoración de Controles'!P34))</f>
        <v>Correo electrónico</v>
      </c>
      <c r="AF34" s="23" t="str">
        <f>IF($H$33="","",
IF(OR($H$33="Corrupción",$H$33="Lavado de Activos",$H$33="Financiación del Terrorismo",$H$33="Trámites, OPAs y Consultas de Acceso a la Información Pública"),"No Aplica",'5. Valoración de Controles'!Q34))</f>
        <v>De acuerdo a lo reportado se hace el ajuste directamente en la base de datos.</v>
      </c>
      <c r="AG34" s="24">
        <f>IF($H$33="","",
IF(OR($H$33="Corrupción",$H$33="Lavado de Activos",$H$33="Financiación del Terrorismo",$H$33="Corrupción en Trámites, OPAs y Consultas de Acceso a la Información Pública"),"No Aplica",'5. Valoración de Controles'!R34))</f>
        <v>0.4</v>
      </c>
      <c r="AH34" s="87"/>
      <c r="AI34" s="87"/>
      <c r="AJ34" s="87"/>
      <c r="AK34" s="87"/>
      <c r="AL34" s="87"/>
      <c r="AM34" s="87"/>
      <c r="AN34" s="87"/>
      <c r="AO34" s="87"/>
      <c r="AP34" s="87"/>
      <c r="AQ34" s="87"/>
      <c r="AR34" s="87"/>
      <c r="AS34" s="3"/>
      <c r="AT34" s="3"/>
      <c r="AU34" s="3"/>
      <c r="AV34" s="3"/>
      <c r="AW34" s="3"/>
      <c r="AX34" s="3"/>
      <c r="AY34" s="3"/>
      <c r="AZ34" s="3"/>
      <c r="BA34" s="3"/>
      <c r="BB34" s="3"/>
      <c r="BC34" s="3"/>
      <c r="BD34" s="3"/>
      <c r="BE34" s="3"/>
      <c r="BF34" s="3"/>
      <c r="BG34" s="3"/>
      <c r="BH34" s="3"/>
      <c r="BI34" s="3"/>
      <c r="BJ34" s="3"/>
      <c r="BK34" s="3"/>
      <c r="BL34" s="3"/>
    </row>
    <row r="35" spans="1:64" ht="31.5" customHeight="1">
      <c r="A35" s="82"/>
      <c r="B35" s="82"/>
      <c r="C35" s="82"/>
      <c r="D35" s="82"/>
      <c r="E35" s="82"/>
      <c r="F35" s="82"/>
      <c r="G35" s="82"/>
      <c r="H35" s="82"/>
      <c r="I35" s="82"/>
      <c r="J35" s="82"/>
      <c r="K35" s="82"/>
      <c r="L35" s="82"/>
      <c r="M35" s="82"/>
      <c r="N35" s="82"/>
      <c r="O35" s="82"/>
      <c r="P35" s="82"/>
      <c r="Q35" s="30" t="str">
        <f>IF($H$33="","",
IF(OR($H$33="Corrupción",$H$33="Lavado de Activos",$H$33="Financiación del Terrorismo",$H$33="Corrupción en Trámites, OPAs y Consultas de Acceso a la Información Pública"),"No Aplica",'5. Valoración de Controles'!H35))</f>
        <v xml:space="preserve">  </v>
      </c>
      <c r="R35" s="30" t="str">
        <f>IF($H$33="","",
IF(OR($H$33="Corrupción",$H$33="Lavado de Activos",$H$33="Financiación del Terrorismo",$H$33="Corrupción en Trámites, OPAs y Consultas de Acceso a la Información Pública"),'6.Valoración Control Corrupción'!E35,"No Aplica"))</f>
        <v>No Aplica</v>
      </c>
      <c r="S35" s="30" t="str">
        <f>IF($H$33="","",
IF(OR($H$33="Corrupción",$H$33="Lavado de Activos",$H$33="Financiación del Terrorismo",$H$33="Corrupción en Trámites, OPAs y Consultas de Acceso a la Información Pública"),'6.Valoración Control Corrupción'!F35,"No Aplica"))</f>
        <v>No Aplica</v>
      </c>
      <c r="T35" s="30" t="str">
        <f>IF($H$33="","",
IF(OR($H$33="Corrupción",$H$33="Lavado de Activos",$H$33="Financiación del Terrorismo",$H$33="Corrupción en Trámites, OPAs y Consultas de Acceso a la Información Pública"),'6.Valoración Control Corrupción'!G35,"No Aplica"))</f>
        <v>No Aplica</v>
      </c>
      <c r="U35" s="30" t="str">
        <f>IF($H$33="","",
IF(OR($H$33="Corrupción",$H$33="Lavado de Activos",$H$33="Financiación del Terrorismo",$H$33="Corrupción en Trámites, OPAs y Consultas de Acceso a la Información Pública"),'6.Valoración Control Corrupción'!H35,"No Aplica"))</f>
        <v>No Aplica</v>
      </c>
      <c r="V35" s="30" t="str">
        <f>IF($H$33="","",
IF(OR($H$33="Corrupción",$H$33="Lavado de Activos",$H$33="Financiación del Terrorismo",$H$33="Corrupción en Trámites, OPAs y Consultas de Acceso a la Información Pública"),'6.Valoración Control Corrupción'!I35,"No Aplica"))</f>
        <v>No Aplica</v>
      </c>
      <c r="W35" s="30" t="str">
        <f>IF($H$33="","",
IF(OR($H$33="Corrupción",$H$33="Lavado de Activos",$H$33="Financiación del Terrorismo",$H$33="Corrupción en Trámites, OPAs y Consultas de Acceso a la Información Pública"),'6.Valoración Control Corrupción'!J35,"No Aplica"))</f>
        <v>No Aplica</v>
      </c>
      <c r="X35" s="23">
        <f>IF($H$33="","",
IF(OR($H$33="Corrupción",$H$33="Lavado de Activos",$H$33="Financiación del Terrorismo",$H$33="Trámites, OPAs y Consultas de Acceso a la Información Pública"),"No Aplica",'5. Valoración de Controles'!I35))</f>
        <v>0</v>
      </c>
      <c r="Y35" s="23" t="str">
        <f>IF($H$33="","",
IF(OR($H$33="Corrupción",$H$33="Lavado de Activos",$H$33="Financiación del Terrorismo",$H$33="Trámites, OPAs y Consultas de Acceso a la Información Pública"),"No Aplica",'5. Valoración de Controles'!J35))</f>
        <v/>
      </c>
      <c r="Z35" s="23">
        <f>IF($H$33="","",
IF(OR($H$33="Corrupción",$H$33="Lavado de Activos",$H$33="Financiación del Terrorismo",$H$33="Trámites, OPAs y Consultas de Acceso a la Información Pública"),"No Aplica",'5. Valoración de Controles'!K35))</f>
        <v>0</v>
      </c>
      <c r="AA35" s="23">
        <f>IF($H$33="","",
IF(OR($H$33="Corrupción",$H$33="Lavado de Activos",$H$33="Financiación del Terrorismo",$H$33="Trámites, OPAs y Consultas de Acceso a la Información Pública"),"No Aplica",'5. Valoración de Controles'!L35))</f>
        <v>0</v>
      </c>
      <c r="AB35" s="23">
        <f>IF($H$33="","",
IF(OR($H$33="Corrupción",$H$33="Lavado de Activos",$H$33="Financiación del Terrorismo",$H$33="Trámites, OPAs y Consultas de Acceso a la Información Pública"),"No Aplica",'5. Valoración de Controles'!M35))</f>
        <v>0</v>
      </c>
      <c r="AC35" s="23">
        <f>IF($H$33="","",
IF(OR($H$33="Corrupción",$H$33="Lavado de Activos",$H$33="Financiación del Terrorismo",$H$33="Trámites, OPAs y Consultas de Acceso a la Información Pública"),"No Aplica",'5. Valoración de Controles'!N35))</f>
        <v>0</v>
      </c>
      <c r="AD35" s="23">
        <f>IF($H$33="","",
IF(OR($H$33="Corrupción",$H$33="Lavado de Activos",$H$33="Financiación del Terrorismo",$H$33="Trámites, OPAs y Consultas de Acceso a la Información Pública"),"No Aplica",'5. Valoración de Controles'!O35))</f>
        <v>0</v>
      </c>
      <c r="AE35" s="23">
        <f>IF($H$33="","",
IF(OR($H$33="Corrupción",$H$33="Lavado de Activos",$H$33="Financiación del Terrorismo",$H$33="Trámites, OPAs y Consultas de Acceso a la Información Pública"),"No Aplica",'5. Valoración de Controles'!P35))</f>
        <v>0</v>
      </c>
      <c r="AF35" s="23">
        <f>IF($H$33="","",
IF(OR($H$33="Corrupción",$H$33="Lavado de Activos",$H$33="Financiación del Terrorismo",$H$33="Trámites, OPAs y Consultas de Acceso a la Información Pública"),"No Aplica",'5. Valoración de Controles'!Q35))</f>
        <v>0</v>
      </c>
      <c r="AG35" s="24" t="str">
        <f>IF($H$33="","",
IF(OR($H$33="Corrupción",$H$33="Lavado de Activos",$H$33="Financiación del Terrorismo",$H$33="Corrupción en Trámites, OPAs y Consultas de Acceso a la Información Pública"),"No Aplica",'5. Valoración de Controles'!R35))</f>
        <v/>
      </c>
      <c r="AH35" s="82"/>
      <c r="AI35" s="82"/>
      <c r="AJ35" s="82"/>
      <c r="AK35" s="82"/>
      <c r="AL35" s="82"/>
      <c r="AM35" s="82"/>
      <c r="AN35" s="82"/>
      <c r="AO35" s="82"/>
      <c r="AP35" s="82"/>
      <c r="AQ35" s="82"/>
      <c r="AR35" s="82"/>
      <c r="AS35" s="3"/>
      <c r="AT35" s="3"/>
      <c r="AU35" s="3"/>
      <c r="AV35" s="3"/>
      <c r="AW35" s="3"/>
      <c r="AX35" s="3"/>
      <c r="AY35" s="3"/>
      <c r="AZ35" s="3"/>
      <c r="BA35" s="3"/>
      <c r="BB35" s="3"/>
      <c r="BC35" s="3"/>
      <c r="BD35" s="3"/>
      <c r="BE35" s="3"/>
      <c r="BF35" s="3"/>
      <c r="BG35" s="3"/>
      <c r="BH35" s="3"/>
      <c r="BI35" s="3"/>
      <c r="BJ35" s="3"/>
      <c r="BK35" s="3"/>
      <c r="BL35" s="3"/>
    </row>
    <row r="36" spans="1:64" ht="31.5" customHeight="1">
      <c r="A36" s="92">
        <v>10</v>
      </c>
      <c r="B36" s="93" t="str">
        <f>'2. Identificación del Riesgo'!B36:B38</f>
        <v/>
      </c>
      <c r="C36" s="93" t="str">
        <f>IF('2. Identificación del Riesgo'!C36:C38="","",'2. Identificación del Riesgo'!C36:C38)</f>
        <v/>
      </c>
      <c r="D36" s="93" t="str">
        <f>IF('2. Identificación del Riesgo'!D36:D38="","",'2. Identificación del Riesgo'!D36:D38)</f>
        <v/>
      </c>
      <c r="E36" s="93" t="str">
        <f>IF('2. Identificación del Riesgo'!E36:E38="","",'2. Identificación del Riesgo'!E36:E38)</f>
        <v/>
      </c>
      <c r="F36" s="93" t="str">
        <f>IF('2. Identificación del Riesgo'!F36:F38="","",'2. Identificación del Riesgo'!F36:F38)</f>
        <v/>
      </c>
      <c r="G36" s="93" t="str">
        <f>IF('2. Identificación del Riesgo'!G36:G38="","",'2. Identificación del Riesgo'!G36:G38)</f>
        <v/>
      </c>
      <c r="H36" s="93" t="str">
        <f>IF('2. Identificación del Riesgo'!H36:H38="","",'2. Identificación del Riesgo'!H36:H38)</f>
        <v/>
      </c>
      <c r="I36" s="93" t="str">
        <f>IF('2. Identificación del Riesgo'!I36:I38="","",'2. Identificación del Riesgo'!I36:I38)</f>
        <v/>
      </c>
      <c r="J36" s="93" t="str">
        <f>IF('2. Identificación del Riesgo'!J36:J38="","",'2. Identificación del Riesgo'!J36:J38)</f>
        <v/>
      </c>
      <c r="K36" s="98" t="str">
        <f>'2. Identificación del Riesgo'!K36:K38</f>
        <v/>
      </c>
      <c r="L36" s="95" t="str">
        <f>'2. Identificación del Riesgo'!L36:L38</f>
        <v/>
      </c>
      <c r="M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98" t="str">
        <f>'2. Identificación del Riesgo'!N36:N38</f>
        <v/>
      </c>
      <c r="O36" s="95" t="str">
        <f>'2. Identificación del Riesgo'!O36:O38</f>
        <v/>
      </c>
      <c r="P36" s="96"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98"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4"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98"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4"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96"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7"/>
      <c r="AN36" s="108"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2"/>
      <c r="AP36" s="113"/>
      <c r="AQ36" s="113" t="str">
        <f>IF(AO36="","","∑ Peso porcentual de cada acción definida")</f>
        <v/>
      </c>
      <c r="AR36" s="93"/>
      <c r="AS36" s="3"/>
      <c r="AT36" s="3"/>
      <c r="AU36" s="3"/>
      <c r="AV36" s="3"/>
      <c r="AW36" s="3"/>
      <c r="AX36" s="3"/>
      <c r="AY36" s="3"/>
      <c r="AZ36" s="3"/>
      <c r="BA36" s="3"/>
      <c r="BB36" s="3"/>
      <c r="BC36" s="3"/>
      <c r="BD36" s="3"/>
      <c r="BE36" s="3"/>
      <c r="BF36" s="3"/>
      <c r="BG36" s="3"/>
      <c r="BH36" s="3"/>
      <c r="BI36" s="3"/>
      <c r="BJ36" s="3"/>
      <c r="BK36" s="3"/>
      <c r="BL36" s="3"/>
    </row>
    <row r="37" spans="1:64" ht="31.5" customHeight="1">
      <c r="A37" s="87"/>
      <c r="B37" s="87"/>
      <c r="C37" s="87"/>
      <c r="D37" s="87"/>
      <c r="E37" s="87"/>
      <c r="F37" s="87"/>
      <c r="G37" s="87"/>
      <c r="H37" s="87"/>
      <c r="I37" s="87"/>
      <c r="J37" s="87"/>
      <c r="K37" s="87"/>
      <c r="L37" s="87"/>
      <c r="M37" s="87"/>
      <c r="N37" s="87"/>
      <c r="O37" s="87"/>
      <c r="P37" s="87"/>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7"/>
      <c r="AI37" s="87"/>
      <c r="AJ37" s="87"/>
      <c r="AK37" s="87"/>
      <c r="AL37" s="87"/>
      <c r="AM37" s="87"/>
      <c r="AN37" s="87"/>
      <c r="AO37" s="87"/>
      <c r="AP37" s="87"/>
      <c r="AQ37" s="87"/>
      <c r="AR37" s="87"/>
      <c r="AS37" s="2"/>
      <c r="AT37" s="2"/>
      <c r="AU37" s="2"/>
      <c r="AV37" s="2"/>
      <c r="AW37" s="2"/>
      <c r="AX37" s="2"/>
      <c r="AY37" s="2"/>
      <c r="AZ37" s="2"/>
      <c r="BA37" s="2"/>
      <c r="BB37" s="2"/>
      <c r="BC37" s="2"/>
      <c r="BD37" s="2"/>
      <c r="BE37" s="2"/>
      <c r="BF37" s="2"/>
      <c r="BG37" s="2"/>
      <c r="BH37" s="2"/>
      <c r="BI37" s="2"/>
      <c r="BJ37" s="2"/>
      <c r="BK37" s="2"/>
      <c r="BL37" s="2"/>
    </row>
    <row r="38" spans="1:64" ht="31.5" customHeight="1">
      <c r="A38" s="82"/>
      <c r="B38" s="82"/>
      <c r="C38" s="82"/>
      <c r="D38" s="82"/>
      <c r="E38" s="82"/>
      <c r="F38" s="82"/>
      <c r="G38" s="82"/>
      <c r="H38" s="82"/>
      <c r="I38" s="82"/>
      <c r="J38" s="82"/>
      <c r="K38" s="82"/>
      <c r="L38" s="82"/>
      <c r="M38" s="82"/>
      <c r="N38" s="82"/>
      <c r="O38" s="82"/>
      <c r="P38" s="82"/>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2"/>
      <c r="AI38" s="82"/>
      <c r="AJ38" s="82"/>
      <c r="AK38" s="82"/>
      <c r="AL38" s="82"/>
      <c r="AM38" s="82"/>
      <c r="AN38" s="82"/>
      <c r="AO38" s="82"/>
      <c r="AP38" s="82"/>
      <c r="AQ38" s="82"/>
      <c r="AR38" s="82"/>
      <c r="AS38" s="2"/>
      <c r="AT38" s="2"/>
      <c r="AU38" s="2"/>
      <c r="AV38" s="2"/>
      <c r="AW38" s="2"/>
      <c r="AX38" s="2"/>
      <c r="AY38" s="2"/>
      <c r="AZ38" s="2"/>
      <c r="BA38" s="2"/>
      <c r="BB38" s="2"/>
      <c r="BC38" s="2"/>
      <c r="BD38" s="2"/>
      <c r="BE38" s="2"/>
      <c r="BF38" s="2"/>
      <c r="BG38" s="2"/>
      <c r="BH38" s="2"/>
      <c r="BI38" s="2"/>
      <c r="BJ38" s="2"/>
      <c r="BK38" s="2"/>
      <c r="BL38" s="2"/>
    </row>
    <row r="39" spans="1:64" ht="31.5" customHeight="1">
      <c r="A39" s="92">
        <v>11</v>
      </c>
      <c r="B39" s="93" t="str">
        <f>'2. Identificación del Riesgo'!B39:B41</f>
        <v/>
      </c>
      <c r="C39" s="93" t="str">
        <f>IF('2. Identificación del Riesgo'!C39:C41="","",'2. Identificación del Riesgo'!C39:C41)</f>
        <v/>
      </c>
      <c r="D39" s="93" t="str">
        <f>IF('2. Identificación del Riesgo'!D39:D41="","",'2. Identificación del Riesgo'!D39:D41)</f>
        <v/>
      </c>
      <c r="E39" s="93" t="str">
        <f>IF('2. Identificación del Riesgo'!E39:E41="","",'2. Identificación del Riesgo'!E39:E41)</f>
        <v/>
      </c>
      <c r="F39" s="93" t="str">
        <f>IF('2. Identificación del Riesgo'!F39:F41="","",'2. Identificación del Riesgo'!F39:F41)</f>
        <v/>
      </c>
      <c r="G39" s="93" t="str">
        <f>IF('2. Identificación del Riesgo'!G39:G41="","",'2. Identificación del Riesgo'!G39:G41)</f>
        <v/>
      </c>
      <c r="H39" s="93" t="str">
        <f>IF('2. Identificación del Riesgo'!H39:H41="","",'2. Identificación del Riesgo'!H39:H41)</f>
        <v/>
      </c>
      <c r="I39" s="93" t="str">
        <f>IF('2. Identificación del Riesgo'!I39:I41="","",'2. Identificación del Riesgo'!I39:I41)</f>
        <v/>
      </c>
      <c r="J39" s="93" t="str">
        <f>IF('2. Identificación del Riesgo'!J39:J41="","",'2. Identificación del Riesgo'!J39:J41)</f>
        <v/>
      </c>
      <c r="K39" s="98" t="str">
        <f>'2. Identificación del Riesgo'!K39:K41</f>
        <v/>
      </c>
      <c r="L39" s="95" t="str">
        <f>'2. Identificación del Riesgo'!L39:L41</f>
        <v/>
      </c>
      <c r="M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8" t="str">
        <f>'2. Identificación del Riesgo'!N39:N41</f>
        <v/>
      </c>
      <c r="O39" s="95" t="str">
        <f>'2. Identificación del Riesgo'!O39:O41</f>
        <v/>
      </c>
      <c r="P39" s="96"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98"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4"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8"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4"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96"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7"/>
      <c r="AN39" s="108"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2"/>
      <c r="AP39" s="113"/>
      <c r="AQ39" s="113" t="str">
        <f>IF(AO39="","","∑ Peso porcentual de cada acción definida")</f>
        <v/>
      </c>
      <c r="AR39" s="93"/>
      <c r="AS39" s="3"/>
      <c r="AT39" s="3"/>
      <c r="AU39" s="3"/>
      <c r="AV39" s="3"/>
      <c r="AW39" s="3"/>
      <c r="AX39" s="3"/>
      <c r="AY39" s="3"/>
      <c r="AZ39" s="3"/>
      <c r="BA39" s="3"/>
      <c r="BB39" s="3"/>
      <c r="BC39" s="3"/>
      <c r="BD39" s="3"/>
      <c r="BE39" s="3"/>
      <c r="BF39" s="3"/>
      <c r="BG39" s="3"/>
      <c r="BH39" s="3"/>
      <c r="BI39" s="3"/>
      <c r="BJ39" s="3"/>
      <c r="BK39" s="3"/>
      <c r="BL39" s="3"/>
    </row>
    <row r="40" spans="1:64" ht="31.5" customHeight="1">
      <c r="A40" s="87"/>
      <c r="B40" s="87"/>
      <c r="C40" s="87"/>
      <c r="D40" s="87"/>
      <c r="E40" s="87"/>
      <c r="F40" s="87"/>
      <c r="G40" s="87"/>
      <c r="H40" s="87"/>
      <c r="I40" s="87"/>
      <c r="J40" s="87"/>
      <c r="K40" s="87"/>
      <c r="L40" s="87"/>
      <c r="M40" s="87"/>
      <c r="N40" s="87"/>
      <c r="O40" s="87"/>
      <c r="P40" s="87"/>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7"/>
      <c r="AI40" s="87"/>
      <c r="AJ40" s="87"/>
      <c r="AK40" s="87"/>
      <c r="AL40" s="87"/>
      <c r="AM40" s="87"/>
      <c r="AN40" s="87"/>
      <c r="AO40" s="87"/>
      <c r="AP40" s="87"/>
      <c r="AQ40" s="87"/>
      <c r="AR40" s="87"/>
      <c r="AS40" s="2"/>
      <c r="AT40" s="2"/>
      <c r="AU40" s="2"/>
      <c r="AV40" s="2"/>
      <c r="AW40" s="2"/>
      <c r="AX40" s="2"/>
      <c r="AY40" s="2"/>
      <c r="AZ40" s="2"/>
      <c r="BA40" s="2"/>
      <c r="BB40" s="2"/>
      <c r="BC40" s="2"/>
      <c r="BD40" s="2"/>
      <c r="BE40" s="2"/>
      <c r="BF40" s="2"/>
      <c r="BG40" s="2"/>
      <c r="BH40" s="2"/>
      <c r="BI40" s="2"/>
      <c r="BJ40" s="2"/>
      <c r="BK40" s="2"/>
      <c r="BL40" s="2"/>
    </row>
    <row r="41" spans="1:64" ht="31.5" customHeight="1">
      <c r="A41" s="82"/>
      <c r="B41" s="82"/>
      <c r="C41" s="82"/>
      <c r="D41" s="82"/>
      <c r="E41" s="82"/>
      <c r="F41" s="82"/>
      <c r="G41" s="82"/>
      <c r="H41" s="82"/>
      <c r="I41" s="82"/>
      <c r="J41" s="82"/>
      <c r="K41" s="82"/>
      <c r="L41" s="82"/>
      <c r="M41" s="82"/>
      <c r="N41" s="82"/>
      <c r="O41" s="82"/>
      <c r="P41" s="82"/>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2"/>
      <c r="AI41" s="82"/>
      <c r="AJ41" s="82"/>
      <c r="AK41" s="82"/>
      <c r="AL41" s="82"/>
      <c r="AM41" s="82"/>
      <c r="AN41" s="82"/>
      <c r="AO41" s="82"/>
      <c r="AP41" s="82"/>
      <c r="AQ41" s="82"/>
      <c r="AR41" s="82"/>
      <c r="AS41" s="2"/>
      <c r="AT41" s="2"/>
      <c r="AU41" s="2"/>
      <c r="AV41" s="2"/>
      <c r="AW41" s="2"/>
      <c r="AX41" s="2"/>
      <c r="AY41" s="2"/>
      <c r="AZ41" s="2"/>
      <c r="BA41" s="2"/>
      <c r="BB41" s="2"/>
      <c r="BC41" s="2"/>
      <c r="BD41" s="2"/>
      <c r="BE41" s="2"/>
      <c r="BF41" s="2"/>
      <c r="BG41" s="2"/>
      <c r="BH41" s="2"/>
      <c r="BI41" s="2"/>
      <c r="BJ41" s="2"/>
      <c r="BK41" s="2"/>
      <c r="BL41" s="2"/>
    </row>
    <row r="42" spans="1:64" ht="31.5" customHeight="1">
      <c r="A42" s="92">
        <v>12</v>
      </c>
      <c r="B42" s="93" t="str">
        <f>'2. Identificación del Riesgo'!B42:B44</f>
        <v/>
      </c>
      <c r="C42" s="93" t="str">
        <f>IF('2. Identificación del Riesgo'!C42:C44="","",'2. Identificación del Riesgo'!C42:C44)</f>
        <v/>
      </c>
      <c r="D42" s="93" t="str">
        <f>IF('2. Identificación del Riesgo'!D42:D44="","",'2. Identificación del Riesgo'!D42:D44)</f>
        <v/>
      </c>
      <c r="E42" s="93" t="str">
        <f>IF('2. Identificación del Riesgo'!E42:E44="","",'2. Identificación del Riesgo'!E42:E44)</f>
        <v/>
      </c>
      <c r="F42" s="93" t="str">
        <f>IF('2. Identificación del Riesgo'!F42:F44="","",'2. Identificación del Riesgo'!F42:F44)</f>
        <v/>
      </c>
      <c r="G42" s="93" t="str">
        <f>IF('2. Identificación del Riesgo'!G42:G44="","",'2. Identificación del Riesgo'!G42:G44)</f>
        <v/>
      </c>
      <c r="H42" s="93" t="str">
        <f>IF('2. Identificación del Riesgo'!H42:H44="","",'2. Identificación del Riesgo'!H42:H44)</f>
        <v/>
      </c>
      <c r="I42" s="93" t="str">
        <f>IF('2. Identificación del Riesgo'!I42:I44="","",'2. Identificación del Riesgo'!I42:I44)</f>
        <v/>
      </c>
      <c r="J42" s="93" t="str">
        <f>IF('2. Identificación del Riesgo'!J42:J44="","",'2. Identificación del Riesgo'!J42:J44)</f>
        <v/>
      </c>
      <c r="K42" s="98" t="str">
        <f>'2. Identificación del Riesgo'!K42:K44</f>
        <v/>
      </c>
      <c r="L42" s="95" t="str">
        <f>'2. Identificación del Riesgo'!L42:L44</f>
        <v/>
      </c>
      <c r="M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8" t="str">
        <f>'2. Identificación del Riesgo'!N42:N44</f>
        <v/>
      </c>
      <c r="O42" s="95" t="str">
        <f>'2. Identificación del Riesgo'!O42:O44</f>
        <v/>
      </c>
      <c r="P42" s="96"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98"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4"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8"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4"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96"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7"/>
      <c r="AN42" s="108"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2"/>
      <c r="AP42" s="113"/>
      <c r="AQ42" s="113" t="str">
        <f>IF(AO42="","","∑ Peso porcentual de cada acción definida")</f>
        <v/>
      </c>
      <c r="AR42" s="93"/>
      <c r="AS42" s="3"/>
      <c r="AT42" s="3"/>
      <c r="AU42" s="3"/>
      <c r="AV42" s="3"/>
      <c r="AW42" s="3"/>
      <c r="AX42" s="3"/>
      <c r="AY42" s="3"/>
      <c r="AZ42" s="3"/>
      <c r="BA42" s="3"/>
      <c r="BB42" s="3"/>
      <c r="BC42" s="3"/>
      <c r="BD42" s="3"/>
      <c r="BE42" s="3"/>
      <c r="BF42" s="3"/>
      <c r="BG42" s="3"/>
      <c r="BH42" s="3"/>
      <c r="BI42" s="3"/>
      <c r="BJ42" s="3"/>
      <c r="BK42" s="3"/>
      <c r="BL42" s="3"/>
    </row>
    <row r="43" spans="1:64" ht="31.5" customHeight="1">
      <c r="A43" s="87"/>
      <c r="B43" s="87"/>
      <c r="C43" s="87"/>
      <c r="D43" s="87"/>
      <c r="E43" s="87"/>
      <c r="F43" s="87"/>
      <c r="G43" s="87"/>
      <c r="H43" s="87"/>
      <c r="I43" s="87"/>
      <c r="J43" s="87"/>
      <c r="K43" s="87"/>
      <c r="L43" s="87"/>
      <c r="M43" s="87"/>
      <c r="N43" s="87"/>
      <c r="O43" s="87"/>
      <c r="P43" s="87"/>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7"/>
      <c r="AI43" s="87"/>
      <c r="AJ43" s="87"/>
      <c r="AK43" s="87"/>
      <c r="AL43" s="87"/>
      <c r="AM43" s="87"/>
      <c r="AN43" s="87"/>
      <c r="AO43" s="87"/>
      <c r="AP43" s="87"/>
      <c r="AQ43" s="87"/>
      <c r="AR43" s="87"/>
      <c r="AS43" s="2"/>
      <c r="AT43" s="2"/>
      <c r="AU43" s="2"/>
      <c r="AV43" s="2"/>
      <c r="AW43" s="2"/>
      <c r="AX43" s="2"/>
      <c r="AY43" s="2"/>
      <c r="AZ43" s="2"/>
      <c r="BA43" s="2"/>
      <c r="BB43" s="2"/>
      <c r="BC43" s="2"/>
      <c r="BD43" s="2"/>
      <c r="BE43" s="2"/>
      <c r="BF43" s="2"/>
      <c r="BG43" s="2"/>
      <c r="BH43" s="2"/>
      <c r="BI43" s="2"/>
      <c r="BJ43" s="2"/>
      <c r="BK43" s="2"/>
      <c r="BL43" s="2"/>
    </row>
    <row r="44" spans="1:64" ht="31.5" customHeight="1">
      <c r="A44" s="82"/>
      <c r="B44" s="82"/>
      <c r="C44" s="82"/>
      <c r="D44" s="82"/>
      <c r="E44" s="82"/>
      <c r="F44" s="82"/>
      <c r="G44" s="82"/>
      <c r="H44" s="82"/>
      <c r="I44" s="82"/>
      <c r="J44" s="82"/>
      <c r="K44" s="82"/>
      <c r="L44" s="82"/>
      <c r="M44" s="82"/>
      <c r="N44" s="82"/>
      <c r="O44" s="82"/>
      <c r="P44" s="82"/>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2"/>
      <c r="AI44" s="82"/>
      <c r="AJ44" s="82"/>
      <c r="AK44" s="82"/>
      <c r="AL44" s="82"/>
      <c r="AM44" s="82"/>
      <c r="AN44" s="82"/>
      <c r="AO44" s="82"/>
      <c r="AP44" s="82"/>
      <c r="AQ44" s="82"/>
      <c r="AR44" s="82"/>
      <c r="AS44" s="2"/>
      <c r="AT44" s="2"/>
      <c r="AU44" s="2"/>
      <c r="AV44" s="2"/>
      <c r="AW44" s="2"/>
      <c r="AX44" s="2"/>
      <c r="AY44" s="2"/>
      <c r="AZ44" s="2"/>
      <c r="BA44" s="2"/>
      <c r="BB44" s="2"/>
      <c r="BC44" s="2"/>
      <c r="BD44" s="2"/>
      <c r="BE44" s="2"/>
      <c r="BF44" s="2"/>
      <c r="BG44" s="2"/>
      <c r="BH44" s="2"/>
      <c r="BI44" s="2"/>
      <c r="BJ44" s="2"/>
      <c r="BK44" s="2"/>
      <c r="BL44" s="2"/>
    </row>
    <row r="45" spans="1:64" ht="31.5" customHeight="1">
      <c r="A45" s="92">
        <v>13</v>
      </c>
      <c r="B45" s="93" t="str">
        <f>'2. Identificación del Riesgo'!B45:B47</f>
        <v/>
      </c>
      <c r="C45" s="93" t="str">
        <f>IF('2. Identificación del Riesgo'!C45:C47="","",'2. Identificación del Riesgo'!C45:C47)</f>
        <v/>
      </c>
      <c r="D45" s="93" t="str">
        <f>IF('2. Identificación del Riesgo'!D45:D47="","",'2. Identificación del Riesgo'!D45:D47)</f>
        <v/>
      </c>
      <c r="E45" s="93" t="str">
        <f>IF('2. Identificación del Riesgo'!E45:E47="","",'2. Identificación del Riesgo'!E45:E47)</f>
        <v/>
      </c>
      <c r="F45" s="93" t="str">
        <f>IF('2. Identificación del Riesgo'!F45:F47="","",'2. Identificación del Riesgo'!F45:F47)</f>
        <v/>
      </c>
      <c r="G45" s="93" t="str">
        <f>IF('2. Identificación del Riesgo'!G45:G47="","",'2. Identificación del Riesgo'!G45:G47)</f>
        <v/>
      </c>
      <c r="H45" s="93" t="str">
        <f>IF('2. Identificación del Riesgo'!H45:H47="","",'2. Identificación del Riesgo'!H45:H47)</f>
        <v/>
      </c>
      <c r="I45" s="93" t="str">
        <f>IF('2. Identificación del Riesgo'!I45:I47="","",'2. Identificación del Riesgo'!I45:I47)</f>
        <v/>
      </c>
      <c r="J45" s="93" t="str">
        <f>IF('2. Identificación del Riesgo'!J45:J47="","",'2. Identificación del Riesgo'!J45:J47)</f>
        <v/>
      </c>
      <c r="K45" s="98" t="str">
        <f>'2. Identificación del Riesgo'!K45:K47</f>
        <v/>
      </c>
      <c r="L45" s="95" t="str">
        <f>'2. Identificación del Riesgo'!L45:L47</f>
        <v/>
      </c>
      <c r="M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8" t="str">
        <f>'2. Identificación del Riesgo'!N45:N47</f>
        <v/>
      </c>
      <c r="O45" s="95" t="str">
        <f>'2. Identificación del Riesgo'!O45:O47</f>
        <v/>
      </c>
      <c r="P45" s="96"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98"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4"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8"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4"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96"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7"/>
      <c r="AN45" s="108"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2"/>
      <c r="AP45" s="113"/>
      <c r="AQ45" s="113" t="str">
        <f>IF(AO45="","","∑ Peso porcentual de cada acción definida")</f>
        <v/>
      </c>
      <c r="AR45" s="93"/>
      <c r="AS45" s="3"/>
      <c r="AT45" s="3"/>
      <c r="AU45" s="3"/>
      <c r="AV45" s="3"/>
      <c r="AW45" s="3"/>
      <c r="AX45" s="3"/>
      <c r="AY45" s="3"/>
      <c r="AZ45" s="3"/>
      <c r="BA45" s="3"/>
      <c r="BB45" s="3"/>
      <c r="BC45" s="3"/>
      <c r="BD45" s="3"/>
      <c r="BE45" s="3"/>
      <c r="BF45" s="3"/>
      <c r="BG45" s="3"/>
      <c r="BH45" s="3"/>
      <c r="BI45" s="3"/>
      <c r="BJ45" s="3"/>
      <c r="BK45" s="3"/>
      <c r="BL45" s="3"/>
    </row>
    <row r="46" spans="1:64" ht="31.5" customHeight="1">
      <c r="A46" s="87"/>
      <c r="B46" s="87"/>
      <c r="C46" s="87"/>
      <c r="D46" s="87"/>
      <c r="E46" s="87"/>
      <c r="F46" s="87"/>
      <c r="G46" s="87"/>
      <c r="H46" s="87"/>
      <c r="I46" s="87"/>
      <c r="J46" s="87"/>
      <c r="K46" s="87"/>
      <c r="L46" s="87"/>
      <c r="M46" s="87"/>
      <c r="N46" s="87"/>
      <c r="O46" s="87"/>
      <c r="P46" s="87"/>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7"/>
      <c r="AI46" s="87"/>
      <c r="AJ46" s="87"/>
      <c r="AK46" s="87"/>
      <c r="AL46" s="87"/>
      <c r="AM46" s="87"/>
      <c r="AN46" s="87"/>
      <c r="AO46" s="87"/>
      <c r="AP46" s="87"/>
      <c r="AQ46" s="87"/>
      <c r="AR46" s="87"/>
      <c r="AS46" s="2"/>
      <c r="AT46" s="2"/>
      <c r="AU46" s="2"/>
      <c r="AV46" s="2"/>
      <c r="AW46" s="2"/>
      <c r="AX46" s="2"/>
      <c r="AY46" s="2"/>
      <c r="AZ46" s="2"/>
      <c r="BA46" s="2"/>
      <c r="BB46" s="2"/>
      <c r="BC46" s="2"/>
      <c r="BD46" s="2"/>
      <c r="BE46" s="2"/>
      <c r="BF46" s="2"/>
      <c r="BG46" s="2"/>
      <c r="BH46" s="2"/>
      <c r="BI46" s="2"/>
      <c r="BJ46" s="2"/>
      <c r="BK46" s="2"/>
      <c r="BL46" s="2"/>
    </row>
    <row r="47" spans="1:64" ht="31.5" customHeight="1">
      <c r="A47" s="82"/>
      <c r="B47" s="82"/>
      <c r="C47" s="82"/>
      <c r="D47" s="82"/>
      <c r="E47" s="82"/>
      <c r="F47" s="82"/>
      <c r="G47" s="82"/>
      <c r="H47" s="82"/>
      <c r="I47" s="82"/>
      <c r="J47" s="82"/>
      <c r="K47" s="82"/>
      <c r="L47" s="82"/>
      <c r="M47" s="82"/>
      <c r="N47" s="82"/>
      <c r="O47" s="82"/>
      <c r="P47" s="82"/>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2"/>
      <c r="AI47" s="82"/>
      <c r="AJ47" s="82"/>
      <c r="AK47" s="82"/>
      <c r="AL47" s="82"/>
      <c r="AM47" s="82"/>
      <c r="AN47" s="82"/>
      <c r="AO47" s="82"/>
      <c r="AP47" s="82"/>
      <c r="AQ47" s="82"/>
      <c r="AR47" s="82"/>
      <c r="AS47" s="2"/>
      <c r="AT47" s="2"/>
      <c r="AU47" s="2"/>
      <c r="AV47" s="2"/>
      <c r="AW47" s="2"/>
      <c r="AX47" s="2"/>
      <c r="AY47" s="2"/>
      <c r="AZ47" s="2"/>
      <c r="BA47" s="2"/>
      <c r="BB47" s="2"/>
      <c r="BC47" s="2"/>
      <c r="BD47" s="2"/>
      <c r="BE47" s="2"/>
      <c r="BF47" s="2"/>
      <c r="BG47" s="2"/>
      <c r="BH47" s="2"/>
      <c r="BI47" s="2"/>
      <c r="BJ47" s="2"/>
      <c r="BK47" s="2"/>
      <c r="BL47" s="2"/>
    </row>
    <row r="48" spans="1:64" ht="31.5" customHeight="1">
      <c r="A48" s="92">
        <v>14</v>
      </c>
      <c r="B48" s="93" t="str">
        <f>'2. Identificación del Riesgo'!B48:B50</f>
        <v/>
      </c>
      <c r="C48" s="93" t="str">
        <f>IF('2. Identificación del Riesgo'!C48:C50="","",'2. Identificación del Riesgo'!C48:C50)</f>
        <v/>
      </c>
      <c r="D48" s="93" t="str">
        <f>IF('2. Identificación del Riesgo'!D48:D50="","",'2. Identificación del Riesgo'!D48:D50)</f>
        <v/>
      </c>
      <c r="E48" s="93" t="str">
        <f>IF('2. Identificación del Riesgo'!E48:E50="","",'2. Identificación del Riesgo'!E48:E50)</f>
        <v/>
      </c>
      <c r="F48" s="93" t="str">
        <f>IF('2. Identificación del Riesgo'!F48:F50="","",'2. Identificación del Riesgo'!F48:F50)</f>
        <v/>
      </c>
      <c r="G48" s="93" t="str">
        <f>IF('2. Identificación del Riesgo'!G48:G50="","",'2. Identificación del Riesgo'!G48:G50)</f>
        <v/>
      </c>
      <c r="H48" s="93" t="str">
        <f>IF('2. Identificación del Riesgo'!H48:H50="","",'2. Identificación del Riesgo'!H48:H50)</f>
        <v/>
      </c>
      <c r="I48" s="93" t="str">
        <f>IF('2. Identificación del Riesgo'!I48:I50="","",'2. Identificación del Riesgo'!I48:I50)</f>
        <v/>
      </c>
      <c r="J48" s="93" t="str">
        <f>IF('2. Identificación del Riesgo'!J48:J50="","",'2. Identificación del Riesgo'!J48:J50)</f>
        <v/>
      </c>
      <c r="K48" s="98" t="str">
        <f>'2. Identificación del Riesgo'!K48:K50</f>
        <v/>
      </c>
      <c r="L48" s="95" t="str">
        <f>'2. Identificación del Riesgo'!L48:L50</f>
        <v/>
      </c>
      <c r="M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8" t="str">
        <f>'2. Identificación del Riesgo'!N48:N50</f>
        <v/>
      </c>
      <c r="O48" s="95" t="str">
        <f>'2. Identificación del Riesgo'!O48:O50</f>
        <v/>
      </c>
      <c r="P48" s="96"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98"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4"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8"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4"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96"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7"/>
      <c r="AN48" s="108"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2"/>
      <c r="AP48" s="113"/>
      <c r="AQ48" s="113" t="str">
        <f>IF(AO48="","","∑ Peso porcentual de cada acción definida")</f>
        <v/>
      </c>
      <c r="AR48" s="93"/>
      <c r="AS48" s="3"/>
      <c r="AT48" s="3"/>
      <c r="AU48" s="3"/>
      <c r="AV48" s="3"/>
      <c r="AW48" s="3"/>
      <c r="AX48" s="3"/>
      <c r="AY48" s="3"/>
      <c r="AZ48" s="3"/>
      <c r="BA48" s="3"/>
      <c r="BB48" s="3"/>
      <c r="BC48" s="3"/>
      <c r="BD48" s="3"/>
      <c r="BE48" s="3"/>
      <c r="BF48" s="3"/>
      <c r="BG48" s="3"/>
      <c r="BH48" s="3"/>
      <c r="BI48" s="3"/>
      <c r="BJ48" s="3"/>
      <c r="BK48" s="3"/>
      <c r="BL48" s="3"/>
    </row>
    <row r="49" spans="1:64" ht="31.5" customHeight="1">
      <c r="A49" s="87"/>
      <c r="B49" s="87"/>
      <c r="C49" s="87"/>
      <c r="D49" s="87"/>
      <c r="E49" s="87"/>
      <c r="F49" s="87"/>
      <c r="G49" s="87"/>
      <c r="H49" s="87"/>
      <c r="I49" s="87"/>
      <c r="J49" s="87"/>
      <c r="K49" s="87"/>
      <c r="L49" s="87"/>
      <c r="M49" s="87"/>
      <c r="N49" s="87"/>
      <c r="O49" s="87"/>
      <c r="P49" s="87"/>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7"/>
      <c r="AI49" s="87"/>
      <c r="AJ49" s="87"/>
      <c r="AK49" s="87"/>
      <c r="AL49" s="87"/>
      <c r="AM49" s="87"/>
      <c r="AN49" s="87"/>
      <c r="AO49" s="87"/>
      <c r="AP49" s="87"/>
      <c r="AQ49" s="87"/>
      <c r="AR49" s="87"/>
      <c r="AS49" s="2"/>
      <c r="AT49" s="2"/>
      <c r="AU49" s="2"/>
      <c r="AV49" s="2"/>
      <c r="AW49" s="2"/>
      <c r="AX49" s="2"/>
      <c r="AY49" s="2"/>
      <c r="AZ49" s="2"/>
      <c r="BA49" s="2"/>
      <c r="BB49" s="2"/>
      <c r="BC49" s="2"/>
      <c r="BD49" s="2"/>
      <c r="BE49" s="2"/>
      <c r="BF49" s="2"/>
      <c r="BG49" s="2"/>
      <c r="BH49" s="2"/>
      <c r="BI49" s="2"/>
      <c r="BJ49" s="2"/>
      <c r="BK49" s="2"/>
      <c r="BL49" s="2"/>
    </row>
    <row r="50" spans="1:64" ht="31.5" customHeight="1">
      <c r="A50" s="82"/>
      <c r="B50" s="82"/>
      <c r="C50" s="82"/>
      <c r="D50" s="82"/>
      <c r="E50" s="82"/>
      <c r="F50" s="82"/>
      <c r="G50" s="82"/>
      <c r="H50" s="82"/>
      <c r="I50" s="82"/>
      <c r="J50" s="82"/>
      <c r="K50" s="82"/>
      <c r="L50" s="82"/>
      <c r="M50" s="82"/>
      <c r="N50" s="82"/>
      <c r="O50" s="82"/>
      <c r="P50" s="82"/>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2"/>
      <c r="AI50" s="82"/>
      <c r="AJ50" s="82"/>
      <c r="AK50" s="82"/>
      <c r="AL50" s="82"/>
      <c r="AM50" s="82"/>
      <c r="AN50" s="82"/>
      <c r="AO50" s="82"/>
      <c r="AP50" s="82"/>
      <c r="AQ50" s="82"/>
      <c r="AR50" s="82"/>
      <c r="AS50" s="2"/>
      <c r="AT50" s="2"/>
      <c r="AU50" s="2"/>
      <c r="AV50" s="2"/>
      <c r="AW50" s="2"/>
      <c r="AX50" s="2"/>
      <c r="AY50" s="2"/>
      <c r="AZ50" s="2"/>
      <c r="BA50" s="2"/>
      <c r="BB50" s="2"/>
      <c r="BC50" s="2"/>
      <c r="BD50" s="2"/>
      <c r="BE50" s="2"/>
      <c r="BF50" s="2"/>
      <c r="BG50" s="2"/>
      <c r="BH50" s="2"/>
      <c r="BI50" s="2"/>
      <c r="BJ50" s="2"/>
      <c r="BK50" s="2"/>
      <c r="BL50" s="2"/>
    </row>
    <row r="51" spans="1:64" ht="31.5" customHeight="1">
      <c r="A51" s="92">
        <v>15</v>
      </c>
      <c r="B51" s="93" t="str">
        <f>'2. Identificación del Riesgo'!B51:B53</f>
        <v/>
      </c>
      <c r="C51" s="93" t="str">
        <f>IF('2. Identificación del Riesgo'!C51:C53="","",'2. Identificación del Riesgo'!C51:C53)</f>
        <v/>
      </c>
      <c r="D51" s="93" t="str">
        <f>IF('2. Identificación del Riesgo'!D51:D53="","",'2. Identificación del Riesgo'!D51:D53)</f>
        <v/>
      </c>
      <c r="E51" s="93" t="str">
        <f>IF('2. Identificación del Riesgo'!E51:E53="","",'2. Identificación del Riesgo'!E51:E53)</f>
        <v/>
      </c>
      <c r="F51" s="93" t="str">
        <f>IF('2. Identificación del Riesgo'!F51:F53="","",'2. Identificación del Riesgo'!F51:F53)</f>
        <v/>
      </c>
      <c r="G51" s="93" t="str">
        <f>IF('2. Identificación del Riesgo'!G51:G53="","",'2. Identificación del Riesgo'!G51:G53)</f>
        <v/>
      </c>
      <c r="H51" s="93" t="str">
        <f>IF('2. Identificación del Riesgo'!H51:H53="","",'2. Identificación del Riesgo'!H51:H53)</f>
        <v/>
      </c>
      <c r="I51" s="93" t="str">
        <f>IF('2. Identificación del Riesgo'!I51:I53="","",'2. Identificación del Riesgo'!I51:I53)</f>
        <v/>
      </c>
      <c r="J51" s="93" t="str">
        <f>IF('2. Identificación del Riesgo'!J51:J53="","",'2. Identificación del Riesgo'!J51:J53)</f>
        <v/>
      </c>
      <c r="K51" s="98" t="str">
        <f>'2. Identificación del Riesgo'!K51:K53</f>
        <v/>
      </c>
      <c r="L51" s="95" t="str">
        <f>'2. Identificación del Riesgo'!L51:L53</f>
        <v/>
      </c>
      <c r="M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8" t="str">
        <f>'2. Identificación del Riesgo'!N51:N53</f>
        <v/>
      </c>
      <c r="O51" s="95" t="str">
        <f>'2. Identificación del Riesgo'!O51:O53</f>
        <v/>
      </c>
      <c r="P51" s="96"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98"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4"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8"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4"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96"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7"/>
      <c r="AN51" s="108"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2"/>
      <c r="AP51" s="113"/>
      <c r="AQ51" s="113" t="str">
        <f>IF(AO51="","","∑ Peso porcentual de cada acción definida")</f>
        <v/>
      </c>
      <c r="AR51" s="93"/>
      <c r="AS51" s="3"/>
      <c r="AT51" s="3"/>
      <c r="AU51" s="3"/>
      <c r="AV51" s="3"/>
      <c r="AW51" s="3"/>
      <c r="AX51" s="3"/>
      <c r="AY51" s="3"/>
      <c r="AZ51" s="3"/>
      <c r="BA51" s="3"/>
      <c r="BB51" s="3"/>
      <c r="BC51" s="3"/>
      <c r="BD51" s="3"/>
      <c r="BE51" s="3"/>
      <c r="BF51" s="3"/>
      <c r="BG51" s="3"/>
      <c r="BH51" s="3"/>
      <c r="BI51" s="3"/>
      <c r="BJ51" s="3"/>
      <c r="BK51" s="3"/>
      <c r="BL51" s="3"/>
    </row>
    <row r="52" spans="1:64" ht="31.5" customHeight="1">
      <c r="A52" s="87"/>
      <c r="B52" s="87"/>
      <c r="C52" s="87"/>
      <c r="D52" s="87"/>
      <c r="E52" s="87"/>
      <c r="F52" s="87"/>
      <c r="G52" s="87"/>
      <c r="H52" s="87"/>
      <c r="I52" s="87"/>
      <c r="J52" s="87"/>
      <c r="K52" s="87"/>
      <c r="L52" s="87"/>
      <c r="M52" s="87"/>
      <c r="N52" s="87"/>
      <c r="O52" s="87"/>
      <c r="P52" s="87"/>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7"/>
      <c r="AI52" s="87"/>
      <c r="AJ52" s="87"/>
      <c r="AK52" s="87"/>
      <c r="AL52" s="87"/>
      <c r="AM52" s="87"/>
      <c r="AN52" s="87"/>
      <c r="AO52" s="87"/>
      <c r="AP52" s="87"/>
      <c r="AQ52" s="87"/>
      <c r="AR52" s="87"/>
      <c r="AS52" s="2"/>
      <c r="AT52" s="2"/>
      <c r="AU52" s="2"/>
      <c r="AV52" s="2"/>
      <c r="AW52" s="2"/>
      <c r="AX52" s="2"/>
      <c r="AY52" s="2"/>
      <c r="AZ52" s="2"/>
      <c r="BA52" s="2"/>
      <c r="BB52" s="2"/>
      <c r="BC52" s="2"/>
      <c r="BD52" s="2"/>
      <c r="BE52" s="2"/>
      <c r="BF52" s="2"/>
      <c r="BG52" s="2"/>
      <c r="BH52" s="2"/>
      <c r="BI52" s="2"/>
      <c r="BJ52" s="2"/>
      <c r="BK52" s="2"/>
      <c r="BL52" s="2"/>
    </row>
    <row r="53" spans="1:64" ht="31.5" customHeight="1">
      <c r="A53" s="82"/>
      <c r="B53" s="82"/>
      <c r="C53" s="82"/>
      <c r="D53" s="82"/>
      <c r="E53" s="82"/>
      <c r="F53" s="82"/>
      <c r="G53" s="82"/>
      <c r="H53" s="82"/>
      <c r="I53" s="82"/>
      <c r="J53" s="82"/>
      <c r="K53" s="82"/>
      <c r="L53" s="82"/>
      <c r="M53" s="82"/>
      <c r="N53" s="82"/>
      <c r="O53" s="82"/>
      <c r="P53" s="82"/>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2"/>
      <c r="AI53" s="82"/>
      <c r="AJ53" s="82"/>
      <c r="AK53" s="82"/>
      <c r="AL53" s="82"/>
      <c r="AM53" s="82"/>
      <c r="AN53" s="82"/>
      <c r="AO53" s="82"/>
      <c r="AP53" s="82"/>
      <c r="AQ53" s="82"/>
      <c r="AR53" s="82"/>
      <c r="AS53" s="2"/>
      <c r="AT53" s="2"/>
      <c r="AU53" s="2"/>
      <c r="AV53" s="2"/>
      <c r="AW53" s="2"/>
      <c r="AX53" s="2"/>
      <c r="AY53" s="2"/>
      <c r="AZ53" s="2"/>
      <c r="BA53" s="2"/>
      <c r="BB53" s="2"/>
      <c r="BC53" s="2"/>
      <c r="BD53" s="2"/>
      <c r="BE53" s="2"/>
      <c r="BF53" s="2"/>
      <c r="BG53" s="2"/>
      <c r="BH53" s="2"/>
      <c r="BI53" s="2"/>
      <c r="BJ53" s="2"/>
      <c r="BK53" s="2"/>
      <c r="BL53" s="2"/>
    </row>
    <row r="54" spans="1:64" ht="31.5" customHeight="1">
      <c r="A54" s="92">
        <v>16</v>
      </c>
      <c r="B54" s="93" t="str">
        <f>'2. Identificación del Riesgo'!B54:B56</f>
        <v/>
      </c>
      <c r="C54" s="93" t="str">
        <f>IF('2. Identificación del Riesgo'!C54:C56="","",'2. Identificación del Riesgo'!C54:C56)</f>
        <v/>
      </c>
      <c r="D54" s="93" t="str">
        <f>IF('2. Identificación del Riesgo'!D54:D56="","",'2. Identificación del Riesgo'!D54:D56)</f>
        <v/>
      </c>
      <c r="E54" s="93" t="str">
        <f>IF('2. Identificación del Riesgo'!E54:E56="","",'2. Identificación del Riesgo'!E54:E56)</f>
        <v/>
      </c>
      <c r="F54" s="93" t="str">
        <f>IF('2. Identificación del Riesgo'!F54:F56="","",'2. Identificación del Riesgo'!F54:F56)</f>
        <v/>
      </c>
      <c r="G54" s="93" t="str">
        <f>IF('2. Identificación del Riesgo'!G54:G56="","",'2. Identificación del Riesgo'!G54:G56)</f>
        <v/>
      </c>
      <c r="H54" s="93" t="str">
        <f>IF('2. Identificación del Riesgo'!H54:H56="","",'2. Identificación del Riesgo'!H54:H56)</f>
        <v/>
      </c>
      <c r="I54" s="93" t="str">
        <f>IF('2. Identificación del Riesgo'!I54:I56="","",'2. Identificación del Riesgo'!I54:I56)</f>
        <v/>
      </c>
      <c r="J54" s="93" t="str">
        <f>IF('2. Identificación del Riesgo'!J54:J56="","",'2. Identificación del Riesgo'!J54:J56)</f>
        <v/>
      </c>
      <c r="K54" s="98" t="str">
        <f>'2. Identificación del Riesgo'!K54:K56</f>
        <v/>
      </c>
      <c r="L54" s="95" t="str">
        <f>'2. Identificación del Riesgo'!L54:L56</f>
        <v/>
      </c>
      <c r="M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8" t="str">
        <f>'2. Identificación del Riesgo'!N54:N56</f>
        <v/>
      </c>
      <c r="O54" s="95" t="str">
        <f>'2. Identificación del Riesgo'!O54:O56</f>
        <v/>
      </c>
      <c r="P54" s="96"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98"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4"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8"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4"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96"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7"/>
      <c r="AN54" s="108"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2"/>
      <c r="AP54" s="113"/>
      <c r="AQ54" s="113" t="str">
        <f>IF(AO54="","","∑ Peso porcentual de cada acción definida")</f>
        <v/>
      </c>
      <c r="AR54" s="93"/>
      <c r="AS54" s="3"/>
      <c r="AT54" s="3"/>
      <c r="AU54" s="3"/>
      <c r="AV54" s="3"/>
      <c r="AW54" s="3"/>
      <c r="AX54" s="3"/>
      <c r="AY54" s="3"/>
      <c r="AZ54" s="3"/>
      <c r="BA54" s="3"/>
      <c r="BB54" s="3"/>
      <c r="BC54" s="3"/>
      <c r="BD54" s="3"/>
      <c r="BE54" s="3"/>
      <c r="BF54" s="3"/>
      <c r="BG54" s="3"/>
      <c r="BH54" s="3"/>
      <c r="BI54" s="3"/>
      <c r="BJ54" s="3"/>
      <c r="BK54" s="3"/>
      <c r="BL54" s="3"/>
    </row>
    <row r="55" spans="1:64" ht="31.5" customHeight="1">
      <c r="A55" s="87"/>
      <c r="B55" s="87"/>
      <c r="C55" s="87"/>
      <c r="D55" s="87"/>
      <c r="E55" s="87"/>
      <c r="F55" s="87"/>
      <c r="G55" s="87"/>
      <c r="H55" s="87"/>
      <c r="I55" s="87"/>
      <c r="J55" s="87"/>
      <c r="K55" s="87"/>
      <c r="L55" s="87"/>
      <c r="M55" s="87"/>
      <c r="N55" s="87"/>
      <c r="O55" s="87"/>
      <c r="P55" s="87"/>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7"/>
      <c r="AI55" s="87"/>
      <c r="AJ55" s="87"/>
      <c r="AK55" s="87"/>
      <c r="AL55" s="87"/>
      <c r="AM55" s="87"/>
      <c r="AN55" s="87"/>
      <c r="AO55" s="87"/>
      <c r="AP55" s="87"/>
      <c r="AQ55" s="87"/>
      <c r="AR55" s="87"/>
      <c r="AS55" s="2"/>
      <c r="AT55" s="2"/>
      <c r="AU55" s="2"/>
      <c r="AV55" s="2"/>
      <c r="AW55" s="2"/>
      <c r="AX55" s="2"/>
      <c r="AY55" s="2"/>
      <c r="AZ55" s="2"/>
      <c r="BA55" s="2"/>
      <c r="BB55" s="2"/>
      <c r="BC55" s="2"/>
      <c r="BD55" s="2"/>
      <c r="BE55" s="2"/>
      <c r="BF55" s="2"/>
      <c r="BG55" s="2"/>
      <c r="BH55" s="2"/>
      <c r="BI55" s="2"/>
      <c r="BJ55" s="2"/>
      <c r="BK55" s="2"/>
      <c r="BL55" s="2"/>
    </row>
    <row r="56" spans="1:64" ht="31.5" customHeight="1">
      <c r="A56" s="82"/>
      <c r="B56" s="82"/>
      <c r="C56" s="82"/>
      <c r="D56" s="82"/>
      <c r="E56" s="82"/>
      <c r="F56" s="82"/>
      <c r="G56" s="82"/>
      <c r="H56" s="82"/>
      <c r="I56" s="82"/>
      <c r="J56" s="82"/>
      <c r="K56" s="82"/>
      <c r="L56" s="82"/>
      <c r="M56" s="82"/>
      <c r="N56" s="82"/>
      <c r="O56" s="82"/>
      <c r="P56" s="82"/>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2"/>
      <c r="AI56" s="82"/>
      <c r="AJ56" s="82"/>
      <c r="AK56" s="82"/>
      <c r="AL56" s="82"/>
      <c r="AM56" s="82"/>
      <c r="AN56" s="82"/>
      <c r="AO56" s="82"/>
      <c r="AP56" s="82"/>
      <c r="AQ56" s="82"/>
      <c r="AR56" s="82"/>
      <c r="AS56" s="2"/>
      <c r="AT56" s="2"/>
      <c r="AU56" s="2"/>
      <c r="AV56" s="2"/>
      <c r="AW56" s="2"/>
      <c r="AX56" s="2"/>
      <c r="AY56" s="2"/>
      <c r="AZ56" s="2"/>
      <c r="BA56" s="2"/>
      <c r="BB56" s="2"/>
      <c r="BC56" s="2"/>
      <c r="BD56" s="2"/>
      <c r="BE56" s="2"/>
      <c r="BF56" s="2"/>
      <c r="BG56" s="2"/>
      <c r="BH56" s="2"/>
      <c r="BI56" s="2"/>
      <c r="BJ56" s="2"/>
      <c r="BK56" s="2"/>
      <c r="BL56" s="2"/>
    </row>
    <row r="57" spans="1:64" ht="31.5" customHeight="1">
      <c r="A57" s="92">
        <v>17</v>
      </c>
      <c r="B57" s="93" t="str">
        <f>'2. Identificación del Riesgo'!B57:B59</f>
        <v/>
      </c>
      <c r="C57" s="93" t="str">
        <f>IF('2. Identificación del Riesgo'!C57:C59="","",'2. Identificación del Riesgo'!C57:C59)</f>
        <v/>
      </c>
      <c r="D57" s="93" t="str">
        <f>IF('2. Identificación del Riesgo'!D57:D59="","",'2. Identificación del Riesgo'!D57:D59)</f>
        <v/>
      </c>
      <c r="E57" s="93" t="str">
        <f>IF('2. Identificación del Riesgo'!E57:E59="","",'2. Identificación del Riesgo'!E57:E59)</f>
        <v/>
      </c>
      <c r="F57" s="93" t="str">
        <f>IF('2. Identificación del Riesgo'!F57:F59="","",'2. Identificación del Riesgo'!F57:F59)</f>
        <v/>
      </c>
      <c r="G57" s="93" t="str">
        <f>IF('2. Identificación del Riesgo'!G57:G59="","",'2. Identificación del Riesgo'!G57:G59)</f>
        <v/>
      </c>
      <c r="H57" s="93" t="str">
        <f>IF('2. Identificación del Riesgo'!H57:H59="","",'2. Identificación del Riesgo'!H57:H59)</f>
        <v/>
      </c>
      <c r="I57" s="93" t="str">
        <f>IF('2. Identificación del Riesgo'!I57:I59="","",'2. Identificación del Riesgo'!I57:I59)</f>
        <v/>
      </c>
      <c r="J57" s="93" t="str">
        <f>IF('2. Identificación del Riesgo'!J57:J59="","",'2. Identificación del Riesgo'!J57:J59)</f>
        <v/>
      </c>
      <c r="K57" s="98" t="str">
        <f>'2. Identificación del Riesgo'!K57:K59</f>
        <v/>
      </c>
      <c r="L57" s="95" t="str">
        <f>'2. Identificación del Riesgo'!L57:L59</f>
        <v/>
      </c>
      <c r="M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8" t="str">
        <f>'2. Identificación del Riesgo'!N57:N59</f>
        <v/>
      </c>
      <c r="O57" s="95" t="str">
        <f>'2. Identificación del Riesgo'!O57:O59</f>
        <v/>
      </c>
      <c r="P57" s="96"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98"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4"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8"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4"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96"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7"/>
      <c r="AN57" s="108"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2"/>
      <c r="AP57" s="113"/>
      <c r="AQ57" s="113" t="str">
        <f>IF(AO57="","","∑ Peso porcentual de cada acción definida")</f>
        <v/>
      </c>
      <c r="AR57" s="93"/>
      <c r="AS57" s="3"/>
      <c r="AT57" s="3"/>
      <c r="AU57" s="3"/>
      <c r="AV57" s="3"/>
      <c r="AW57" s="3"/>
      <c r="AX57" s="3"/>
      <c r="AY57" s="3"/>
      <c r="AZ57" s="3"/>
      <c r="BA57" s="3"/>
      <c r="BB57" s="3"/>
      <c r="BC57" s="3"/>
      <c r="BD57" s="3"/>
      <c r="BE57" s="3"/>
      <c r="BF57" s="3"/>
      <c r="BG57" s="3"/>
      <c r="BH57" s="3"/>
      <c r="BI57" s="3"/>
      <c r="BJ57" s="3"/>
      <c r="BK57" s="3"/>
      <c r="BL57" s="3"/>
    </row>
    <row r="58" spans="1:64" ht="31.5" customHeight="1">
      <c r="A58" s="87"/>
      <c r="B58" s="87"/>
      <c r="C58" s="87"/>
      <c r="D58" s="87"/>
      <c r="E58" s="87"/>
      <c r="F58" s="87"/>
      <c r="G58" s="87"/>
      <c r="H58" s="87"/>
      <c r="I58" s="87"/>
      <c r="J58" s="87"/>
      <c r="K58" s="87"/>
      <c r="L58" s="87"/>
      <c r="M58" s="87"/>
      <c r="N58" s="87"/>
      <c r="O58" s="87"/>
      <c r="P58" s="87"/>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7"/>
      <c r="AI58" s="87"/>
      <c r="AJ58" s="87"/>
      <c r="AK58" s="87"/>
      <c r="AL58" s="87"/>
      <c r="AM58" s="87"/>
      <c r="AN58" s="87"/>
      <c r="AO58" s="87"/>
      <c r="AP58" s="87"/>
      <c r="AQ58" s="87"/>
      <c r="AR58" s="87"/>
      <c r="AS58" s="2"/>
      <c r="AT58" s="2"/>
      <c r="AU58" s="2"/>
      <c r="AV58" s="2"/>
      <c r="AW58" s="2"/>
      <c r="AX58" s="2"/>
      <c r="AY58" s="2"/>
      <c r="AZ58" s="2"/>
      <c r="BA58" s="2"/>
      <c r="BB58" s="2"/>
      <c r="BC58" s="2"/>
      <c r="BD58" s="2"/>
      <c r="BE58" s="2"/>
      <c r="BF58" s="2"/>
      <c r="BG58" s="2"/>
      <c r="BH58" s="2"/>
      <c r="BI58" s="2"/>
      <c r="BJ58" s="2"/>
      <c r="BK58" s="2"/>
      <c r="BL58" s="2"/>
    </row>
    <row r="59" spans="1:64" ht="31.5" customHeight="1">
      <c r="A59" s="82"/>
      <c r="B59" s="82"/>
      <c r="C59" s="82"/>
      <c r="D59" s="82"/>
      <c r="E59" s="82"/>
      <c r="F59" s="82"/>
      <c r="G59" s="82"/>
      <c r="H59" s="82"/>
      <c r="I59" s="82"/>
      <c r="J59" s="82"/>
      <c r="K59" s="82"/>
      <c r="L59" s="82"/>
      <c r="M59" s="82"/>
      <c r="N59" s="82"/>
      <c r="O59" s="82"/>
      <c r="P59" s="82"/>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2"/>
      <c r="AI59" s="82"/>
      <c r="AJ59" s="82"/>
      <c r="AK59" s="82"/>
      <c r="AL59" s="82"/>
      <c r="AM59" s="82"/>
      <c r="AN59" s="82"/>
      <c r="AO59" s="82"/>
      <c r="AP59" s="82"/>
      <c r="AQ59" s="82"/>
      <c r="AR59" s="82"/>
      <c r="AS59" s="2"/>
      <c r="AT59" s="2"/>
      <c r="AU59" s="2"/>
      <c r="AV59" s="2"/>
      <c r="AW59" s="2"/>
      <c r="AX59" s="2"/>
      <c r="AY59" s="2"/>
      <c r="AZ59" s="2"/>
      <c r="BA59" s="2"/>
      <c r="BB59" s="2"/>
      <c r="BC59" s="2"/>
      <c r="BD59" s="2"/>
      <c r="BE59" s="2"/>
      <c r="BF59" s="2"/>
      <c r="BG59" s="2"/>
      <c r="BH59" s="2"/>
      <c r="BI59" s="2"/>
      <c r="BJ59" s="2"/>
      <c r="BK59" s="2"/>
      <c r="BL59" s="2"/>
    </row>
    <row r="60" spans="1:64" ht="31.5" customHeight="1">
      <c r="A60" s="92">
        <v>18</v>
      </c>
      <c r="B60" s="93" t="str">
        <f>'2. Identificación del Riesgo'!B60:B62</f>
        <v/>
      </c>
      <c r="C60" s="93" t="str">
        <f>IF('2. Identificación del Riesgo'!C60:C62="","",'2. Identificación del Riesgo'!C60:C62)</f>
        <v/>
      </c>
      <c r="D60" s="93" t="str">
        <f>IF('2. Identificación del Riesgo'!D60:D62="","",'2. Identificación del Riesgo'!D60:D62)</f>
        <v/>
      </c>
      <c r="E60" s="93" t="str">
        <f>IF('2. Identificación del Riesgo'!E60:E62="","",'2. Identificación del Riesgo'!E60:E62)</f>
        <v/>
      </c>
      <c r="F60" s="93" t="str">
        <f>IF('2. Identificación del Riesgo'!F60:F62="","",'2. Identificación del Riesgo'!F60:F62)</f>
        <v/>
      </c>
      <c r="G60" s="93" t="str">
        <f>IF('2. Identificación del Riesgo'!G60:G62="","",'2. Identificación del Riesgo'!G60:G62)</f>
        <v/>
      </c>
      <c r="H60" s="93" t="str">
        <f>IF('2. Identificación del Riesgo'!H60:H62="","",'2. Identificación del Riesgo'!H60:H62)</f>
        <v/>
      </c>
      <c r="I60" s="93" t="str">
        <f>IF('2. Identificación del Riesgo'!I60:I62="","",'2. Identificación del Riesgo'!I60:I62)</f>
        <v/>
      </c>
      <c r="J60" s="93" t="str">
        <f>IF('2. Identificación del Riesgo'!J60:J62="","",'2. Identificación del Riesgo'!J60:J62)</f>
        <v/>
      </c>
      <c r="K60" s="98" t="str">
        <f>'2. Identificación del Riesgo'!K60:K62</f>
        <v/>
      </c>
      <c r="L60" s="95" t="str">
        <f>'2. Identificación del Riesgo'!L60:L62</f>
        <v/>
      </c>
      <c r="M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8" t="str">
        <f>'2. Identificación del Riesgo'!N60:N62</f>
        <v/>
      </c>
      <c r="O60" s="95" t="str">
        <f>'2. Identificación del Riesgo'!O60:O62</f>
        <v/>
      </c>
      <c r="P60" s="96"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98"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4"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8"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4"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96"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7"/>
      <c r="AN60" s="108"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2"/>
      <c r="AP60" s="113"/>
      <c r="AQ60" s="113" t="str">
        <f>IF(AO60="","","∑ Peso porcentual de cada acción definida")</f>
        <v/>
      </c>
      <c r="AR60" s="93"/>
      <c r="AS60" s="3"/>
      <c r="AT60" s="3"/>
      <c r="AU60" s="3"/>
      <c r="AV60" s="3"/>
      <c r="AW60" s="3"/>
      <c r="AX60" s="3"/>
      <c r="AY60" s="3"/>
      <c r="AZ60" s="3"/>
      <c r="BA60" s="3"/>
      <c r="BB60" s="3"/>
      <c r="BC60" s="3"/>
      <c r="BD60" s="3"/>
      <c r="BE60" s="3"/>
      <c r="BF60" s="3"/>
      <c r="BG60" s="3"/>
      <c r="BH60" s="3"/>
      <c r="BI60" s="3"/>
      <c r="BJ60" s="3"/>
      <c r="BK60" s="3"/>
      <c r="BL60" s="3"/>
    </row>
    <row r="61" spans="1:64" ht="31.5" customHeight="1">
      <c r="A61" s="87"/>
      <c r="B61" s="87"/>
      <c r="C61" s="87"/>
      <c r="D61" s="87"/>
      <c r="E61" s="87"/>
      <c r="F61" s="87"/>
      <c r="G61" s="87"/>
      <c r="H61" s="87"/>
      <c r="I61" s="87"/>
      <c r="J61" s="87"/>
      <c r="K61" s="87"/>
      <c r="L61" s="87"/>
      <c r="M61" s="87"/>
      <c r="N61" s="87"/>
      <c r="O61" s="87"/>
      <c r="P61" s="87"/>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7"/>
      <c r="AI61" s="87"/>
      <c r="AJ61" s="87"/>
      <c r="AK61" s="87"/>
      <c r="AL61" s="87"/>
      <c r="AM61" s="87"/>
      <c r="AN61" s="87"/>
      <c r="AO61" s="87"/>
      <c r="AP61" s="87"/>
      <c r="AQ61" s="87"/>
      <c r="AR61" s="87"/>
      <c r="AS61" s="2"/>
      <c r="AT61" s="2"/>
      <c r="AU61" s="2"/>
      <c r="AV61" s="2"/>
      <c r="AW61" s="2"/>
      <c r="AX61" s="2"/>
      <c r="AY61" s="2"/>
      <c r="AZ61" s="2"/>
      <c r="BA61" s="2"/>
      <c r="BB61" s="2"/>
      <c r="BC61" s="2"/>
      <c r="BD61" s="2"/>
      <c r="BE61" s="2"/>
      <c r="BF61" s="2"/>
      <c r="BG61" s="2"/>
      <c r="BH61" s="2"/>
      <c r="BI61" s="2"/>
      <c r="BJ61" s="2"/>
      <c r="BK61" s="2"/>
      <c r="BL61" s="2"/>
    </row>
    <row r="62" spans="1:64" ht="31.5" customHeight="1">
      <c r="A62" s="82"/>
      <c r="B62" s="82"/>
      <c r="C62" s="82"/>
      <c r="D62" s="82"/>
      <c r="E62" s="82"/>
      <c r="F62" s="82"/>
      <c r="G62" s="82"/>
      <c r="H62" s="82"/>
      <c r="I62" s="82"/>
      <c r="J62" s="82"/>
      <c r="K62" s="82"/>
      <c r="L62" s="82"/>
      <c r="M62" s="82"/>
      <c r="N62" s="82"/>
      <c r="O62" s="82"/>
      <c r="P62" s="82"/>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2"/>
      <c r="AI62" s="82"/>
      <c r="AJ62" s="82"/>
      <c r="AK62" s="82"/>
      <c r="AL62" s="82"/>
      <c r="AM62" s="82"/>
      <c r="AN62" s="82"/>
      <c r="AO62" s="82"/>
      <c r="AP62" s="82"/>
      <c r="AQ62" s="82"/>
      <c r="AR62" s="82"/>
      <c r="AS62" s="2"/>
      <c r="AT62" s="2"/>
      <c r="AU62" s="2"/>
      <c r="AV62" s="2"/>
      <c r="AW62" s="2"/>
      <c r="AX62" s="2"/>
      <c r="AY62" s="2"/>
      <c r="AZ62" s="2"/>
      <c r="BA62" s="2"/>
      <c r="BB62" s="2"/>
      <c r="BC62" s="2"/>
      <c r="BD62" s="2"/>
      <c r="BE62" s="2"/>
      <c r="BF62" s="2"/>
      <c r="BG62" s="2"/>
      <c r="BH62" s="2"/>
      <c r="BI62" s="2"/>
      <c r="BJ62" s="2"/>
      <c r="BK62" s="2"/>
      <c r="BL62" s="2"/>
    </row>
    <row r="63" spans="1:64" ht="31.5" customHeight="1">
      <c r="A63" s="92">
        <v>19</v>
      </c>
      <c r="B63" s="93" t="str">
        <f>'2. Identificación del Riesgo'!B63:B65</f>
        <v/>
      </c>
      <c r="C63" s="93" t="str">
        <f>IF('2. Identificación del Riesgo'!C63:C65="","",'2. Identificación del Riesgo'!C63:C65)</f>
        <v/>
      </c>
      <c r="D63" s="93" t="str">
        <f>IF('2. Identificación del Riesgo'!D63:D65="","",'2. Identificación del Riesgo'!D63:D65)</f>
        <v/>
      </c>
      <c r="E63" s="93" t="str">
        <f>IF('2. Identificación del Riesgo'!E63:E65="","",'2. Identificación del Riesgo'!E63:E65)</f>
        <v/>
      </c>
      <c r="F63" s="93" t="str">
        <f>IF('2. Identificación del Riesgo'!F63:F65="","",'2. Identificación del Riesgo'!F63:F65)</f>
        <v/>
      </c>
      <c r="G63" s="93" t="str">
        <f>IF('2. Identificación del Riesgo'!G63:G65="","",'2. Identificación del Riesgo'!G63:G65)</f>
        <v/>
      </c>
      <c r="H63" s="93" t="str">
        <f>IF('2. Identificación del Riesgo'!H63:H65="","",'2. Identificación del Riesgo'!H63:H65)</f>
        <v/>
      </c>
      <c r="I63" s="93" t="str">
        <f>IF('2. Identificación del Riesgo'!I63:I65="","",'2. Identificación del Riesgo'!I63:I65)</f>
        <v/>
      </c>
      <c r="J63" s="93" t="str">
        <f>IF('2. Identificación del Riesgo'!J63:J65="","",'2. Identificación del Riesgo'!J63:J65)</f>
        <v/>
      </c>
      <c r="K63" s="98" t="str">
        <f>'2. Identificación del Riesgo'!K63:K65</f>
        <v/>
      </c>
      <c r="L63" s="95" t="str">
        <f>'2. Identificación del Riesgo'!L63:L65</f>
        <v/>
      </c>
      <c r="M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8" t="str">
        <f>'2. Identificación del Riesgo'!N63:N65</f>
        <v/>
      </c>
      <c r="O63" s="95" t="str">
        <f>'2. Identificación del Riesgo'!O63:O65</f>
        <v/>
      </c>
      <c r="P63" s="96"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98"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4"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8"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4"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96"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7"/>
      <c r="AN63" s="108"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2"/>
      <c r="AP63" s="113"/>
      <c r="AQ63" s="113" t="str">
        <f>IF(AO63="","","∑ Peso porcentual de cada acción definida")</f>
        <v/>
      </c>
      <c r="AR63" s="93"/>
      <c r="AS63" s="3"/>
      <c r="AT63" s="3"/>
      <c r="AU63" s="3"/>
      <c r="AV63" s="3"/>
      <c r="AW63" s="3"/>
      <c r="AX63" s="3"/>
      <c r="AY63" s="3"/>
      <c r="AZ63" s="3"/>
      <c r="BA63" s="3"/>
      <c r="BB63" s="3"/>
      <c r="BC63" s="3"/>
      <c r="BD63" s="3"/>
      <c r="BE63" s="3"/>
      <c r="BF63" s="3"/>
      <c r="BG63" s="3"/>
      <c r="BH63" s="3"/>
      <c r="BI63" s="3"/>
      <c r="BJ63" s="3"/>
      <c r="BK63" s="3"/>
      <c r="BL63" s="3"/>
    </row>
    <row r="64" spans="1:64" ht="31.5" customHeight="1">
      <c r="A64" s="87"/>
      <c r="B64" s="87"/>
      <c r="C64" s="87"/>
      <c r="D64" s="87"/>
      <c r="E64" s="87"/>
      <c r="F64" s="87"/>
      <c r="G64" s="87"/>
      <c r="H64" s="87"/>
      <c r="I64" s="87"/>
      <c r="J64" s="87"/>
      <c r="K64" s="87"/>
      <c r="L64" s="87"/>
      <c r="M64" s="87"/>
      <c r="N64" s="87"/>
      <c r="O64" s="87"/>
      <c r="P64" s="87"/>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7"/>
      <c r="AI64" s="87"/>
      <c r="AJ64" s="87"/>
      <c r="AK64" s="87"/>
      <c r="AL64" s="87"/>
      <c r="AM64" s="87"/>
      <c r="AN64" s="87"/>
      <c r="AO64" s="87"/>
      <c r="AP64" s="87"/>
      <c r="AQ64" s="87"/>
      <c r="AR64" s="87"/>
      <c r="AS64" s="2"/>
      <c r="AT64" s="2"/>
      <c r="AU64" s="2"/>
      <c r="AV64" s="2"/>
      <c r="AW64" s="2"/>
      <c r="AX64" s="2"/>
      <c r="AY64" s="2"/>
      <c r="AZ64" s="2"/>
      <c r="BA64" s="2"/>
      <c r="BB64" s="2"/>
      <c r="BC64" s="2"/>
      <c r="BD64" s="2"/>
      <c r="BE64" s="2"/>
      <c r="BF64" s="2"/>
      <c r="BG64" s="2"/>
      <c r="BH64" s="2"/>
      <c r="BI64" s="2"/>
      <c r="BJ64" s="2"/>
      <c r="BK64" s="2"/>
      <c r="BL64" s="2"/>
    </row>
    <row r="65" spans="1:64" ht="31.5" customHeight="1">
      <c r="A65" s="82"/>
      <c r="B65" s="82"/>
      <c r="C65" s="82"/>
      <c r="D65" s="82"/>
      <c r="E65" s="82"/>
      <c r="F65" s="82"/>
      <c r="G65" s="82"/>
      <c r="H65" s="82"/>
      <c r="I65" s="82"/>
      <c r="J65" s="82"/>
      <c r="K65" s="82"/>
      <c r="L65" s="82"/>
      <c r="M65" s="82"/>
      <c r="N65" s="82"/>
      <c r="O65" s="82"/>
      <c r="P65" s="82"/>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2"/>
      <c r="AI65" s="82"/>
      <c r="AJ65" s="82"/>
      <c r="AK65" s="82"/>
      <c r="AL65" s="82"/>
      <c r="AM65" s="82"/>
      <c r="AN65" s="82"/>
      <c r="AO65" s="82"/>
      <c r="AP65" s="82"/>
      <c r="AQ65" s="82"/>
      <c r="AR65" s="82"/>
      <c r="AS65" s="2"/>
      <c r="AT65" s="2"/>
      <c r="AU65" s="2"/>
      <c r="AV65" s="2"/>
      <c r="AW65" s="2"/>
      <c r="AX65" s="2"/>
      <c r="AY65" s="2"/>
      <c r="AZ65" s="2"/>
      <c r="BA65" s="2"/>
      <c r="BB65" s="2"/>
      <c r="BC65" s="2"/>
      <c r="BD65" s="2"/>
      <c r="BE65" s="2"/>
      <c r="BF65" s="2"/>
      <c r="BG65" s="2"/>
      <c r="BH65" s="2"/>
      <c r="BI65" s="2"/>
      <c r="BJ65" s="2"/>
      <c r="BK65" s="2"/>
      <c r="BL65" s="2"/>
    </row>
    <row r="66" spans="1:64" ht="31.5" customHeight="1">
      <c r="A66" s="92">
        <v>20</v>
      </c>
      <c r="B66" s="93" t="str">
        <f>'2. Identificación del Riesgo'!B66:B68</f>
        <v/>
      </c>
      <c r="C66" s="93" t="str">
        <f>IF('2. Identificación del Riesgo'!C66:C68="","",'2. Identificación del Riesgo'!C66:C68)</f>
        <v/>
      </c>
      <c r="D66" s="93" t="str">
        <f>IF('2. Identificación del Riesgo'!D66:D68="","",'2. Identificación del Riesgo'!D66:D68)</f>
        <v/>
      </c>
      <c r="E66" s="93" t="str">
        <f>IF('2. Identificación del Riesgo'!E66:E68="","",'2. Identificación del Riesgo'!E66:E68)</f>
        <v/>
      </c>
      <c r="F66" s="93" t="str">
        <f>IF('2. Identificación del Riesgo'!F66:F68="","",'2. Identificación del Riesgo'!F66:F68)</f>
        <v/>
      </c>
      <c r="G66" s="93" t="str">
        <f>IF('2. Identificación del Riesgo'!G66:G68="","",'2. Identificación del Riesgo'!G66:G68)</f>
        <v/>
      </c>
      <c r="H66" s="93" t="str">
        <f>IF('2. Identificación del Riesgo'!H66:H68="","",'2. Identificación del Riesgo'!H66:H68)</f>
        <v/>
      </c>
      <c r="I66" s="93" t="str">
        <f>IF('2. Identificación del Riesgo'!I66:I68="","",'2. Identificación del Riesgo'!I66:I68)</f>
        <v/>
      </c>
      <c r="J66" s="93" t="str">
        <f>IF('2. Identificación del Riesgo'!J66:J68="","",'2. Identificación del Riesgo'!J66:J68)</f>
        <v/>
      </c>
      <c r="K66" s="98" t="str">
        <f>'2. Identificación del Riesgo'!K66:K68</f>
        <v/>
      </c>
      <c r="L66" s="95" t="str">
        <f>'2. Identificación del Riesgo'!L66:L68</f>
        <v/>
      </c>
      <c r="M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8" t="str">
        <f>'2. Identificación del Riesgo'!N66:N68</f>
        <v/>
      </c>
      <c r="O66" s="95" t="str">
        <f>'2. Identificación del Riesgo'!O66:O68</f>
        <v/>
      </c>
      <c r="P66" s="96"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98"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4"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8"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4"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96"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7"/>
      <c r="AN66" s="108"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2"/>
      <c r="AP66" s="113"/>
      <c r="AQ66" s="113" t="str">
        <f>IF(AO66="","","∑ Peso porcentual de cada acción definida")</f>
        <v/>
      </c>
      <c r="AR66" s="93"/>
      <c r="AS66" s="3"/>
      <c r="AT66" s="3"/>
      <c r="AU66" s="3"/>
      <c r="AV66" s="3"/>
      <c r="AW66" s="3"/>
      <c r="AX66" s="3"/>
      <c r="AY66" s="3"/>
      <c r="AZ66" s="3"/>
      <c r="BA66" s="3"/>
      <c r="BB66" s="3"/>
      <c r="BC66" s="3"/>
      <c r="BD66" s="3"/>
      <c r="BE66" s="3"/>
      <c r="BF66" s="3"/>
      <c r="BG66" s="3"/>
      <c r="BH66" s="3"/>
      <c r="BI66" s="3"/>
      <c r="BJ66" s="3"/>
      <c r="BK66" s="3"/>
      <c r="BL66" s="3"/>
    </row>
    <row r="67" spans="1:64" ht="31.5" customHeight="1">
      <c r="A67" s="87"/>
      <c r="B67" s="87"/>
      <c r="C67" s="87"/>
      <c r="D67" s="87"/>
      <c r="E67" s="87"/>
      <c r="F67" s="87"/>
      <c r="G67" s="87"/>
      <c r="H67" s="87"/>
      <c r="I67" s="87"/>
      <c r="J67" s="87"/>
      <c r="K67" s="87"/>
      <c r="L67" s="87"/>
      <c r="M67" s="87"/>
      <c r="N67" s="87"/>
      <c r="O67" s="87"/>
      <c r="P67" s="87"/>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7"/>
      <c r="AI67" s="87"/>
      <c r="AJ67" s="87"/>
      <c r="AK67" s="87"/>
      <c r="AL67" s="87"/>
      <c r="AM67" s="87"/>
      <c r="AN67" s="87"/>
      <c r="AO67" s="87"/>
      <c r="AP67" s="87"/>
      <c r="AQ67" s="87"/>
      <c r="AR67" s="87"/>
      <c r="AS67" s="2"/>
      <c r="AT67" s="2"/>
      <c r="AU67" s="2"/>
      <c r="AV67" s="2"/>
      <c r="AW67" s="2"/>
      <c r="AX67" s="2"/>
      <c r="AY67" s="2"/>
      <c r="AZ67" s="2"/>
      <c r="BA67" s="2"/>
      <c r="BB67" s="2"/>
      <c r="BC67" s="2"/>
      <c r="BD67" s="2"/>
      <c r="BE67" s="2"/>
      <c r="BF67" s="2"/>
      <c r="BG67" s="2"/>
      <c r="BH67" s="2"/>
      <c r="BI67" s="2"/>
      <c r="BJ67" s="2"/>
      <c r="BK67" s="2"/>
      <c r="BL67" s="2"/>
    </row>
    <row r="68" spans="1:64" ht="31.5" customHeight="1">
      <c r="A68" s="82"/>
      <c r="B68" s="82"/>
      <c r="C68" s="82"/>
      <c r="D68" s="82"/>
      <c r="E68" s="82"/>
      <c r="F68" s="82"/>
      <c r="G68" s="82"/>
      <c r="H68" s="82"/>
      <c r="I68" s="82"/>
      <c r="J68" s="82"/>
      <c r="K68" s="82"/>
      <c r="L68" s="82"/>
      <c r="M68" s="82"/>
      <c r="N68" s="82"/>
      <c r="O68" s="82"/>
      <c r="P68" s="82"/>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2"/>
      <c r="AI68" s="82"/>
      <c r="AJ68" s="82"/>
      <c r="AK68" s="82"/>
      <c r="AL68" s="82"/>
      <c r="AM68" s="82"/>
      <c r="AN68" s="82"/>
      <c r="AO68" s="82"/>
      <c r="AP68" s="82"/>
      <c r="AQ68" s="82"/>
      <c r="AR68" s="82"/>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12:O14"/>
    <mergeCell ref="P12:P14"/>
    <mergeCell ref="H12:H14"/>
    <mergeCell ref="I12:I14"/>
    <mergeCell ref="J12:J14"/>
    <mergeCell ref="K12:K14"/>
    <mergeCell ref="L12:L14"/>
    <mergeCell ref="M12:M14"/>
    <mergeCell ref="N12:N14"/>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9" customWidth="1"/>
    <col min="3" max="4" width="29.28515625" customWidth="1"/>
    <col min="5" max="5" width="53.5703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73"/>
      <c r="AA1" s="67"/>
      <c r="AB1" s="99" t="s">
        <v>415</v>
      </c>
      <c r="AC1" s="59"/>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99" t="s">
        <v>416</v>
      </c>
      <c r="AC2" s="59"/>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99" t="s">
        <v>417</v>
      </c>
      <c r="AC3" s="59"/>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99" t="s">
        <v>418</v>
      </c>
      <c r="AC4" s="59"/>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6" t="s">
        <v>143</v>
      </c>
      <c r="B6" s="58"/>
      <c r="C6" s="58"/>
      <c r="D6" s="58"/>
      <c r="E6" s="32" t="s">
        <v>396</v>
      </c>
      <c r="F6" s="122" t="s">
        <v>419</v>
      </c>
      <c r="G6" s="58"/>
      <c r="H6" s="58"/>
      <c r="I6" s="58"/>
      <c r="J6" s="58"/>
      <c r="K6" s="58"/>
      <c r="L6" s="58"/>
      <c r="M6" s="59"/>
      <c r="N6" s="122" t="s">
        <v>420</v>
      </c>
      <c r="O6" s="58"/>
      <c r="P6" s="58"/>
      <c r="Q6" s="58"/>
      <c r="R6" s="58"/>
      <c r="S6" s="58"/>
      <c r="T6" s="58"/>
      <c r="U6" s="59"/>
      <c r="V6" s="122" t="s">
        <v>421</v>
      </c>
      <c r="W6" s="58"/>
      <c r="X6" s="58"/>
      <c r="Y6" s="58"/>
      <c r="Z6" s="58"/>
      <c r="AA6" s="58"/>
      <c r="AB6" s="58"/>
      <c r="AC6" s="59"/>
      <c r="AD6" s="3"/>
      <c r="AE6" s="3"/>
      <c r="AF6" s="3"/>
      <c r="AG6" s="3"/>
      <c r="AH6" s="3"/>
      <c r="AI6" s="3"/>
      <c r="AJ6" s="3"/>
      <c r="AK6" s="3"/>
      <c r="AL6" s="3"/>
      <c r="AM6" s="3"/>
      <c r="AN6" s="3"/>
      <c r="AO6" s="3"/>
      <c r="AP6" s="3"/>
      <c r="AQ6" s="3"/>
      <c r="AR6" s="3"/>
    </row>
    <row r="7" spans="1:44" ht="27.75" customHeight="1">
      <c r="A7" s="125" t="s">
        <v>141</v>
      </c>
      <c r="B7" s="88" t="s">
        <v>142</v>
      </c>
      <c r="C7" s="83" t="s">
        <v>150</v>
      </c>
      <c r="D7" s="126" t="s">
        <v>151</v>
      </c>
      <c r="E7" s="128" t="s">
        <v>422</v>
      </c>
      <c r="F7" s="123" t="s">
        <v>423</v>
      </c>
      <c r="G7" s="58"/>
      <c r="H7" s="58"/>
      <c r="I7" s="59"/>
      <c r="J7" s="33" t="s">
        <v>424</v>
      </c>
      <c r="K7" s="124" t="s">
        <v>425</v>
      </c>
      <c r="L7" s="58"/>
      <c r="M7" s="59"/>
      <c r="N7" s="123" t="s">
        <v>423</v>
      </c>
      <c r="O7" s="58"/>
      <c r="P7" s="58"/>
      <c r="Q7" s="59"/>
      <c r="R7" s="33" t="s">
        <v>424</v>
      </c>
      <c r="S7" s="124" t="s">
        <v>425</v>
      </c>
      <c r="T7" s="58"/>
      <c r="U7" s="59"/>
      <c r="V7" s="123" t="s">
        <v>423</v>
      </c>
      <c r="W7" s="58"/>
      <c r="X7" s="58"/>
      <c r="Y7" s="59"/>
      <c r="Z7" s="33" t="s">
        <v>424</v>
      </c>
      <c r="AA7" s="124" t="s">
        <v>425</v>
      </c>
      <c r="AB7" s="58"/>
      <c r="AC7" s="59"/>
      <c r="AD7" s="3"/>
      <c r="AE7" s="3"/>
      <c r="AF7" s="3"/>
      <c r="AG7" s="3"/>
      <c r="AH7" s="3"/>
      <c r="AI7" s="3"/>
      <c r="AJ7" s="3"/>
      <c r="AK7" s="3"/>
      <c r="AL7" s="3"/>
      <c r="AM7" s="3"/>
      <c r="AN7" s="3"/>
      <c r="AO7" s="3"/>
      <c r="AP7" s="3"/>
      <c r="AQ7" s="3"/>
      <c r="AR7" s="3"/>
    </row>
    <row r="8" spans="1:44" ht="30.75" customHeight="1">
      <c r="A8" s="82"/>
      <c r="B8" s="82"/>
      <c r="C8" s="82"/>
      <c r="D8" s="127"/>
      <c r="E8" s="127"/>
      <c r="F8" s="34" t="s">
        <v>426</v>
      </c>
      <c r="G8" s="34" t="s">
        <v>427</v>
      </c>
      <c r="H8" s="34" t="s">
        <v>428</v>
      </c>
      <c r="I8" s="34" t="s">
        <v>429</v>
      </c>
      <c r="J8" s="33" t="s">
        <v>430</v>
      </c>
      <c r="K8" s="35" t="s">
        <v>426</v>
      </c>
      <c r="L8" s="35" t="s">
        <v>431</v>
      </c>
      <c r="M8" s="35" t="s">
        <v>432</v>
      </c>
      <c r="N8" s="34" t="s">
        <v>426</v>
      </c>
      <c r="O8" s="34" t="s">
        <v>427</v>
      </c>
      <c r="P8" s="34" t="s">
        <v>428</v>
      </c>
      <c r="Q8" s="34" t="s">
        <v>429</v>
      </c>
      <c r="R8" s="33" t="s">
        <v>430</v>
      </c>
      <c r="S8" s="35" t="s">
        <v>426</v>
      </c>
      <c r="T8" s="35" t="s">
        <v>431</v>
      </c>
      <c r="U8" s="35" t="s">
        <v>432</v>
      </c>
      <c r="V8" s="34" t="s">
        <v>426</v>
      </c>
      <c r="W8" s="34" t="s">
        <v>427</v>
      </c>
      <c r="X8" s="34" t="s">
        <v>428</v>
      </c>
      <c r="Y8" s="34" t="s">
        <v>429</v>
      </c>
      <c r="Z8" s="33" t="s">
        <v>430</v>
      </c>
      <c r="AA8" s="35" t="s">
        <v>426</v>
      </c>
      <c r="AB8" s="35" t="s">
        <v>431</v>
      </c>
      <c r="AC8" s="35" t="s">
        <v>432</v>
      </c>
      <c r="AD8" s="16"/>
      <c r="AE8" s="16"/>
      <c r="AF8" s="16"/>
      <c r="AG8" s="16"/>
      <c r="AH8" s="16"/>
      <c r="AI8" s="16"/>
      <c r="AJ8" s="16"/>
      <c r="AK8" s="16"/>
      <c r="AL8" s="16"/>
      <c r="AM8" s="16"/>
      <c r="AN8" s="16"/>
      <c r="AO8" s="16"/>
      <c r="AP8" s="16"/>
      <c r="AQ8" s="16"/>
      <c r="AR8" s="16"/>
    </row>
    <row r="9" spans="1:44" ht="16.5" customHeight="1">
      <c r="A9" s="92">
        <v>1</v>
      </c>
      <c r="B9" s="108" t="str">
        <f>IF('2. Identificación del Riesgo'!B9:B11="","",'2. Identificación del Riesgo'!B9:B11)</f>
        <v>Conocimiento del Riesgo y Efectos del Cambio Climático</v>
      </c>
      <c r="C9" s="93" t="str">
        <f>IF('2. Identificación del Riesgo'!G9:G11="","",'2. Identificación del Riesgo'!G9:G11)</f>
        <v>Grupo de Asistencia Técnica - Posibilidad de Afectación Reputacional por incumplimiento en los términos legales de entrega de los respuestas a las solicitudes recibidas, lo que podría generar investigaciones disciplinarias. Debido a que la demanda de solicitudes puede exceder la capacidad de respuesta del grupo de Asistencia Técnica.</v>
      </c>
      <c r="D9" s="93" t="str">
        <f>IF('2. Identificación del Riesgo'!H9:H11="","",'2. Identificación del Riesgo'!H9:H11)</f>
        <v>Gestión</v>
      </c>
      <c r="E9" s="120" t="str">
        <f>IF('7. Mapa de Riesgos General'!AO9:AO11="","",'7. Mapa de Riesgos General'!AO9:AO11)</f>
        <v/>
      </c>
      <c r="F9" s="116"/>
      <c r="G9" s="117"/>
      <c r="H9" s="117"/>
      <c r="I9" s="117"/>
      <c r="J9" s="119" t="s">
        <v>593</v>
      </c>
      <c r="K9" s="116"/>
      <c r="L9" s="119"/>
      <c r="M9" s="119"/>
      <c r="N9" s="116"/>
      <c r="O9" s="117"/>
      <c r="P9" s="117"/>
      <c r="Q9" s="117"/>
      <c r="R9" s="119"/>
      <c r="S9" s="116"/>
      <c r="T9" s="119"/>
      <c r="U9" s="119"/>
      <c r="V9" s="116"/>
      <c r="W9" s="117"/>
      <c r="X9" s="117"/>
      <c r="Y9" s="117"/>
      <c r="Z9" s="119"/>
      <c r="AA9" s="116"/>
      <c r="AB9" s="119"/>
      <c r="AC9" s="119"/>
      <c r="AD9" s="17"/>
      <c r="AE9" s="17"/>
      <c r="AF9" s="17"/>
      <c r="AG9" s="17"/>
      <c r="AH9" s="17"/>
      <c r="AI9" s="17"/>
      <c r="AJ9" s="17"/>
      <c r="AK9" s="17"/>
      <c r="AL9" s="17"/>
      <c r="AM9" s="17"/>
      <c r="AN9" s="17"/>
      <c r="AO9" s="17"/>
      <c r="AP9" s="17"/>
      <c r="AQ9" s="17"/>
      <c r="AR9" s="17"/>
    </row>
    <row r="10" spans="1:44" ht="16.5" customHeight="1">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3"/>
      <c r="AE10" s="3"/>
      <c r="AF10" s="3"/>
      <c r="AG10" s="3"/>
      <c r="AH10" s="3"/>
      <c r="AI10" s="3"/>
      <c r="AJ10" s="3"/>
      <c r="AK10" s="3"/>
      <c r="AL10" s="3"/>
      <c r="AM10" s="3"/>
      <c r="AN10" s="3"/>
      <c r="AO10" s="3"/>
      <c r="AP10" s="3"/>
      <c r="AQ10" s="3"/>
      <c r="AR10" s="3"/>
    </row>
    <row r="11" spans="1:44" ht="16.5" customHeight="1">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3"/>
      <c r="AE11" s="3"/>
      <c r="AF11" s="3"/>
      <c r="AG11" s="3"/>
      <c r="AH11" s="3"/>
      <c r="AI11" s="3"/>
      <c r="AJ11" s="3"/>
      <c r="AK11" s="3"/>
      <c r="AL11" s="3"/>
      <c r="AM11" s="3"/>
      <c r="AN11" s="3"/>
      <c r="AO11" s="3"/>
      <c r="AP11" s="3"/>
      <c r="AQ11" s="3"/>
      <c r="AR11" s="3"/>
    </row>
    <row r="12" spans="1:44" ht="16.5" customHeight="1">
      <c r="A12" s="92">
        <v>2</v>
      </c>
      <c r="B12" s="108" t="str">
        <f>IF('2. Identificación del Riesgo'!B12:B14="","",'2. Identificación del Riesgo'!B12:B14)</f>
        <v>Conocimiento del Riesgo y Efectos del Cambio Climático</v>
      </c>
      <c r="C12" s="93" t="str">
        <f>IF('2. Identificación del Riesgo'!G12:G14="","",'2. Identificación del Riesgo'!G12:G14)</f>
        <v>Grupo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v>
      </c>
      <c r="D12" s="93" t="str">
        <f>IF('2. Identificación del Riesgo'!H12:H14="","",'2. Identificación del Riesgo'!H12:H14)</f>
        <v>Gestión</v>
      </c>
      <c r="E12" s="120" t="str">
        <f>IF('7. Mapa de Riesgos General'!AO12:AO14="","",'7. Mapa de Riesgos General'!AO12:AO14)</f>
        <v/>
      </c>
      <c r="F12" s="95"/>
      <c r="G12" s="118"/>
      <c r="H12" s="118"/>
      <c r="I12" s="118"/>
      <c r="J12" s="115" t="s">
        <v>593</v>
      </c>
      <c r="K12" s="95"/>
      <c r="L12" s="115"/>
      <c r="M12" s="115"/>
      <c r="N12" s="95"/>
      <c r="O12" s="118"/>
      <c r="P12" s="118"/>
      <c r="Q12" s="118"/>
      <c r="R12" s="119"/>
      <c r="S12" s="95"/>
      <c r="T12" s="115"/>
      <c r="U12" s="115"/>
      <c r="V12" s="95"/>
      <c r="W12" s="118"/>
      <c r="X12" s="118"/>
      <c r="Y12" s="118"/>
      <c r="Z12" s="115"/>
      <c r="AA12" s="95"/>
      <c r="AB12" s="115"/>
      <c r="AC12" s="115"/>
      <c r="AD12" s="3"/>
      <c r="AE12" s="3"/>
      <c r="AF12" s="3"/>
      <c r="AG12" s="3"/>
      <c r="AH12" s="3"/>
      <c r="AI12" s="3"/>
      <c r="AJ12" s="3"/>
      <c r="AK12" s="3"/>
      <c r="AL12" s="3"/>
      <c r="AM12" s="3"/>
      <c r="AN12" s="3"/>
      <c r="AO12" s="3"/>
      <c r="AP12" s="3"/>
      <c r="AQ12" s="3"/>
      <c r="AR12" s="3"/>
    </row>
    <row r="13" spans="1:44" ht="16.5"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3"/>
      <c r="AE13" s="3"/>
      <c r="AF13" s="3"/>
      <c r="AG13" s="3"/>
      <c r="AH13" s="3"/>
      <c r="AI13" s="3"/>
      <c r="AJ13" s="3"/>
      <c r="AK13" s="3"/>
      <c r="AL13" s="3"/>
      <c r="AM13" s="3"/>
      <c r="AN13" s="3"/>
      <c r="AO13" s="3"/>
      <c r="AP13" s="3"/>
      <c r="AQ13" s="3"/>
      <c r="AR13" s="3"/>
    </row>
    <row r="14" spans="1:44" ht="16.5" customHeight="1">
      <c r="A14" s="82"/>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3"/>
      <c r="AE14" s="3"/>
      <c r="AF14" s="3"/>
      <c r="AG14" s="3"/>
      <c r="AH14" s="3"/>
      <c r="AI14" s="3"/>
      <c r="AJ14" s="3"/>
      <c r="AK14" s="3"/>
      <c r="AL14" s="3"/>
      <c r="AM14" s="3"/>
      <c r="AN14" s="3"/>
      <c r="AO14" s="3"/>
      <c r="AP14" s="3"/>
      <c r="AQ14" s="3"/>
      <c r="AR14" s="3"/>
    </row>
    <row r="15" spans="1:44" ht="16.5" customHeight="1">
      <c r="A15" s="92">
        <v>3</v>
      </c>
      <c r="B15" s="108" t="str">
        <f>IF('2. Identificación del Riesgo'!B15:B17="","",'2. Identificación del Riesgo'!B15:B17)</f>
        <v>Conocimiento del Riesgo y Efectos del Cambio Climático</v>
      </c>
      <c r="C15" s="93" t="str">
        <f>IF('2. Identificación del Riesgo'!G15:G17="","",'2. Identificación del Riesgo'!G15:G17)</f>
        <v xml:space="preserve">Grupo de Conceptos para la Planificación Territorial - Posibilidad de Afectación Reputacional por incumplimiento en los términos legales de entrega de los conceptos técnicos para legalización, regularización y/o planes parciales. </v>
      </c>
      <c r="D15" s="93" t="str">
        <f>IF('2. Identificación del Riesgo'!H15:H17="","",'2. Identificación del Riesgo'!H15:H17)</f>
        <v>Gestión</v>
      </c>
      <c r="E15" s="120" t="str">
        <f>IF('7. Mapa de Riesgos General'!AO15:AO17="","",'7. Mapa de Riesgos General'!AO15:AO17)</f>
        <v/>
      </c>
      <c r="F15" s="95"/>
      <c r="G15" s="118"/>
      <c r="H15" s="118"/>
      <c r="I15" s="118"/>
      <c r="J15" s="115" t="s">
        <v>593</v>
      </c>
      <c r="K15" s="95"/>
      <c r="L15" s="115"/>
      <c r="M15" s="115"/>
      <c r="N15" s="95"/>
      <c r="O15" s="118"/>
      <c r="P15" s="118"/>
      <c r="Q15" s="118"/>
      <c r="R15" s="119"/>
      <c r="S15" s="95"/>
      <c r="T15" s="115"/>
      <c r="U15" s="115"/>
      <c r="V15" s="95"/>
      <c r="W15" s="118"/>
      <c r="X15" s="118"/>
      <c r="Y15" s="118"/>
      <c r="Z15" s="115"/>
      <c r="AA15" s="95"/>
      <c r="AB15" s="115"/>
      <c r="AC15" s="115"/>
      <c r="AD15" s="3"/>
      <c r="AE15" s="3"/>
      <c r="AF15" s="3"/>
      <c r="AG15" s="3"/>
      <c r="AH15" s="3"/>
      <c r="AI15" s="3"/>
      <c r="AJ15" s="3"/>
      <c r="AK15" s="3"/>
      <c r="AL15" s="3"/>
      <c r="AM15" s="3"/>
      <c r="AN15" s="3"/>
      <c r="AO15" s="3"/>
      <c r="AP15" s="3"/>
      <c r="AQ15" s="3"/>
      <c r="AR15" s="3"/>
    </row>
    <row r="16" spans="1:44" ht="16.5"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3"/>
      <c r="AE16" s="3"/>
      <c r="AF16" s="3"/>
      <c r="AG16" s="3"/>
      <c r="AH16" s="3"/>
      <c r="AI16" s="3"/>
      <c r="AJ16" s="3"/>
      <c r="AK16" s="3"/>
      <c r="AL16" s="3"/>
      <c r="AM16" s="3"/>
      <c r="AN16" s="3"/>
      <c r="AO16" s="3"/>
      <c r="AP16" s="3"/>
      <c r="AQ16" s="3"/>
      <c r="AR16" s="3"/>
    </row>
    <row r="17" spans="1:44" ht="16.5"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3"/>
      <c r="AE17" s="3"/>
      <c r="AF17" s="3"/>
      <c r="AG17" s="3"/>
      <c r="AH17" s="3"/>
      <c r="AI17" s="3"/>
      <c r="AJ17" s="3"/>
      <c r="AK17" s="3"/>
      <c r="AL17" s="3"/>
      <c r="AM17" s="3"/>
      <c r="AN17" s="3"/>
      <c r="AO17" s="3"/>
      <c r="AP17" s="3"/>
      <c r="AQ17" s="3"/>
      <c r="AR17" s="3"/>
    </row>
    <row r="18" spans="1:44" ht="103.5" customHeight="1">
      <c r="A18" s="92">
        <v>4</v>
      </c>
      <c r="B18" s="108" t="str">
        <f>IF('2. Identificación del Riesgo'!B18:B20="","",'2. Identificación del Riesgo'!B18:B20)</f>
        <v>Conocimiento del Riesgo y Efectos del Cambio Climático</v>
      </c>
      <c r="C18" s="93" t="str">
        <f>IF('2. Identificación del Riesgo'!G18:G20="","",'2. Identificación del Riesgo'!G18:G20)</f>
        <v>Grupo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v>
      </c>
      <c r="D18" s="93" t="str">
        <f>IF('2. Identificación del Riesgo'!H18:H20="","",'2. Identificación del Riesgo'!H18:H20)</f>
        <v>Corrupción</v>
      </c>
      <c r="E18" s="120" t="str">
        <f>IF('7. Mapa de Riesgos General'!AO18:AO20="","",'7. Mapa de Riesgos General'!AO18:AO20)</f>
        <v>Notificación ante la Oficina de Control Interno sobre presiones u ofrecimientos para que se altere el resultado permitiendo que el concepto no cuente con la calidad necesaria o para que se altere el orden de atención de los conceptos técnicos para licencias urbanísticas dando prioridad a una solicitud sobre otra(s) radicada(s) con anterioridad.</v>
      </c>
      <c r="F18" s="95">
        <v>1</v>
      </c>
      <c r="G18" s="115" t="s">
        <v>433</v>
      </c>
      <c r="H18" s="115" t="s">
        <v>434</v>
      </c>
      <c r="I18" s="115" t="s">
        <v>435</v>
      </c>
      <c r="J18" s="121" t="s">
        <v>436</v>
      </c>
      <c r="K18" s="95">
        <v>0</v>
      </c>
      <c r="L18" s="115" t="s">
        <v>437</v>
      </c>
      <c r="M18" s="115" t="s">
        <v>438</v>
      </c>
      <c r="N18" s="93"/>
      <c r="O18" s="115"/>
      <c r="P18" s="115"/>
      <c r="Q18" s="115"/>
      <c r="R18" s="115"/>
      <c r="S18" s="95"/>
      <c r="T18" s="115"/>
      <c r="U18" s="115"/>
      <c r="V18" s="95"/>
      <c r="W18" s="118"/>
      <c r="X18" s="118"/>
      <c r="Y18" s="118"/>
      <c r="Z18" s="115"/>
      <c r="AA18" s="95"/>
      <c r="AB18" s="115"/>
      <c r="AC18" s="115"/>
      <c r="AD18" s="3"/>
      <c r="AE18" s="3"/>
      <c r="AF18" s="3"/>
      <c r="AG18" s="3"/>
      <c r="AH18" s="3"/>
      <c r="AI18" s="3"/>
      <c r="AJ18" s="3"/>
      <c r="AK18" s="3"/>
      <c r="AL18" s="3"/>
      <c r="AM18" s="3"/>
      <c r="AN18" s="3"/>
      <c r="AO18" s="3"/>
      <c r="AP18" s="3"/>
      <c r="AQ18" s="3"/>
      <c r="AR18" s="3"/>
    </row>
    <row r="19" spans="1:44" ht="103.5" customHeight="1">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3"/>
      <c r="AE19" s="3"/>
      <c r="AF19" s="3"/>
      <c r="AG19" s="3"/>
      <c r="AH19" s="3"/>
      <c r="AI19" s="3"/>
      <c r="AJ19" s="3"/>
      <c r="AK19" s="3"/>
      <c r="AL19" s="3"/>
      <c r="AM19" s="3"/>
      <c r="AN19" s="3"/>
      <c r="AO19" s="3"/>
      <c r="AP19" s="3"/>
      <c r="AQ19" s="3"/>
      <c r="AR19" s="3"/>
    </row>
    <row r="20" spans="1:44" ht="103.5"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3"/>
      <c r="AE20" s="3"/>
      <c r="AF20" s="3"/>
      <c r="AG20" s="3"/>
      <c r="AH20" s="3"/>
      <c r="AI20" s="3"/>
      <c r="AJ20" s="3"/>
      <c r="AK20" s="3"/>
      <c r="AL20" s="3"/>
      <c r="AM20" s="3"/>
      <c r="AN20" s="3"/>
      <c r="AO20" s="3"/>
      <c r="AP20" s="3"/>
      <c r="AQ20" s="3"/>
      <c r="AR20" s="3"/>
    </row>
    <row r="21" spans="1:44" ht="16.5" customHeight="1">
      <c r="A21" s="92">
        <v>5</v>
      </c>
      <c r="B21" s="108" t="str">
        <f>IF('2. Identificación del Riesgo'!B21:B23="","",'2. Identificación del Riesgo'!B21:B23)</f>
        <v>Conocimiento del Riesgo y Efectos del Cambio Climático</v>
      </c>
      <c r="C21" s="93" t="str">
        <f>IF('2. Identificación del Riesgo'!G21:G23="","",'2. Identificación del Riesgo'!G21:G23)</f>
        <v xml:space="preserve">Grupo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(Falta de personal para la elaboración de respuestas) y externos (Cantidad de solicitudes recibidas) para dar respuesta a la cantidad de solicitudes recibidas. </v>
      </c>
      <c r="D21" s="93" t="str">
        <f>IF('2. Identificación del Riesgo'!H21:H23="","",'2. Identificación del Riesgo'!H21:H23)</f>
        <v>Gestión</v>
      </c>
      <c r="E21" s="120" t="str">
        <f>IF('7. Mapa de Riesgos General'!AO21:AO23="","",'7. Mapa de Riesgos General'!AO21:AO23)</f>
        <v/>
      </c>
      <c r="F21" s="95"/>
      <c r="G21" s="118"/>
      <c r="H21" s="118"/>
      <c r="I21" s="118"/>
      <c r="J21" s="115" t="s">
        <v>593</v>
      </c>
      <c r="K21" s="95"/>
      <c r="L21" s="115"/>
      <c r="M21" s="115"/>
      <c r="N21" s="95"/>
      <c r="O21" s="118"/>
      <c r="P21" s="118"/>
      <c r="Q21" s="118"/>
      <c r="R21" s="119"/>
      <c r="S21" s="95"/>
      <c r="T21" s="115"/>
      <c r="U21" s="115"/>
      <c r="V21" s="95"/>
      <c r="W21" s="118"/>
      <c r="X21" s="118"/>
      <c r="Y21" s="118"/>
      <c r="Z21" s="115"/>
      <c r="AA21" s="95"/>
      <c r="AB21" s="115"/>
      <c r="AC21" s="115"/>
      <c r="AD21" s="3"/>
      <c r="AE21" s="3"/>
      <c r="AF21" s="3"/>
      <c r="AG21" s="3"/>
      <c r="AH21" s="3"/>
      <c r="AI21" s="3"/>
      <c r="AJ21" s="3"/>
      <c r="AK21" s="3"/>
      <c r="AL21" s="3"/>
      <c r="AM21" s="3"/>
      <c r="AN21" s="3"/>
      <c r="AO21" s="3"/>
      <c r="AP21" s="3"/>
      <c r="AQ21" s="3"/>
      <c r="AR21" s="3"/>
    </row>
    <row r="22" spans="1:44" ht="16.5" customHeight="1">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3"/>
      <c r="AE22" s="3"/>
      <c r="AF22" s="3"/>
      <c r="AG22" s="3"/>
      <c r="AH22" s="3"/>
      <c r="AI22" s="3"/>
      <c r="AJ22" s="3"/>
      <c r="AK22" s="3"/>
      <c r="AL22" s="3"/>
      <c r="AM22" s="3"/>
      <c r="AN22" s="3"/>
      <c r="AO22" s="3"/>
      <c r="AP22" s="3"/>
      <c r="AQ22" s="3"/>
      <c r="AR22" s="3"/>
    </row>
    <row r="23" spans="1:44" ht="16.5"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3"/>
      <c r="AE23" s="3"/>
      <c r="AF23" s="3"/>
      <c r="AG23" s="3"/>
      <c r="AH23" s="3"/>
      <c r="AI23" s="3"/>
      <c r="AJ23" s="3"/>
      <c r="AK23" s="3"/>
      <c r="AL23" s="3"/>
      <c r="AM23" s="3"/>
      <c r="AN23" s="3"/>
      <c r="AO23" s="3"/>
      <c r="AP23" s="3"/>
      <c r="AQ23" s="3"/>
      <c r="AR23" s="3"/>
    </row>
    <row r="24" spans="1:44" ht="16.5" customHeight="1">
      <c r="A24" s="92">
        <v>6</v>
      </c>
      <c r="B24" s="108" t="str">
        <f>IF('2. Identificación del Riesgo'!B24:B26="","",'2. Identificación del Riesgo'!B24:B26)</f>
        <v>Conocimiento del Riesgo y Efectos del Cambio Climático</v>
      </c>
      <c r="C24" s="93" t="str">
        <f>IF('2. Identificación del Riesgo'!G24:G26="","",'2. Identificación del Riesgo'!G24:G26)</f>
        <v xml:space="preserve">Posibilidad de afectación reputacional porque la información de los escenarios de riesgos que se encuentra publicada este desactualizada o sin soportes técnicos o sin incluir cambios normativos y que la comunidad consulte información imprecisa  o que la información misional esté desactualizada. </v>
      </c>
      <c r="D24" s="93" t="str">
        <f>IF('2. Identificación del Riesgo'!H24:H26="","",'2. Identificación del Riesgo'!H24:H26)</f>
        <v>Gestión</v>
      </c>
      <c r="E24" s="120" t="str">
        <f>IF('7. Mapa de Riesgos General'!AO24:AO26="","",'7. Mapa de Riesgos General'!AO24:AO26)</f>
        <v/>
      </c>
      <c r="F24" s="95"/>
      <c r="G24" s="118"/>
      <c r="H24" s="118"/>
      <c r="I24" s="118"/>
      <c r="J24" s="115" t="s">
        <v>593</v>
      </c>
      <c r="K24" s="95"/>
      <c r="L24" s="115"/>
      <c r="M24" s="115"/>
      <c r="N24" s="95"/>
      <c r="O24" s="118"/>
      <c r="P24" s="118"/>
      <c r="Q24" s="118"/>
      <c r="R24" s="119"/>
      <c r="S24" s="95"/>
      <c r="T24" s="115"/>
      <c r="U24" s="115"/>
      <c r="V24" s="95"/>
      <c r="W24" s="118"/>
      <c r="X24" s="118"/>
      <c r="Y24" s="118"/>
      <c r="Z24" s="115"/>
      <c r="AA24" s="95"/>
      <c r="AB24" s="115"/>
      <c r="AC24" s="115"/>
      <c r="AD24" s="3"/>
      <c r="AE24" s="3"/>
      <c r="AF24" s="3"/>
      <c r="AG24" s="3"/>
      <c r="AH24" s="3"/>
      <c r="AI24" s="3"/>
      <c r="AJ24" s="3"/>
      <c r="AK24" s="3"/>
      <c r="AL24" s="3"/>
      <c r="AM24" s="3"/>
      <c r="AN24" s="3"/>
      <c r="AO24" s="3"/>
      <c r="AP24" s="3"/>
      <c r="AQ24" s="3"/>
      <c r="AR24" s="3"/>
    </row>
    <row r="25" spans="1:44" ht="16.5" customHeight="1">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3"/>
      <c r="AE25" s="3"/>
      <c r="AF25" s="3"/>
      <c r="AG25" s="3"/>
      <c r="AH25" s="3"/>
      <c r="AI25" s="3"/>
      <c r="AJ25" s="3"/>
      <c r="AK25" s="3"/>
      <c r="AL25" s="3"/>
      <c r="AM25" s="3"/>
      <c r="AN25" s="3"/>
      <c r="AO25" s="3"/>
      <c r="AP25" s="3"/>
      <c r="AQ25" s="3"/>
      <c r="AR25" s="3"/>
    </row>
    <row r="26" spans="1:44" ht="16.5" customHeight="1">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3"/>
      <c r="AE26" s="3"/>
      <c r="AF26" s="3"/>
      <c r="AG26" s="3"/>
      <c r="AH26" s="3"/>
      <c r="AI26" s="3"/>
      <c r="AJ26" s="3"/>
      <c r="AK26" s="3"/>
      <c r="AL26" s="3"/>
      <c r="AM26" s="3"/>
      <c r="AN26" s="3"/>
      <c r="AO26" s="3"/>
      <c r="AP26" s="3"/>
      <c r="AQ26" s="3"/>
      <c r="AR26" s="3"/>
    </row>
    <row r="27" spans="1:44" ht="34.5" customHeight="1">
      <c r="A27" s="92">
        <v>7</v>
      </c>
      <c r="B27" s="108" t="str">
        <f>IF('2. Identificación del Riesgo'!B27:B29="","",'2. Identificación del Riesgo'!B27:B29)</f>
        <v>Conocimiento del Riesgo y Efectos del Cambio Climático</v>
      </c>
      <c r="C27" s="93" t="str">
        <f>IF('2. Identificación del Riesgo'!G27:G29="","",'2. Identificación del Riesgo'!G27:G29)</f>
        <v>Posibilidad de afectación económica de la entidad, por incumplimiento en la obtención de los estudios o diseños, debido a la entrega de productos incompletos o desviaciones en el cronograma que no fuesen gestionadas contractualmente.</v>
      </c>
      <c r="D27" s="93" t="str">
        <f>IF('2. Identificación del Riesgo'!H27:H29="","",'2. Identificación del Riesgo'!H27:H29)</f>
        <v>Gestión</v>
      </c>
      <c r="E27" s="120" t="str">
        <f>IF('7. Mapa de Riesgos General'!AO27:AO29="","",'7. Mapa de Riesgos General'!AO27:AO29)</f>
        <v>Responsable aprobará el cronograma del estudio donde se asignen tiempos adecuados (10%).
Responsable  realizará seguimiento mensual detallado para identificar desviaciones, demoras o viscisitudes (90%).</v>
      </c>
      <c r="F27" s="95"/>
      <c r="G27" s="118"/>
      <c r="H27" s="118"/>
      <c r="I27" s="118"/>
      <c r="J27" s="115" t="s">
        <v>593</v>
      </c>
      <c r="K27" s="95"/>
      <c r="L27" s="115"/>
      <c r="M27" s="115"/>
      <c r="N27" s="130"/>
      <c r="O27" s="129"/>
      <c r="P27" s="129"/>
      <c r="Q27" s="129"/>
      <c r="R27" s="115"/>
      <c r="S27" s="95"/>
      <c r="T27" s="115"/>
      <c r="U27" s="115"/>
      <c r="V27" s="95"/>
      <c r="W27" s="118"/>
      <c r="X27" s="118"/>
      <c r="Y27" s="118"/>
      <c r="Z27" s="115"/>
      <c r="AA27" s="95"/>
      <c r="AB27" s="115"/>
      <c r="AC27" s="115"/>
      <c r="AD27" s="3"/>
      <c r="AE27" s="3"/>
      <c r="AF27" s="3"/>
      <c r="AG27" s="3"/>
      <c r="AH27" s="3"/>
      <c r="AI27" s="3"/>
      <c r="AJ27" s="3"/>
      <c r="AK27" s="3"/>
      <c r="AL27" s="3"/>
      <c r="AM27" s="3"/>
      <c r="AN27" s="3"/>
      <c r="AO27" s="3"/>
      <c r="AP27" s="3"/>
      <c r="AQ27" s="3"/>
      <c r="AR27" s="3"/>
    </row>
    <row r="28" spans="1:44" ht="34.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3"/>
      <c r="AE28" s="3"/>
      <c r="AF28" s="3"/>
      <c r="AG28" s="3"/>
      <c r="AH28" s="3"/>
      <c r="AI28" s="3"/>
      <c r="AJ28" s="3"/>
      <c r="AK28" s="3"/>
      <c r="AL28" s="3"/>
      <c r="AM28" s="3"/>
      <c r="AN28" s="3"/>
      <c r="AO28" s="3"/>
      <c r="AP28" s="3"/>
      <c r="AQ28" s="3"/>
      <c r="AR28" s="3"/>
    </row>
    <row r="29" spans="1:44" ht="34.5"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3"/>
      <c r="AE29" s="3"/>
      <c r="AF29" s="3"/>
      <c r="AG29" s="3"/>
      <c r="AH29" s="3"/>
      <c r="AI29" s="3"/>
      <c r="AJ29" s="3"/>
      <c r="AK29" s="3"/>
      <c r="AL29" s="3"/>
      <c r="AM29" s="3"/>
      <c r="AN29" s="3"/>
      <c r="AO29" s="3"/>
      <c r="AP29" s="3"/>
      <c r="AQ29" s="3"/>
      <c r="AR29" s="3"/>
    </row>
    <row r="30" spans="1:44" ht="16.5" customHeight="1">
      <c r="A30" s="92">
        <v>8</v>
      </c>
      <c r="B30" s="108" t="str">
        <f>IF('2. Identificación del Riesgo'!B30:B32="","",'2. Identificación del Riesgo'!B30:B32)</f>
        <v>Conocimiento del Riesgo y Efectos del Cambio Climático</v>
      </c>
      <c r="C30" s="93" t="str">
        <f>IF('2. Identificación del Riesgo'!G30:G32="","",'2. Identificación del Riesgo'!G30:G32)</f>
        <v>Posibilidad de afectación económica o presupuestal y reputacional por la ausencia o inadecuado seguimiento a la ejecución de los contratos de bienes y/o servicios supervisados por el equipo, debido a malas prácticas de supervisión de contratos en su fase de ejecución.</v>
      </c>
      <c r="D30" s="93" t="str">
        <f>IF('2. Identificación del Riesgo'!H30:H32="","",'2. Identificación del Riesgo'!H30:H32)</f>
        <v>Gestión</v>
      </c>
      <c r="E30" s="120" t="str">
        <f>IF('7. Mapa de Riesgos General'!AO30:AO32="","",'7. Mapa de Riesgos General'!AO30:AO32)</f>
        <v/>
      </c>
      <c r="F30" s="95"/>
      <c r="G30" s="118"/>
      <c r="H30" s="118"/>
      <c r="I30" s="118"/>
      <c r="J30" s="115" t="s">
        <v>593</v>
      </c>
      <c r="K30" s="95"/>
      <c r="L30" s="115"/>
      <c r="M30" s="115"/>
      <c r="N30" s="95"/>
      <c r="O30" s="118"/>
      <c r="P30" s="118"/>
      <c r="Q30" s="118"/>
      <c r="R30" s="119"/>
      <c r="S30" s="95"/>
      <c r="T30" s="115"/>
      <c r="U30" s="115"/>
      <c r="V30" s="95"/>
      <c r="W30" s="118"/>
      <c r="X30" s="118"/>
      <c r="Y30" s="118"/>
      <c r="Z30" s="115"/>
      <c r="AA30" s="95"/>
      <c r="AB30" s="115"/>
      <c r="AC30" s="115"/>
      <c r="AD30" s="3"/>
      <c r="AE30" s="3"/>
      <c r="AF30" s="3"/>
      <c r="AG30" s="3"/>
      <c r="AH30" s="3"/>
      <c r="AI30" s="3"/>
      <c r="AJ30" s="3"/>
      <c r="AK30" s="3"/>
      <c r="AL30" s="3"/>
      <c r="AM30" s="3"/>
      <c r="AN30" s="3"/>
      <c r="AO30" s="3"/>
      <c r="AP30" s="3"/>
      <c r="AQ30" s="3"/>
      <c r="AR30" s="3"/>
    </row>
    <row r="31" spans="1:44" ht="16.5" customHeight="1">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3"/>
      <c r="AE31" s="3"/>
      <c r="AF31" s="3"/>
      <c r="AG31" s="3"/>
      <c r="AH31" s="3"/>
      <c r="AI31" s="3"/>
      <c r="AJ31" s="3"/>
      <c r="AK31" s="3"/>
      <c r="AL31" s="3"/>
      <c r="AM31" s="3"/>
      <c r="AN31" s="3"/>
      <c r="AO31" s="3"/>
      <c r="AP31" s="3"/>
      <c r="AQ31" s="3"/>
      <c r="AR31" s="3"/>
    </row>
    <row r="32" spans="1:44" ht="16.5" customHeight="1">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3"/>
      <c r="AE32" s="3"/>
      <c r="AF32" s="3"/>
      <c r="AG32" s="3"/>
      <c r="AH32" s="3"/>
      <c r="AI32" s="3"/>
      <c r="AJ32" s="3"/>
      <c r="AK32" s="3"/>
      <c r="AL32" s="3"/>
      <c r="AM32" s="3"/>
      <c r="AN32" s="3"/>
      <c r="AO32" s="3"/>
      <c r="AP32" s="3"/>
      <c r="AQ32" s="3"/>
      <c r="AR32" s="3"/>
    </row>
    <row r="33" spans="1:44" ht="16.5" customHeight="1">
      <c r="A33" s="92">
        <v>9</v>
      </c>
      <c r="B33" s="108" t="str">
        <f>IF('2. Identificación del Riesgo'!B33:B35="","",'2. Identificación del Riesgo'!B33:B35)</f>
        <v>Conocimiento del Riesgo y Efectos del Cambio Climático</v>
      </c>
      <c r="C33" s="93" t="str">
        <f>IF('2. Identificación del Riesgo'!G33:G35="","",'2. Identificación del Riesgo'!G33:G35)</f>
        <v>Grupo SIG - Posibilidad de Afectación Reputacional  porque la información sobre Conceptos y Diagnósticos Técnicos Emitidos en la Base de Datos Geográfica Corporativa del IDIGER, se encuentra desactualizada, afectando la consulta de antecedentes y ocasionando respuestas oficiales incompletas o con información desactualizada. Esto debido a que no se informa oportunamente al grupo del Sistema de Información Geográfica sobre la emisión de los documentos.</v>
      </c>
      <c r="D33" s="93" t="str">
        <f>IF('2. Identificación del Riesgo'!H33:H35="","",'2. Identificación del Riesgo'!H33:H35)</f>
        <v>Gestión</v>
      </c>
      <c r="E33" s="120" t="str">
        <f>IF('7. Mapa de Riesgos General'!AO33:AO35="","",'7. Mapa de Riesgos General'!AO33:AO35)</f>
        <v/>
      </c>
      <c r="F33" s="95"/>
      <c r="G33" s="118"/>
      <c r="H33" s="118"/>
      <c r="I33" s="118"/>
      <c r="J33" s="115" t="s">
        <v>593</v>
      </c>
      <c r="K33" s="95"/>
      <c r="L33" s="115"/>
      <c r="M33" s="115"/>
      <c r="N33" s="95"/>
      <c r="O33" s="118"/>
      <c r="P33" s="118"/>
      <c r="Q33" s="118"/>
      <c r="R33" s="119"/>
      <c r="S33" s="95"/>
      <c r="T33" s="115"/>
      <c r="U33" s="115"/>
      <c r="V33" s="95"/>
      <c r="W33" s="118"/>
      <c r="X33" s="118"/>
      <c r="Y33" s="118"/>
      <c r="Z33" s="115"/>
      <c r="AA33" s="95"/>
      <c r="AB33" s="115"/>
      <c r="AC33" s="115"/>
      <c r="AD33" s="3"/>
      <c r="AE33" s="3"/>
      <c r="AF33" s="3"/>
      <c r="AG33" s="3"/>
      <c r="AH33" s="3"/>
      <c r="AI33" s="3"/>
      <c r="AJ33" s="3"/>
      <c r="AK33" s="3"/>
      <c r="AL33" s="3"/>
      <c r="AM33" s="3"/>
      <c r="AN33" s="3"/>
      <c r="AO33" s="3"/>
      <c r="AP33" s="3"/>
      <c r="AQ33" s="3"/>
      <c r="AR33" s="3"/>
    </row>
    <row r="34" spans="1:44" ht="16.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3"/>
      <c r="AE34" s="3"/>
      <c r="AF34" s="3"/>
      <c r="AG34" s="3"/>
      <c r="AH34" s="3"/>
      <c r="AI34" s="3"/>
      <c r="AJ34" s="3"/>
      <c r="AK34" s="3"/>
      <c r="AL34" s="3"/>
      <c r="AM34" s="3"/>
      <c r="AN34" s="3"/>
      <c r="AO34" s="3"/>
      <c r="AP34" s="3"/>
      <c r="AQ34" s="3"/>
      <c r="AR34" s="3"/>
    </row>
    <row r="35" spans="1:44" ht="16.5" customHeight="1">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3"/>
      <c r="AE35" s="3"/>
      <c r="AF35" s="3"/>
      <c r="AG35" s="3"/>
      <c r="AH35" s="3"/>
      <c r="AI35" s="3"/>
      <c r="AJ35" s="3"/>
      <c r="AK35" s="3"/>
      <c r="AL35" s="3"/>
      <c r="AM35" s="3"/>
      <c r="AN35" s="3"/>
      <c r="AO35" s="3"/>
      <c r="AP35" s="3"/>
      <c r="AQ35" s="3"/>
      <c r="AR35" s="3"/>
    </row>
    <row r="36" spans="1:44" ht="16.5" customHeight="1">
      <c r="A36" s="92">
        <v>10</v>
      </c>
      <c r="B36" s="108" t="str">
        <f>IF('2. Identificación del Riesgo'!B36:B38="","",'2. Identificación del Riesgo'!B36:B38)</f>
        <v/>
      </c>
      <c r="C36" s="93" t="str">
        <f>IF('2. Identificación del Riesgo'!G36:G38="","",'2. Identificación del Riesgo'!G36:G38)</f>
        <v/>
      </c>
      <c r="D36" s="93" t="str">
        <f>IF('2. Identificación del Riesgo'!H36:H38="","",'2. Identificación del Riesgo'!H36:H38)</f>
        <v/>
      </c>
      <c r="E36" s="120" t="str">
        <f>IF('7. Mapa de Riesgos General'!AO36:AO38="","",'7. Mapa de Riesgos General'!AO36:AO38)</f>
        <v/>
      </c>
      <c r="F36" s="95"/>
      <c r="G36" s="118"/>
      <c r="H36" s="118"/>
      <c r="I36" s="118"/>
      <c r="J36" s="115"/>
      <c r="K36" s="95"/>
      <c r="L36" s="115"/>
      <c r="M36" s="115"/>
      <c r="N36" s="95"/>
      <c r="O36" s="118"/>
      <c r="P36" s="118"/>
      <c r="Q36" s="118"/>
      <c r="R36" s="115"/>
      <c r="S36" s="95"/>
      <c r="T36" s="115"/>
      <c r="U36" s="115"/>
      <c r="V36" s="95"/>
      <c r="W36" s="118"/>
      <c r="X36" s="118"/>
      <c r="Y36" s="118"/>
      <c r="Z36" s="115"/>
      <c r="AA36" s="95"/>
      <c r="AB36" s="115"/>
      <c r="AC36" s="115"/>
      <c r="AD36" s="3"/>
      <c r="AE36" s="3"/>
      <c r="AF36" s="3"/>
      <c r="AG36" s="3"/>
      <c r="AH36" s="3"/>
      <c r="AI36" s="3"/>
      <c r="AJ36" s="3"/>
      <c r="AK36" s="3"/>
      <c r="AL36" s="3"/>
      <c r="AM36" s="3"/>
      <c r="AN36" s="3"/>
      <c r="AO36" s="3"/>
      <c r="AP36" s="3"/>
      <c r="AQ36" s="3"/>
      <c r="AR36" s="3"/>
    </row>
    <row r="37" spans="1:44" ht="16.5"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3"/>
      <c r="AE37" s="3"/>
      <c r="AF37" s="3"/>
      <c r="AG37" s="3"/>
      <c r="AH37" s="3"/>
      <c r="AI37" s="3"/>
      <c r="AJ37" s="3"/>
      <c r="AK37" s="3"/>
      <c r="AL37" s="3"/>
      <c r="AM37" s="3"/>
      <c r="AN37" s="3"/>
      <c r="AO37" s="3"/>
      <c r="AP37" s="3"/>
      <c r="AQ37" s="3"/>
      <c r="AR37" s="3"/>
    </row>
    <row r="38" spans="1:44" ht="16.5" customHeight="1">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3"/>
      <c r="AE38" s="3"/>
      <c r="AF38" s="3"/>
      <c r="AG38" s="3"/>
      <c r="AH38" s="3"/>
      <c r="AI38" s="3"/>
      <c r="AJ38" s="3"/>
      <c r="AK38" s="3"/>
      <c r="AL38" s="3"/>
      <c r="AM38" s="3"/>
      <c r="AN38" s="3"/>
      <c r="AO38" s="3"/>
      <c r="AP38" s="3"/>
      <c r="AQ38" s="3"/>
      <c r="AR38" s="3"/>
    </row>
    <row r="39" spans="1:44" ht="16.5" customHeight="1">
      <c r="A39" s="92">
        <v>11</v>
      </c>
      <c r="B39" s="108" t="str">
        <f>IF('2. Identificación del Riesgo'!B39:B41="","",'2. Identificación del Riesgo'!B39:B41)</f>
        <v/>
      </c>
      <c r="C39" s="93" t="str">
        <f>IF('2. Identificación del Riesgo'!G39:G41="","",'2. Identificación del Riesgo'!G39:G41)</f>
        <v/>
      </c>
      <c r="D39" s="93" t="str">
        <f>IF('2. Identificación del Riesgo'!H39:H41="","",'2. Identificación del Riesgo'!H39:H41)</f>
        <v/>
      </c>
      <c r="E39" s="120" t="str">
        <f>IF('7. Mapa de Riesgos General'!AO39:AO41="","",'7. Mapa de Riesgos General'!AO39:AO41)</f>
        <v/>
      </c>
      <c r="F39" s="95"/>
      <c r="G39" s="118"/>
      <c r="H39" s="118"/>
      <c r="I39" s="118"/>
      <c r="J39" s="115"/>
      <c r="K39" s="95"/>
      <c r="L39" s="115"/>
      <c r="M39" s="115"/>
      <c r="N39" s="95"/>
      <c r="O39" s="118"/>
      <c r="P39" s="118"/>
      <c r="Q39" s="118"/>
      <c r="R39" s="115"/>
      <c r="S39" s="95"/>
      <c r="T39" s="115"/>
      <c r="U39" s="115"/>
      <c r="V39" s="95"/>
      <c r="W39" s="118"/>
      <c r="X39" s="118"/>
      <c r="Y39" s="118"/>
      <c r="Z39" s="115"/>
      <c r="AA39" s="95"/>
      <c r="AB39" s="115"/>
      <c r="AC39" s="115"/>
      <c r="AD39" s="3"/>
      <c r="AE39" s="3"/>
      <c r="AF39" s="3"/>
      <c r="AG39" s="3"/>
      <c r="AH39" s="3"/>
      <c r="AI39" s="3"/>
      <c r="AJ39" s="3"/>
      <c r="AK39" s="3"/>
      <c r="AL39" s="3"/>
      <c r="AM39" s="3"/>
      <c r="AN39" s="3"/>
      <c r="AO39" s="3"/>
      <c r="AP39" s="3"/>
      <c r="AQ39" s="3"/>
      <c r="AR39" s="3"/>
    </row>
    <row r="40" spans="1:44" ht="16.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3"/>
      <c r="AE40" s="3"/>
      <c r="AF40" s="3"/>
      <c r="AG40" s="3"/>
      <c r="AH40" s="3"/>
      <c r="AI40" s="3"/>
      <c r="AJ40" s="3"/>
      <c r="AK40" s="3"/>
      <c r="AL40" s="3"/>
      <c r="AM40" s="3"/>
      <c r="AN40" s="3"/>
      <c r="AO40" s="3"/>
      <c r="AP40" s="3"/>
      <c r="AQ40" s="3"/>
      <c r="AR40" s="3"/>
    </row>
    <row r="41" spans="1:44" ht="16.5" customHeight="1">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3"/>
      <c r="AE41" s="3"/>
      <c r="AF41" s="3"/>
      <c r="AG41" s="3"/>
      <c r="AH41" s="3"/>
      <c r="AI41" s="3"/>
      <c r="AJ41" s="3"/>
      <c r="AK41" s="3"/>
      <c r="AL41" s="3"/>
      <c r="AM41" s="3"/>
      <c r="AN41" s="3"/>
      <c r="AO41" s="3"/>
      <c r="AP41" s="3"/>
      <c r="AQ41" s="3"/>
      <c r="AR41" s="3"/>
    </row>
    <row r="42" spans="1:44" ht="16.5" customHeight="1">
      <c r="A42" s="92">
        <v>12</v>
      </c>
      <c r="B42" s="108" t="str">
        <f>IF('2. Identificación del Riesgo'!B42:B44="","",'2. Identificación del Riesgo'!B42:B44)</f>
        <v/>
      </c>
      <c r="C42" s="93" t="str">
        <f>IF('2. Identificación del Riesgo'!G42:G44="","",'2. Identificación del Riesgo'!G42:G44)</f>
        <v/>
      </c>
      <c r="D42" s="93" t="str">
        <f>IF('2. Identificación del Riesgo'!H42:H44="","",'2. Identificación del Riesgo'!H42:H44)</f>
        <v/>
      </c>
      <c r="E42" s="120" t="str">
        <f>IF('7. Mapa de Riesgos General'!AO42:AO44="","",'7. Mapa de Riesgos General'!AO42:AO44)</f>
        <v/>
      </c>
      <c r="F42" s="95"/>
      <c r="G42" s="118"/>
      <c r="H42" s="118"/>
      <c r="I42" s="118"/>
      <c r="J42" s="115"/>
      <c r="K42" s="95"/>
      <c r="L42" s="115"/>
      <c r="M42" s="115"/>
      <c r="N42" s="95"/>
      <c r="O42" s="118"/>
      <c r="P42" s="118"/>
      <c r="Q42" s="118"/>
      <c r="R42" s="115"/>
      <c r="S42" s="95"/>
      <c r="T42" s="115"/>
      <c r="U42" s="115"/>
      <c r="V42" s="95"/>
      <c r="W42" s="118"/>
      <c r="X42" s="118"/>
      <c r="Y42" s="118"/>
      <c r="Z42" s="115"/>
      <c r="AA42" s="95"/>
      <c r="AB42" s="115"/>
      <c r="AC42" s="115"/>
      <c r="AD42" s="3"/>
      <c r="AE42" s="3"/>
      <c r="AF42" s="3"/>
      <c r="AG42" s="3"/>
      <c r="AH42" s="3"/>
      <c r="AI42" s="3"/>
      <c r="AJ42" s="3"/>
      <c r="AK42" s="3"/>
      <c r="AL42" s="3"/>
      <c r="AM42" s="3"/>
      <c r="AN42" s="3"/>
      <c r="AO42" s="3"/>
      <c r="AP42" s="3"/>
      <c r="AQ42" s="3"/>
      <c r="AR42" s="3"/>
    </row>
    <row r="43" spans="1:44" ht="16.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3"/>
      <c r="AE43" s="3"/>
      <c r="AF43" s="3"/>
      <c r="AG43" s="3"/>
      <c r="AH43" s="3"/>
      <c r="AI43" s="3"/>
      <c r="AJ43" s="3"/>
      <c r="AK43" s="3"/>
      <c r="AL43" s="3"/>
      <c r="AM43" s="3"/>
      <c r="AN43" s="3"/>
      <c r="AO43" s="3"/>
      <c r="AP43" s="3"/>
      <c r="AQ43" s="3"/>
      <c r="AR43" s="3"/>
    </row>
    <row r="44" spans="1:44" ht="16.5" customHeight="1">
      <c r="A44" s="82"/>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3"/>
      <c r="AE44" s="3"/>
      <c r="AF44" s="3"/>
      <c r="AG44" s="3"/>
      <c r="AH44" s="3"/>
      <c r="AI44" s="3"/>
      <c r="AJ44" s="3"/>
      <c r="AK44" s="3"/>
      <c r="AL44" s="3"/>
      <c r="AM44" s="3"/>
      <c r="AN44" s="3"/>
      <c r="AO44" s="3"/>
      <c r="AP44" s="3"/>
      <c r="AQ44" s="3"/>
      <c r="AR44" s="3"/>
    </row>
    <row r="45" spans="1:44" ht="16.5" customHeight="1">
      <c r="A45" s="92">
        <v>13</v>
      </c>
      <c r="B45" s="108" t="str">
        <f>IF('2. Identificación del Riesgo'!B45:B47="","",'2. Identificación del Riesgo'!B45:B47)</f>
        <v/>
      </c>
      <c r="C45" s="93" t="str">
        <f>IF('2. Identificación del Riesgo'!G45:G47="","",'2. Identificación del Riesgo'!G45:G47)</f>
        <v/>
      </c>
      <c r="D45" s="93" t="str">
        <f>IF('2. Identificación del Riesgo'!H45:H47="","",'2. Identificación del Riesgo'!H45:H47)</f>
        <v/>
      </c>
      <c r="E45" s="120" t="str">
        <f>IF('7. Mapa de Riesgos General'!AO45:AO47="","",'7. Mapa de Riesgos General'!AO45:AO47)</f>
        <v/>
      </c>
      <c r="F45" s="95"/>
      <c r="G45" s="118"/>
      <c r="H45" s="118"/>
      <c r="I45" s="118"/>
      <c r="J45" s="115"/>
      <c r="K45" s="95"/>
      <c r="L45" s="115"/>
      <c r="M45" s="115"/>
      <c r="N45" s="95"/>
      <c r="O45" s="118"/>
      <c r="P45" s="118"/>
      <c r="Q45" s="118"/>
      <c r="R45" s="115"/>
      <c r="S45" s="95"/>
      <c r="T45" s="115"/>
      <c r="U45" s="115"/>
      <c r="V45" s="95"/>
      <c r="W45" s="118"/>
      <c r="X45" s="118"/>
      <c r="Y45" s="118"/>
      <c r="Z45" s="115"/>
      <c r="AA45" s="95"/>
      <c r="AB45" s="115"/>
      <c r="AC45" s="115"/>
      <c r="AD45" s="3"/>
      <c r="AE45" s="3"/>
      <c r="AF45" s="3"/>
      <c r="AG45" s="3"/>
      <c r="AH45" s="3"/>
      <c r="AI45" s="3"/>
      <c r="AJ45" s="3"/>
      <c r="AK45" s="3"/>
      <c r="AL45" s="3"/>
      <c r="AM45" s="3"/>
      <c r="AN45" s="3"/>
      <c r="AO45" s="3"/>
      <c r="AP45" s="3"/>
      <c r="AQ45" s="3"/>
      <c r="AR45" s="3"/>
    </row>
    <row r="46" spans="1:44" ht="16.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3"/>
      <c r="AE46" s="3"/>
      <c r="AF46" s="3"/>
      <c r="AG46" s="3"/>
      <c r="AH46" s="3"/>
      <c r="AI46" s="3"/>
      <c r="AJ46" s="3"/>
      <c r="AK46" s="3"/>
      <c r="AL46" s="3"/>
      <c r="AM46" s="3"/>
      <c r="AN46" s="3"/>
      <c r="AO46" s="3"/>
      <c r="AP46" s="3"/>
      <c r="AQ46" s="3"/>
      <c r="AR46" s="3"/>
    </row>
    <row r="47" spans="1:44" ht="16.5" customHeight="1">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3"/>
      <c r="AE47" s="3"/>
      <c r="AF47" s="3"/>
      <c r="AG47" s="3"/>
      <c r="AH47" s="3"/>
      <c r="AI47" s="3"/>
      <c r="AJ47" s="3"/>
      <c r="AK47" s="3"/>
      <c r="AL47" s="3"/>
      <c r="AM47" s="3"/>
      <c r="AN47" s="3"/>
      <c r="AO47" s="3"/>
      <c r="AP47" s="3"/>
      <c r="AQ47" s="3"/>
      <c r="AR47" s="3"/>
    </row>
    <row r="48" spans="1:44" ht="16.5" customHeight="1">
      <c r="A48" s="92">
        <v>14</v>
      </c>
      <c r="B48" s="108" t="str">
        <f>IF('2. Identificación del Riesgo'!B48:B50="","",'2. Identificación del Riesgo'!B48:B50)</f>
        <v/>
      </c>
      <c r="C48" s="93" t="str">
        <f>IF('2. Identificación del Riesgo'!G48:G50="","",'2. Identificación del Riesgo'!G48:G50)</f>
        <v/>
      </c>
      <c r="D48" s="93" t="str">
        <f>IF('2. Identificación del Riesgo'!H48:H50="","",'2. Identificación del Riesgo'!H48:H50)</f>
        <v/>
      </c>
      <c r="E48" s="120" t="str">
        <f>IF('7. Mapa de Riesgos General'!AO48:AO50="","",'7. Mapa de Riesgos General'!AO48:AO50)</f>
        <v/>
      </c>
      <c r="F48" s="95"/>
      <c r="G48" s="118"/>
      <c r="H48" s="118"/>
      <c r="I48" s="118"/>
      <c r="J48" s="115"/>
      <c r="K48" s="95"/>
      <c r="L48" s="115"/>
      <c r="M48" s="115"/>
      <c r="N48" s="95"/>
      <c r="O48" s="118"/>
      <c r="P48" s="118"/>
      <c r="Q48" s="118"/>
      <c r="R48" s="115"/>
      <c r="S48" s="95"/>
      <c r="T48" s="115"/>
      <c r="U48" s="115"/>
      <c r="V48" s="95"/>
      <c r="W48" s="118"/>
      <c r="X48" s="118"/>
      <c r="Y48" s="118"/>
      <c r="Z48" s="115"/>
      <c r="AA48" s="95"/>
      <c r="AB48" s="115"/>
      <c r="AC48" s="115"/>
      <c r="AD48" s="3"/>
      <c r="AE48" s="3"/>
      <c r="AF48" s="3"/>
      <c r="AG48" s="3"/>
      <c r="AH48" s="3"/>
      <c r="AI48" s="3"/>
      <c r="AJ48" s="3"/>
      <c r="AK48" s="3"/>
      <c r="AL48" s="3"/>
      <c r="AM48" s="3"/>
      <c r="AN48" s="3"/>
      <c r="AO48" s="3"/>
      <c r="AP48" s="3"/>
      <c r="AQ48" s="3"/>
      <c r="AR48" s="3"/>
    </row>
    <row r="49" spans="1:44" ht="16.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3"/>
      <c r="AE49" s="3"/>
      <c r="AF49" s="3"/>
      <c r="AG49" s="3"/>
      <c r="AH49" s="3"/>
      <c r="AI49" s="3"/>
      <c r="AJ49" s="3"/>
      <c r="AK49" s="3"/>
      <c r="AL49" s="3"/>
      <c r="AM49" s="3"/>
      <c r="AN49" s="3"/>
      <c r="AO49" s="3"/>
      <c r="AP49" s="3"/>
      <c r="AQ49" s="3"/>
      <c r="AR49" s="3"/>
    </row>
    <row r="50" spans="1:44" ht="16.5" customHeight="1">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3"/>
      <c r="AE50" s="3"/>
      <c r="AF50" s="3"/>
      <c r="AG50" s="3"/>
      <c r="AH50" s="3"/>
      <c r="AI50" s="3"/>
      <c r="AJ50" s="3"/>
      <c r="AK50" s="3"/>
      <c r="AL50" s="3"/>
      <c r="AM50" s="3"/>
      <c r="AN50" s="3"/>
      <c r="AO50" s="3"/>
      <c r="AP50" s="3"/>
      <c r="AQ50" s="3"/>
      <c r="AR50" s="3"/>
    </row>
    <row r="51" spans="1:44" ht="16.5" customHeight="1">
      <c r="A51" s="92">
        <v>15</v>
      </c>
      <c r="B51" s="108" t="str">
        <f>IF('2. Identificación del Riesgo'!B51:B53="","",'2. Identificación del Riesgo'!B51:B53)</f>
        <v/>
      </c>
      <c r="C51" s="93" t="str">
        <f>IF('2. Identificación del Riesgo'!G51:G53="","",'2. Identificación del Riesgo'!G51:G53)</f>
        <v/>
      </c>
      <c r="D51" s="93" t="str">
        <f>IF('2. Identificación del Riesgo'!H51:H53="","",'2. Identificación del Riesgo'!H51:H53)</f>
        <v/>
      </c>
      <c r="E51" s="120" t="str">
        <f>IF('7. Mapa de Riesgos General'!AO51:AO53="","",'7. Mapa de Riesgos General'!AO51:AO53)</f>
        <v/>
      </c>
      <c r="F51" s="95"/>
      <c r="G51" s="118"/>
      <c r="H51" s="118"/>
      <c r="I51" s="118"/>
      <c r="J51" s="115"/>
      <c r="K51" s="95"/>
      <c r="L51" s="115"/>
      <c r="M51" s="115"/>
      <c r="N51" s="95"/>
      <c r="O51" s="118"/>
      <c r="P51" s="118"/>
      <c r="Q51" s="118"/>
      <c r="R51" s="115"/>
      <c r="S51" s="95"/>
      <c r="T51" s="115"/>
      <c r="U51" s="115"/>
      <c r="V51" s="95"/>
      <c r="W51" s="118"/>
      <c r="X51" s="118"/>
      <c r="Y51" s="118"/>
      <c r="Z51" s="115"/>
      <c r="AA51" s="95"/>
      <c r="AB51" s="115"/>
      <c r="AC51" s="115"/>
      <c r="AD51" s="3"/>
      <c r="AE51" s="3"/>
      <c r="AF51" s="3"/>
      <c r="AG51" s="3"/>
      <c r="AH51" s="3"/>
      <c r="AI51" s="3"/>
      <c r="AJ51" s="3"/>
      <c r="AK51" s="3"/>
      <c r="AL51" s="3"/>
      <c r="AM51" s="3"/>
      <c r="AN51" s="3"/>
      <c r="AO51" s="3"/>
      <c r="AP51" s="3"/>
      <c r="AQ51" s="3"/>
      <c r="AR51" s="3"/>
    </row>
    <row r="52" spans="1:44" ht="16.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3"/>
      <c r="AE52" s="3"/>
      <c r="AF52" s="3"/>
      <c r="AG52" s="3"/>
      <c r="AH52" s="3"/>
      <c r="AI52" s="3"/>
      <c r="AJ52" s="3"/>
      <c r="AK52" s="3"/>
      <c r="AL52" s="3"/>
      <c r="AM52" s="3"/>
      <c r="AN52" s="3"/>
      <c r="AO52" s="3"/>
      <c r="AP52" s="3"/>
      <c r="AQ52" s="3"/>
      <c r="AR52" s="3"/>
    </row>
    <row r="53" spans="1:44" ht="16.5" customHeight="1">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3"/>
      <c r="AE53" s="3"/>
      <c r="AF53" s="3"/>
      <c r="AG53" s="3"/>
      <c r="AH53" s="3"/>
      <c r="AI53" s="3"/>
      <c r="AJ53" s="3"/>
      <c r="AK53" s="3"/>
      <c r="AL53" s="3"/>
      <c r="AM53" s="3"/>
      <c r="AN53" s="3"/>
      <c r="AO53" s="3"/>
      <c r="AP53" s="3"/>
      <c r="AQ53" s="3"/>
      <c r="AR53" s="3"/>
    </row>
    <row r="54" spans="1:44" ht="16.5" customHeight="1">
      <c r="A54" s="92">
        <v>16</v>
      </c>
      <c r="B54" s="108" t="str">
        <f>IF('2. Identificación del Riesgo'!B54:B56="","",'2. Identificación del Riesgo'!B54:B56)</f>
        <v/>
      </c>
      <c r="C54" s="93" t="str">
        <f>IF('2. Identificación del Riesgo'!G54:G56="","",'2. Identificación del Riesgo'!G54:G56)</f>
        <v/>
      </c>
      <c r="D54" s="93" t="str">
        <f>IF('2. Identificación del Riesgo'!H54:H56="","",'2. Identificación del Riesgo'!H54:H56)</f>
        <v/>
      </c>
      <c r="E54" s="120" t="str">
        <f>IF('7. Mapa de Riesgos General'!AO54:AO56="","",'7. Mapa de Riesgos General'!AO54:AO56)</f>
        <v/>
      </c>
      <c r="F54" s="95"/>
      <c r="G54" s="118"/>
      <c r="H54" s="118"/>
      <c r="I54" s="118"/>
      <c r="J54" s="115"/>
      <c r="K54" s="95"/>
      <c r="L54" s="115"/>
      <c r="M54" s="115"/>
      <c r="N54" s="95"/>
      <c r="O54" s="118"/>
      <c r="P54" s="118"/>
      <c r="Q54" s="118"/>
      <c r="R54" s="115"/>
      <c r="S54" s="95"/>
      <c r="T54" s="115"/>
      <c r="U54" s="115"/>
      <c r="V54" s="95"/>
      <c r="W54" s="118"/>
      <c r="X54" s="118"/>
      <c r="Y54" s="118"/>
      <c r="Z54" s="115"/>
      <c r="AA54" s="95"/>
      <c r="AB54" s="115"/>
      <c r="AC54" s="115"/>
      <c r="AD54" s="3"/>
      <c r="AE54" s="3"/>
      <c r="AF54" s="3"/>
      <c r="AG54" s="3"/>
      <c r="AH54" s="3"/>
      <c r="AI54" s="3"/>
      <c r="AJ54" s="3"/>
      <c r="AK54" s="3"/>
      <c r="AL54" s="3"/>
      <c r="AM54" s="3"/>
      <c r="AN54" s="3"/>
      <c r="AO54" s="3"/>
      <c r="AP54" s="3"/>
      <c r="AQ54" s="3"/>
      <c r="AR54" s="3"/>
    </row>
    <row r="55" spans="1:44" ht="16.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3"/>
      <c r="AE55" s="3"/>
      <c r="AF55" s="3"/>
      <c r="AG55" s="3"/>
      <c r="AH55" s="3"/>
      <c r="AI55" s="3"/>
      <c r="AJ55" s="3"/>
      <c r="AK55" s="3"/>
      <c r="AL55" s="3"/>
      <c r="AM55" s="3"/>
      <c r="AN55" s="3"/>
      <c r="AO55" s="3"/>
      <c r="AP55" s="3"/>
      <c r="AQ55" s="3"/>
      <c r="AR55" s="3"/>
    </row>
    <row r="56" spans="1:44" ht="16.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3"/>
      <c r="AE56" s="3"/>
      <c r="AF56" s="3"/>
      <c r="AG56" s="3"/>
      <c r="AH56" s="3"/>
      <c r="AI56" s="3"/>
      <c r="AJ56" s="3"/>
      <c r="AK56" s="3"/>
      <c r="AL56" s="3"/>
      <c r="AM56" s="3"/>
      <c r="AN56" s="3"/>
      <c r="AO56" s="3"/>
      <c r="AP56" s="3"/>
      <c r="AQ56" s="3"/>
      <c r="AR56" s="3"/>
    </row>
    <row r="57" spans="1:44" ht="16.5" customHeight="1">
      <c r="A57" s="92">
        <v>17</v>
      </c>
      <c r="B57" s="108" t="str">
        <f>IF('2. Identificación del Riesgo'!B57:B59="","",'2. Identificación del Riesgo'!B57:B59)</f>
        <v/>
      </c>
      <c r="C57" s="93" t="str">
        <f>IF('2. Identificación del Riesgo'!G57:G59="","",'2. Identificación del Riesgo'!G57:G59)</f>
        <v/>
      </c>
      <c r="D57" s="93" t="str">
        <f>IF('2. Identificación del Riesgo'!H57:H59="","",'2. Identificación del Riesgo'!H57:H59)</f>
        <v/>
      </c>
      <c r="E57" s="120" t="str">
        <f>IF('7. Mapa de Riesgos General'!AO57:AO59="","",'7. Mapa de Riesgos General'!AO57:AO59)</f>
        <v/>
      </c>
      <c r="F57" s="95"/>
      <c r="G57" s="118"/>
      <c r="H57" s="118"/>
      <c r="I57" s="118"/>
      <c r="J57" s="115"/>
      <c r="K57" s="95"/>
      <c r="L57" s="115"/>
      <c r="M57" s="115"/>
      <c r="N57" s="95"/>
      <c r="O57" s="118"/>
      <c r="P57" s="118"/>
      <c r="Q57" s="118"/>
      <c r="R57" s="115"/>
      <c r="S57" s="95"/>
      <c r="T57" s="115"/>
      <c r="U57" s="115"/>
      <c r="V57" s="95"/>
      <c r="W57" s="118"/>
      <c r="X57" s="118"/>
      <c r="Y57" s="118"/>
      <c r="Z57" s="115"/>
      <c r="AA57" s="95"/>
      <c r="AB57" s="115"/>
      <c r="AC57" s="115"/>
      <c r="AD57" s="3"/>
      <c r="AE57" s="3"/>
      <c r="AF57" s="3"/>
      <c r="AG57" s="3"/>
      <c r="AH57" s="3"/>
      <c r="AI57" s="3"/>
      <c r="AJ57" s="3"/>
      <c r="AK57" s="3"/>
      <c r="AL57" s="3"/>
      <c r="AM57" s="3"/>
      <c r="AN57" s="3"/>
      <c r="AO57" s="3"/>
      <c r="AP57" s="3"/>
      <c r="AQ57" s="3"/>
      <c r="AR57" s="3"/>
    </row>
    <row r="58" spans="1:44" ht="16.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3"/>
      <c r="AE58" s="3"/>
      <c r="AF58" s="3"/>
      <c r="AG58" s="3"/>
      <c r="AH58" s="3"/>
      <c r="AI58" s="3"/>
      <c r="AJ58" s="3"/>
      <c r="AK58" s="3"/>
      <c r="AL58" s="3"/>
      <c r="AM58" s="3"/>
      <c r="AN58" s="3"/>
      <c r="AO58" s="3"/>
      <c r="AP58" s="3"/>
      <c r="AQ58" s="3"/>
      <c r="AR58" s="3"/>
    </row>
    <row r="59" spans="1:44" ht="16.5" customHeight="1">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3"/>
      <c r="AE59" s="3"/>
      <c r="AF59" s="3"/>
      <c r="AG59" s="3"/>
      <c r="AH59" s="3"/>
      <c r="AI59" s="3"/>
      <c r="AJ59" s="3"/>
      <c r="AK59" s="3"/>
      <c r="AL59" s="3"/>
      <c r="AM59" s="3"/>
      <c r="AN59" s="3"/>
      <c r="AO59" s="3"/>
      <c r="AP59" s="3"/>
      <c r="AQ59" s="3"/>
      <c r="AR59" s="3"/>
    </row>
    <row r="60" spans="1:44" ht="16.5" customHeight="1">
      <c r="A60" s="92">
        <v>18</v>
      </c>
      <c r="B60" s="108" t="str">
        <f>IF('2. Identificación del Riesgo'!B60:B62="","",'2. Identificación del Riesgo'!B60:B62)</f>
        <v/>
      </c>
      <c r="C60" s="93" t="str">
        <f>IF('2. Identificación del Riesgo'!G60:G62="","",'2. Identificación del Riesgo'!G60:G62)</f>
        <v/>
      </c>
      <c r="D60" s="93" t="str">
        <f>IF('2. Identificación del Riesgo'!H60:H62="","",'2. Identificación del Riesgo'!H60:H62)</f>
        <v/>
      </c>
      <c r="E60" s="120" t="str">
        <f>IF('7. Mapa de Riesgos General'!AO60:AO62="","",'7. Mapa de Riesgos General'!AO60:AO62)</f>
        <v/>
      </c>
      <c r="F60" s="95"/>
      <c r="G60" s="118"/>
      <c r="H60" s="118"/>
      <c r="I60" s="118"/>
      <c r="J60" s="115"/>
      <c r="K60" s="95"/>
      <c r="L60" s="115"/>
      <c r="M60" s="115"/>
      <c r="N60" s="95"/>
      <c r="O60" s="118"/>
      <c r="P60" s="118"/>
      <c r="Q60" s="118"/>
      <c r="R60" s="115"/>
      <c r="S60" s="95"/>
      <c r="T60" s="115"/>
      <c r="U60" s="115"/>
      <c r="V60" s="95"/>
      <c r="W60" s="118"/>
      <c r="X60" s="118"/>
      <c r="Y60" s="118"/>
      <c r="Z60" s="115"/>
      <c r="AA60" s="95"/>
      <c r="AB60" s="115"/>
      <c r="AC60" s="115"/>
      <c r="AD60" s="3"/>
      <c r="AE60" s="3"/>
      <c r="AF60" s="3"/>
      <c r="AG60" s="3"/>
      <c r="AH60" s="3"/>
      <c r="AI60" s="3"/>
      <c r="AJ60" s="3"/>
      <c r="AK60" s="3"/>
      <c r="AL60" s="3"/>
      <c r="AM60" s="3"/>
      <c r="AN60" s="3"/>
      <c r="AO60" s="3"/>
      <c r="AP60" s="3"/>
      <c r="AQ60" s="3"/>
      <c r="AR60" s="3"/>
    </row>
    <row r="61" spans="1:44" ht="16.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3"/>
      <c r="AE61" s="3"/>
      <c r="AF61" s="3"/>
      <c r="AG61" s="3"/>
      <c r="AH61" s="3"/>
      <c r="AI61" s="3"/>
      <c r="AJ61" s="3"/>
      <c r="AK61" s="3"/>
      <c r="AL61" s="3"/>
      <c r="AM61" s="3"/>
      <c r="AN61" s="3"/>
      <c r="AO61" s="3"/>
      <c r="AP61" s="3"/>
      <c r="AQ61" s="3"/>
      <c r="AR61" s="3"/>
    </row>
    <row r="62" spans="1:44" ht="16.5" customHeight="1">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3"/>
      <c r="AE62" s="3"/>
      <c r="AF62" s="3"/>
      <c r="AG62" s="3"/>
      <c r="AH62" s="3"/>
      <c r="AI62" s="3"/>
      <c r="AJ62" s="3"/>
      <c r="AK62" s="3"/>
      <c r="AL62" s="3"/>
      <c r="AM62" s="3"/>
      <c r="AN62" s="3"/>
      <c r="AO62" s="3"/>
      <c r="AP62" s="3"/>
      <c r="AQ62" s="3"/>
      <c r="AR62" s="3"/>
    </row>
    <row r="63" spans="1:44" ht="16.5" customHeight="1">
      <c r="A63" s="92">
        <v>19</v>
      </c>
      <c r="B63" s="108" t="str">
        <f>IF('2. Identificación del Riesgo'!B63:B65="","",'2. Identificación del Riesgo'!B63:B65)</f>
        <v/>
      </c>
      <c r="C63" s="93" t="str">
        <f>IF('2. Identificación del Riesgo'!G63:G65="","",'2. Identificación del Riesgo'!G63:G65)</f>
        <v/>
      </c>
      <c r="D63" s="93" t="str">
        <f>IF('2. Identificación del Riesgo'!H63:H65="","",'2. Identificación del Riesgo'!H63:H65)</f>
        <v/>
      </c>
      <c r="E63" s="120" t="str">
        <f>IF('7. Mapa de Riesgos General'!AO63:AO65="","",'7. Mapa de Riesgos General'!AO63:AO65)</f>
        <v/>
      </c>
      <c r="F63" s="95"/>
      <c r="G63" s="118"/>
      <c r="H63" s="118"/>
      <c r="I63" s="118"/>
      <c r="J63" s="115"/>
      <c r="K63" s="95"/>
      <c r="L63" s="115"/>
      <c r="M63" s="115"/>
      <c r="N63" s="95"/>
      <c r="O63" s="118"/>
      <c r="P63" s="118"/>
      <c r="Q63" s="118"/>
      <c r="R63" s="115"/>
      <c r="S63" s="95"/>
      <c r="T63" s="115"/>
      <c r="U63" s="115"/>
      <c r="V63" s="95"/>
      <c r="W63" s="118"/>
      <c r="X63" s="118"/>
      <c r="Y63" s="118"/>
      <c r="Z63" s="115"/>
      <c r="AA63" s="95"/>
      <c r="AB63" s="115"/>
      <c r="AC63" s="115"/>
      <c r="AD63" s="3"/>
      <c r="AE63" s="3"/>
      <c r="AF63" s="3"/>
      <c r="AG63" s="3"/>
      <c r="AH63" s="3"/>
      <c r="AI63" s="3"/>
      <c r="AJ63" s="3"/>
      <c r="AK63" s="3"/>
      <c r="AL63" s="3"/>
      <c r="AM63" s="3"/>
      <c r="AN63" s="3"/>
      <c r="AO63" s="3"/>
      <c r="AP63" s="3"/>
      <c r="AQ63" s="3"/>
      <c r="AR63" s="3"/>
    </row>
    <row r="64" spans="1:44" ht="16.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3"/>
      <c r="AE64" s="3"/>
      <c r="AF64" s="3"/>
      <c r="AG64" s="3"/>
      <c r="AH64" s="3"/>
      <c r="AI64" s="3"/>
      <c r="AJ64" s="3"/>
      <c r="AK64" s="3"/>
      <c r="AL64" s="3"/>
      <c r="AM64" s="3"/>
      <c r="AN64" s="3"/>
      <c r="AO64" s="3"/>
      <c r="AP64" s="3"/>
      <c r="AQ64" s="3"/>
      <c r="AR64" s="3"/>
    </row>
    <row r="65" spans="1:44" ht="16.5" customHeight="1">
      <c r="A65" s="82"/>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3"/>
      <c r="AE65" s="3"/>
      <c r="AF65" s="3"/>
      <c r="AG65" s="3"/>
      <c r="AH65" s="3"/>
      <c r="AI65" s="3"/>
      <c r="AJ65" s="3"/>
      <c r="AK65" s="3"/>
      <c r="AL65" s="3"/>
      <c r="AM65" s="3"/>
      <c r="AN65" s="3"/>
      <c r="AO65" s="3"/>
      <c r="AP65" s="3"/>
      <c r="AQ65" s="3"/>
      <c r="AR65" s="3"/>
    </row>
    <row r="66" spans="1:44" ht="16.5" customHeight="1">
      <c r="A66" s="92">
        <v>20</v>
      </c>
      <c r="B66" s="108" t="str">
        <f>IF('2. Identificación del Riesgo'!B66:B68="","",'2. Identificación del Riesgo'!B66:B68)</f>
        <v/>
      </c>
      <c r="C66" s="93" t="str">
        <f>IF('2. Identificación del Riesgo'!G66:G68="","",'2. Identificación del Riesgo'!G66:G68)</f>
        <v/>
      </c>
      <c r="D66" s="93" t="str">
        <f>IF('2. Identificación del Riesgo'!H66:H68="","",'2. Identificación del Riesgo'!H66:H68)</f>
        <v/>
      </c>
      <c r="E66" s="120" t="str">
        <f>IF('7. Mapa de Riesgos General'!AO66:AO68="","",'7. Mapa de Riesgos General'!AO66:AO68)</f>
        <v/>
      </c>
      <c r="F66" s="95"/>
      <c r="G66" s="118"/>
      <c r="H66" s="118"/>
      <c r="I66" s="118"/>
      <c r="J66" s="115"/>
      <c r="K66" s="95"/>
      <c r="L66" s="115"/>
      <c r="M66" s="115"/>
      <c r="N66" s="95"/>
      <c r="O66" s="118"/>
      <c r="P66" s="118"/>
      <c r="Q66" s="118"/>
      <c r="R66" s="115"/>
      <c r="S66" s="95"/>
      <c r="T66" s="115"/>
      <c r="U66" s="115"/>
      <c r="V66" s="95"/>
      <c r="W66" s="118"/>
      <c r="X66" s="118"/>
      <c r="Y66" s="118"/>
      <c r="Z66" s="115"/>
      <c r="AA66" s="95"/>
      <c r="AB66" s="115"/>
      <c r="AC66" s="115"/>
      <c r="AD66" s="3"/>
      <c r="AE66" s="3"/>
      <c r="AF66" s="3"/>
      <c r="AG66" s="3"/>
      <c r="AH66" s="3"/>
      <c r="AI66" s="3"/>
      <c r="AJ66" s="3"/>
      <c r="AK66" s="3"/>
      <c r="AL66" s="3"/>
      <c r="AM66" s="3"/>
      <c r="AN66" s="3"/>
      <c r="AO66" s="3"/>
      <c r="AP66" s="3"/>
      <c r="AQ66" s="3"/>
      <c r="AR66" s="3"/>
    </row>
    <row r="67" spans="1:44" ht="16.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2"/>
      <c r="AE67" s="2"/>
      <c r="AF67" s="2"/>
      <c r="AG67" s="2"/>
      <c r="AH67" s="2"/>
      <c r="AI67" s="2"/>
      <c r="AJ67" s="2"/>
      <c r="AK67" s="2"/>
      <c r="AL67" s="2"/>
      <c r="AM67" s="2"/>
      <c r="AN67" s="2"/>
      <c r="AO67" s="2"/>
      <c r="AP67" s="2"/>
      <c r="AQ67" s="2"/>
      <c r="AR67" s="2"/>
    </row>
    <row r="68" spans="1:44" ht="16.5" customHeight="1">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2"/>
      <c r="AE68" s="2"/>
      <c r="AF68" s="2"/>
      <c r="AG68" s="2"/>
      <c r="AH68" s="2"/>
      <c r="AI68" s="2"/>
      <c r="AJ68" s="2"/>
      <c r="AK68" s="2"/>
      <c r="AL68" s="2"/>
      <c r="AM68" s="2"/>
      <c r="AN68" s="2"/>
      <c r="AO68" s="2"/>
      <c r="AP68" s="2"/>
      <c r="AQ68" s="2"/>
      <c r="AR68" s="2"/>
    </row>
    <row r="69" spans="1:44" ht="25.5" customHeight="1">
      <c r="A69" s="2"/>
      <c r="B69" s="36"/>
      <c r="C69" s="2"/>
      <c r="D69" s="2"/>
      <c r="E69" s="2"/>
      <c r="F69" s="37">
        <f>IFERROR(AVERAGE(F9:F68),"")</f>
        <v>1</v>
      </c>
      <c r="G69" s="2"/>
      <c r="H69" s="2"/>
      <c r="I69" s="2"/>
      <c r="J69" s="2"/>
      <c r="K69" s="37">
        <f>IFERROR(AVERAGE(K9:K68),"")</f>
        <v>0</v>
      </c>
      <c r="L69" s="2"/>
      <c r="M69" s="2"/>
      <c r="N69" s="37" t="str">
        <f>IFERROR(AVERAGE(N9:N68),"")</f>
        <v/>
      </c>
      <c r="O69" s="2"/>
      <c r="P69" s="2"/>
      <c r="Q69" s="2"/>
      <c r="R69" s="2"/>
      <c r="S69" s="37" t="str">
        <f>IFERROR(AVERAGE(S9:S68),"")</f>
        <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66:A68"/>
    <mergeCell ref="B66:B68"/>
    <mergeCell ref="C66:C68"/>
    <mergeCell ref="D66:D68"/>
    <mergeCell ref="E66:E68"/>
    <mergeCell ref="F66:F68"/>
    <mergeCell ref="G66:G68"/>
    <mergeCell ref="O63:O65"/>
    <mergeCell ref="P63:P65"/>
    <mergeCell ref="N63:N65"/>
    <mergeCell ref="O66:O68"/>
    <mergeCell ref="P66:P68"/>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Q60:Q62"/>
    <mergeCell ref="R60:R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X60:X62"/>
    <mergeCell ref="Y60:Y62"/>
    <mergeCell ref="Z57:Z59"/>
    <mergeCell ref="Z60:Z62"/>
    <mergeCell ref="AA60:AA62"/>
    <mergeCell ref="AB60:AB62"/>
    <mergeCell ref="AC60:AC62"/>
    <mergeCell ref="X57:X59"/>
    <mergeCell ref="Y57:Y59"/>
    <mergeCell ref="AA57:AA59"/>
    <mergeCell ref="AB57:AB59"/>
    <mergeCell ref="AC57:AC59"/>
    <mergeCell ref="Z51:Z53"/>
    <mergeCell ref="Z54:Z56"/>
    <mergeCell ref="AA54:AA56"/>
    <mergeCell ref="AB54:AB56"/>
    <mergeCell ref="AC54:AC56"/>
    <mergeCell ref="V51:V53"/>
    <mergeCell ref="W51:W53"/>
    <mergeCell ref="X51:X53"/>
    <mergeCell ref="Y51:Y53"/>
    <mergeCell ref="AA51:AA53"/>
    <mergeCell ref="AB51:AB53"/>
    <mergeCell ref="AC51:AC53"/>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Q51:Q53"/>
    <mergeCell ref="R51:R53"/>
    <mergeCell ref="S51:S53"/>
    <mergeCell ref="T51:T53"/>
    <mergeCell ref="U51:U53"/>
    <mergeCell ref="O54:O56"/>
    <mergeCell ref="P54:P56"/>
    <mergeCell ref="L48:L50"/>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X48:X50"/>
    <mergeCell ref="Y48:Y50"/>
    <mergeCell ref="Z45:Z47"/>
    <mergeCell ref="Z48:Z50"/>
    <mergeCell ref="AA48:AA50"/>
    <mergeCell ref="AB48:AB50"/>
    <mergeCell ref="AC48:AC50"/>
    <mergeCell ref="X45:X47"/>
    <mergeCell ref="Y45:Y47"/>
    <mergeCell ref="AA45:AA47"/>
    <mergeCell ref="AB45:AB47"/>
    <mergeCell ref="AC45:AC47"/>
    <mergeCell ref="Z39:Z41"/>
    <mergeCell ref="Z42:Z44"/>
    <mergeCell ref="AA42:AA44"/>
    <mergeCell ref="AB42:AB44"/>
    <mergeCell ref="AC42:AC44"/>
    <mergeCell ref="V39:V41"/>
    <mergeCell ref="W39:W41"/>
    <mergeCell ref="X39:X41"/>
    <mergeCell ref="Y39:Y41"/>
    <mergeCell ref="AA39:AA41"/>
    <mergeCell ref="AB39:AB41"/>
    <mergeCell ref="AC39:AC41"/>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Q39:Q41"/>
    <mergeCell ref="R39:R41"/>
    <mergeCell ref="S39:S41"/>
    <mergeCell ref="T39:T41"/>
    <mergeCell ref="U39:U41"/>
    <mergeCell ref="L36:L38"/>
    <mergeCell ref="M36:M38"/>
    <mergeCell ref="N36:N38"/>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X36:X38"/>
    <mergeCell ref="Y36:Y38"/>
    <mergeCell ref="Z33:Z35"/>
    <mergeCell ref="Z36:Z38"/>
    <mergeCell ref="AA36:AA38"/>
    <mergeCell ref="AB36:AB38"/>
    <mergeCell ref="AC36:AC38"/>
    <mergeCell ref="X33:X35"/>
    <mergeCell ref="Y33:Y35"/>
    <mergeCell ref="AA33:AA35"/>
    <mergeCell ref="AB33:AB35"/>
    <mergeCell ref="AC33:AC35"/>
    <mergeCell ref="Z27:Z29"/>
    <mergeCell ref="Z30:Z32"/>
    <mergeCell ref="AA30:AA32"/>
    <mergeCell ref="AB30:AB32"/>
    <mergeCell ref="AC30:AC32"/>
    <mergeCell ref="V27:V29"/>
    <mergeCell ref="W27:W29"/>
    <mergeCell ref="X27:X29"/>
    <mergeCell ref="Y27:Y29"/>
    <mergeCell ref="AA27:AA29"/>
    <mergeCell ref="AB27:AB29"/>
    <mergeCell ref="AC27:AC29"/>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Q27:Q29"/>
    <mergeCell ref="R27:R29"/>
    <mergeCell ref="S27:S29"/>
    <mergeCell ref="T27:T29"/>
    <mergeCell ref="U27:U29"/>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Q21:Q23"/>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s>
  <hyperlinks>
    <hyperlink ref="J18" r:id="rId1"/>
  </hyperlinks>
  <pageMargins left="0.7" right="0.7" top="0.75" bottom="0.75" header="0" footer="0"/>
  <pageSetup orientation="portrait"/>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2"/>
      <c r="B1" s="67"/>
      <c r="C1" s="72" t="s">
        <v>0</v>
      </c>
      <c r="D1" s="73"/>
      <c r="E1" s="73"/>
      <c r="F1" s="73"/>
      <c r="G1" s="73"/>
      <c r="H1" s="67"/>
      <c r="I1" s="99" t="s">
        <v>439</v>
      </c>
      <c r="J1" s="59"/>
      <c r="K1" s="3"/>
      <c r="L1" s="3"/>
      <c r="M1" s="3"/>
      <c r="N1" s="3"/>
      <c r="O1" s="3"/>
      <c r="P1" s="3"/>
      <c r="Q1" s="3"/>
      <c r="R1" s="3"/>
      <c r="S1" s="3"/>
      <c r="T1" s="3"/>
      <c r="U1" s="3"/>
      <c r="V1" s="3"/>
      <c r="W1" s="3"/>
      <c r="X1" s="3"/>
      <c r="Y1" s="3"/>
      <c r="Z1" s="4"/>
    </row>
    <row r="2" spans="1:26" ht="16.5" customHeight="1">
      <c r="A2" s="68"/>
      <c r="B2" s="69"/>
      <c r="C2" s="68"/>
      <c r="D2" s="74"/>
      <c r="E2" s="74"/>
      <c r="F2" s="74"/>
      <c r="G2" s="74"/>
      <c r="H2" s="69"/>
      <c r="I2" s="99" t="s">
        <v>440</v>
      </c>
      <c r="J2" s="59"/>
      <c r="K2" s="3"/>
      <c r="L2" s="3"/>
      <c r="M2" s="3"/>
      <c r="N2" s="3"/>
      <c r="O2" s="3"/>
      <c r="P2" s="3"/>
      <c r="Q2" s="3"/>
      <c r="R2" s="3"/>
      <c r="S2" s="3"/>
      <c r="T2" s="3"/>
      <c r="U2" s="3"/>
      <c r="V2" s="3"/>
      <c r="W2" s="3"/>
      <c r="X2" s="3"/>
      <c r="Y2" s="3"/>
      <c r="Z2" s="4"/>
    </row>
    <row r="3" spans="1:26" ht="16.5">
      <c r="A3" s="68"/>
      <c r="B3" s="69"/>
      <c r="C3" s="68"/>
      <c r="D3" s="74"/>
      <c r="E3" s="74"/>
      <c r="F3" s="74"/>
      <c r="G3" s="74"/>
      <c r="H3" s="69"/>
      <c r="I3" s="99" t="s">
        <v>441</v>
      </c>
      <c r="J3" s="59"/>
      <c r="K3" s="3"/>
      <c r="L3" s="3"/>
      <c r="M3" s="3"/>
      <c r="N3" s="3"/>
      <c r="O3" s="3"/>
      <c r="P3" s="3"/>
      <c r="Q3" s="3"/>
      <c r="R3" s="3"/>
      <c r="S3" s="3"/>
      <c r="T3" s="3"/>
      <c r="U3" s="3"/>
      <c r="V3" s="3"/>
      <c r="W3" s="3"/>
      <c r="X3" s="3"/>
      <c r="Y3" s="3"/>
      <c r="Z3" s="4"/>
    </row>
    <row r="4" spans="1:26" ht="16.5">
      <c r="A4" s="70"/>
      <c r="B4" s="71"/>
      <c r="C4" s="70"/>
      <c r="D4" s="75"/>
      <c r="E4" s="75"/>
      <c r="F4" s="75"/>
      <c r="G4" s="75"/>
      <c r="H4" s="71"/>
      <c r="I4" s="99" t="s">
        <v>442</v>
      </c>
      <c r="J4" s="59"/>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6" t="s">
        <v>143</v>
      </c>
      <c r="B6" s="58"/>
      <c r="C6" s="58"/>
      <c r="D6" s="58"/>
      <c r="E6" s="131" t="s">
        <v>443</v>
      </c>
      <c r="F6" s="59"/>
      <c r="G6" s="131" t="s">
        <v>444</v>
      </c>
      <c r="H6" s="59"/>
      <c r="I6" s="131" t="s">
        <v>445</v>
      </c>
      <c r="J6" s="59"/>
      <c r="K6" s="3"/>
      <c r="L6" s="3"/>
      <c r="M6" s="3"/>
      <c r="N6" s="3"/>
      <c r="O6" s="3"/>
      <c r="P6" s="3"/>
      <c r="Q6" s="3"/>
      <c r="R6" s="3"/>
      <c r="S6" s="3"/>
      <c r="T6" s="3"/>
      <c r="U6" s="3"/>
      <c r="V6" s="3"/>
      <c r="W6" s="3"/>
      <c r="X6" s="3"/>
      <c r="Y6" s="3"/>
      <c r="Z6" s="4"/>
    </row>
    <row r="7" spans="1:26" ht="21" customHeight="1">
      <c r="A7" s="125" t="s">
        <v>141</v>
      </c>
      <c r="B7" s="88" t="s">
        <v>142</v>
      </c>
      <c r="C7" s="83" t="s">
        <v>150</v>
      </c>
      <c r="D7" s="126" t="s">
        <v>151</v>
      </c>
      <c r="E7" s="132" t="s">
        <v>446</v>
      </c>
      <c r="F7" s="132" t="s">
        <v>447</v>
      </c>
      <c r="G7" s="132" t="s">
        <v>446</v>
      </c>
      <c r="H7" s="132" t="s">
        <v>447</v>
      </c>
      <c r="I7" s="132" t="s">
        <v>446</v>
      </c>
      <c r="J7" s="132" t="s">
        <v>447</v>
      </c>
      <c r="K7" s="3"/>
      <c r="L7" s="3"/>
      <c r="M7" s="3"/>
      <c r="N7" s="3"/>
      <c r="O7" s="3"/>
      <c r="P7" s="3"/>
      <c r="Q7" s="3"/>
      <c r="R7" s="3"/>
      <c r="S7" s="3"/>
      <c r="T7" s="3"/>
      <c r="U7" s="3"/>
      <c r="V7" s="3"/>
      <c r="W7" s="3"/>
      <c r="X7" s="3"/>
      <c r="Y7" s="3"/>
      <c r="Z7" s="4"/>
    </row>
    <row r="8" spans="1:26" ht="12" customHeight="1">
      <c r="A8" s="82"/>
      <c r="B8" s="82"/>
      <c r="C8" s="82"/>
      <c r="D8" s="127"/>
      <c r="E8" s="82"/>
      <c r="F8" s="82"/>
      <c r="G8" s="82"/>
      <c r="H8" s="82"/>
      <c r="I8" s="82"/>
      <c r="J8" s="82"/>
      <c r="K8" s="16"/>
      <c r="L8" s="16"/>
      <c r="M8" s="16"/>
      <c r="N8" s="16"/>
      <c r="O8" s="16"/>
      <c r="P8" s="16"/>
      <c r="Q8" s="16"/>
      <c r="R8" s="16"/>
      <c r="S8" s="16"/>
      <c r="T8" s="16"/>
      <c r="U8" s="16"/>
      <c r="V8" s="16"/>
      <c r="W8" s="16"/>
      <c r="X8" s="16"/>
      <c r="Y8" s="16"/>
      <c r="Z8" s="4"/>
    </row>
    <row r="9" spans="1:26" ht="16.5" customHeight="1">
      <c r="A9" s="92">
        <v>1</v>
      </c>
      <c r="B9" s="108" t="str">
        <f>IF('8. Seguimiento Cuatrimestral'!B9:B11="","",'8. Seguimiento Cuatrimestral'!B9:B11)</f>
        <v>Conocimiento del Riesgo y Efectos del Cambio Climático</v>
      </c>
      <c r="C9" s="108" t="str">
        <f>IF('8. Seguimiento Cuatrimestral'!C9:C11="","",'8. Seguimiento Cuatrimestral'!C9:C11)</f>
        <v>Grupo de Asistencia Técnica - Posibilidad de Afectación Reputacional por incumplimiento en los términos legales de entrega de los respuestas a las solicitudes recibidas, lo que podría generar investigaciones disciplinarias. Debido a que la demanda de solicitudes puede exceder la capacidad de respuesta del grupo de Asistencia Técnica.</v>
      </c>
      <c r="D9" s="108" t="str">
        <f>IF('8. Seguimiento Cuatrimestral'!D9:D11="","",'8. Seguimiento Cuatrimestral'!D9:D11)</f>
        <v>Gestión</v>
      </c>
      <c r="E9" s="116">
        <f>'8. Seguimiento Cuatrimestral'!F9:F11</f>
        <v>0</v>
      </c>
      <c r="F9" s="116">
        <f>'8. Seguimiento Cuatrimestral'!K9:K11</f>
        <v>0</v>
      </c>
      <c r="G9" s="116">
        <f>'8. Seguimiento Cuatrimestral'!N9:N11</f>
        <v>0</v>
      </c>
      <c r="H9" s="116">
        <f>'8. Seguimiento Cuatrimestral'!S9:S11</f>
        <v>0</v>
      </c>
      <c r="I9" s="116">
        <f>'8. Seguimiento Cuatrimestral'!V9:V11</f>
        <v>0</v>
      </c>
      <c r="J9" s="116">
        <f>'8. Seguimiento Cuatrimestral'!AA9:AA11</f>
        <v>0</v>
      </c>
      <c r="K9" s="17"/>
      <c r="L9" s="17"/>
      <c r="M9" s="17"/>
      <c r="N9" s="17"/>
      <c r="O9" s="17"/>
      <c r="P9" s="17"/>
      <c r="Q9" s="17"/>
      <c r="R9" s="17"/>
      <c r="S9" s="17"/>
      <c r="T9" s="17"/>
      <c r="U9" s="17"/>
      <c r="V9" s="17"/>
      <c r="W9" s="17"/>
      <c r="X9" s="17"/>
      <c r="Y9" s="17"/>
      <c r="Z9" s="4"/>
    </row>
    <row r="10" spans="1:26" ht="16.5">
      <c r="A10" s="87"/>
      <c r="B10" s="87"/>
      <c r="C10" s="87"/>
      <c r="D10" s="87"/>
      <c r="E10" s="87"/>
      <c r="F10" s="87"/>
      <c r="G10" s="87"/>
      <c r="H10" s="87"/>
      <c r="I10" s="87"/>
      <c r="J10" s="87"/>
      <c r="K10" s="3"/>
      <c r="L10" s="3"/>
      <c r="M10" s="3"/>
      <c r="N10" s="3"/>
      <c r="O10" s="3"/>
      <c r="P10" s="3"/>
      <c r="Q10" s="3"/>
      <c r="R10" s="3"/>
      <c r="S10" s="3"/>
      <c r="T10" s="3"/>
      <c r="U10" s="3"/>
      <c r="V10" s="3"/>
      <c r="W10" s="3"/>
      <c r="X10" s="3"/>
      <c r="Y10" s="3"/>
      <c r="Z10" s="4"/>
    </row>
    <row r="11" spans="1:26" ht="16.5">
      <c r="A11" s="82"/>
      <c r="B11" s="82"/>
      <c r="C11" s="82"/>
      <c r="D11" s="82"/>
      <c r="E11" s="82"/>
      <c r="F11" s="82"/>
      <c r="G11" s="82"/>
      <c r="H11" s="82"/>
      <c r="I11" s="82"/>
      <c r="J11" s="82"/>
      <c r="K11" s="3"/>
      <c r="L11" s="3"/>
      <c r="M11" s="3"/>
      <c r="N11" s="3"/>
      <c r="O11" s="3"/>
      <c r="P11" s="3"/>
      <c r="Q11" s="3"/>
      <c r="R11" s="3"/>
      <c r="S11" s="3"/>
      <c r="T11" s="3"/>
      <c r="U11" s="3"/>
      <c r="V11" s="3"/>
      <c r="W11" s="3"/>
      <c r="X11" s="3"/>
      <c r="Y11" s="3"/>
      <c r="Z11" s="4"/>
    </row>
    <row r="12" spans="1:26" ht="16.5" customHeight="1">
      <c r="A12" s="92">
        <v>2</v>
      </c>
      <c r="B12" s="108" t="str">
        <f>IF('8. Seguimiento Cuatrimestral'!B12:B14="","",'8. Seguimiento Cuatrimestral'!B12:B14)</f>
        <v>Conocimiento del Riesgo y Efectos del Cambio Climático</v>
      </c>
      <c r="C12" s="108" t="str">
        <f>IF('8. Seguimiento Cuatrimestral'!C12:C14="","",'8. Seguimiento Cuatrimestral'!C12:C14)</f>
        <v>Grupo de Conceptos para la Planificación Territorial - Posibilidad de Afectación Reputacional por la asignación o exclusión de las categorias de amenaza alta no urbanizable o riesgo alto no mitigable en uno o varios predios de propiedad particular realizada por el servidor público a cargo sin que esto corresponda con la realidad.</v>
      </c>
      <c r="D12" s="108" t="str">
        <f>IF('8. Seguimiento Cuatrimestral'!D12:D14="","",'8. Seguimiento Cuatrimestral'!D12:D14)</f>
        <v>Gestión</v>
      </c>
      <c r="E12" s="116">
        <f>'8. Seguimiento Cuatrimestral'!F12:F14</f>
        <v>0</v>
      </c>
      <c r="F12" s="116">
        <f>'8. Seguimiento Cuatrimestral'!K12:K14</f>
        <v>0</v>
      </c>
      <c r="G12" s="116">
        <f>'8. Seguimiento Cuatrimestral'!N12:N14</f>
        <v>0</v>
      </c>
      <c r="H12" s="116">
        <f>'8. Seguimiento Cuatrimestral'!S12:S14</f>
        <v>0</v>
      </c>
      <c r="I12" s="116">
        <f>'8. Seguimiento Cuatrimestral'!V12:V14</f>
        <v>0</v>
      </c>
      <c r="J12" s="116">
        <f>'8. Seguimiento Cuatrimestral'!AA12:AA14</f>
        <v>0</v>
      </c>
      <c r="K12" s="3"/>
      <c r="L12" s="3"/>
      <c r="M12" s="3"/>
      <c r="N12" s="3"/>
      <c r="O12" s="3"/>
      <c r="P12" s="3"/>
      <c r="Q12" s="3"/>
      <c r="R12" s="3"/>
      <c r="S12" s="3"/>
      <c r="T12" s="3"/>
      <c r="U12" s="3"/>
      <c r="V12" s="3"/>
      <c r="W12" s="3"/>
      <c r="X12" s="3"/>
      <c r="Y12" s="3"/>
      <c r="Z12" s="4"/>
    </row>
    <row r="13" spans="1:26" ht="16.5">
      <c r="A13" s="87"/>
      <c r="B13" s="87"/>
      <c r="C13" s="87"/>
      <c r="D13" s="87"/>
      <c r="E13" s="87"/>
      <c r="F13" s="87"/>
      <c r="G13" s="87"/>
      <c r="H13" s="87"/>
      <c r="I13" s="87"/>
      <c r="J13" s="87"/>
      <c r="K13" s="3"/>
      <c r="L13" s="3"/>
      <c r="M13" s="3"/>
      <c r="N13" s="3"/>
      <c r="O13" s="3"/>
      <c r="P13" s="3"/>
      <c r="Q13" s="3"/>
      <c r="R13" s="3"/>
      <c r="S13" s="3"/>
      <c r="T13" s="3"/>
      <c r="U13" s="3"/>
      <c r="V13" s="3"/>
      <c r="W13" s="3"/>
      <c r="X13" s="3"/>
      <c r="Y13" s="3"/>
      <c r="Z13" s="4"/>
    </row>
    <row r="14" spans="1:26" ht="16.5">
      <c r="A14" s="82"/>
      <c r="B14" s="82"/>
      <c r="C14" s="82"/>
      <c r="D14" s="82"/>
      <c r="E14" s="82"/>
      <c r="F14" s="82"/>
      <c r="G14" s="82"/>
      <c r="H14" s="82"/>
      <c r="I14" s="82"/>
      <c r="J14" s="82"/>
      <c r="K14" s="3"/>
      <c r="L14" s="3"/>
      <c r="M14" s="3"/>
      <c r="N14" s="3"/>
      <c r="O14" s="3"/>
      <c r="P14" s="3"/>
      <c r="Q14" s="3"/>
      <c r="R14" s="3"/>
      <c r="S14" s="3"/>
      <c r="T14" s="3"/>
      <c r="U14" s="3"/>
      <c r="V14" s="3"/>
      <c r="W14" s="3"/>
      <c r="X14" s="3"/>
      <c r="Y14" s="3"/>
      <c r="Z14" s="4"/>
    </row>
    <row r="15" spans="1:26" ht="16.5" customHeight="1">
      <c r="A15" s="92">
        <v>3</v>
      </c>
      <c r="B15" s="108" t="str">
        <f>IF('8. Seguimiento Cuatrimestral'!B15:B17="","",'8. Seguimiento Cuatrimestral'!B15:B17)</f>
        <v>Conocimiento del Riesgo y Efectos del Cambio Climático</v>
      </c>
      <c r="C15" s="108" t="str">
        <f>IF('8. Seguimiento Cuatrimestral'!C15:C17="","",'8. Seguimiento Cuatrimestral'!C15:C17)</f>
        <v xml:space="preserve">Grupo de Conceptos para la Planificación Territorial - Posibilidad de Afectación Reputacional por incumplimiento en los términos legales de entrega de los conceptos técnicos para legalización, regularización y/o planes parciales. </v>
      </c>
      <c r="D15" s="108" t="str">
        <f>IF('8. Seguimiento Cuatrimestral'!D15:D17="","",'8. Seguimiento Cuatrimestral'!D15:D17)</f>
        <v>Gestión</v>
      </c>
      <c r="E15" s="116">
        <f>'8. Seguimiento Cuatrimestral'!F15:F17</f>
        <v>0</v>
      </c>
      <c r="F15" s="116">
        <f>'8. Seguimiento Cuatrimestral'!K15:K17</f>
        <v>0</v>
      </c>
      <c r="G15" s="116">
        <f>'8. Seguimiento Cuatrimestral'!N15:N17</f>
        <v>0</v>
      </c>
      <c r="H15" s="116">
        <f>'8. Seguimiento Cuatrimestral'!S15:S17</f>
        <v>0</v>
      </c>
      <c r="I15" s="116">
        <f>'8. Seguimiento Cuatrimestral'!V15:V17</f>
        <v>0</v>
      </c>
      <c r="J15" s="116">
        <f>'8. Seguimiento Cuatrimestral'!AA15:AA17</f>
        <v>0</v>
      </c>
      <c r="K15" s="3"/>
      <c r="L15" s="3"/>
      <c r="M15" s="3"/>
      <c r="N15" s="3"/>
      <c r="O15" s="3"/>
      <c r="P15" s="3"/>
      <c r="Q15" s="3"/>
      <c r="R15" s="3"/>
      <c r="S15" s="3"/>
      <c r="T15" s="3"/>
      <c r="U15" s="3"/>
      <c r="V15" s="3"/>
      <c r="W15" s="3"/>
      <c r="X15" s="3"/>
      <c r="Y15" s="3"/>
      <c r="Z15" s="4"/>
    </row>
    <row r="16" spans="1:26" ht="16.5">
      <c r="A16" s="87"/>
      <c r="B16" s="87"/>
      <c r="C16" s="87"/>
      <c r="D16" s="87"/>
      <c r="E16" s="87"/>
      <c r="F16" s="87"/>
      <c r="G16" s="87"/>
      <c r="H16" s="87"/>
      <c r="I16" s="87"/>
      <c r="J16" s="87"/>
      <c r="K16" s="3"/>
      <c r="L16" s="3"/>
      <c r="M16" s="3"/>
      <c r="N16" s="3"/>
      <c r="O16" s="3"/>
      <c r="P16" s="3"/>
      <c r="Q16" s="3"/>
      <c r="R16" s="3"/>
      <c r="S16" s="3"/>
      <c r="T16" s="3"/>
      <c r="U16" s="3"/>
      <c r="V16" s="3"/>
      <c r="W16" s="3"/>
      <c r="X16" s="3"/>
      <c r="Y16" s="3"/>
      <c r="Z16" s="4"/>
    </row>
    <row r="17" spans="1:26" ht="16.5">
      <c r="A17" s="82"/>
      <c r="B17" s="82"/>
      <c r="C17" s="82"/>
      <c r="D17" s="82"/>
      <c r="E17" s="82"/>
      <c r="F17" s="82"/>
      <c r="G17" s="82"/>
      <c r="H17" s="82"/>
      <c r="I17" s="82"/>
      <c r="J17" s="82"/>
      <c r="K17" s="3"/>
      <c r="L17" s="3"/>
      <c r="M17" s="3"/>
      <c r="N17" s="3"/>
      <c r="O17" s="3"/>
      <c r="P17" s="3"/>
      <c r="Q17" s="3"/>
      <c r="R17" s="3"/>
      <c r="S17" s="3"/>
      <c r="T17" s="3"/>
      <c r="U17" s="3"/>
      <c r="V17" s="3"/>
      <c r="W17" s="3"/>
      <c r="X17" s="3"/>
      <c r="Y17" s="3"/>
      <c r="Z17" s="4"/>
    </row>
    <row r="18" spans="1:26" ht="16.5" customHeight="1">
      <c r="A18" s="92">
        <v>4</v>
      </c>
      <c r="B18" s="108" t="str">
        <f>IF('8. Seguimiento Cuatrimestral'!B18:B20="","",'8. Seguimiento Cuatrimestral'!B18:B20)</f>
        <v>Conocimiento del Riesgo y Efectos del Cambio Climático</v>
      </c>
      <c r="C18" s="108" t="str">
        <f>IF('8. Seguimiento Cuatrimestral'!C18:C20="","",'8. Seguimiento Cuatrimestral'!C18:C20)</f>
        <v>Grupo de Conceptos para la Planificación territorial - Posibilidad de Afectación Reputacional por favorecer la salida rápida o favorable de un concepto técnico de licencias urbanísticas a cambio de que uno o varios de los servidores públicos del proceso reciban de parte de los interesados, dádivas o presiones.</v>
      </c>
      <c r="D18" s="108" t="str">
        <f>IF('8. Seguimiento Cuatrimestral'!D18:D20="","",'8. Seguimiento Cuatrimestral'!D18:D20)</f>
        <v>Corrupción</v>
      </c>
      <c r="E18" s="116">
        <f>'8. Seguimiento Cuatrimestral'!F18:F20</f>
        <v>1</v>
      </c>
      <c r="F18" s="116">
        <f>'8. Seguimiento Cuatrimestral'!K18:K20</f>
        <v>0</v>
      </c>
      <c r="G18" s="116">
        <f>'8. Seguimiento Cuatrimestral'!N18:N20</f>
        <v>0</v>
      </c>
      <c r="H18" s="116">
        <f>'8. Seguimiento Cuatrimestral'!S18:S20</f>
        <v>0</v>
      </c>
      <c r="I18" s="116">
        <f>'8. Seguimiento Cuatrimestral'!V18:V20</f>
        <v>0</v>
      </c>
      <c r="J18" s="116">
        <f>'8. Seguimiento Cuatrimestral'!AA18:AA20</f>
        <v>0</v>
      </c>
      <c r="K18" s="3"/>
      <c r="L18" s="3"/>
      <c r="M18" s="3"/>
      <c r="N18" s="3"/>
      <c r="O18" s="3"/>
      <c r="P18" s="3"/>
      <c r="Q18" s="3"/>
      <c r="R18" s="3"/>
      <c r="S18" s="3"/>
      <c r="T18" s="3"/>
      <c r="U18" s="3"/>
      <c r="V18" s="3"/>
      <c r="W18" s="3"/>
      <c r="X18" s="3"/>
      <c r="Y18" s="3"/>
      <c r="Z18" s="4"/>
    </row>
    <row r="19" spans="1:26" ht="16.5">
      <c r="A19" s="87"/>
      <c r="B19" s="87"/>
      <c r="C19" s="87"/>
      <c r="D19" s="87"/>
      <c r="E19" s="87"/>
      <c r="F19" s="87"/>
      <c r="G19" s="87"/>
      <c r="H19" s="87"/>
      <c r="I19" s="87"/>
      <c r="J19" s="87"/>
      <c r="K19" s="3"/>
      <c r="L19" s="3"/>
      <c r="M19" s="3"/>
      <c r="N19" s="3"/>
      <c r="O19" s="3"/>
      <c r="P19" s="3"/>
      <c r="Q19" s="3"/>
      <c r="R19" s="3"/>
      <c r="S19" s="3"/>
      <c r="T19" s="3"/>
      <c r="U19" s="3"/>
      <c r="V19" s="3"/>
      <c r="W19" s="3"/>
      <c r="X19" s="3"/>
      <c r="Y19" s="3"/>
      <c r="Z19" s="4"/>
    </row>
    <row r="20" spans="1:26" ht="16.5">
      <c r="A20" s="82"/>
      <c r="B20" s="82"/>
      <c r="C20" s="82"/>
      <c r="D20" s="82"/>
      <c r="E20" s="82"/>
      <c r="F20" s="82"/>
      <c r="G20" s="82"/>
      <c r="H20" s="82"/>
      <c r="I20" s="82"/>
      <c r="J20" s="82"/>
      <c r="K20" s="3"/>
      <c r="L20" s="3"/>
      <c r="M20" s="3"/>
      <c r="N20" s="3"/>
      <c r="O20" s="3"/>
      <c r="P20" s="3"/>
      <c r="Q20" s="3"/>
      <c r="R20" s="3"/>
      <c r="S20" s="3"/>
      <c r="T20" s="3"/>
      <c r="U20" s="3"/>
      <c r="V20" s="3"/>
      <c r="W20" s="3"/>
      <c r="X20" s="3"/>
      <c r="Y20" s="3"/>
      <c r="Z20" s="4"/>
    </row>
    <row r="21" spans="1:26" ht="16.5" customHeight="1">
      <c r="A21" s="92">
        <v>5</v>
      </c>
      <c r="B21" s="108" t="str">
        <f>IF('8. Seguimiento Cuatrimestral'!B21:B23="","",'8. Seguimiento Cuatrimestral'!B21:B23)</f>
        <v>Conocimiento del Riesgo y Efectos del Cambio Climático</v>
      </c>
      <c r="C21" s="108" t="str">
        <f>IF('8. Seguimiento Cuatrimestral'!C21:C23="","",'8. Seguimiento Cuatrimestral'!C21:C23)</f>
        <v xml:space="preserve">Grupo de Conceptos para el desarrollo de proyectos públicos en el Distrito capital. – Posibilidad de Afectación Económica o Presupuestal por el incumplimiento en la elaboración y emisión de las Certificaciones de riesgo, que pueda afectar la buena imagen ante la ciudadanía que tiene la entidad, debido a factores internos (Falta de personal para la elaboración de respuestas) y externos (Cantidad de solicitudes recibidas) para dar respuesta a la cantidad de solicitudes recibidas. </v>
      </c>
      <c r="D21" s="108" t="str">
        <f>IF('8. Seguimiento Cuatrimestral'!D21:D23="","",'8. Seguimiento Cuatrimestral'!D21:D23)</f>
        <v>Gestión</v>
      </c>
      <c r="E21" s="116">
        <f>'8. Seguimiento Cuatrimestral'!F21:F23</f>
        <v>0</v>
      </c>
      <c r="F21" s="116">
        <f>'8. Seguimiento Cuatrimestral'!K21:K23</f>
        <v>0</v>
      </c>
      <c r="G21" s="116">
        <f>'8. Seguimiento Cuatrimestral'!N21:N23</f>
        <v>0</v>
      </c>
      <c r="H21" s="116">
        <f>'8. Seguimiento Cuatrimestral'!S21:S23</f>
        <v>0</v>
      </c>
      <c r="I21" s="116">
        <f>'8. Seguimiento Cuatrimestral'!V21:V23</f>
        <v>0</v>
      </c>
      <c r="J21" s="116">
        <f>'8. Seguimiento Cuatrimestral'!AA21:AA23</f>
        <v>0</v>
      </c>
      <c r="K21" s="3"/>
      <c r="L21" s="3"/>
      <c r="M21" s="3"/>
      <c r="N21" s="3"/>
      <c r="O21" s="3"/>
      <c r="P21" s="3"/>
      <c r="Q21" s="3"/>
      <c r="R21" s="3"/>
      <c r="S21" s="3"/>
      <c r="T21" s="3"/>
      <c r="U21" s="3"/>
      <c r="V21" s="3"/>
      <c r="W21" s="3"/>
      <c r="X21" s="3"/>
      <c r="Y21" s="3"/>
      <c r="Z21" s="4"/>
    </row>
    <row r="22" spans="1:26" ht="15.75" customHeight="1">
      <c r="A22" s="87"/>
      <c r="B22" s="87"/>
      <c r="C22" s="87"/>
      <c r="D22" s="87"/>
      <c r="E22" s="87"/>
      <c r="F22" s="87"/>
      <c r="G22" s="87"/>
      <c r="H22" s="87"/>
      <c r="I22" s="87"/>
      <c r="J22" s="87"/>
      <c r="K22" s="3"/>
      <c r="L22" s="3"/>
      <c r="M22" s="3"/>
      <c r="N22" s="3"/>
      <c r="O22" s="3"/>
      <c r="P22" s="3"/>
      <c r="Q22" s="3"/>
      <c r="R22" s="3"/>
      <c r="S22" s="3"/>
      <c r="T22" s="3"/>
      <c r="U22" s="3"/>
      <c r="V22" s="3"/>
      <c r="W22" s="3"/>
      <c r="X22" s="3"/>
      <c r="Y22" s="3"/>
      <c r="Z22" s="4"/>
    </row>
    <row r="23" spans="1:26" ht="15.75" customHeight="1">
      <c r="A23" s="82"/>
      <c r="B23" s="82"/>
      <c r="C23" s="82"/>
      <c r="D23" s="82"/>
      <c r="E23" s="82"/>
      <c r="F23" s="82"/>
      <c r="G23" s="82"/>
      <c r="H23" s="82"/>
      <c r="I23" s="82"/>
      <c r="J23" s="82"/>
      <c r="K23" s="3"/>
      <c r="L23" s="3"/>
      <c r="M23" s="3"/>
      <c r="N23" s="3"/>
      <c r="O23" s="3"/>
      <c r="P23" s="3"/>
      <c r="Q23" s="3"/>
      <c r="R23" s="3"/>
      <c r="S23" s="3"/>
      <c r="T23" s="3"/>
      <c r="U23" s="3"/>
      <c r="V23" s="3"/>
      <c r="W23" s="3"/>
      <c r="X23" s="3"/>
      <c r="Y23" s="3"/>
      <c r="Z23" s="4"/>
    </row>
    <row r="24" spans="1:26" ht="16.5" customHeight="1">
      <c r="A24" s="92">
        <v>6</v>
      </c>
      <c r="B24" s="108" t="str">
        <f>IF('8. Seguimiento Cuatrimestral'!B24:B26="","",'8. Seguimiento Cuatrimestral'!B24:B26)</f>
        <v>Conocimiento del Riesgo y Efectos del Cambio Climático</v>
      </c>
      <c r="C24" s="108" t="str">
        <f>IF('8. Seguimiento Cuatrimestral'!C24:C26="","",'8. Seguimiento Cuatrimestral'!C24:C26)</f>
        <v xml:space="preserve">Posibilidad de afectación reputacional porque la información de los escenarios de riesgos que se encuentra publicada este desactualizada o sin soportes técnicos o sin incluir cambios normativos y que la comunidad consulte información imprecisa  o que la información misional esté desactualizada. </v>
      </c>
      <c r="D24" s="108" t="str">
        <f>IF('8. Seguimiento Cuatrimestral'!D24:D26="","",'8. Seguimiento Cuatrimestral'!D24:D26)</f>
        <v>Gestión</v>
      </c>
      <c r="E24" s="116">
        <f>'8. Seguimiento Cuatrimestral'!F24:F26</f>
        <v>0</v>
      </c>
      <c r="F24" s="116">
        <f>'8. Seguimiento Cuatrimestral'!K24:K26</f>
        <v>0</v>
      </c>
      <c r="G24" s="116">
        <f>'8. Seguimiento Cuatrimestral'!N24:N26</f>
        <v>0</v>
      </c>
      <c r="H24" s="116">
        <f>'8. Seguimiento Cuatrimestral'!S24:S26</f>
        <v>0</v>
      </c>
      <c r="I24" s="116">
        <f>'8. Seguimiento Cuatrimestral'!V24:V26</f>
        <v>0</v>
      </c>
      <c r="J24" s="116">
        <f>'8. Seguimiento Cuatrimestral'!AA24:AA26</f>
        <v>0</v>
      </c>
      <c r="K24" s="3"/>
      <c r="L24" s="3"/>
      <c r="M24" s="3"/>
      <c r="N24" s="3"/>
      <c r="O24" s="3"/>
      <c r="P24" s="3"/>
      <c r="Q24" s="3"/>
      <c r="R24" s="3"/>
      <c r="S24" s="3"/>
      <c r="T24" s="3"/>
      <c r="U24" s="3"/>
      <c r="V24" s="3"/>
      <c r="W24" s="3"/>
      <c r="X24" s="3"/>
      <c r="Y24" s="3"/>
      <c r="Z24" s="4"/>
    </row>
    <row r="25" spans="1:26" ht="15.75" customHeight="1">
      <c r="A25" s="87"/>
      <c r="B25" s="87"/>
      <c r="C25" s="87"/>
      <c r="D25" s="87"/>
      <c r="E25" s="87"/>
      <c r="F25" s="87"/>
      <c r="G25" s="87"/>
      <c r="H25" s="87"/>
      <c r="I25" s="87"/>
      <c r="J25" s="87"/>
      <c r="K25" s="3"/>
      <c r="L25" s="3"/>
      <c r="M25" s="3"/>
      <c r="N25" s="3"/>
      <c r="O25" s="3"/>
      <c r="P25" s="3"/>
      <c r="Q25" s="3"/>
      <c r="R25" s="3"/>
      <c r="S25" s="3"/>
      <c r="T25" s="3"/>
      <c r="U25" s="3"/>
      <c r="V25" s="3"/>
      <c r="W25" s="3"/>
      <c r="X25" s="3"/>
      <c r="Y25" s="3"/>
      <c r="Z25" s="4"/>
    </row>
    <row r="26" spans="1:26" ht="15.75" customHeight="1">
      <c r="A26" s="82"/>
      <c r="B26" s="82"/>
      <c r="C26" s="82"/>
      <c r="D26" s="82"/>
      <c r="E26" s="82"/>
      <c r="F26" s="82"/>
      <c r="G26" s="82"/>
      <c r="H26" s="82"/>
      <c r="I26" s="82"/>
      <c r="J26" s="82"/>
      <c r="K26" s="3"/>
      <c r="L26" s="3"/>
      <c r="M26" s="3"/>
      <c r="N26" s="3"/>
      <c r="O26" s="3"/>
      <c r="P26" s="3"/>
      <c r="Q26" s="3"/>
      <c r="R26" s="3"/>
      <c r="S26" s="3"/>
      <c r="T26" s="3"/>
      <c r="U26" s="3"/>
      <c r="V26" s="3"/>
      <c r="W26" s="3"/>
      <c r="X26" s="3"/>
      <c r="Y26" s="3"/>
      <c r="Z26" s="4"/>
    </row>
    <row r="27" spans="1:26" ht="16.5" customHeight="1">
      <c r="A27" s="92">
        <v>7</v>
      </c>
      <c r="B27" s="108" t="str">
        <f>IF('8. Seguimiento Cuatrimestral'!B27:B29="","",'8. Seguimiento Cuatrimestral'!B27:B29)</f>
        <v>Conocimiento del Riesgo y Efectos del Cambio Climático</v>
      </c>
      <c r="C27" s="108" t="str">
        <f>IF('8. Seguimiento Cuatrimestral'!C27:C29="","",'8. Seguimiento Cuatrimestral'!C27:C29)</f>
        <v>Posibilidad de afectación económica de la entidad, por incumplimiento en la obtención de los estudios o diseños, debido a la entrega de productos incompletos o desviaciones en el cronograma que no fuesen gestionadas contractualmente.</v>
      </c>
      <c r="D27" s="108" t="str">
        <f>IF('8. Seguimiento Cuatrimestral'!D27:D29="","",'8. Seguimiento Cuatrimestral'!D27:D29)</f>
        <v>Gestión</v>
      </c>
      <c r="E27" s="116">
        <f>'8. Seguimiento Cuatrimestral'!F27:F29</f>
        <v>0</v>
      </c>
      <c r="F27" s="116">
        <f>'8. Seguimiento Cuatrimestral'!K27:K29</f>
        <v>0</v>
      </c>
      <c r="G27" s="116">
        <f>'8. Seguimiento Cuatrimestral'!N27:N29</f>
        <v>0</v>
      </c>
      <c r="H27" s="116">
        <f>'8. Seguimiento Cuatrimestral'!S27:S29</f>
        <v>0</v>
      </c>
      <c r="I27" s="116">
        <f>'8. Seguimiento Cuatrimestral'!V27:V29</f>
        <v>0</v>
      </c>
      <c r="J27" s="116">
        <f>'8. Seguimiento Cuatrimestral'!AA27:AA29</f>
        <v>0</v>
      </c>
      <c r="K27" s="3"/>
      <c r="L27" s="3"/>
      <c r="M27" s="3"/>
      <c r="N27" s="3"/>
      <c r="O27" s="3"/>
      <c r="P27" s="3"/>
      <c r="Q27" s="3"/>
      <c r="R27" s="3"/>
      <c r="S27" s="3"/>
      <c r="T27" s="3"/>
      <c r="U27" s="3"/>
      <c r="V27" s="3"/>
      <c r="W27" s="3"/>
      <c r="X27" s="3"/>
      <c r="Y27" s="3"/>
      <c r="Z27" s="4"/>
    </row>
    <row r="28" spans="1:26" ht="15.75" customHeight="1">
      <c r="A28" s="87"/>
      <c r="B28" s="87"/>
      <c r="C28" s="87"/>
      <c r="D28" s="87"/>
      <c r="E28" s="87"/>
      <c r="F28" s="87"/>
      <c r="G28" s="87"/>
      <c r="H28" s="87"/>
      <c r="I28" s="87"/>
      <c r="J28" s="87"/>
      <c r="K28" s="3"/>
      <c r="L28" s="3"/>
      <c r="M28" s="3"/>
      <c r="N28" s="3"/>
      <c r="O28" s="3"/>
      <c r="P28" s="3"/>
      <c r="Q28" s="3"/>
      <c r="R28" s="3"/>
      <c r="S28" s="3"/>
      <c r="T28" s="3"/>
      <c r="U28" s="3"/>
      <c r="V28" s="3"/>
      <c r="W28" s="3"/>
      <c r="X28" s="3"/>
      <c r="Y28" s="3"/>
      <c r="Z28" s="4"/>
    </row>
    <row r="29" spans="1:26" ht="15.75" customHeight="1">
      <c r="A29" s="82"/>
      <c r="B29" s="82"/>
      <c r="C29" s="82"/>
      <c r="D29" s="82"/>
      <c r="E29" s="82"/>
      <c r="F29" s="82"/>
      <c r="G29" s="82"/>
      <c r="H29" s="82"/>
      <c r="I29" s="82"/>
      <c r="J29" s="82"/>
      <c r="K29" s="3"/>
      <c r="L29" s="3"/>
      <c r="M29" s="3"/>
      <c r="N29" s="3"/>
      <c r="O29" s="3"/>
      <c r="P29" s="3"/>
      <c r="Q29" s="3"/>
      <c r="R29" s="3"/>
      <c r="S29" s="3"/>
      <c r="T29" s="3"/>
      <c r="U29" s="3"/>
      <c r="V29" s="3"/>
      <c r="W29" s="3"/>
      <c r="X29" s="3"/>
      <c r="Y29" s="3"/>
      <c r="Z29" s="4"/>
    </row>
    <row r="30" spans="1:26" ht="16.5" customHeight="1">
      <c r="A30" s="92">
        <v>8</v>
      </c>
      <c r="B30" s="108" t="str">
        <f>IF('8. Seguimiento Cuatrimestral'!B30:B32="","",'8. Seguimiento Cuatrimestral'!B30:B32)</f>
        <v>Conocimiento del Riesgo y Efectos del Cambio Climático</v>
      </c>
      <c r="C30" s="108" t="str">
        <f>IF('8. Seguimiento Cuatrimestral'!C30:C32="","",'8. Seguimiento Cuatrimestral'!C30:C32)</f>
        <v>Posibilidad de afectación económica o presupuestal y reputacional por la ausencia o inadecuado seguimiento a la ejecución de los contratos de bienes y/o servicios supervisados por el equipo, debido a malas prácticas de supervisión de contratos en su fase de ejecución.</v>
      </c>
      <c r="D30" s="108" t="str">
        <f>IF('8. Seguimiento Cuatrimestral'!D30:D32="","",'8. Seguimiento Cuatrimestral'!D30:D32)</f>
        <v>Gestión</v>
      </c>
      <c r="E30" s="116">
        <f>'8. Seguimiento Cuatrimestral'!F30:F32</f>
        <v>0</v>
      </c>
      <c r="F30" s="116">
        <f>'8. Seguimiento Cuatrimestral'!K30:K32</f>
        <v>0</v>
      </c>
      <c r="G30" s="116">
        <f>'8. Seguimiento Cuatrimestral'!N30:N32</f>
        <v>0</v>
      </c>
      <c r="H30" s="116">
        <f>'8. Seguimiento Cuatrimestral'!S30:S32</f>
        <v>0</v>
      </c>
      <c r="I30" s="116">
        <f>'8. Seguimiento Cuatrimestral'!V30:V32</f>
        <v>0</v>
      </c>
      <c r="J30" s="116">
        <f>'8. Seguimiento Cuatrimestral'!AA30:AA32</f>
        <v>0</v>
      </c>
      <c r="K30" s="3"/>
      <c r="L30" s="3"/>
      <c r="M30" s="3"/>
      <c r="N30" s="3"/>
      <c r="O30" s="3"/>
      <c r="P30" s="3"/>
      <c r="Q30" s="3"/>
      <c r="R30" s="3"/>
      <c r="S30" s="3"/>
      <c r="T30" s="3"/>
      <c r="U30" s="3"/>
      <c r="V30" s="3"/>
      <c r="W30" s="3"/>
      <c r="X30" s="3"/>
      <c r="Y30" s="3"/>
      <c r="Z30" s="4"/>
    </row>
    <row r="31" spans="1:26" ht="15.75" customHeight="1">
      <c r="A31" s="87"/>
      <c r="B31" s="87"/>
      <c r="C31" s="87"/>
      <c r="D31" s="87"/>
      <c r="E31" s="87"/>
      <c r="F31" s="87"/>
      <c r="G31" s="87"/>
      <c r="H31" s="87"/>
      <c r="I31" s="87"/>
      <c r="J31" s="87"/>
      <c r="K31" s="3"/>
      <c r="L31" s="3"/>
      <c r="M31" s="3"/>
      <c r="N31" s="3"/>
      <c r="O31" s="3"/>
      <c r="P31" s="3"/>
      <c r="Q31" s="3"/>
      <c r="R31" s="3"/>
      <c r="S31" s="3"/>
      <c r="T31" s="3"/>
      <c r="U31" s="3"/>
      <c r="V31" s="3"/>
      <c r="W31" s="3"/>
      <c r="X31" s="3"/>
      <c r="Y31" s="3"/>
      <c r="Z31" s="4"/>
    </row>
    <row r="32" spans="1:26" ht="15.75" customHeight="1">
      <c r="A32" s="82"/>
      <c r="B32" s="82"/>
      <c r="C32" s="82"/>
      <c r="D32" s="82"/>
      <c r="E32" s="82"/>
      <c r="F32" s="82"/>
      <c r="G32" s="82"/>
      <c r="H32" s="82"/>
      <c r="I32" s="82"/>
      <c r="J32" s="82"/>
      <c r="K32" s="3"/>
      <c r="L32" s="3"/>
      <c r="M32" s="3"/>
      <c r="N32" s="3"/>
      <c r="O32" s="3"/>
      <c r="P32" s="3"/>
      <c r="Q32" s="3"/>
      <c r="R32" s="3"/>
      <c r="S32" s="3"/>
      <c r="T32" s="3"/>
      <c r="U32" s="3"/>
      <c r="V32" s="3"/>
      <c r="W32" s="3"/>
      <c r="X32" s="3"/>
      <c r="Y32" s="3"/>
      <c r="Z32" s="4"/>
    </row>
    <row r="33" spans="1:26" ht="16.5" customHeight="1">
      <c r="A33" s="92">
        <v>9</v>
      </c>
      <c r="B33" s="108" t="str">
        <f>IF('8. Seguimiento Cuatrimestral'!B33:B35="","",'8. Seguimiento Cuatrimestral'!B33:B35)</f>
        <v>Conocimiento del Riesgo y Efectos del Cambio Climático</v>
      </c>
      <c r="C33" s="108" t="str">
        <f>IF('8. Seguimiento Cuatrimestral'!C33:C35="","",'8. Seguimiento Cuatrimestral'!C33:C35)</f>
        <v>Grupo SIG - Posibilidad de Afectación Reputacional  porque la información sobre Conceptos y Diagnósticos Técnicos Emitidos en la Base de Datos Geográfica Corporativa del IDIGER, se encuentra desactualizada, afectando la consulta de antecedentes y ocasionando respuestas oficiales incompletas o con información desactualizada. Esto debido a que no se informa oportunamente al grupo del Sistema de Información Geográfica sobre la emisión de los documentos.</v>
      </c>
      <c r="D33" s="108" t="str">
        <f>IF('8. Seguimiento Cuatrimestral'!D33:D35="","",'8. Seguimiento Cuatrimestral'!D33:D35)</f>
        <v>Gestión</v>
      </c>
      <c r="E33" s="116">
        <f>'8. Seguimiento Cuatrimestral'!F33:F35</f>
        <v>0</v>
      </c>
      <c r="F33" s="116">
        <f>'8. Seguimiento Cuatrimestral'!K33:K35</f>
        <v>0</v>
      </c>
      <c r="G33" s="116">
        <f>'8. Seguimiento Cuatrimestral'!N33:N35</f>
        <v>0</v>
      </c>
      <c r="H33" s="116">
        <f>'8. Seguimiento Cuatrimestral'!S33:S35</f>
        <v>0</v>
      </c>
      <c r="I33" s="116">
        <f>'8. Seguimiento Cuatrimestral'!V33:V35</f>
        <v>0</v>
      </c>
      <c r="J33" s="116">
        <f>'8. Seguimiento Cuatrimestral'!AA33:AA35</f>
        <v>0</v>
      </c>
      <c r="K33" s="3"/>
      <c r="L33" s="3"/>
      <c r="M33" s="3"/>
      <c r="N33" s="3"/>
      <c r="O33" s="3"/>
      <c r="P33" s="3"/>
      <c r="Q33" s="3"/>
      <c r="R33" s="3"/>
      <c r="S33" s="3"/>
      <c r="T33" s="3"/>
      <c r="U33" s="3"/>
      <c r="V33" s="3"/>
      <c r="W33" s="3"/>
      <c r="X33" s="3"/>
      <c r="Y33" s="3"/>
      <c r="Z33" s="4"/>
    </row>
    <row r="34" spans="1:26" ht="15.75" customHeight="1">
      <c r="A34" s="87"/>
      <c r="B34" s="87"/>
      <c r="C34" s="87"/>
      <c r="D34" s="87"/>
      <c r="E34" s="87"/>
      <c r="F34" s="87"/>
      <c r="G34" s="87"/>
      <c r="H34" s="87"/>
      <c r="I34" s="87"/>
      <c r="J34" s="87"/>
      <c r="K34" s="3"/>
      <c r="L34" s="3"/>
      <c r="M34" s="3"/>
      <c r="N34" s="3"/>
      <c r="O34" s="3"/>
      <c r="P34" s="3"/>
      <c r="Q34" s="3"/>
      <c r="R34" s="3"/>
      <c r="S34" s="3"/>
      <c r="T34" s="3"/>
      <c r="U34" s="3"/>
      <c r="V34" s="3"/>
      <c r="W34" s="3"/>
      <c r="X34" s="3"/>
      <c r="Y34" s="3"/>
      <c r="Z34" s="4"/>
    </row>
    <row r="35" spans="1:26" ht="15.75" customHeight="1">
      <c r="A35" s="82"/>
      <c r="B35" s="82"/>
      <c r="C35" s="82"/>
      <c r="D35" s="82"/>
      <c r="E35" s="82"/>
      <c r="F35" s="82"/>
      <c r="G35" s="82"/>
      <c r="H35" s="82"/>
      <c r="I35" s="82"/>
      <c r="J35" s="82"/>
      <c r="K35" s="3"/>
      <c r="L35" s="3"/>
      <c r="M35" s="3"/>
      <c r="N35" s="3"/>
      <c r="O35" s="3"/>
      <c r="P35" s="3"/>
      <c r="Q35" s="3"/>
      <c r="R35" s="3"/>
      <c r="S35" s="3"/>
      <c r="T35" s="3"/>
      <c r="U35" s="3"/>
      <c r="V35" s="3"/>
      <c r="W35" s="3"/>
      <c r="X35" s="3"/>
      <c r="Y35" s="3"/>
      <c r="Z35" s="4"/>
    </row>
    <row r="36" spans="1:26" ht="16.5" customHeight="1">
      <c r="A36" s="92">
        <v>10</v>
      </c>
      <c r="B36" s="108" t="str">
        <f>IF('8. Seguimiento Cuatrimestral'!B36:B38="","",'8. Seguimiento Cuatrimestral'!B36:B38)</f>
        <v/>
      </c>
      <c r="C36" s="108" t="str">
        <f>IF('8. Seguimiento Cuatrimestral'!C36:C38="","",'8. Seguimiento Cuatrimestral'!C36:C38)</f>
        <v/>
      </c>
      <c r="D36" s="108" t="str">
        <f>IF('8. Seguimiento Cuatrimestral'!D36:D38="","",'8. Seguimiento Cuatrimestral'!D36:D38)</f>
        <v/>
      </c>
      <c r="E36" s="116">
        <f>'8. Seguimiento Cuatrimestral'!F36:F38</f>
        <v>0</v>
      </c>
      <c r="F36" s="116">
        <f>'8. Seguimiento Cuatrimestral'!K36:K38</f>
        <v>0</v>
      </c>
      <c r="G36" s="116">
        <f>'8. Seguimiento Cuatrimestral'!N36:N38</f>
        <v>0</v>
      </c>
      <c r="H36" s="116">
        <f>'8. Seguimiento Cuatrimestral'!S36:S38</f>
        <v>0</v>
      </c>
      <c r="I36" s="116">
        <f>'8. Seguimiento Cuatrimestral'!V36:V38</f>
        <v>0</v>
      </c>
      <c r="J36" s="116">
        <f>'8. Seguimiento Cuatrimestral'!AA36:AA38</f>
        <v>0</v>
      </c>
      <c r="K36" s="3"/>
      <c r="L36" s="3"/>
      <c r="M36" s="3"/>
      <c r="N36" s="3"/>
      <c r="O36" s="3"/>
      <c r="P36" s="3"/>
      <c r="Q36" s="3"/>
      <c r="R36" s="3"/>
      <c r="S36" s="3"/>
      <c r="T36" s="3"/>
      <c r="U36" s="3"/>
      <c r="V36" s="3"/>
      <c r="W36" s="3"/>
      <c r="X36" s="3"/>
      <c r="Y36" s="3"/>
      <c r="Z36" s="4"/>
    </row>
    <row r="37" spans="1:26" ht="15.75" customHeight="1">
      <c r="A37" s="87"/>
      <c r="B37" s="87"/>
      <c r="C37" s="87"/>
      <c r="D37" s="87"/>
      <c r="E37" s="87"/>
      <c r="F37" s="87"/>
      <c r="G37" s="87"/>
      <c r="H37" s="87"/>
      <c r="I37" s="87"/>
      <c r="J37" s="87"/>
      <c r="K37" s="3"/>
      <c r="L37" s="3"/>
      <c r="M37" s="3"/>
      <c r="N37" s="3"/>
      <c r="O37" s="3"/>
      <c r="P37" s="3"/>
      <c r="Q37" s="3"/>
      <c r="R37" s="3"/>
      <c r="S37" s="3"/>
      <c r="T37" s="3"/>
      <c r="U37" s="3"/>
      <c r="V37" s="3"/>
      <c r="W37" s="3"/>
      <c r="X37" s="3"/>
      <c r="Y37" s="3"/>
      <c r="Z37" s="4"/>
    </row>
    <row r="38" spans="1:26" ht="15.75" customHeight="1">
      <c r="A38" s="82"/>
      <c r="B38" s="82"/>
      <c r="C38" s="82"/>
      <c r="D38" s="82"/>
      <c r="E38" s="82"/>
      <c r="F38" s="82"/>
      <c r="G38" s="82"/>
      <c r="H38" s="82"/>
      <c r="I38" s="82"/>
      <c r="J38" s="82"/>
      <c r="K38" s="3"/>
      <c r="L38" s="3"/>
      <c r="M38" s="3"/>
      <c r="N38" s="3"/>
      <c r="O38" s="3"/>
      <c r="P38" s="3"/>
      <c r="Q38" s="3"/>
      <c r="R38" s="3"/>
      <c r="S38" s="3"/>
      <c r="T38" s="3"/>
      <c r="U38" s="3"/>
      <c r="V38" s="3"/>
      <c r="W38" s="3"/>
      <c r="X38" s="3"/>
      <c r="Y38" s="3"/>
      <c r="Z38" s="4"/>
    </row>
    <row r="39" spans="1:26" ht="16.5" customHeight="1">
      <c r="A39" s="92">
        <v>11</v>
      </c>
      <c r="B39" s="108" t="str">
        <f>IF('8. Seguimiento Cuatrimestral'!B39:B41="","",'8. Seguimiento Cuatrimestral'!B39:B41)</f>
        <v/>
      </c>
      <c r="C39" s="108" t="str">
        <f>IF('8. Seguimiento Cuatrimestral'!C39:C41="","",'8. Seguimiento Cuatrimestral'!C39:C41)</f>
        <v/>
      </c>
      <c r="D39" s="108" t="str">
        <f>IF('8. Seguimiento Cuatrimestral'!D39:D41="","",'8. Seguimiento Cuatrimestral'!D39:D41)</f>
        <v/>
      </c>
      <c r="E39" s="116">
        <f>'8. Seguimiento Cuatrimestral'!F39:F41</f>
        <v>0</v>
      </c>
      <c r="F39" s="116">
        <f>'8. Seguimiento Cuatrimestral'!K39:K41</f>
        <v>0</v>
      </c>
      <c r="G39" s="116">
        <f>'8. Seguimiento Cuatrimestral'!N39:N41</f>
        <v>0</v>
      </c>
      <c r="H39" s="116">
        <f>'8. Seguimiento Cuatrimestral'!S39:S41</f>
        <v>0</v>
      </c>
      <c r="I39" s="116">
        <f>'8. Seguimiento Cuatrimestral'!V39:V41</f>
        <v>0</v>
      </c>
      <c r="J39" s="116">
        <f>'8. Seguimiento Cuatrimestral'!AA39:AA41</f>
        <v>0</v>
      </c>
      <c r="K39" s="3"/>
      <c r="L39" s="3"/>
      <c r="M39" s="3"/>
      <c r="N39" s="3"/>
      <c r="O39" s="3"/>
      <c r="P39" s="3"/>
      <c r="Q39" s="3"/>
      <c r="R39" s="3"/>
      <c r="S39" s="3"/>
      <c r="T39" s="3"/>
      <c r="U39" s="3"/>
      <c r="V39" s="3"/>
      <c r="W39" s="3"/>
      <c r="X39" s="3"/>
      <c r="Y39" s="3"/>
      <c r="Z39" s="4"/>
    </row>
    <row r="40" spans="1:26" ht="15.75" customHeight="1">
      <c r="A40" s="87"/>
      <c r="B40" s="87"/>
      <c r="C40" s="87"/>
      <c r="D40" s="87"/>
      <c r="E40" s="87"/>
      <c r="F40" s="87"/>
      <c r="G40" s="87"/>
      <c r="H40" s="87"/>
      <c r="I40" s="87"/>
      <c r="J40" s="87"/>
      <c r="K40" s="3"/>
      <c r="L40" s="3"/>
      <c r="M40" s="3"/>
      <c r="N40" s="3"/>
      <c r="O40" s="3"/>
      <c r="P40" s="3"/>
      <c r="Q40" s="3"/>
      <c r="R40" s="3"/>
      <c r="S40" s="3"/>
      <c r="T40" s="3"/>
      <c r="U40" s="3"/>
      <c r="V40" s="3"/>
      <c r="W40" s="3"/>
      <c r="X40" s="3"/>
      <c r="Y40" s="3"/>
      <c r="Z40" s="4"/>
    </row>
    <row r="41" spans="1:26" ht="15.75" customHeight="1">
      <c r="A41" s="82"/>
      <c r="B41" s="82"/>
      <c r="C41" s="82"/>
      <c r="D41" s="82"/>
      <c r="E41" s="82"/>
      <c r="F41" s="82"/>
      <c r="G41" s="82"/>
      <c r="H41" s="82"/>
      <c r="I41" s="82"/>
      <c r="J41" s="82"/>
      <c r="K41" s="3"/>
      <c r="L41" s="3"/>
      <c r="M41" s="3"/>
      <c r="N41" s="3"/>
      <c r="O41" s="3"/>
      <c r="P41" s="3"/>
      <c r="Q41" s="3"/>
      <c r="R41" s="3"/>
      <c r="S41" s="3"/>
      <c r="T41" s="3"/>
      <c r="U41" s="3"/>
      <c r="V41" s="3"/>
      <c r="W41" s="3"/>
      <c r="X41" s="3"/>
      <c r="Y41" s="3"/>
      <c r="Z41" s="4"/>
    </row>
    <row r="42" spans="1:26" ht="16.5" customHeight="1">
      <c r="A42" s="92">
        <v>12</v>
      </c>
      <c r="B42" s="108" t="str">
        <f>IF('8. Seguimiento Cuatrimestral'!B42:B44="","",'8. Seguimiento Cuatrimestral'!B42:B44)</f>
        <v/>
      </c>
      <c r="C42" s="108" t="str">
        <f>IF('8. Seguimiento Cuatrimestral'!C42:C44="","",'8. Seguimiento Cuatrimestral'!C42:C44)</f>
        <v/>
      </c>
      <c r="D42" s="108" t="str">
        <f>IF('8. Seguimiento Cuatrimestral'!D42:D44="","",'8. Seguimiento Cuatrimestral'!D42:D44)</f>
        <v/>
      </c>
      <c r="E42" s="116">
        <f>'8. Seguimiento Cuatrimestral'!F42:F44</f>
        <v>0</v>
      </c>
      <c r="F42" s="116">
        <f>'8. Seguimiento Cuatrimestral'!K42:K44</f>
        <v>0</v>
      </c>
      <c r="G42" s="116">
        <f>'8. Seguimiento Cuatrimestral'!N42:N44</f>
        <v>0</v>
      </c>
      <c r="H42" s="116">
        <f>'8. Seguimiento Cuatrimestral'!S42:S44</f>
        <v>0</v>
      </c>
      <c r="I42" s="116">
        <f>'8. Seguimiento Cuatrimestral'!V42:V44</f>
        <v>0</v>
      </c>
      <c r="J42" s="116">
        <f>'8. Seguimiento Cuatrimestral'!AA42:AA44</f>
        <v>0</v>
      </c>
      <c r="K42" s="3"/>
      <c r="L42" s="3"/>
      <c r="M42" s="3"/>
      <c r="N42" s="3"/>
      <c r="O42" s="3"/>
      <c r="P42" s="3"/>
      <c r="Q42" s="3"/>
      <c r="R42" s="3"/>
      <c r="S42" s="3"/>
      <c r="T42" s="3"/>
      <c r="U42" s="3"/>
      <c r="V42" s="3"/>
      <c r="W42" s="3"/>
      <c r="X42" s="3"/>
      <c r="Y42" s="3"/>
      <c r="Z42" s="4"/>
    </row>
    <row r="43" spans="1:26" ht="15.75" customHeight="1">
      <c r="A43" s="87"/>
      <c r="B43" s="87"/>
      <c r="C43" s="87"/>
      <c r="D43" s="87"/>
      <c r="E43" s="87"/>
      <c r="F43" s="87"/>
      <c r="G43" s="87"/>
      <c r="H43" s="87"/>
      <c r="I43" s="87"/>
      <c r="J43" s="87"/>
      <c r="K43" s="3"/>
      <c r="L43" s="3"/>
      <c r="M43" s="3"/>
      <c r="N43" s="3"/>
      <c r="O43" s="3"/>
      <c r="P43" s="3"/>
      <c r="Q43" s="3"/>
      <c r="R43" s="3"/>
      <c r="S43" s="3"/>
      <c r="T43" s="3"/>
      <c r="U43" s="3"/>
      <c r="V43" s="3"/>
      <c r="W43" s="3"/>
      <c r="X43" s="3"/>
      <c r="Y43" s="3"/>
      <c r="Z43" s="4"/>
    </row>
    <row r="44" spans="1:26" ht="15.75" customHeight="1">
      <c r="A44" s="82"/>
      <c r="B44" s="82"/>
      <c r="C44" s="82"/>
      <c r="D44" s="82"/>
      <c r="E44" s="82"/>
      <c r="F44" s="82"/>
      <c r="G44" s="82"/>
      <c r="H44" s="82"/>
      <c r="I44" s="82"/>
      <c r="J44" s="82"/>
      <c r="K44" s="3"/>
      <c r="L44" s="3"/>
      <c r="M44" s="3"/>
      <c r="N44" s="3"/>
      <c r="O44" s="3"/>
      <c r="P44" s="3"/>
      <c r="Q44" s="3"/>
      <c r="R44" s="3"/>
      <c r="S44" s="3"/>
      <c r="T44" s="3"/>
      <c r="U44" s="3"/>
      <c r="V44" s="3"/>
      <c r="W44" s="3"/>
      <c r="X44" s="3"/>
      <c r="Y44" s="3"/>
      <c r="Z44" s="4"/>
    </row>
    <row r="45" spans="1:26" ht="16.5" customHeight="1">
      <c r="A45" s="92">
        <v>13</v>
      </c>
      <c r="B45" s="108" t="str">
        <f>IF('8. Seguimiento Cuatrimestral'!B45:B47="","",'8. Seguimiento Cuatrimestral'!B45:B47)</f>
        <v/>
      </c>
      <c r="C45" s="108" t="str">
        <f>IF('8. Seguimiento Cuatrimestral'!C45:C47="","",'8. Seguimiento Cuatrimestral'!C45:C47)</f>
        <v/>
      </c>
      <c r="D45" s="108" t="str">
        <f>IF('8. Seguimiento Cuatrimestral'!D45:D47="","",'8. Seguimiento Cuatrimestral'!D45:D47)</f>
        <v/>
      </c>
      <c r="E45" s="116">
        <f>'8. Seguimiento Cuatrimestral'!F45:F47</f>
        <v>0</v>
      </c>
      <c r="F45" s="116">
        <f>'8. Seguimiento Cuatrimestral'!K45:K47</f>
        <v>0</v>
      </c>
      <c r="G45" s="116">
        <f>'8. Seguimiento Cuatrimestral'!N45:N47</f>
        <v>0</v>
      </c>
      <c r="H45" s="116">
        <f>'8. Seguimiento Cuatrimestral'!S45:S47</f>
        <v>0</v>
      </c>
      <c r="I45" s="116">
        <f>'8. Seguimiento Cuatrimestral'!V45:V47</f>
        <v>0</v>
      </c>
      <c r="J45" s="116">
        <f>'8. Seguimiento Cuatrimestral'!AA45:AA47</f>
        <v>0</v>
      </c>
      <c r="K45" s="3"/>
      <c r="L45" s="3"/>
      <c r="M45" s="3"/>
      <c r="N45" s="3"/>
      <c r="O45" s="3"/>
      <c r="P45" s="3"/>
      <c r="Q45" s="3"/>
      <c r="R45" s="3"/>
      <c r="S45" s="3"/>
      <c r="T45" s="3"/>
      <c r="U45" s="3"/>
      <c r="V45" s="3"/>
      <c r="W45" s="3"/>
      <c r="X45" s="3"/>
      <c r="Y45" s="3"/>
      <c r="Z45" s="4"/>
    </row>
    <row r="46" spans="1:26" ht="15.75" customHeight="1">
      <c r="A46" s="87"/>
      <c r="B46" s="87"/>
      <c r="C46" s="87"/>
      <c r="D46" s="87"/>
      <c r="E46" s="87"/>
      <c r="F46" s="87"/>
      <c r="G46" s="87"/>
      <c r="H46" s="87"/>
      <c r="I46" s="87"/>
      <c r="J46" s="87"/>
      <c r="K46" s="3"/>
      <c r="L46" s="3"/>
      <c r="M46" s="3"/>
      <c r="N46" s="3"/>
      <c r="O46" s="3"/>
      <c r="P46" s="3"/>
      <c r="Q46" s="3"/>
      <c r="R46" s="3"/>
      <c r="S46" s="3"/>
      <c r="T46" s="3"/>
      <c r="U46" s="3"/>
      <c r="V46" s="3"/>
      <c r="W46" s="3"/>
      <c r="X46" s="3"/>
      <c r="Y46" s="3"/>
      <c r="Z46" s="4"/>
    </row>
    <row r="47" spans="1:26" ht="15.75" customHeight="1">
      <c r="A47" s="82"/>
      <c r="B47" s="82"/>
      <c r="C47" s="82"/>
      <c r="D47" s="82"/>
      <c r="E47" s="82"/>
      <c r="F47" s="82"/>
      <c r="G47" s="82"/>
      <c r="H47" s="82"/>
      <c r="I47" s="82"/>
      <c r="J47" s="82"/>
      <c r="K47" s="3"/>
      <c r="L47" s="3"/>
      <c r="M47" s="3"/>
      <c r="N47" s="3"/>
      <c r="O47" s="3"/>
      <c r="P47" s="3"/>
      <c r="Q47" s="3"/>
      <c r="R47" s="3"/>
      <c r="S47" s="3"/>
      <c r="T47" s="3"/>
      <c r="U47" s="3"/>
      <c r="V47" s="3"/>
      <c r="W47" s="3"/>
      <c r="X47" s="3"/>
      <c r="Y47" s="3"/>
      <c r="Z47" s="4"/>
    </row>
    <row r="48" spans="1:26" ht="16.5" customHeight="1">
      <c r="A48" s="92">
        <v>14</v>
      </c>
      <c r="B48" s="108" t="str">
        <f>IF('8. Seguimiento Cuatrimestral'!B48:B50="","",'8. Seguimiento Cuatrimestral'!B48:B50)</f>
        <v/>
      </c>
      <c r="C48" s="108" t="str">
        <f>IF('8. Seguimiento Cuatrimestral'!C48:C50="","",'8. Seguimiento Cuatrimestral'!C48:C50)</f>
        <v/>
      </c>
      <c r="D48" s="108" t="str">
        <f>IF('8. Seguimiento Cuatrimestral'!D48:D50="","",'8. Seguimiento Cuatrimestral'!D48:D50)</f>
        <v/>
      </c>
      <c r="E48" s="116">
        <f>'8. Seguimiento Cuatrimestral'!F48:F50</f>
        <v>0</v>
      </c>
      <c r="F48" s="116">
        <f>'8. Seguimiento Cuatrimestral'!K48:K50</f>
        <v>0</v>
      </c>
      <c r="G48" s="116">
        <f>'8. Seguimiento Cuatrimestral'!N48:N50</f>
        <v>0</v>
      </c>
      <c r="H48" s="116">
        <f>'8. Seguimiento Cuatrimestral'!S48:S50</f>
        <v>0</v>
      </c>
      <c r="I48" s="116">
        <f>'8. Seguimiento Cuatrimestral'!V48:V50</f>
        <v>0</v>
      </c>
      <c r="J48" s="116">
        <f>'8. Seguimiento Cuatrimestral'!AA48:AA50</f>
        <v>0</v>
      </c>
      <c r="K48" s="3"/>
      <c r="L48" s="3"/>
      <c r="M48" s="3"/>
      <c r="N48" s="3"/>
      <c r="O48" s="3"/>
      <c r="P48" s="3"/>
      <c r="Q48" s="3"/>
      <c r="R48" s="3"/>
      <c r="S48" s="3"/>
      <c r="T48" s="3"/>
      <c r="U48" s="3"/>
      <c r="V48" s="3"/>
      <c r="W48" s="3"/>
      <c r="X48" s="3"/>
      <c r="Y48" s="3"/>
      <c r="Z48" s="4"/>
    </row>
    <row r="49" spans="1:26" ht="15.75" customHeight="1">
      <c r="A49" s="87"/>
      <c r="B49" s="87"/>
      <c r="C49" s="87"/>
      <c r="D49" s="87"/>
      <c r="E49" s="87"/>
      <c r="F49" s="87"/>
      <c r="G49" s="87"/>
      <c r="H49" s="87"/>
      <c r="I49" s="87"/>
      <c r="J49" s="87"/>
      <c r="K49" s="3"/>
      <c r="L49" s="3"/>
      <c r="M49" s="3"/>
      <c r="N49" s="3"/>
      <c r="O49" s="3"/>
      <c r="P49" s="3"/>
      <c r="Q49" s="3"/>
      <c r="R49" s="3"/>
      <c r="S49" s="3"/>
      <c r="T49" s="3"/>
      <c r="U49" s="3"/>
      <c r="V49" s="3"/>
      <c r="W49" s="3"/>
      <c r="X49" s="3"/>
      <c r="Y49" s="3"/>
      <c r="Z49" s="4"/>
    </row>
    <row r="50" spans="1:26" ht="15.75" customHeight="1">
      <c r="A50" s="82"/>
      <c r="B50" s="82"/>
      <c r="C50" s="82"/>
      <c r="D50" s="82"/>
      <c r="E50" s="82"/>
      <c r="F50" s="82"/>
      <c r="G50" s="82"/>
      <c r="H50" s="82"/>
      <c r="I50" s="82"/>
      <c r="J50" s="82"/>
      <c r="K50" s="3"/>
      <c r="L50" s="3"/>
      <c r="M50" s="3"/>
      <c r="N50" s="3"/>
      <c r="O50" s="3"/>
      <c r="P50" s="3"/>
      <c r="Q50" s="3"/>
      <c r="R50" s="3"/>
      <c r="S50" s="3"/>
      <c r="T50" s="3"/>
      <c r="U50" s="3"/>
      <c r="V50" s="3"/>
      <c r="W50" s="3"/>
      <c r="X50" s="3"/>
      <c r="Y50" s="3"/>
      <c r="Z50" s="4"/>
    </row>
    <row r="51" spans="1:26" ht="16.5" customHeight="1">
      <c r="A51" s="92">
        <v>15</v>
      </c>
      <c r="B51" s="108" t="str">
        <f>IF('8. Seguimiento Cuatrimestral'!B51:B53="","",'8. Seguimiento Cuatrimestral'!B51:B53)</f>
        <v/>
      </c>
      <c r="C51" s="108" t="str">
        <f>IF('8. Seguimiento Cuatrimestral'!C51:C53="","",'8. Seguimiento Cuatrimestral'!C51:C53)</f>
        <v/>
      </c>
      <c r="D51" s="108" t="str">
        <f>IF('8. Seguimiento Cuatrimestral'!D51:D53="","",'8. Seguimiento Cuatrimestral'!D51:D53)</f>
        <v/>
      </c>
      <c r="E51" s="116">
        <f>'8. Seguimiento Cuatrimestral'!F51:F53</f>
        <v>0</v>
      </c>
      <c r="F51" s="116">
        <f>'8. Seguimiento Cuatrimestral'!K51:K53</f>
        <v>0</v>
      </c>
      <c r="G51" s="116">
        <f>'8. Seguimiento Cuatrimestral'!N51:N53</f>
        <v>0</v>
      </c>
      <c r="H51" s="116">
        <f>'8. Seguimiento Cuatrimestral'!S51:S53</f>
        <v>0</v>
      </c>
      <c r="I51" s="116">
        <f>'8. Seguimiento Cuatrimestral'!V51:V53</f>
        <v>0</v>
      </c>
      <c r="J51" s="116">
        <f>'8. Seguimiento Cuatrimestral'!AA51:AA53</f>
        <v>0</v>
      </c>
      <c r="K51" s="3"/>
      <c r="L51" s="3"/>
      <c r="M51" s="3"/>
      <c r="N51" s="3"/>
      <c r="O51" s="3"/>
      <c r="P51" s="3"/>
      <c r="Q51" s="3"/>
      <c r="R51" s="3"/>
      <c r="S51" s="3"/>
      <c r="T51" s="3"/>
      <c r="U51" s="3"/>
      <c r="V51" s="3"/>
      <c r="W51" s="3"/>
      <c r="X51" s="3"/>
      <c r="Y51" s="3"/>
      <c r="Z51" s="4"/>
    </row>
    <row r="52" spans="1:26" ht="15.75" customHeight="1">
      <c r="A52" s="87"/>
      <c r="B52" s="87"/>
      <c r="C52" s="87"/>
      <c r="D52" s="87"/>
      <c r="E52" s="87"/>
      <c r="F52" s="87"/>
      <c r="G52" s="87"/>
      <c r="H52" s="87"/>
      <c r="I52" s="87"/>
      <c r="J52" s="87"/>
      <c r="K52" s="3"/>
      <c r="L52" s="3"/>
      <c r="M52" s="3"/>
      <c r="N52" s="3"/>
      <c r="O52" s="3"/>
      <c r="P52" s="3"/>
      <c r="Q52" s="3"/>
      <c r="R52" s="3"/>
      <c r="S52" s="3"/>
      <c r="T52" s="3"/>
      <c r="U52" s="3"/>
      <c r="V52" s="3"/>
      <c r="W52" s="3"/>
      <c r="X52" s="3"/>
      <c r="Y52" s="3"/>
      <c r="Z52" s="4"/>
    </row>
    <row r="53" spans="1:26" ht="15.75" customHeight="1">
      <c r="A53" s="82"/>
      <c r="B53" s="82"/>
      <c r="C53" s="82"/>
      <c r="D53" s="82"/>
      <c r="E53" s="82"/>
      <c r="F53" s="82"/>
      <c r="G53" s="82"/>
      <c r="H53" s="82"/>
      <c r="I53" s="82"/>
      <c r="J53" s="82"/>
      <c r="K53" s="3"/>
      <c r="L53" s="3"/>
      <c r="M53" s="3"/>
      <c r="N53" s="3"/>
      <c r="O53" s="3"/>
      <c r="P53" s="3"/>
      <c r="Q53" s="3"/>
      <c r="R53" s="3"/>
      <c r="S53" s="3"/>
      <c r="T53" s="3"/>
      <c r="U53" s="3"/>
      <c r="V53" s="3"/>
      <c r="W53" s="3"/>
      <c r="X53" s="3"/>
      <c r="Y53" s="3"/>
      <c r="Z53" s="4"/>
    </row>
    <row r="54" spans="1:26" ht="16.5" customHeight="1">
      <c r="A54" s="92">
        <v>16</v>
      </c>
      <c r="B54" s="108" t="str">
        <f>IF('8. Seguimiento Cuatrimestral'!B54:B56="","",'8. Seguimiento Cuatrimestral'!B54:B56)</f>
        <v/>
      </c>
      <c r="C54" s="108" t="str">
        <f>IF('8. Seguimiento Cuatrimestral'!C54:C56="","",'8. Seguimiento Cuatrimestral'!C54:C56)</f>
        <v/>
      </c>
      <c r="D54" s="108" t="str">
        <f>IF('8. Seguimiento Cuatrimestral'!D54:D56="","",'8. Seguimiento Cuatrimestral'!D54:D56)</f>
        <v/>
      </c>
      <c r="E54" s="116">
        <f>'8. Seguimiento Cuatrimestral'!F54:F56</f>
        <v>0</v>
      </c>
      <c r="F54" s="116">
        <f>'8. Seguimiento Cuatrimestral'!K54:K56</f>
        <v>0</v>
      </c>
      <c r="G54" s="116">
        <f>'8. Seguimiento Cuatrimestral'!N54:N56</f>
        <v>0</v>
      </c>
      <c r="H54" s="116">
        <f>'8. Seguimiento Cuatrimestral'!S54:S56</f>
        <v>0</v>
      </c>
      <c r="I54" s="116">
        <f>'8. Seguimiento Cuatrimestral'!V54:V56</f>
        <v>0</v>
      </c>
      <c r="J54" s="116">
        <f>'8. Seguimiento Cuatrimestral'!AA54:AA56</f>
        <v>0</v>
      </c>
      <c r="K54" s="3"/>
      <c r="L54" s="3"/>
      <c r="M54" s="3"/>
      <c r="N54" s="3"/>
      <c r="O54" s="3"/>
      <c r="P54" s="3"/>
      <c r="Q54" s="3"/>
      <c r="R54" s="3"/>
      <c r="S54" s="3"/>
      <c r="T54" s="3"/>
      <c r="U54" s="3"/>
      <c r="V54" s="3"/>
      <c r="W54" s="3"/>
      <c r="X54" s="3"/>
      <c r="Y54" s="3"/>
      <c r="Z54" s="4"/>
    </row>
    <row r="55" spans="1:26" ht="15.75" customHeight="1">
      <c r="A55" s="87"/>
      <c r="B55" s="87"/>
      <c r="C55" s="87"/>
      <c r="D55" s="87"/>
      <c r="E55" s="87"/>
      <c r="F55" s="87"/>
      <c r="G55" s="87"/>
      <c r="H55" s="87"/>
      <c r="I55" s="87"/>
      <c r="J55" s="87"/>
      <c r="K55" s="3"/>
      <c r="L55" s="3"/>
      <c r="M55" s="3"/>
      <c r="N55" s="3"/>
      <c r="O55" s="3"/>
      <c r="P55" s="3"/>
      <c r="Q55" s="3"/>
      <c r="R55" s="3"/>
      <c r="S55" s="3"/>
      <c r="T55" s="3"/>
      <c r="U55" s="3"/>
      <c r="V55" s="3"/>
      <c r="W55" s="3"/>
      <c r="X55" s="3"/>
      <c r="Y55" s="3"/>
      <c r="Z55" s="4"/>
    </row>
    <row r="56" spans="1:26" ht="15.75" customHeight="1">
      <c r="A56" s="82"/>
      <c r="B56" s="82"/>
      <c r="C56" s="82"/>
      <c r="D56" s="82"/>
      <c r="E56" s="82"/>
      <c r="F56" s="82"/>
      <c r="G56" s="82"/>
      <c r="H56" s="82"/>
      <c r="I56" s="82"/>
      <c r="J56" s="82"/>
      <c r="K56" s="3"/>
      <c r="L56" s="3"/>
      <c r="M56" s="3"/>
      <c r="N56" s="3"/>
      <c r="O56" s="3"/>
      <c r="P56" s="3"/>
      <c r="Q56" s="3"/>
      <c r="R56" s="3"/>
      <c r="S56" s="3"/>
      <c r="T56" s="3"/>
      <c r="U56" s="3"/>
      <c r="V56" s="3"/>
      <c r="W56" s="3"/>
      <c r="X56" s="3"/>
      <c r="Y56" s="3"/>
      <c r="Z56" s="4"/>
    </row>
    <row r="57" spans="1:26" ht="16.5" customHeight="1">
      <c r="A57" s="92">
        <v>17</v>
      </c>
      <c r="B57" s="108" t="str">
        <f>IF('8. Seguimiento Cuatrimestral'!B57:B59="","",'8. Seguimiento Cuatrimestral'!B57:B59)</f>
        <v/>
      </c>
      <c r="C57" s="108" t="str">
        <f>IF('8. Seguimiento Cuatrimestral'!C57:C59="","",'8. Seguimiento Cuatrimestral'!C57:C59)</f>
        <v/>
      </c>
      <c r="D57" s="108" t="str">
        <f>IF('8. Seguimiento Cuatrimestral'!D57:D59="","",'8. Seguimiento Cuatrimestral'!D57:D59)</f>
        <v/>
      </c>
      <c r="E57" s="116">
        <f>'8. Seguimiento Cuatrimestral'!F57:F59</f>
        <v>0</v>
      </c>
      <c r="F57" s="116">
        <f>'8. Seguimiento Cuatrimestral'!K57:K59</f>
        <v>0</v>
      </c>
      <c r="G57" s="116">
        <f>'8. Seguimiento Cuatrimestral'!N57:N59</f>
        <v>0</v>
      </c>
      <c r="H57" s="116">
        <f>'8. Seguimiento Cuatrimestral'!S57:S59</f>
        <v>0</v>
      </c>
      <c r="I57" s="116">
        <f>'8. Seguimiento Cuatrimestral'!V57:V59</f>
        <v>0</v>
      </c>
      <c r="J57" s="116">
        <f>'8. Seguimiento Cuatrimestral'!AA57:AA59</f>
        <v>0</v>
      </c>
      <c r="K57" s="3"/>
      <c r="L57" s="3"/>
      <c r="M57" s="3"/>
      <c r="N57" s="3"/>
      <c r="O57" s="3"/>
      <c r="P57" s="3"/>
      <c r="Q57" s="3"/>
      <c r="R57" s="3"/>
      <c r="S57" s="3"/>
      <c r="T57" s="3"/>
      <c r="U57" s="3"/>
      <c r="V57" s="3"/>
      <c r="W57" s="3"/>
      <c r="X57" s="3"/>
      <c r="Y57" s="3"/>
      <c r="Z57" s="4"/>
    </row>
    <row r="58" spans="1:26" ht="15.75" customHeight="1">
      <c r="A58" s="87"/>
      <c r="B58" s="87"/>
      <c r="C58" s="87"/>
      <c r="D58" s="87"/>
      <c r="E58" s="87"/>
      <c r="F58" s="87"/>
      <c r="G58" s="87"/>
      <c r="H58" s="87"/>
      <c r="I58" s="87"/>
      <c r="J58" s="87"/>
      <c r="K58" s="3"/>
      <c r="L58" s="3"/>
      <c r="M58" s="3"/>
      <c r="N58" s="3"/>
      <c r="O58" s="3"/>
      <c r="P58" s="3"/>
      <c r="Q58" s="3"/>
      <c r="R58" s="3"/>
      <c r="S58" s="3"/>
      <c r="T58" s="3"/>
      <c r="U58" s="3"/>
      <c r="V58" s="3"/>
      <c r="W58" s="3"/>
      <c r="X58" s="3"/>
      <c r="Y58" s="3"/>
      <c r="Z58" s="4"/>
    </row>
    <row r="59" spans="1:26" ht="15.75" customHeight="1">
      <c r="A59" s="82"/>
      <c r="B59" s="82"/>
      <c r="C59" s="82"/>
      <c r="D59" s="82"/>
      <c r="E59" s="82"/>
      <c r="F59" s="82"/>
      <c r="G59" s="82"/>
      <c r="H59" s="82"/>
      <c r="I59" s="82"/>
      <c r="J59" s="82"/>
      <c r="K59" s="3"/>
      <c r="L59" s="3"/>
      <c r="M59" s="3"/>
      <c r="N59" s="3"/>
      <c r="O59" s="3"/>
      <c r="P59" s="3"/>
      <c r="Q59" s="3"/>
      <c r="R59" s="3"/>
      <c r="S59" s="3"/>
      <c r="T59" s="3"/>
      <c r="U59" s="3"/>
      <c r="V59" s="3"/>
      <c r="W59" s="3"/>
      <c r="X59" s="3"/>
      <c r="Y59" s="3"/>
      <c r="Z59" s="4"/>
    </row>
    <row r="60" spans="1:26" ht="16.5" customHeight="1">
      <c r="A60" s="92">
        <v>18</v>
      </c>
      <c r="B60" s="108" t="str">
        <f>IF('8. Seguimiento Cuatrimestral'!B60:B62="","",'8. Seguimiento Cuatrimestral'!B60:B62)</f>
        <v/>
      </c>
      <c r="C60" s="108" t="str">
        <f>IF('8. Seguimiento Cuatrimestral'!C60:C62="","",'8. Seguimiento Cuatrimestral'!C60:C62)</f>
        <v/>
      </c>
      <c r="D60" s="108" t="str">
        <f>IF('8. Seguimiento Cuatrimestral'!D60:D62="","",'8. Seguimiento Cuatrimestral'!D60:D62)</f>
        <v/>
      </c>
      <c r="E60" s="116">
        <f>'8. Seguimiento Cuatrimestral'!F60:F62</f>
        <v>0</v>
      </c>
      <c r="F60" s="116">
        <f>'8. Seguimiento Cuatrimestral'!K60:K62</f>
        <v>0</v>
      </c>
      <c r="G60" s="116">
        <f>'8. Seguimiento Cuatrimestral'!N60:N62</f>
        <v>0</v>
      </c>
      <c r="H60" s="116">
        <f>'8. Seguimiento Cuatrimestral'!S60:S62</f>
        <v>0</v>
      </c>
      <c r="I60" s="116">
        <f>'8. Seguimiento Cuatrimestral'!V60:V62</f>
        <v>0</v>
      </c>
      <c r="J60" s="116">
        <f>'8. Seguimiento Cuatrimestral'!AA60:AA62</f>
        <v>0</v>
      </c>
      <c r="K60" s="3"/>
      <c r="L60" s="3"/>
      <c r="M60" s="3"/>
      <c r="N60" s="3"/>
      <c r="O60" s="3"/>
      <c r="P60" s="3"/>
      <c r="Q60" s="3"/>
      <c r="R60" s="3"/>
      <c r="S60" s="3"/>
      <c r="T60" s="3"/>
      <c r="U60" s="3"/>
      <c r="V60" s="3"/>
      <c r="W60" s="3"/>
      <c r="X60" s="3"/>
      <c r="Y60" s="3"/>
      <c r="Z60" s="4"/>
    </row>
    <row r="61" spans="1:26" ht="15.75" customHeight="1">
      <c r="A61" s="87"/>
      <c r="B61" s="87"/>
      <c r="C61" s="87"/>
      <c r="D61" s="87"/>
      <c r="E61" s="87"/>
      <c r="F61" s="87"/>
      <c r="G61" s="87"/>
      <c r="H61" s="87"/>
      <c r="I61" s="87"/>
      <c r="J61" s="87"/>
      <c r="K61" s="3"/>
      <c r="L61" s="3"/>
      <c r="M61" s="3"/>
      <c r="N61" s="3"/>
      <c r="O61" s="3"/>
      <c r="P61" s="3"/>
      <c r="Q61" s="3"/>
      <c r="R61" s="3"/>
      <c r="S61" s="3"/>
      <c r="T61" s="3"/>
      <c r="U61" s="3"/>
      <c r="V61" s="3"/>
      <c r="W61" s="3"/>
      <c r="X61" s="3"/>
      <c r="Y61" s="3"/>
      <c r="Z61" s="4"/>
    </row>
    <row r="62" spans="1:26" ht="15.75" customHeight="1">
      <c r="A62" s="82"/>
      <c r="B62" s="82"/>
      <c r="C62" s="82"/>
      <c r="D62" s="82"/>
      <c r="E62" s="82"/>
      <c r="F62" s="82"/>
      <c r="G62" s="82"/>
      <c r="H62" s="82"/>
      <c r="I62" s="82"/>
      <c r="J62" s="82"/>
      <c r="K62" s="3"/>
      <c r="L62" s="3"/>
      <c r="M62" s="3"/>
      <c r="N62" s="3"/>
      <c r="O62" s="3"/>
      <c r="P62" s="3"/>
      <c r="Q62" s="3"/>
      <c r="R62" s="3"/>
      <c r="S62" s="3"/>
      <c r="T62" s="3"/>
      <c r="U62" s="3"/>
      <c r="V62" s="3"/>
      <c r="W62" s="3"/>
      <c r="X62" s="3"/>
      <c r="Y62" s="3"/>
      <c r="Z62" s="4"/>
    </row>
    <row r="63" spans="1:26" ht="16.5" customHeight="1">
      <c r="A63" s="92">
        <v>19</v>
      </c>
      <c r="B63" s="108" t="str">
        <f>IF('8. Seguimiento Cuatrimestral'!B63:B65="","",'8. Seguimiento Cuatrimestral'!B63:B65)</f>
        <v/>
      </c>
      <c r="C63" s="108" t="str">
        <f>IF('8. Seguimiento Cuatrimestral'!C63:C65="","",'8. Seguimiento Cuatrimestral'!C63:C65)</f>
        <v/>
      </c>
      <c r="D63" s="108" t="str">
        <f>IF('8. Seguimiento Cuatrimestral'!D63:D65="","",'8. Seguimiento Cuatrimestral'!D63:D65)</f>
        <v/>
      </c>
      <c r="E63" s="116">
        <f>'8. Seguimiento Cuatrimestral'!F63:F65</f>
        <v>0</v>
      </c>
      <c r="F63" s="116">
        <f>'8. Seguimiento Cuatrimestral'!K63:K65</f>
        <v>0</v>
      </c>
      <c r="G63" s="116">
        <f>'8. Seguimiento Cuatrimestral'!N63:N65</f>
        <v>0</v>
      </c>
      <c r="H63" s="116">
        <f>'8. Seguimiento Cuatrimestral'!S63:S65</f>
        <v>0</v>
      </c>
      <c r="I63" s="116">
        <f>'8. Seguimiento Cuatrimestral'!V63:V65</f>
        <v>0</v>
      </c>
      <c r="J63" s="116">
        <f>'8. Seguimiento Cuatrimestral'!AA63:AA65</f>
        <v>0</v>
      </c>
      <c r="K63" s="3"/>
      <c r="L63" s="3"/>
      <c r="M63" s="3"/>
      <c r="N63" s="3"/>
      <c r="O63" s="3"/>
      <c r="P63" s="3"/>
      <c r="Q63" s="3"/>
      <c r="R63" s="3"/>
      <c r="S63" s="3"/>
      <c r="T63" s="3"/>
      <c r="U63" s="3"/>
      <c r="V63" s="3"/>
      <c r="W63" s="3"/>
      <c r="X63" s="3"/>
      <c r="Y63" s="3"/>
      <c r="Z63" s="4"/>
    </row>
    <row r="64" spans="1:26" ht="15.75" customHeight="1">
      <c r="A64" s="87"/>
      <c r="B64" s="87"/>
      <c r="C64" s="87"/>
      <c r="D64" s="87"/>
      <c r="E64" s="87"/>
      <c r="F64" s="87"/>
      <c r="G64" s="87"/>
      <c r="H64" s="87"/>
      <c r="I64" s="87"/>
      <c r="J64" s="87"/>
      <c r="K64" s="3"/>
      <c r="L64" s="3"/>
      <c r="M64" s="3"/>
      <c r="N64" s="3"/>
      <c r="O64" s="3"/>
      <c r="P64" s="3"/>
      <c r="Q64" s="3"/>
      <c r="R64" s="3"/>
      <c r="S64" s="3"/>
      <c r="T64" s="3"/>
      <c r="U64" s="3"/>
      <c r="V64" s="3"/>
      <c r="W64" s="3"/>
      <c r="X64" s="3"/>
      <c r="Y64" s="3"/>
      <c r="Z64" s="4"/>
    </row>
    <row r="65" spans="1:26" ht="15.75" customHeight="1">
      <c r="A65" s="82"/>
      <c r="B65" s="82"/>
      <c r="C65" s="82"/>
      <c r="D65" s="82"/>
      <c r="E65" s="82"/>
      <c r="F65" s="82"/>
      <c r="G65" s="82"/>
      <c r="H65" s="82"/>
      <c r="I65" s="82"/>
      <c r="J65" s="82"/>
      <c r="K65" s="3"/>
      <c r="L65" s="3"/>
      <c r="M65" s="3"/>
      <c r="N65" s="3"/>
      <c r="O65" s="3"/>
      <c r="P65" s="3"/>
      <c r="Q65" s="3"/>
      <c r="R65" s="3"/>
      <c r="S65" s="3"/>
      <c r="T65" s="3"/>
      <c r="U65" s="3"/>
      <c r="V65" s="3"/>
      <c r="W65" s="3"/>
      <c r="X65" s="3"/>
      <c r="Y65" s="3"/>
      <c r="Z65" s="4"/>
    </row>
    <row r="66" spans="1:26" ht="16.5" customHeight="1">
      <c r="A66" s="92">
        <v>20</v>
      </c>
      <c r="B66" s="108" t="str">
        <f>IF('8. Seguimiento Cuatrimestral'!B66:B68="","",'8. Seguimiento Cuatrimestral'!B66:B68)</f>
        <v/>
      </c>
      <c r="C66" s="108" t="str">
        <f>IF('8. Seguimiento Cuatrimestral'!C66:C68="","",'8. Seguimiento Cuatrimestral'!C66:C68)</f>
        <v/>
      </c>
      <c r="D66" s="108" t="str">
        <f>IF('8. Seguimiento Cuatrimestral'!D66:D68="","",'8. Seguimiento Cuatrimestral'!D66:D68)</f>
        <v/>
      </c>
      <c r="E66" s="116">
        <f>'8. Seguimiento Cuatrimestral'!F66:F68</f>
        <v>0</v>
      </c>
      <c r="F66" s="116">
        <f>'8. Seguimiento Cuatrimestral'!K66:K68</f>
        <v>0</v>
      </c>
      <c r="G66" s="116">
        <f>'8. Seguimiento Cuatrimestral'!N66:N68</f>
        <v>0</v>
      </c>
      <c r="H66" s="116">
        <f>'8. Seguimiento Cuatrimestral'!S66:S68</f>
        <v>0</v>
      </c>
      <c r="I66" s="116">
        <f>'8. Seguimiento Cuatrimestral'!V66:V68</f>
        <v>0</v>
      </c>
      <c r="J66" s="116">
        <f>'8. Seguimiento Cuatrimestral'!AA66:AA68</f>
        <v>0</v>
      </c>
      <c r="K66" s="3"/>
      <c r="L66" s="3"/>
      <c r="M66" s="3"/>
      <c r="N66" s="3"/>
      <c r="O66" s="3"/>
      <c r="P66" s="3"/>
      <c r="Q66" s="3"/>
      <c r="R66" s="3"/>
      <c r="S66" s="3"/>
      <c r="T66" s="3"/>
      <c r="U66" s="3"/>
      <c r="V66" s="3"/>
      <c r="W66" s="3"/>
      <c r="X66" s="3"/>
      <c r="Y66" s="3"/>
      <c r="Z66" s="4"/>
    </row>
    <row r="67" spans="1:26" ht="15.75" customHeight="1">
      <c r="A67" s="87"/>
      <c r="B67" s="87"/>
      <c r="C67" s="87"/>
      <c r="D67" s="87"/>
      <c r="E67" s="87"/>
      <c r="F67" s="87"/>
      <c r="G67" s="87"/>
      <c r="H67" s="87"/>
      <c r="I67" s="87"/>
      <c r="J67" s="87"/>
      <c r="K67" s="2"/>
      <c r="L67" s="2"/>
      <c r="M67" s="2"/>
      <c r="N67" s="2"/>
      <c r="O67" s="2"/>
      <c r="P67" s="2"/>
      <c r="Q67" s="2"/>
      <c r="R67" s="2"/>
      <c r="S67" s="2"/>
      <c r="T67" s="2"/>
      <c r="U67" s="2"/>
      <c r="V67" s="2"/>
      <c r="W67" s="2"/>
      <c r="X67" s="2"/>
      <c r="Y67" s="2"/>
      <c r="Z67" s="4"/>
    </row>
    <row r="68" spans="1:26" ht="15.75" customHeight="1">
      <c r="A68" s="82"/>
      <c r="B68" s="82"/>
      <c r="C68" s="82"/>
      <c r="D68" s="82"/>
      <c r="E68" s="82"/>
      <c r="F68" s="82"/>
      <c r="G68" s="82"/>
      <c r="H68" s="82"/>
      <c r="I68" s="82"/>
      <c r="J68" s="82"/>
      <c r="K68" s="2"/>
      <c r="L68" s="2"/>
      <c r="M68" s="2"/>
      <c r="N68" s="2"/>
      <c r="O68" s="2"/>
      <c r="P68" s="2"/>
      <c r="Q68" s="2"/>
      <c r="R68" s="2"/>
      <c r="S68" s="2"/>
      <c r="T68" s="2"/>
      <c r="U68" s="2"/>
      <c r="V68" s="2"/>
      <c r="W68" s="2"/>
      <c r="X68" s="2"/>
      <c r="Y68" s="2"/>
      <c r="Z68" s="4"/>
    </row>
    <row r="69" spans="1:26" ht="23.25" customHeight="1">
      <c r="A69" s="2"/>
      <c r="B69" s="133" t="s">
        <v>448</v>
      </c>
      <c r="C69" s="58"/>
      <c r="D69" s="59"/>
      <c r="E69" s="38">
        <f t="shared" ref="E69:J69" si="0">IFERROR(AVERAGE(E9:E68),"")</f>
        <v>0.05</v>
      </c>
      <c r="F69" s="38">
        <f t="shared" si="0"/>
        <v>0</v>
      </c>
      <c r="G69" s="38">
        <f t="shared" si="0"/>
        <v>0</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33" t="s">
        <v>449</v>
      </c>
      <c r="C70" s="58"/>
      <c r="D70" s="59"/>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33" t="s">
        <v>450</v>
      </c>
      <c r="C71" s="58"/>
      <c r="D71" s="59"/>
      <c r="E71" s="38">
        <f t="shared" ref="E71:J71" si="1">IFERROR(E69/E70,"")</f>
        <v>0.15</v>
      </c>
      <c r="F71" s="38">
        <f t="shared" si="1"/>
        <v>0</v>
      </c>
      <c r="G71" s="38">
        <f t="shared" si="1"/>
        <v>0</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2023-12-20T17:25:43Z</dcterms:modified>
</cp:coreProperties>
</file>