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RsaJ9ZZH0Le9c+4Xc/HncrFG/hlPuVD4BKNJ/dcrkJQ="/>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J12" i="9"/>
  <c r="J69" i="9" s="1"/>
  <c r="J71" i="9" s="1"/>
  <c r="I12" i="9"/>
  <c r="H12" i="9"/>
  <c r="G12" i="9"/>
  <c r="F12" i="9"/>
  <c r="E12" i="9"/>
  <c r="E69" i="9" s="1"/>
  <c r="E71" i="9" s="1"/>
  <c r="C12" i="9"/>
  <c r="J9" i="9"/>
  <c r="I9" i="9"/>
  <c r="I69" i="9" s="1"/>
  <c r="I71" i="9" s="1"/>
  <c r="H9" i="9"/>
  <c r="G9" i="9"/>
  <c r="F9" i="9"/>
  <c r="E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E15" i="8"/>
  <c r="D15" i="8"/>
  <c r="D15" i="9" s="1"/>
  <c r="C15" i="8"/>
  <c r="C15" i="9" s="1"/>
  <c r="E12" i="8"/>
  <c r="D12" i="8"/>
  <c r="D12" i="9" s="1"/>
  <c r="E9" i="8"/>
  <c r="D9" i="8"/>
  <c r="D9" i="9" s="1"/>
  <c r="C9" i="8"/>
  <c r="C9" i="9" s="1"/>
  <c r="AF68" i="7"/>
  <c r="AA68" i="7"/>
  <c r="X68" i="7"/>
  <c r="S68" i="7"/>
  <c r="AG67" i="7"/>
  <c r="AB67" i="7"/>
  <c r="Y67" i="7"/>
  <c r="T67" i="7"/>
  <c r="Q67" i="7"/>
  <c r="AQ66" i="7"/>
  <c r="AN66" i="7"/>
  <c r="AJ66" i="7"/>
  <c r="AG66" i="7"/>
  <c r="AE66" i="7"/>
  <c r="AB66" i="7"/>
  <c r="Y66" i="7"/>
  <c r="W66" i="7"/>
  <c r="T66" i="7"/>
  <c r="Q66" i="7"/>
  <c r="M66" i="7"/>
  <c r="J66" i="7"/>
  <c r="I66" i="7"/>
  <c r="H66" i="7"/>
  <c r="AE68" i="7" s="1"/>
  <c r="G66" i="7"/>
  <c r="F66" i="7"/>
  <c r="E66" i="7"/>
  <c r="D66" i="7"/>
  <c r="C66" i="7"/>
  <c r="AG65" i="7"/>
  <c r="AB65" i="7"/>
  <c r="Y65" i="7"/>
  <c r="T65" i="7"/>
  <c r="Q65" i="7"/>
  <c r="AC64" i="7"/>
  <c r="Z64" i="7"/>
  <c r="U64" i="7"/>
  <c r="R64" i="7"/>
  <c r="AQ63" i="7"/>
  <c r="AN63" i="7"/>
  <c r="AK63" i="7"/>
  <c r="AH63" i="7"/>
  <c r="AC63" i="7"/>
  <c r="Z63" i="7"/>
  <c r="U63" i="7"/>
  <c r="R63" i="7"/>
  <c r="M63" i="7"/>
  <c r="J63" i="7"/>
  <c r="I63" i="7"/>
  <c r="H63" i="7"/>
  <c r="AF65" i="7" s="1"/>
  <c r="G63" i="7"/>
  <c r="F63" i="7"/>
  <c r="E63" i="7"/>
  <c r="D63" i="7"/>
  <c r="C63" i="7"/>
  <c r="AF62" i="7"/>
  <c r="AD62" i="7"/>
  <c r="AC62" i="7"/>
  <c r="Z62" i="7"/>
  <c r="X62" i="7"/>
  <c r="V62" i="7"/>
  <c r="U62" i="7"/>
  <c r="R62" i="7"/>
  <c r="AG61" i="7"/>
  <c r="AE61" i="7"/>
  <c r="AD61" i="7"/>
  <c r="AA61" i="7"/>
  <c r="Y61" i="7"/>
  <c r="W61" i="7"/>
  <c r="V61" i="7"/>
  <c r="S61" i="7"/>
  <c r="Q61" i="7"/>
  <c r="AQ60" i="7"/>
  <c r="AN60" i="7"/>
  <c r="AI60" i="7"/>
  <c r="AG60" i="7"/>
  <c r="AE60" i="7"/>
  <c r="AD60" i="7"/>
  <c r="AA60" i="7"/>
  <c r="Y60" i="7"/>
  <c r="W60" i="7"/>
  <c r="V60" i="7"/>
  <c r="S60" i="7"/>
  <c r="Q60" i="7"/>
  <c r="M60" i="7"/>
  <c r="J60" i="7"/>
  <c r="I60" i="7"/>
  <c r="H60" i="7"/>
  <c r="AG62" i="7" s="1"/>
  <c r="G60" i="7"/>
  <c r="F60" i="7"/>
  <c r="E60" i="7"/>
  <c r="D60" i="7"/>
  <c r="C60" i="7"/>
  <c r="AG59" i="7"/>
  <c r="AD59" i="7"/>
  <c r="AA59" i="7"/>
  <c r="Y59" i="7"/>
  <c r="V59" i="7"/>
  <c r="S59" i="7"/>
  <c r="Q59" i="7"/>
  <c r="AE58" i="7"/>
  <c r="AB58" i="7"/>
  <c r="Z58" i="7"/>
  <c r="W58" i="7"/>
  <c r="T58" i="7"/>
  <c r="R58" i="7"/>
  <c r="AQ57" i="7"/>
  <c r="AN57" i="7"/>
  <c r="AJ57" i="7"/>
  <c r="AH57" i="7"/>
  <c r="AL57" i="7" s="1"/>
  <c r="AE57" i="7"/>
  <c r="AB57" i="7"/>
  <c r="Z57" i="7"/>
  <c r="W57" i="7"/>
  <c r="T57" i="7"/>
  <c r="R57" i="7"/>
  <c r="M57" i="7"/>
  <c r="J57" i="7"/>
  <c r="I57" i="7"/>
  <c r="H57" i="7"/>
  <c r="Z59" i="7" s="1"/>
  <c r="G57" i="7"/>
  <c r="F57" i="7"/>
  <c r="E57" i="7"/>
  <c r="D57" i="7"/>
  <c r="C57" i="7"/>
  <c r="AE56" i="7"/>
  <c r="W56" i="7"/>
  <c r="T56" i="7"/>
  <c r="AF55" i="7"/>
  <c r="X55" i="7"/>
  <c r="AQ54" i="7"/>
  <c r="AN54" i="7"/>
  <c r="AK54" i="7"/>
  <c r="AF54" i="7"/>
  <c r="AC54" i="7"/>
  <c r="U54" i="7"/>
  <c r="M54" i="7"/>
  <c r="J54" i="7"/>
  <c r="I54" i="7"/>
  <c r="H54" i="7"/>
  <c r="G54" i="7"/>
  <c r="F54" i="7"/>
  <c r="E54" i="7"/>
  <c r="D54" i="7"/>
  <c r="C54" i="7"/>
  <c r="AG53" i="7"/>
  <c r="AF53" i="7"/>
  <c r="AC53" i="7"/>
  <c r="AA53" i="7"/>
  <c r="Y53" i="7"/>
  <c r="X53" i="7"/>
  <c r="U53" i="7"/>
  <c r="S53" i="7"/>
  <c r="Q53" i="7"/>
  <c r="AG52" i="7"/>
  <c r="AD52" i="7"/>
  <c r="AB52" i="7"/>
  <c r="Z52" i="7"/>
  <c r="Y52" i="7"/>
  <c r="V52" i="7"/>
  <c r="T52" i="7"/>
  <c r="R52" i="7"/>
  <c r="Q52" i="7"/>
  <c r="AQ51" i="7"/>
  <c r="AN51" i="7"/>
  <c r="AJ51" i="7"/>
  <c r="AL51" i="7" s="1"/>
  <c r="AH51" i="7"/>
  <c r="AG51" i="7"/>
  <c r="AD51" i="7"/>
  <c r="AB51" i="7"/>
  <c r="Z51" i="7"/>
  <c r="Y51" i="7"/>
  <c r="V51" i="7"/>
  <c r="T51" i="7"/>
  <c r="R51" i="7"/>
  <c r="Q51" i="7"/>
  <c r="M51" i="7"/>
  <c r="J51" i="7"/>
  <c r="I51" i="7"/>
  <c r="H51" i="7"/>
  <c r="AB53" i="7" s="1"/>
  <c r="G51" i="7"/>
  <c r="F51" i="7"/>
  <c r="E51" i="7"/>
  <c r="D51" i="7"/>
  <c r="C51" i="7"/>
  <c r="AG50" i="7"/>
  <c r="AD50" i="7"/>
  <c r="AB50" i="7"/>
  <c r="Z50" i="7"/>
  <c r="Y50" i="7"/>
  <c r="V50" i="7"/>
  <c r="T50" i="7"/>
  <c r="R50" i="7"/>
  <c r="Q50" i="7"/>
  <c r="AE49" i="7"/>
  <c r="AC49" i="7"/>
  <c r="AA49" i="7"/>
  <c r="Z49" i="7"/>
  <c r="W49" i="7"/>
  <c r="U49" i="7"/>
  <c r="S49" i="7"/>
  <c r="R49" i="7"/>
  <c r="AQ48" i="7"/>
  <c r="AN48" i="7"/>
  <c r="AK48" i="7"/>
  <c r="AI48" i="7"/>
  <c r="AH48" i="7"/>
  <c r="AE48" i="7"/>
  <c r="AC48" i="7"/>
  <c r="AA48" i="7"/>
  <c r="Z48" i="7"/>
  <c r="W48" i="7"/>
  <c r="U48" i="7"/>
  <c r="S48" i="7"/>
  <c r="R48" i="7"/>
  <c r="M48" i="7"/>
  <c r="J48" i="7"/>
  <c r="I48" i="7"/>
  <c r="H48" i="7"/>
  <c r="AC50" i="7" s="1"/>
  <c r="G48" i="7"/>
  <c r="F48" i="7"/>
  <c r="E48" i="7"/>
  <c r="D48" i="7"/>
  <c r="C48" i="7"/>
  <c r="AE47" i="7"/>
  <c r="AA47" i="7"/>
  <c r="Z47" i="7"/>
  <c r="S47" i="7"/>
  <c r="AF46" i="7"/>
  <c r="AB46" i="7"/>
  <c r="AA46" i="7"/>
  <c r="T46" i="7"/>
  <c r="AQ45" i="7"/>
  <c r="AN45" i="7"/>
  <c r="AJ45" i="7"/>
  <c r="AD45" i="7"/>
  <c r="AA45" i="7"/>
  <c r="V45" i="7"/>
  <c r="T45" i="7"/>
  <c r="M45" i="7"/>
  <c r="J45" i="7"/>
  <c r="I45" i="7"/>
  <c r="H45" i="7"/>
  <c r="U47" i="7" s="1"/>
  <c r="G45" i="7"/>
  <c r="F45" i="7"/>
  <c r="E45" i="7"/>
  <c r="D45" i="7"/>
  <c r="C45" i="7"/>
  <c r="AG44" i="7"/>
  <c r="AF44" i="7"/>
  <c r="AA44" i="7"/>
  <c r="X44" i="7"/>
  <c r="T44" i="7"/>
  <c r="S44" i="7"/>
  <c r="AE43" i="7"/>
  <c r="AB43" i="7"/>
  <c r="Y43" i="7"/>
  <c r="W43" i="7"/>
  <c r="R43" i="7"/>
  <c r="AQ42" i="7"/>
  <c r="AN42" i="7"/>
  <c r="AK42" i="7"/>
  <c r="AJ42" i="7"/>
  <c r="AF42" i="7"/>
  <c r="AC42" i="7"/>
  <c r="Z42" i="7"/>
  <c r="Y42" i="7"/>
  <c r="V42" i="7"/>
  <c r="T42" i="7"/>
  <c r="R42" i="7"/>
  <c r="Q42" i="7"/>
  <c r="M42" i="7"/>
  <c r="J42" i="7"/>
  <c r="I42" i="7"/>
  <c r="H42" i="7"/>
  <c r="AB44" i="7" s="1"/>
  <c r="G42" i="7"/>
  <c r="F42" i="7"/>
  <c r="E42" i="7"/>
  <c r="D42" i="7"/>
  <c r="C42" i="7"/>
  <c r="AG41" i="7"/>
  <c r="AD41" i="7"/>
  <c r="AB41" i="7"/>
  <c r="AA41" i="7"/>
  <c r="Z41" i="7"/>
  <c r="Y41" i="7"/>
  <c r="V41" i="7"/>
  <c r="T41" i="7"/>
  <c r="S41" i="7"/>
  <c r="R41" i="7"/>
  <c r="Q41" i="7"/>
  <c r="AE40" i="7"/>
  <c r="AC40" i="7"/>
  <c r="AB40" i="7"/>
  <c r="AA40" i="7"/>
  <c r="Z40" i="7"/>
  <c r="W40" i="7"/>
  <c r="U40" i="7"/>
  <c r="T40" i="7"/>
  <c r="S40" i="7"/>
  <c r="R40" i="7"/>
  <c r="AQ39" i="7"/>
  <c r="AN39" i="7"/>
  <c r="AK39" i="7"/>
  <c r="AJ39" i="7"/>
  <c r="AI39" i="7"/>
  <c r="AH39" i="7"/>
  <c r="AL39" i="7" s="1"/>
  <c r="AE39" i="7"/>
  <c r="AC39" i="7"/>
  <c r="AB39" i="7"/>
  <c r="AA39" i="7"/>
  <c r="Z39" i="7"/>
  <c r="Y39" i="7"/>
  <c r="W39" i="7"/>
  <c r="U39" i="7"/>
  <c r="T39" i="7"/>
  <c r="S39" i="7"/>
  <c r="R39" i="7"/>
  <c r="Q39" i="7"/>
  <c r="M39" i="7"/>
  <c r="J39" i="7"/>
  <c r="I39" i="7"/>
  <c r="H39" i="7"/>
  <c r="AC41" i="7" s="1"/>
  <c r="G39" i="7"/>
  <c r="F39" i="7"/>
  <c r="E39" i="7"/>
  <c r="D39" i="7"/>
  <c r="C39" i="7"/>
  <c r="AQ36" i="7"/>
  <c r="AN36" i="7"/>
  <c r="M36" i="7"/>
  <c r="J36" i="7"/>
  <c r="I36" i="7"/>
  <c r="H36" i="7"/>
  <c r="G36" i="7"/>
  <c r="F36" i="7"/>
  <c r="E36" i="7"/>
  <c r="D36" i="7"/>
  <c r="C36" i="7"/>
  <c r="AF35" i="7"/>
  <c r="AD35" i="7"/>
  <c r="AC35" i="7"/>
  <c r="AB35" i="7"/>
  <c r="AA35" i="7"/>
  <c r="X35" i="7"/>
  <c r="V35" i="7"/>
  <c r="U35" i="7"/>
  <c r="T35" i="7"/>
  <c r="S35" i="7"/>
  <c r="AG34" i="7"/>
  <c r="AE34" i="7"/>
  <c r="AD34" i="7"/>
  <c r="AC34" i="7"/>
  <c r="AB34" i="7"/>
  <c r="Y34" i="7"/>
  <c r="W34" i="7"/>
  <c r="V34" i="7"/>
  <c r="U34" i="7"/>
  <c r="T34" i="7"/>
  <c r="Q34" i="7"/>
  <c r="AQ33" i="7"/>
  <c r="AN33" i="7"/>
  <c r="AK33" i="7"/>
  <c r="AJ33" i="7"/>
  <c r="AG33" i="7"/>
  <c r="AE33" i="7"/>
  <c r="AD33" i="7"/>
  <c r="AC33" i="7"/>
  <c r="AB33" i="7"/>
  <c r="Y33" i="7"/>
  <c r="W33" i="7"/>
  <c r="V33" i="7"/>
  <c r="U33" i="7"/>
  <c r="T33" i="7"/>
  <c r="Q33" i="7"/>
  <c r="M33" i="7"/>
  <c r="J33" i="7"/>
  <c r="I33" i="7"/>
  <c r="H33" i="7"/>
  <c r="AE35" i="7" s="1"/>
  <c r="G33" i="7"/>
  <c r="F33" i="7"/>
  <c r="E33" i="7"/>
  <c r="D33" i="7"/>
  <c r="C33" i="7"/>
  <c r="AG32" i="7"/>
  <c r="AB32" i="7"/>
  <c r="Y32" i="7"/>
  <c r="T32" i="7"/>
  <c r="Q32" i="7"/>
  <c r="AC31" i="7"/>
  <c r="Z31" i="7"/>
  <c r="U31" i="7"/>
  <c r="R31" i="7"/>
  <c r="AQ30" i="7"/>
  <c r="AN30" i="7"/>
  <c r="AK30" i="7"/>
  <c r="AH30" i="7"/>
  <c r="AC30" i="7"/>
  <c r="Z30" i="7"/>
  <c r="U30" i="7"/>
  <c r="R30" i="7"/>
  <c r="M30" i="7"/>
  <c r="J30" i="7"/>
  <c r="I30" i="7"/>
  <c r="H30" i="7"/>
  <c r="AF32" i="7" s="1"/>
  <c r="G30" i="7"/>
  <c r="F30" i="7"/>
  <c r="E30" i="7"/>
  <c r="D30" i="7"/>
  <c r="C30" i="7"/>
  <c r="AF29" i="7"/>
  <c r="AC29" i="7"/>
  <c r="Z29" i="7"/>
  <c r="X29" i="7"/>
  <c r="U29" i="7"/>
  <c r="R29" i="7"/>
  <c r="AG28" i="7"/>
  <c r="AD28" i="7"/>
  <c r="AA28" i="7"/>
  <c r="Y28" i="7"/>
  <c r="V28" i="7"/>
  <c r="S28" i="7"/>
  <c r="Q28" i="7"/>
  <c r="AQ27" i="7"/>
  <c r="AN27" i="7"/>
  <c r="AI27" i="7"/>
  <c r="AG27" i="7"/>
  <c r="AE27" i="7"/>
  <c r="AD27" i="7"/>
  <c r="AA27" i="7"/>
  <c r="Y27" i="7"/>
  <c r="W27" i="7"/>
  <c r="V27" i="7"/>
  <c r="S27" i="7"/>
  <c r="Q27" i="7"/>
  <c r="M27" i="7"/>
  <c r="J27" i="7"/>
  <c r="I27" i="7"/>
  <c r="H27" i="7"/>
  <c r="AG29" i="7" s="1"/>
  <c r="G27" i="7"/>
  <c r="F27" i="7"/>
  <c r="E27" i="7"/>
  <c r="D27" i="7"/>
  <c r="C27" i="7"/>
  <c r="AD26" i="7"/>
  <c r="AA26" i="7"/>
  <c r="V26" i="7"/>
  <c r="S26" i="7"/>
  <c r="AE25" i="7"/>
  <c r="AB25" i="7"/>
  <c r="Z25" i="7"/>
  <c r="W25" i="7"/>
  <c r="T25" i="7"/>
  <c r="R25" i="7"/>
  <c r="AQ24" i="7"/>
  <c r="AN24" i="7"/>
  <c r="AE24" i="7"/>
  <c r="AB24" i="7"/>
  <c r="Z24" i="7"/>
  <c r="W24" i="7"/>
  <c r="T24" i="7"/>
  <c r="R24" i="7"/>
  <c r="M24" i="7"/>
  <c r="J24" i="7"/>
  <c r="I24" i="7"/>
  <c r="H24" i="7"/>
  <c r="Z26" i="7" s="1"/>
  <c r="G24" i="7"/>
  <c r="F24" i="7"/>
  <c r="E24" i="7"/>
  <c r="D24" i="7"/>
  <c r="C24" i="7"/>
  <c r="AE23" i="7"/>
  <c r="Z23" i="7"/>
  <c r="W23" i="7"/>
  <c r="AF22" i="7"/>
  <c r="AA22" i="7"/>
  <c r="U22" i="7"/>
  <c r="S22" i="7"/>
  <c r="AQ21" i="7"/>
  <c r="AN21" i="7"/>
  <c r="AK21" i="7"/>
  <c r="AF21" i="7"/>
  <c r="AA21" i="7"/>
  <c r="X21" i="7"/>
  <c r="R21" i="7"/>
  <c r="M21" i="7"/>
  <c r="J21" i="7"/>
  <c r="I21" i="7"/>
  <c r="H21" i="7"/>
  <c r="G21" i="7"/>
  <c r="F21" i="7"/>
  <c r="E21" i="7"/>
  <c r="D21" i="7"/>
  <c r="C21" i="7"/>
  <c r="AF20" i="7"/>
  <c r="AC20" i="7"/>
  <c r="AA20" i="7"/>
  <c r="Z20" i="7"/>
  <c r="X20" i="7"/>
  <c r="U20" i="7"/>
  <c r="S20" i="7"/>
  <c r="R20" i="7"/>
  <c r="AD19" i="7"/>
  <c r="AB19" i="7"/>
  <c r="AA19" i="7"/>
  <c r="Z19" i="7"/>
  <c r="V19" i="7"/>
  <c r="T19" i="7"/>
  <c r="S19" i="7"/>
  <c r="R19" i="7"/>
  <c r="AQ18" i="7"/>
  <c r="AN18" i="7"/>
  <c r="AD18" i="7"/>
  <c r="AB18" i="7"/>
  <c r="AA18" i="7"/>
  <c r="Z18" i="7"/>
  <c r="V18" i="7"/>
  <c r="T18" i="7"/>
  <c r="S18" i="7"/>
  <c r="R18" i="7"/>
  <c r="M18" i="7"/>
  <c r="J18" i="7"/>
  <c r="I18" i="7"/>
  <c r="H18" i="7"/>
  <c r="AB20" i="7" s="1"/>
  <c r="G18" i="7"/>
  <c r="F18" i="7"/>
  <c r="E18" i="7"/>
  <c r="D18" i="7"/>
  <c r="C18" i="7"/>
  <c r="AQ15" i="7"/>
  <c r="AN15" i="7"/>
  <c r="M15" i="7"/>
  <c r="J15" i="7"/>
  <c r="I15" i="7"/>
  <c r="H15" i="7"/>
  <c r="AC15" i="7" s="1"/>
  <c r="G15" i="7"/>
  <c r="F15" i="7"/>
  <c r="E15" i="7"/>
  <c r="D15" i="7"/>
  <c r="C15" i="7"/>
  <c r="AG14" i="7"/>
  <c r="AF14" i="7"/>
  <c r="AC14" i="7"/>
  <c r="AA14" i="7"/>
  <c r="Y14" i="7"/>
  <c r="X14" i="7"/>
  <c r="U14" i="7"/>
  <c r="S14" i="7"/>
  <c r="Q14" i="7"/>
  <c r="AG13" i="7"/>
  <c r="AD13" i="7"/>
  <c r="AB13" i="7"/>
  <c r="Z13" i="7"/>
  <c r="Y13" i="7"/>
  <c r="W13" i="7"/>
  <c r="V13" i="7"/>
  <c r="T13" i="7"/>
  <c r="R13" i="7"/>
  <c r="Q13" i="7"/>
  <c r="AQ12" i="7"/>
  <c r="AN12" i="7"/>
  <c r="AG12" i="7"/>
  <c r="AE12" i="7"/>
  <c r="AD12" i="7"/>
  <c r="AB12" i="7"/>
  <c r="Z12" i="7"/>
  <c r="Y12" i="7"/>
  <c r="W12" i="7"/>
  <c r="V12" i="7"/>
  <c r="T12" i="7"/>
  <c r="R12" i="7"/>
  <c r="Q12" i="7"/>
  <c r="M12" i="7"/>
  <c r="J12" i="7"/>
  <c r="I12" i="7"/>
  <c r="H12" i="7"/>
  <c r="AD14" i="7" s="1"/>
  <c r="G12" i="7"/>
  <c r="F12" i="7"/>
  <c r="E12" i="7"/>
  <c r="D12" i="7"/>
  <c r="C12" i="7"/>
  <c r="AG11" i="7"/>
  <c r="AD11" i="7"/>
  <c r="AB11" i="7"/>
  <c r="Z11" i="7"/>
  <c r="Y11" i="7"/>
  <c r="V11" i="7"/>
  <c r="T11" i="7"/>
  <c r="R11" i="7"/>
  <c r="Q11" i="7"/>
  <c r="AE10" i="7"/>
  <c r="AC10" i="7"/>
  <c r="AA10" i="7"/>
  <c r="Z10" i="7"/>
  <c r="W10" i="7"/>
  <c r="U10" i="7"/>
  <c r="S10" i="7"/>
  <c r="R10" i="7"/>
  <c r="AQ9" i="7"/>
  <c r="AN9" i="7"/>
  <c r="AK9" i="7"/>
  <c r="AI9" i="7"/>
  <c r="AE9" i="7"/>
  <c r="AC9" i="7"/>
  <c r="AA9" i="7"/>
  <c r="Z9" i="7"/>
  <c r="W9" i="7"/>
  <c r="U9" i="7"/>
  <c r="S9" i="7"/>
  <c r="R9" i="7"/>
  <c r="M9" i="7"/>
  <c r="J9" i="7"/>
  <c r="I9" i="7"/>
  <c r="H9" i="7"/>
  <c r="AE11" i="7" s="1"/>
  <c r="G9" i="7"/>
  <c r="F9" i="7"/>
  <c r="E9" i="7"/>
  <c r="D9" i="7"/>
  <c r="C9" i="7"/>
  <c r="S68" i="6"/>
  <c r="S67" i="6"/>
  <c r="T67" i="6" s="1"/>
  <c r="S66" i="6"/>
  <c r="D66" i="6"/>
  <c r="AB66" i="6" s="1"/>
  <c r="C66" i="6"/>
  <c r="B66" i="6"/>
  <c r="S65" i="6"/>
  <c r="T65" i="6" s="1"/>
  <c r="R65" i="6"/>
  <c r="V65" i="6" s="1"/>
  <c r="S64" i="6"/>
  <c r="AB63" i="6"/>
  <c r="T63" i="6"/>
  <c r="S63" i="6"/>
  <c r="R63" i="6"/>
  <c r="V63" i="6" s="1"/>
  <c r="D63" i="6"/>
  <c r="C63" i="6"/>
  <c r="B63" i="6"/>
  <c r="S62" i="6"/>
  <c r="S61" i="6"/>
  <c r="T61" i="6" s="1"/>
  <c r="S60" i="6"/>
  <c r="D60" i="6"/>
  <c r="AB60" i="6" s="1"/>
  <c r="C60" i="6"/>
  <c r="B60" i="6"/>
  <c r="S59" i="6"/>
  <c r="T59" i="6" s="1"/>
  <c r="S58" i="6"/>
  <c r="AB57" i="6"/>
  <c r="T57" i="6"/>
  <c r="S57" i="6"/>
  <c r="R57" i="6"/>
  <c r="V57" i="6" s="1"/>
  <c r="D57" i="6"/>
  <c r="C57" i="6"/>
  <c r="B57" i="6"/>
  <c r="T56" i="6"/>
  <c r="S56" i="6"/>
  <c r="R56" i="6" s="1"/>
  <c r="V56" i="6" s="1"/>
  <c r="S55" i="6"/>
  <c r="T55" i="6" s="1"/>
  <c r="S54" i="6"/>
  <c r="R54" i="6" s="1"/>
  <c r="V54" i="6" s="1"/>
  <c r="D54" i="6"/>
  <c r="AB54" i="6" s="1"/>
  <c r="C54" i="6"/>
  <c r="B54" i="6"/>
  <c r="V53" i="6"/>
  <c r="S53" i="6"/>
  <c r="T53" i="6" s="1"/>
  <c r="R53" i="6"/>
  <c r="S52" i="6"/>
  <c r="R52" i="6" s="1"/>
  <c r="V52" i="6" s="1"/>
  <c r="AB51" i="6"/>
  <c r="V51" i="6"/>
  <c r="T51" i="6"/>
  <c r="S51" i="6"/>
  <c r="R51" i="6"/>
  <c r="D51" i="6"/>
  <c r="C51" i="6"/>
  <c r="B51" i="6"/>
  <c r="S50" i="6"/>
  <c r="S49" i="6"/>
  <c r="T49" i="6" s="1"/>
  <c r="S48" i="6"/>
  <c r="D48" i="6"/>
  <c r="AB48" i="6" s="1"/>
  <c r="C48" i="6"/>
  <c r="B48" i="6"/>
  <c r="S47" i="6"/>
  <c r="T47" i="6" s="1"/>
  <c r="S46" i="6"/>
  <c r="AB45" i="6"/>
  <c r="V45" i="6"/>
  <c r="T45" i="6"/>
  <c r="S45" i="6"/>
  <c r="R45" i="6"/>
  <c r="D45" i="6"/>
  <c r="C45" i="6"/>
  <c r="B45" i="6"/>
  <c r="S44" i="6"/>
  <c r="R44" i="6" s="1"/>
  <c r="V44" i="6" s="1"/>
  <c r="S43" i="6"/>
  <c r="T43" i="6" s="1"/>
  <c r="S42" i="6"/>
  <c r="R42" i="6" s="1"/>
  <c r="V42" i="6" s="1"/>
  <c r="D42" i="6"/>
  <c r="AB42" i="6" s="1"/>
  <c r="C42" i="6"/>
  <c r="B42" i="6"/>
  <c r="V41" i="6"/>
  <c r="S41" i="6"/>
  <c r="T41" i="6" s="1"/>
  <c r="R41" i="6"/>
  <c r="S40" i="6"/>
  <c r="T40" i="6" s="1"/>
  <c r="AB39" i="6"/>
  <c r="T39" i="6"/>
  <c r="S39" i="6"/>
  <c r="R39" i="6"/>
  <c r="V39" i="6" s="1"/>
  <c r="D39" i="6"/>
  <c r="C39" i="6"/>
  <c r="B39" i="6"/>
  <c r="T38" i="6"/>
  <c r="S38" i="6"/>
  <c r="R38" i="6"/>
  <c r="V38" i="6" s="1"/>
  <c r="S37" i="6"/>
  <c r="T37" i="6" s="1"/>
  <c r="T36" i="6"/>
  <c r="S36" i="6"/>
  <c r="R36" i="6" s="1"/>
  <c r="V36" i="6" s="1"/>
  <c r="D36" i="6"/>
  <c r="AB36" i="6" s="1"/>
  <c r="C36" i="6"/>
  <c r="B36" i="6"/>
  <c r="S35" i="6"/>
  <c r="T34" i="6"/>
  <c r="S34" i="6"/>
  <c r="R34" i="6"/>
  <c r="V34" i="6" s="1"/>
  <c r="AB33" i="6"/>
  <c r="V33" i="6"/>
  <c r="S33" i="6"/>
  <c r="R33" i="6" s="1"/>
  <c r="D33" i="6"/>
  <c r="C33" i="6"/>
  <c r="B33" i="6"/>
  <c r="S32" i="6"/>
  <c r="S31" i="6"/>
  <c r="T31" i="6" s="1"/>
  <c r="R31" i="6"/>
  <c r="V31" i="6" s="1"/>
  <c r="W30" i="6"/>
  <c r="X30" i="6" s="1"/>
  <c r="S30" i="6"/>
  <c r="R30" i="6" s="1"/>
  <c r="V30" i="6" s="1"/>
  <c r="D30" i="6"/>
  <c r="AB30" i="6" s="1"/>
  <c r="C30" i="6"/>
  <c r="B30" i="6"/>
  <c r="S29" i="6"/>
  <c r="T29" i="6" s="1"/>
  <c r="R29" i="6"/>
  <c r="V29" i="6" s="1"/>
  <c r="S28" i="6"/>
  <c r="R28" i="6" s="1"/>
  <c r="V28" i="6" s="1"/>
  <c r="AB27" i="6"/>
  <c r="T27" i="6"/>
  <c r="S27" i="6"/>
  <c r="R27" i="6"/>
  <c r="V27" i="6" s="1"/>
  <c r="D27" i="6"/>
  <c r="C27" i="6"/>
  <c r="B27" i="6"/>
  <c r="T26" i="6"/>
  <c r="S26" i="6"/>
  <c r="R26" i="6"/>
  <c r="V26" i="6" s="1"/>
  <c r="T25" i="6"/>
  <c r="S25" i="6"/>
  <c r="R25" i="6"/>
  <c r="V25" i="6" s="1"/>
  <c r="W24" i="6"/>
  <c r="X24" i="6" s="1"/>
  <c r="T24" i="6"/>
  <c r="S24" i="6"/>
  <c r="R24" i="6" s="1"/>
  <c r="V24" i="6" s="1"/>
  <c r="D24" i="6"/>
  <c r="AB24" i="6" s="1"/>
  <c r="C24" i="6"/>
  <c r="B24" i="6"/>
  <c r="T23" i="6"/>
  <c r="S23" i="6"/>
  <c r="R23" i="6"/>
  <c r="V23" i="6" s="1"/>
  <c r="S22" i="6"/>
  <c r="T22" i="6" s="1"/>
  <c r="S21" i="6"/>
  <c r="W21" i="6" s="1"/>
  <c r="X21" i="6" s="1"/>
  <c r="AA21" i="6" s="1"/>
  <c r="D21" i="6"/>
  <c r="C21" i="6"/>
  <c r="S20" i="6"/>
  <c r="R20" i="6" s="1"/>
  <c r="V20" i="6" s="1"/>
  <c r="T19" i="6"/>
  <c r="S19" i="6"/>
  <c r="R19" i="6" s="1"/>
  <c r="V19" i="6" s="1"/>
  <c r="V18" i="6"/>
  <c r="T18" i="6"/>
  <c r="S18" i="6"/>
  <c r="R18" i="6" s="1"/>
  <c r="D18" i="6"/>
  <c r="AB18" i="6" s="1"/>
  <c r="C18" i="6"/>
  <c r="B18" i="6"/>
  <c r="S17" i="6"/>
  <c r="T17" i="6" s="1"/>
  <c r="T16" i="6"/>
  <c r="S16" i="6"/>
  <c r="R16" i="6"/>
  <c r="V16" i="6" s="1"/>
  <c r="S15" i="6"/>
  <c r="R15" i="6"/>
  <c r="V15" i="6" s="1"/>
  <c r="D15" i="6"/>
  <c r="C15" i="6"/>
  <c r="T14" i="6"/>
  <c r="S14" i="6"/>
  <c r="R14" i="6" s="1"/>
  <c r="V14" i="6" s="1"/>
  <c r="V13" i="6"/>
  <c r="T13" i="6"/>
  <c r="S13" i="6"/>
  <c r="R13" i="6"/>
  <c r="T12" i="6"/>
  <c r="S12" i="6"/>
  <c r="R12" i="6" s="1"/>
  <c r="V12" i="6" s="1"/>
  <c r="D12" i="6"/>
  <c r="C12" i="6"/>
  <c r="S11" i="6"/>
  <c r="T11" i="6" s="1"/>
  <c r="R11" i="6"/>
  <c r="V11" i="6" s="1"/>
  <c r="S10" i="6"/>
  <c r="R10" i="6" s="1"/>
  <c r="V10" i="6" s="1"/>
  <c r="S9" i="6"/>
  <c r="W9" i="6" s="1"/>
  <c r="X9" i="6" s="1"/>
  <c r="D9" i="6"/>
  <c r="C9" i="6"/>
  <c r="T68" i="5"/>
  <c r="V68" i="5" s="1"/>
  <c r="S68" i="5"/>
  <c r="U68" i="5" s="1"/>
  <c r="R68" i="5"/>
  <c r="J68" i="5"/>
  <c r="H68" i="5"/>
  <c r="R67" i="5"/>
  <c r="J67" i="5"/>
  <c r="T67" i="5" s="1"/>
  <c r="V67" i="5" s="1"/>
  <c r="H67" i="5"/>
  <c r="R66" i="5"/>
  <c r="J66" i="5"/>
  <c r="T66" i="5" s="1"/>
  <c r="V66" i="5" s="1"/>
  <c r="H66" i="5"/>
  <c r="D66" i="5"/>
  <c r="C66" i="5"/>
  <c r="B66" i="5"/>
  <c r="R65" i="5"/>
  <c r="J65" i="5"/>
  <c r="H65" i="5"/>
  <c r="V64" i="5"/>
  <c r="T64" i="5"/>
  <c r="S64" i="5"/>
  <c r="U64" i="5" s="1"/>
  <c r="R64" i="5"/>
  <c r="J64" i="5"/>
  <c r="H64" i="5"/>
  <c r="V63" i="5"/>
  <c r="R63" i="5"/>
  <c r="J63" i="5"/>
  <c r="T63" i="5" s="1"/>
  <c r="H63" i="5"/>
  <c r="D63" i="5"/>
  <c r="C63" i="5"/>
  <c r="B63" i="5"/>
  <c r="T62" i="5"/>
  <c r="V62" i="5" s="1"/>
  <c r="R62" i="5"/>
  <c r="J62" i="5"/>
  <c r="S62" i="5" s="1"/>
  <c r="U62" i="5" s="1"/>
  <c r="H62" i="5"/>
  <c r="T61" i="5"/>
  <c r="V61" i="5" s="1"/>
  <c r="S61" i="5"/>
  <c r="U61" i="5" s="1"/>
  <c r="R61" i="5"/>
  <c r="J61" i="5"/>
  <c r="H61" i="5"/>
  <c r="S60" i="5"/>
  <c r="U60" i="5" s="1"/>
  <c r="R60" i="5"/>
  <c r="J60" i="5"/>
  <c r="T60" i="5" s="1"/>
  <c r="V60" i="5" s="1"/>
  <c r="H60" i="5"/>
  <c r="D60" i="5"/>
  <c r="C60" i="5"/>
  <c r="B60" i="5"/>
  <c r="T59" i="5"/>
  <c r="V59" i="5" s="1"/>
  <c r="S59" i="5"/>
  <c r="U59" i="5" s="1"/>
  <c r="R59" i="5"/>
  <c r="J59" i="5"/>
  <c r="H59" i="5"/>
  <c r="S58" i="5"/>
  <c r="U58" i="5" s="1"/>
  <c r="R58" i="5"/>
  <c r="J58" i="5"/>
  <c r="T58" i="5" s="1"/>
  <c r="V58" i="5" s="1"/>
  <c r="H58" i="5"/>
  <c r="R57" i="5"/>
  <c r="J57" i="5"/>
  <c r="T57" i="5" s="1"/>
  <c r="V57" i="5" s="1"/>
  <c r="H57" i="5"/>
  <c r="D57" i="5"/>
  <c r="C57" i="5"/>
  <c r="B57" i="5"/>
  <c r="T56" i="5"/>
  <c r="V56" i="5" s="1"/>
  <c r="S56" i="5"/>
  <c r="U56" i="5" s="1"/>
  <c r="R56" i="5"/>
  <c r="J56" i="5"/>
  <c r="H56" i="5"/>
  <c r="S55" i="5"/>
  <c r="U55" i="5" s="1"/>
  <c r="R55" i="5"/>
  <c r="J55" i="5"/>
  <c r="T55" i="5" s="1"/>
  <c r="V55" i="5" s="1"/>
  <c r="H55" i="5"/>
  <c r="R54" i="5"/>
  <c r="J54" i="5"/>
  <c r="T54" i="5" s="1"/>
  <c r="V54" i="5" s="1"/>
  <c r="H54" i="5"/>
  <c r="D54" i="5"/>
  <c r="C54" i="5"/>
  <c r="B54" i="5"/>
  <c r="T53" i="5"/>
  <c r="V53" i="5" s="1"/>
  <c r="S53" i="5"/>
  <c r="U53" i="5" s="1"/>
  <c r="R53" i="5"/>
  <c r="J53" i="5"/>
  <c r="H53" i="5"/>
  <c r="S52" i="5"/>
  <c r="U52" i="5" s="1"/>
  <c r="R52" i="5"/>
  <c r="J52" i="5"/>
  <c r="T52" i="5" s="1"/>
  <c r="V52" i="5" s="1"/>
  <c r="H52" i="5"/>
  <c r="R51" i="5"/>
  <c r="J51" i="5"/>
  <c r="T51" i="5" s="1"/>
  <c r="V51" i="5" s="1"/>
  <c r="H51" i="5"/>
  <c r="D51" i="5"/>
  <c r="C51" i="5"/>
  <c r="B51" i="5"/>
  <c r="T50" i="5"/>
  <c r="V50" i="5" s="1"/>
  <c r="S50" i="5"/>
  <c r="U50" i="5" s="1"/>
  <c r="R50" i="5"/>
  <c r="J50" i="5"/>
  <c r="H50" i="5"/>
  <c r="R49" i="5"/>
  <c r="J49" i="5"/>
  <c r="T49" i="5" s="1"/>
  <c r="V49" i="5" s="1"/>
  <c r="H49" i="5"/>
  <c r="R48" i="5"/>
  <c r="J48" i="5"/>
  <c r="T48" i="5" s="1"/>
  <c r="V48" i="5" s="1"/>
  <c r="H48" i="5"/>
  <c r="D48" i="5"/>
  <c r="C48" i="5"/>
  <c r="B48" i="5"/>
  <c r="T47" i="5"/>
  <c r="V47" i="5" s="1"/>
  <c r="S47" i="5"/>
  <c r="U47" i="5" s="1"/>
  <c r="R47" i="5"/>
  <c r="J47" i="5"/>
  <c r="H47" i="5"/>
  <c r="R46" i="5"/>
  <c r="J46" i="5"/>
  <c r="T46" i="5" s="1"/>
  <c r="V46" i="5" s="1"/>
  <c r="H46" i="5"/>
  <c r="R45" i="5"/>
  <c r="J45" i="5"/>
  <c r="T45" i="5" s="1"/>
  <c r="V45" i="5" s="1"/>
  <c r="H45" i="5"/>
  <c r="D45" i="5"/>
  <c r="C45" i="5"/>
  <c r="B45" i="5"/>
  <c r="T44" i="5"/>
  <c r="V44" i="5" s="1"/>
  <c r="S44" i="5"/>
  <c r="U44" i="5" s="1"/>
  <c r="R44" i="5"/>
  <c r="J44" i="5"/>
  <c r="H44" i="5"/>
  <c r="R43" i="5"/>
  <c r="J43" i="5"/>
  <c r="T43" i="5" s="1"/>
  <c r="V43" i="5" s="1"/>
  <c r="H43" i="5"/>
  <c r="R42" i="5"/>
  <c r="J42" i="5"/>
  <c r="T42" i="5" s="1"/>
  <c r="V42" i="5" s="1"/>
  <c r="H42" i="5"/>
  <c r="D42" i="5"/>
  <c r="C42" i="5"/>
  <c r="B42" i="5"/>
  <c r="T41" i="5"/>
  <c r="V41" i="5" s="1"/>
  <c r="S41" i="5"/>
  <c r="U41" i="5" s="1"/>
  <c r="R41" i="5"/>
  <c r="J41" i="5"/>
  <c r="H41" i="5"/>
  <c r="R40" i="5"/>
  <c r="J40" i="5"/>
  <c r="T40" i="5" s="1"/>
  <c r="V40" i="5" s="1"/>
  <c r="H40" i="5"/>
  <c r="R39" i="5"/>
  <c r="J39" i="5"/>
  <c r="T39" i="5" s="1"/>
  <c r="V39" i="5" s="1"/>
  <c r="H39" i="5"/>
  <c r="D39" i="5"/>
  <c r="C39" i="5"/>
  <c r="B39" i="5"/>
  <c r="T38" i="5"/>
  <c r="V38" i="5" s="1"/>
  <c r="S38" i="5"/>
  <c r="U38" i="5" s="1"/>
  <c r="R38" i="5"/>
  <c r="J38" i="5"/>
  <c r="H38" i="5"/>
  <c r="R37" i="5"/>
  <c r="J37" i="5"/>
  <c r="T37" i="5" s="1"/>
  <c r="V37" i="5" s="1"/>
  <c r="H37" i="5"/>
  <c r="R36" i="5"/>
  <c r="J36" i="5"/>
  <c r="T36" i="5" s="1"/>
  <c r="V36" i="5" s="1"/>
  <c r="H36" i="5"/>
  <c r="D36" i="5"/>
  <c r="C36" i="5"/>
  <c r="B36" i="5"/>
  <c r="T35" i="5"/>
  <c r="V35" i="5" s="1"/>
  <c r="S35" i="5"/>
  <c r="U35" i="5" s="1"/>
  <c r="R35" i="5"/>
  <c r="J35" i="5"/>
  <c r="H35" i="5"/>
  <c r="R34" i="5"/>
  <c r="J34" i="5"/>
  <c r="T34" i="5" s="1"/>
  <c r="V34" i="5" s="1"/>
  <c r="H34" i="5"/>
  <c r="R33" i="5"/>
  <c r="J33" i="5"/>
  <c r="T33" i="5" s="1"/>
  <c r="V33" i="5" s="1"/>
  <c r="H33" i="5"/>
  <c r="D33" i="5"/>
  <c r="C33" i="5"/>
  <c r="B33" i="5"/>
  <c r="T32" i="5"/>
  <c r="V32" i="5" s="1"/>
  <c r="S32" i="5"/>
  <c r="U32" i="5" s="1"/>
  <c r="R32" i="5"/>
  <c r="J32" i="5"/>
  <c r="H32" i="5"/>
  <c r="R31" i="5"/>
  <c r="J31" i="5"/>
  <c r="T31" i="5" s="1"/>
  <c r="V31" i="5" s="1"/>
  <c r="H31" i="5"/>
  <c r="R30" i="5"/>
  <c r="J30" i="5"/>
  <c r="T30" i="5" s="1"/>
  <c r="V30" i="5" s="1"/>
  <c r="H30" i="5"/>
  <c r="D30" i="5"/>
  <c r="C30" i="5"/>
  <c r="B30" i="5"/>
  <c r="T29" i="5"/>
  <c r="V29" i="5" s="1"/>
  <c r="S29" i="5"/>
  <c r="U29" i="5" s="1"/>
  <c r="R29" i="5"/>
  <c r="J29" i="5"/>
  <c r="H29" i="5"/>
  <c r="R28" i="5"/>
  <c r="J28" i="5"/>
  <c r="T28" i="5" s="1"/>
  <c r="V28" i="5" s="1"/>
  <c r="H28" i="5"/>
  <c r="R27" i="5"/>
  <c r="J27" i="5"/>
  <c r="H27" i="5"/>
  <c r="D27" i="5"/>
  <c r="C27" i="5"/>
  <c r="B27" i="5"/>
  <c r="S26" i="5"/>
  <c r="U26" i="5" s="1"/>
  <c r="R26" i="5"/>
  <c r="AG26" i="7" s="1"/>
  <c r="J26" i="5"/>
  <c r="Y26" i="7" s="1"/>
  <c r="H26" i="5"/>
  <c r="Q26" i="7" s="1"/>
  <c r="R25" i="5"/>
  <c r="J25" i="5"/>
  <c r="T25" i="5" s="1"/>
  <c r="V25" i="5" s="1"/>
  <c r="H25" i="5"/>
  <c r="R24" i="5"/>
  <c r="J24" i="5"/>
  <c r="H24" i="5"/>
  <c r="D24" i="5"/>
  <c r="C24" i="5"/>
  <c r="T23" i="5"/>
  <c r="V23" i="5" s="1"/>
  <c r="S23" i="5"/>
  <c r="U23" i="5" s="1"/>
  <c r="R23" i="5"/>
  <c r="J23" i="5"/>
  <c r="H23" i="5"/>
  <c r="S22" i="5"/>
  <c r="U22" i="5" s="1"/>
  <c r="R22" i="5"/>
  <c r="J22" i="5"/>
  <c r="T22" i="5" s="1"/>
  <c r="V22" i="5" s="1"/>
  <c r="H22" i="5"/>
  <c r="R21" i="5"/>
  <c r="J21" i="5"/>
  <c r="H21" i="5"/>
  <c r="D21" i="5"/>
  <c r="C21" i="5"/>
  <c r="B21" i="5"/>
  <c r="T20" i="5"/>
  <c r="V20" i="5" s="1"/>
  <c r="S20" i="5"/>
  <c r="U20" i="5" s="1"/>
  <c r="R20" i="5"/>
  <c r="AG20" i="7" s="1"/>
  <c r="J20" i="5"/>
  <c r="Y20" i="7" s="1"/>
  <c r="H20" i="5"/>
  <c r="Q20" i="7" s="1"/>
  <c r="R19" i="5"/>
  <c r="AG19" i="7" s="1"/>
  <c r="J19" i="5"/>
  <c r="T19" i="5" s="1"/>
  <c r="V19" i="5" s="1"/>
  <c r="H19" i="5"/>
  <c r="Q19" i="7" s="1"/>
  <c r="R18" i="5"/>
  <c r="AG18" i="7" s="1"/>
  <c r="J18" i="5"/>
  <c r="H18" i="5"/>
  <c r="Q18" i="7" s="1"/>
  <c r="D18" i="5"/>
  <c r="C18" i="5"/>
  <c r="T17" i="5"/>
  <c r="V17" i="5" s="1"/>
  <c r="S17" i="5"/>
  <c r="U17" i="5" s="1"/>
  <c r="R17" i="5"/>
  <c r="J17" i="5"/>
  <c r="H17" i="5"/>
  <c r="S16" i="5"/>
  <c r="U16" i="5" s="1"/>
  <c r="R16" i="5"/>
  <c r="J16" i="5"/>
  <c r="T16" i="5" s="1"/>
  <c r="V16" i="5" s="1"/>
  <c r="H16" i="5"/>
  <c r="R15" i="5"/>
  <c r="J15" i="5"/>
  <c r="H15" i="5"/>
  <c r="D15" i="5"/>
  <c r="C15" i="5"/>
  <c r="B15" i="5"/>
  <c r="T14" i="5"/>
  <c r="V14" i="5" s="1"/>
  <c r="S14" i="5"/>
  <c r="U14" i="5" s="1"/>
  <c r="R14" i="5"/>
  <c r="J14" i="5"/>
  <c r="H14" i="5"/>
  <c r="S13" i="5"/>
  <c r="U13" i="5" s="1"/>
  <c r="R13" i="5"/>
  <c r="J13" i="5"/>
  <c r="T13" i="5" s="1"/>
  <c r="V13" i="5" s="1"/>
  <c r="H13" i="5"/>
  <c r="R12" i="5"/>
  <c r="J12" i="5"/>
  <c r="H12" i="5"/>
  <c r="D12" i="5"/>
  <c r="C12" i="5"/>
  <c r="B12" i="5"/>
  <c r="S11" i="5"/>
  <c r="U11" i="5" s="1"/>
  <c r="R11" i="5"/>
  <c r="J11" i="5"/>
  <c r="T11" i="5" s="1"/>
  <c r="V11" i="5" s="1"/>
  <c r="H11" i="5"/>
  <c r="S10" i="5"/>
  <c r="U10" i="5" s="1"/>
  <c r="R10" i="5"/>
  <c r="J10" i="5"/>
  <c r="T10" i="5" s="1"/>
  <c r="V10" i="5" s="1"/>
  <c r="H10" i="5"/>
  <c r="R9" i="5"/>
  <c r="J9" i="5"/>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E60" i="3"/>
  <c r="Y60" i="3" s="1"/>
  <c r="Z60" i="3" s="1"/>
  <c r="D60" i="3"/>
  <c r="C60" i="3"/>
  <c r="B60" i="3"/>
  <c r="Y57" i="3"/>
  <c r="Z57" i="3" s="1"/>
  <c r="E57" i="3"/>
  <c r="D57" i="3"/>
  <c r="C57" i="3"/>
  <c r="B57" i="3"/>
  <c r="E54" i="3"/>
  <c r="Y54" i="3" s="1"/>
  <c r="Z54" i="3" s="1"/>
  <c r="D54" i="3"/>
  <c r="C54" i="3"/>
  <c r="B54" i="3"/>
  <c r="E51" i="3"/>
  <c r="Y51" i="3" s="1"/>
  <c r="Z51" i="3" s="1"/>
  <c r="D51" i="3"/>
  <c r="C51" i="3"/>
  <c r="B51" i="3"/>
  <c r="Y48" i="3"/>
  <c r="Z48" i="3" s="1"/>
  <c r="E48" i="3"/>
  <c r="D48" i="3"/>
  <c r="C48" i="3"/>
  <c r="B48" i="3"/>
  <c r="Y45" i="3"/>
  <c r="Z45" i="3" s="1"/>
  <c r="E45" i="3"/>
  <c r="D45" i="3"/>
  <c r="C45" i="3"/>
  <c r="B45" i="3"/>
  <c r="Y42" i="3"/>
  <c r="Z42" i="3" s="1"/>
  <c r="E42" i="3"/>
  <c r="D42" i="3"/>
  <c r="C42" i="3"/>
  <c r="B42" i="3"/>
  <c r="E39" i="3"/>
  <c r="Y39" i="3" s="1"/>
  <c r="Z39" i="3" s="1"/>
  <c r="D39" i="3"/>
  <c r="C39" i="3"/>
  <c r="B39" i="3"/>
  <c r="Y36" i="3"/>
  <c r="Z36" i="3" s="1"/>
  <c r="E36" i="3"/>
  <c r="D36" i="3"/>
  <c r="C36" i="3"/>
  <c r="B36" i="3"/>
  <c r="Z33" i="3"/>
  <c r="Y33" i="3"/>
  <c r="E33" i="3"/>
  <c r="D33" i="3"/>
  <c r="C33" i="3"/>
  <c r="B33" i="3"/>
  <c r="E30" i="3"/>
  <c r="Y30" i="3" s="1"/>
  <c r="Z30" i="3" s="1"/>
  <c r="D30" i="3"/>
  <c r="C30" i="3"/>
  <c r="B30" i="3"/>
  <c r="E27" i="3"/>
  <c r="Y27" i="3" s="1"/>
  <c r="Z27" i="3" s="1"/>
  <c r="D27" i="3"/>
  <c r="C27" i="3"/>
  <c r="B27" i="3"/>
  <c r="E24" i="3"/>
  <c r="Y24" i="3" s="1"/>
  <c r="Z24" i="3" s="1"/>
  <c r="D24" i="3"/>
  <c r="C24" i="3"/>
  <c r="B24" i="3"/>
  <c r="Y21" i="3"/>
  <c r="Z21" i="3" s="1"/>
  <c r="N21" i="2" s="1"/>
  <c r="E21" i="3"/>
  <c r="D21" i="3"/>
  <c r="C21" i="3"/>
  <c r="E18" i="3"/>
  <c r="Y18" i="3" s="1"/>
  <c r="Z18" i="3" s="1"/>
  <c r="D18" i="3"/>
  <c r="C18" i="3"/>
  <c r="B18" i="3"/>
  <c r="Z15" i="3"/>
  <c r="N15" i="2" s="1"/>
  <c r="Y15" i="3"/>
  <c r="E15" i="3"/>
  <c r="D15" i="3"/>
  <c r="C15" i="3"/>
  <c r="E12" i="3"/>
  <c r="Y12" i="3" s="1"/>
  <c r="Z12" i="3" s="1"/>
  <c r="D12" i="3"/>
  <c r="C12" i="3"/>
  <c r="Y9" i="3"/>
  <c r="Z9" i="3" s="1"/>
  <c r="N9" i="2" s="1"/>
  <c r="E9" i="3"/>
  <c r="D9" i="3"/>
  <c r="C9" i="3"/>
  <c r="B9" i="3"/>
  <c r="U66" i="2"/>
  <c r="N66" i="2"/>
  <c r="N66" i="7" s="1"/>
  <c r="K66" i="2"/>
  <c r="B66" i="2"/>
  <c r="U63" i="2"/>
  <c r="P63" i="2"/>
  <c r="P63" i="7" s="1"/>
  <c r="O63" i="2"/>
  <c r="O63" i="7" s="1"/>
  <c r="N63" i="2"/>
  <c r="N63" i="7" s="1"/>
  <c r="K63" i="2"/>
  <c r="K63" i="7" s="1"/>
  <c r="B63" i="2"/>
  <c r="U60" i="2"/>
  <c r="O60" i="2"/>
  <c r="O60" i="7" s="1"/>
  <c r="N60" i="2"/>
  <c r="N60" i="7" s="1"/>
  <c r="L60" i="2"/>
  <c r="L60" i="7" s="1"/>
  <c r="K60" i="2"/>
  <c r="K60" i="7" s="1"/>
  <c r="B60" i="2"/>
  <c r="U57" i="2"/>
  <c r="N57" i="2"/>
  <c r="N57" i="7" s="1"/>
  <c r="L57" i="2"/>
  <c r="L57" i="7" s="1"/>
  <c r="K57" i="2"/>
  <c r="K57" i="7" s="1"/>
  <c r="B57" i="2"/>
  <c r="U54" i="2"/>
  <c r="N54" i="2"/>
  <c r="N54" i="7" s="1"/>
  <c r="L54" i="2"/>
  <c r="L54" i="7" s="1"/>
  <c r="K54" i="2"/>
  <c r="K54" i="7" s="1"/>
  <c r="B54" i="2"/>
  <c r="U51" i="2"/>
  <c r="O51" i="2"/>
  <c r="O51" i="7" s="1"/>
  <c r="N51" i="2"/>
  <c r="N51" i="7" s="1"/>
  <c r="K51" i="2"/>
  <c r="K51" i="7" s="1"/>
  <c r="B51" i="2"/>
  <c r="U48" i="2"/>
  <c r="N48" i="2"/>
  <c r="N48" i="7" s="1"/>
  <c r="K48" i="2"/>
  <c r="K48" i="7" s="1"/>
  <c r="B48" i="2"/>
  <c r="U45" i="2"/>
  <c r="N45" i="2"/>
  <c r="N45" i="7" s="1"/>
  <c r="L45" i="2"/>
  <c r="L45" i="7" s="1"/>
  <c r="K45" i="2"/>
  <c r="K45" i="7" s="1"/>
  <c r="B45" i="2"/>
  <c r="U42" i="2"/>
  <c r="P42" i="2"/>
  <c r="P42" i="7" s="1"/>
  <c r="O42" i="2"/>
  <c r="O42" i="7" s="1"/>
  <c r="N42" i="2"/>
  <c r="N42" i="7" s="1"/>
  <c r="K42" i="2"/>
  <c r="K42" i="7" s="1"/>
  <c r="B42" i="2"/>
  <c r="U39" i="2"/>
  <c r="P39" i="2"/>
  <c r="P39" i="7" s="1"/>
  <c r="O39" i="2"/>
  <c r="O39" i="7" s="1"/>
  <c r="N39" i="2"/>
  <c r="N39" i="7" s="1"/>
  <c r="K39" i="2"/>
  <c r="K39" i="7" s="1"/>
  <c r="B39" i="2"/>
  <c r="U36" i="2"/>
  <c r="N36" i="2"/>
  <c r="N36" i="7" s="1"/>
  <c r="L36" i="2"/>
  <c r="L36" i="7" s="1"/>
  <c r="K36" i="2"/>
  <c r="K36" i="7" s="1"/>
  <c r="B36" i="2"/>
  <c r="U33" i="2"/>
  <c r="N33" i="2"/>
  <c r="N33" i="7" s="1"/>
  <c r="L33" i="2"/>
  <c r="L33" i="7" s="1"/>
  <c r="K33" i="2"/>
  <c r="K33" i="7" s="1"/>
  <c r="B33" i="2"/>
  <c r="U30" i="2"/>
  <c r="N30" i="2"/>
  <c r="N30" i="7" s="1"/>
  <c r="K30" i="2"/>
  <c r="K30" i="7" s="1"/>
  <c r="B30" i="2"/>
  <c r="U27" i="2"/>
  <c r="O27" i="2"/>
  <c r="O27" i="7" s="1"/>
  <c r="N27" i="2"/>
  <c r="N27" i="7" s="1"/>
  <c r="K27" i="2"/>
  <c r="K27" i="7" s="1"/>
  <c r="B27" i="2"/>
  <c r="U24" i="2"/>
  <c r="N24" i="2"/>
  <c r="N24" i="7" s="1"/>
  <c r="K24" i="2"/>
  <c r="K24" i="7" s="1"/>
  <c r="B24" i="2"/>
  <c r="U21" i="2"/>
  <c r="L21" i="2"/>
  <c r="L21" i="7" s="1"/>
  <c r="K21" i="2"/>
  <c r="K21" i="7" s="1"/>
  <c r="B21" i="2"/>
  <c r="B21" i="6" s="1"/>
  <c r="U18" i="2"/>
  <c r="P18" i="2"/>
  <c r="P18" i="7" s="1"/>
  <c r="O18" i="2"/>
  <c r="O18" i="7" s="1"/>
  <c r="N18" i="2"/>
  <c r="N18" i="7" s="1"/>
  <c r="K18" i="2"/>
  <c r="K18" i="7" s="1"/>
  <c r="B18" i="2"/>
  <c r="U15" i="2"/>
  <c r="K15" i="2"/>
  <c r="K15" i="7" s="1"/>
  <c r="B15" i="2"/>
  <c r="B15" i="3" s="1"/>
  <c r="U12" i="2"/>
  <c r="L12" i="2"/>
  <c r="L12" i="7" s="1"/>
  <c r="K12" i="2"/>
  <c r="K12" i="7" s="1"/>
  <c r="B12" i="2"/>
  <c r="U9" i="2"/>
  <c r="L9" i="2"/>
  <c r="L9" i="7" s="1"/>
  <c r="K9" i="2"/>
  <c r="K9" i="7" s="1"/>
  <c r="B9" i="2"/>
  <c r="B9" i="7" s="1"/>
  <c r="C10" i="1"/>
  <c r="I8" i="1"/>
  <c r="C8" i="1"/>
  <c r="N21" i="7" l="1"/>
  <c r="O21" i="2"/>
  <c r="O21" i="7" s="1"/>
  <c r="AJ12" i="7"/>
  <c r="N12" i="2"/>
  <c r="N9" i="7"/>
  <c r="P9" i="2"/>
  <c r="P9" i="7" s="1"/>
  <c r="O9" i="2"/>
  <c r="O9" i="7" s="1"/>
  <c r="N15" i="7"/>
  <c r="P15" i="2"/>
  <c r="P15" i="7" s="1"/>
  <c r="O15" i="2"/>
  <c r="O15" i="7" s="1"/>
  <c r="B27" i="8"/>
  <c r="B27" i="9" s="1"/>
  <c r="B27" i="7"/>
  <c r="T24" i="5"/>
  <c r="V24" i="5" s="1"/>
  <c r="S24" i="5"/>
  <c r="U24" i="5" s="1"/>
  <c r="AA9" i="6"/>
  <c r="Y9" i="6"/>
  <c r="B45" i="7"/>
  <c r="B45" i="8"/>
  <c r="B45" i="9" s="1"/>
  <c r="Y18" i="7"/>
  <c r="T18" i="5"/>
  <c r="V18" i="5" s="1"/>
  <c r="T21" i="5"/>
  <c r="V21" i="5" s="1"/>
  <c r="S21" i="5"/>
  <c r="U21" i="5" s="1"/>
  <c r="T35" i="6"/>
  <c r="R35" i="6"/>
  <c r="V35" i="6" s="1"/>
  <c r="AD38" i="7"/>
  <c r="V38" i="7"/>
  <c r="AE37" i="7"/>
  <c r="W37" i="7"/>
  <c r="AE36" i="7"/>
  <c r="W36" i="7"/>
  <c r="AC38" i="7"/>
  <c r="U38" i="7"/>
  <c r="AD37" i="7"/>
  <c r="V37" i="7"/>
  <c r="AD36" i="7"/>
  <c r="V36" i="7"/>
  <c r="AB38" i="7"/>
  <c r="T38" i="7"/>
  <c r="AC37" i="7"/>
  <c r="U37" i="7"/>
  <c r="AK36" i="7"/>
  <c r="AC36" i="7"/>
  <c r="U36" i="7"/>
  <c r="AA38" i="7"/>
  <c r="S38" i="7"/>
  <c r="AB37" i="7"/>
  <c r="T37" i="7"/>
  <c r="AJ36" i="7"/>
  <c r="AB36" i="7"/>
  <c r="T36" i="7"/>
  <c r="Z38" i="7"/>
  <c r="R38" i="7"/>
  <c r="AA37" i="7"/>
  <c r="S37" i="7"/>
  <c r="AI36" i="7"/>
  <c r="AA36" i="7"/>
  <c r="S36" i="7"/>
  <c r="AG38" i="7"/>
  <c r="Y38" i="7"/>
  <c r="Q38" i="7"/>
  <c r="Z37" i="7"/>
  <c r="R37" i="7"/>
  <c r="AH36" i="7"/>
  <c r="AL36" i="7" s="1"/>
  <c r="Z36" i="7"/>
  <c r="R36" i="7"/>
  <c r="AF38" i="7"/>
  <c r="X38" i="7"/>
  <c r="AG37" i="7"/>
  <c r="Y37" i="7"/>
  <c r="Q37" i="7"/>
  <c r="AG36" i="7"/>
  <c r="Y36" i="7"/>
  <c r="Q36" i="7"/>
  <c r="AF36" i="7"/>
  <c r="X36" i="7"/>
  <c r="AE38" i="7"/>
  <c r="W38" i="7"/>
  <c r="AF37" i="7"/>
  <c r="X37" i="7"/>
  <c r="B24" i="8"/>
  <c r="B24" i="9" s="1"/>
  <c r="B24" i="7"/>
  <c r="B24" i="5"/>
  <c r="L30" i="2"/>
  <c r="L30" i="7" s="1"/>
  <c r="O36" i="2"/>
  <c r="O36" i="7" s="1"/>
  <c r="B21" i="8"/>
  <c r="B21" i="9" s="1"/>
  <c r="B21" i="7"/>
  <c r="L27" i="2"/>
  <c r="L27" i="7" s="1"/>
  <c r="B18" i="8"/>
  <c r="B18" i="9" s="1"/>
  <c r="B18" i="7"/>
  <c r="B18" i="5"/>
  <c r="L24" i="2"/>
  <c r="L24" i="7" s="1"/>
  <c r="O30" i="2"/>
  <c r="O30" i="7" s="1"/>
  <c r="P33" i="2"/>
  <c r="P33" i="7" s="1"/>
  <c r="B42" i="8"/>
  <c r="B42" i="9" s="1"/>
  <c r="B42" i="7"/>
  <c r="L48" i="2"/>
  <c r="L48" i="7" s="1"/>
  <c r="O54" i="2"/>
  <c r="O54" i="7" s="1"/>
  <c r="P57" i="2"/>
  <c r="P57" i="7" s="1"/>
  <c r="B66" i="8"/>
  <c r="B66" i="9" s="1"/>
  <c r="B66" i="7"/>
  <c r="T9" i="5"/>
  <c r="V9" i="5" s="1"/>
  <c r="S9" i="5"/>
  <c r="U9" i="5" s="1"/>
  <c r="T12" i="5"/>
  <c r="V12" i="5" s="1"/>
  <c r="S12" i="5"/>
  <c r="U12" i="5" s="1"/>
  <c r="T15" i="5"/>
  <c r="V15" i="5" s="1"/>
  <c r="S15" i="5"/>
  <c r="U15" i="5" s="1"/>
  <c r="R58" i="6"/>
  <c r="V58" i="6" s="1"/>
  <c r="T58" i="6"/>
  <c r="L51" i="2"/>
  <c r="L51" i="7" s="1"/>
  <c r="B63" i="8"/>
  <c r="B63" i="9" s="1"/>
  <c r="B63" i="7"/>
  <c r="AB21" i="6"/>
  <c r="B48" i="8"/>
  <c r="B48" i="9" s="1"/>
  <c r="B48" i="7"/>
  <c r="P30" i="2"/>
  <c r="P30" i="7" s="1"/>
  <c r="P54" i="2"/>
  <c r="P54" i="7" s="1"/>
  <c r="B12" i="8"/>
  <c r="B12" i="9" s="1"/>
  <c r="B12" i="6"/>
  <c r="B12" i="7"/>
  <c r="AA30" i="6"/>
  <c r="Y30" i="6"/>
  <c r="R48" i="6"/>
  <c r="V48" i="6" s="1"/>
  <c r="W48" i="6"/>
  <c r="X48" i="6" s="1"/>
  <c r="T48" i="6"/>
  <c r="Y19" i="7"/>
  <c r="O57" i="2"/>
  <c r="O57" i="7" s="1"/>
  <c r="P60" i="2"/>
  <c r="P60" i="7" s="1"/>
  <c r="K66" i="7"/>
  <c r="L66" i="2"/>
  <c r="L66" i="7" s="1"/>
  <c r="P27" i="2"/>
  <c r="P27" i="7" s="1"/>
  <c r="L42" i="2"/>
  <c r="L42" i="7" s="1"/>
  <c r="O48" i="2"/>
  <c r="O48" i="7" s="1"/>
  <c r="P51" i="2"/>
  <c r="P51" i="7" s="1"/>
  <c r="B60" i="7"/>
  <c r="B60" i="8"/>
  <c r="B60" i="9" s="1"/>
  <c r="B9" i="8"/>
  <c r="B9" i="9" s="1"/>
  <c r="B9" i="6"/>
  <c r="L15" i="2"/>
  <c r="L15" i="7" s="1"/>
  <c r="P24" i="2"/>
  <c r="P24" i="7" s="1"/>
  <c r="B33" i="8"/>
  <c r="B33" i="9" s="1"/>
  <c r="B33" i="7"/>
  <c r="L39" i="2"/>
  <c r="L39" i="7" s="1"/>
  <c r="O45" i="2"/>
  <c r="O45" i="7" s="1"/>
  <c r="P48" i="2"/>
  <c r="P48" i="7" s="1"/>
  <c r="B57" i="7"/>
  <c r="B57" i="8"/>
  <c r="B57" i="9" s="1"/>
  <c r="L63" i="2"/>
  <c r="L63" i="7" s="1"/>
  <c r="O66" i="2"/>
  <c r="O66" i="7" s="1"/>
  <c r="S49" i="5"/>
  <c r="U49" i="5" s="1"/>
  <c r="Y21" i="6"/>
  <c r="T27" i="5"/>
  <c r="V27" i="5" s="1"/>
  <c r="S27" i="5"/>
  <c r="U27" i="5" s="1"/>
  <c r="O33" i="2"/>
  <c r="O33" i="7" s="1"/>
  <c r="P36" i="2"/>
  <c r="P36" i="7" s="1"/>
  <c r="B15" i="8"/>
  <c r="B15" i="9" s="1"/>
  <c r="B15" i="7"/>
  <c r="B15" i="6"/>
  <c r="B39" i="8"/>
  <c r="B39" i="9" s="1"/>
  <c r="B39" i="7"/>
  <c r="L18" i="2"/>
  <c r="L18" i="7" s="1"/>
  <c r="O24" i="2"/>
  <c r="O24" i="7" s="1"/>
  <c r="B36" i="8"/>
  <c r="B36" i="9" s="1"/>
  <c r="B36" i="7"/>
  <c r="P21" i="2"/>
  <c r="P21" i="7" s="1"/>
  <c r="B30" i="8"/>
  <c r="B30" i="9" s="1"/>
  <c r="B30" i="7"/>
  <c r="P45" i="2"/>
  <c r="P45" i="7" s="1"/>
  <c r="B54" i="8"/>
  <c r="B54" i="9" s="1"/>
  <c r="B54" i="7"/>
  <c r="P66" i="2"/>
  <c r="P66" i="7" s="1"/>
  <c r="B12" i="3"/>
  <c r="S25" i="5"/>
  <c r="U25" i="5" s="1"/>
  <c r="AI24" i="7" s="1"/>
  <c r="AH24" i="7" s="1"/>
  <c r="S28" i="5"/>
  <c r="U28" i="5" s="1"/>
  <c r="S31" i="5"/>
  <c r="U31" i="5" s="1"/>
  <c r="S34" i="5"/>
  <c r="U34" i="5" s="1"/>
  <c r="S37" i="5"/>
  <c r="U37" i="5" s="1"/>
  <c r="S40" i="5"/>
  <c r="U40" i="5" s="1"/>
  <c r="S43" i="5"/>
  <c r="U43" i="5" s="1"/>
  <c r="S46" i="5"/>
  <c r="U46" i="5" s="1"/>
  <c r="T65" i="5"/>
  <c r="V65" i="5" s="1"/>
  <c r="S65" i="5"/>
  <c r="U65" i="5" s="1"/>
  <c r="R50" i="6"/>
  <c r="V50" i="6" s="1"/>
  <c r="T50" i="6"/>
  <c r="B51" i="7"/>
  <c r="B51" i="8"/>
  <c r="B51" i="9" s="1"/>
  <c r="B21" i="3"/>
  <c r="AB9" i="6"/>
  <c r="AH9" i="7" s="1"/>
  <c r="AL9" i="7" s="1"/>
  <c r="AA24" i="6"/>
  <c r="Y24" i="6"/>
  <c r="T32" i="6"/>
  <c r="R32" i="6"/>
  <c r="V32" i="6" s="1"/>
  <c r="R46" i="6"/>
  <c r="V46" i="6" s="1"/>
  <c r="T46" i="6"/>
  <c r="R60" i="6"/>
  <c r="V60" i="6" s="1"/>
  <c r="W60" i="6"/>
  <c r="X60" i="6" s="1"/>
  <c r="T60" i="6"/>
  <c r="R66" i="6"/>
  <c r="V66" i="6" s="1"/>
  <c r="W66" i="6"/>
  <c r="X66" i="6" s="1"/>
  <c r="T66" i="6"/>
  <c r="T9" i="6"/>
  <c r="T10" i="6"/>
  <c r="T20" i="6"/>
  <c r="W27" i="6"/>
  <c r="X27" i="6" s="1"/>
  <c r="T28" i="6"/>
  <c r="T30" i="6"/>
  <c r="T33" i="6"/>
  <c r="W36" i="6"/>
  <c r="X36" i="6" s="1"/>
  <c r="T62" i="6"/>
  <c r="R62" i="6"/>
  <c r="V62" i="6" s="1"/>
  <c r="T68" i="6"/>
  <c r="R68" i="6"/>
  <c r="V68" i="6" s="1"/>
  <c r="Z17" i="7"/>
  <c r="S30" i="5"/>
  <c r="U30" i="5" s="1"/>
  <c r="S33" i="5"/>
  <c r="U33" i="5" s="1"/>
  <c r="S36" i="5"/>
  <c r="U36" i="5" s="1"/>
  <c r="S39" i="5"/>
  <c r="U39" i="5" s="1"/>
  <c r="S42" i="5"/>
  <c r="U42" i="5" s="1"/>
  <c r="S45" i="5"/>
  <c r="U45" i="5" s="1"/>
  <c r="S48" i="5"/>
  <c r="U48" i="5" s="1"/>
  <c r="S51" i="5"/>
  <c r="U51" i="5" s="1"/>
  <c r="S54" i="5"/>
  <c r="U54" i="5" s="1"/>
  <c r="S57" i="5"/>
  <c r="U57" i="5" s="1"/>
  <c r="S67" i="5"/>
  <c r="U67" i="5" s="1"/>
  <c r="W15" i="6"/>
  <c r="X15" i="6" s="1"/>
  <c r="R43" i="6"/>
  <c r="V43" i="6" s="1"/>
  <c r="R55" i="6"/>
  <c r="V55" i="6" s="1"/>
  <c r="T64" i="6"/>
  <c r="R64" i="6"/>
  <c r="V64" i="6" s="1"/>
  <c r="R15" i="7"/>
  <c r="W12" i="6"/>
  <c r="X12" i="6" s="1"/>
  <c r="T15" i="6"/>
  <c r="W45" i="6"/>
  <c r="X45" i="6" s="1"/>
  <c r="R47" i="6"/>
  <c r="V47" i="6" s="1"/>
  <c r="W57" i="6"/>
  <c r="X57" i="6" s="1"/>
  <c r="R59" i="6"/>
  <c r="V59" i="6" s="1"/>
  <c r="S66" i="5"/>
  <c r="U66" i="5" s="1"/>
  <c r="R17" i="6"/>
  <c r="V17" i="6" s="1"/>
  <c r="R21" i="6"/>
  <c r="V21" i="6" s="1"/>
  <c r="R22" i="6"/>
  <c r="V22" i="6" s="1"/>
  <c r="R37" i="6"/>
  <c r="V37" i="6" s="1"/>
  <c r="R40" i="6"/>
  <c r="V40" i="6" s="1"/>
  <c r="R61" i="6"/>
  <c r="V61" i="6" s="1"/>
  <c r="W63" i="6"/>
  <c r="X63" i="6" s="1"/>
  <c r="R67" i="6"/>
  <c r="V67" i="6" s="1"/>
  <c r="R9" i="6"/>
  <c r="V9" i="6" s="1"/>
  <c r="W18" i="6"/>
  <c r="X18" i="6" s="1"/>
  <c r="T21" i="6"/>
  <c r="W39" i="6"/>
  <c r="X39" i="6" s="1"/>
  <c r="T42" i="6"/>
  <c r="T44" i="6"/>
  <c r="R49" i="6"/>
  <c r="V49" i="6" s="1"/>
  <c r="T52" i="6"/>
  <c r="T54" i="6"/>
  <c r="AC17" i="7"/>
  <c r="U17" i="7"/>
  <c r="AD16" i="7"/>
  <c r="V16" i="7"/>
  <c r="AD15" i="7"/>
  <c r="V15" i="7"/>
  <c r="AF17" i="7"/>
  <c r="X17" i="7"/>
  <c r="AG16" i="7"/>
  <c r="Y16" i="7"/>
  <c r="Q16" i="7"/>
  <c r="AG15" i="7"/>
  <c r="Y15" i="7"/>
  <c r="Q15" i="7"/>
  <c r="AE17" i="7"/>
  <c r="W17" i="7"/>
  <c r="AF16" i="7"/>
  <c r="X16" i="7"/>
  <c r="AF15" i="7"/>
  <c r="X15" i="7"/>
  <c r="V17" i="7"/>
  <c r="AA16" i="7"/>
  <c r="AA15" i="7"/>
  <c r="T17" i="7"/>
  <c r="Z16" i="7"/>
  <c r="AK15" i="7"/>
  <c r="Z15" i="7"/>
  <c r="AG17" i="7"/>
  <c r="S17" i="7"/>
  <c r="W16" i="7"/>
  <c r="AJ15" i="7"/>
  <c r="W15" i="7"/>
  <c r="AD17" i="7"/>
  <c r="R17" i="7"/>
  <c r="U16" i="7"/>
  <c r="AI15" i="7"/>
  <c r="U15" i="7"/>
  <c r="AB17" i="7"/>
  <c r="Q17" i="7"/>
  <c r="T16" i="7"/>
  <c r="T15" i="7"/>
  <c r="AA17" i="7"/>
  <c r="AE16" i="7"/>
  <c r="S16" i="7"/>
  <c r="AE15" i="7"/>
  <c r="S15" i="7"/>
  <c r="Y17" i="7"/>
  <c r="AB16" i="7"/>
  <c r="AB15" i="7"/>
  <c r="R16" i="7"/>
  <c r="S63" i="5"/>
  <c r="U63" i="5" s="1"/>
  <c r="W33" i="6"/>
  <c r="X33" i="6" s="1"/>
  <c r="W42" i="6"/>
  <c r="X42" i="6" s="1"/>
  <c r="W51" i="6"/>
  <c r="X51" i="6" s="1"/>
  <c r="W54" i="6"/>
  <c r="X54" i="6" s="1"/>
  <c r="AC16" i="7"/>
  <c r="Q9" i="7"/>
  <c r="Y9" i="7"/>
  <c r="AG9" i="7"/>
  <c r="Q10" i="7"/>
  <c r="Y10" i="7"/>
  <c r="AG10" i="7"/>
  <c r="X11" i="7"/>
  <c r="AF11" i="7"/>
  <c r="X12" i="7"/>
  <c r="AF12" i="7"/>
  <c r="X13" i="7"/>
  <c r="AF13" i="7"/>
  <c r="W14" i="7"/>
  <c r="AE14" i="7"/>
  <c r="AA23" i="7"/>
  <c r="S23" i="7"/>
  <c r="AB22" i="7"/>
  <c r="T22" i="7"/>
  <c r="AJ21" i="7"/>
  <c r="AB21" i="7"/>
  <c r="T21" i="7"/>
  <c r="AG23" i="7"/>
  <c r="Y23" i="7"/>
  <c r="Q23" i="7"/>
  <c r="Z22" i="7"/>
  <c r="R22" i="7"/>
  <c r="AH21" i="7"/>
  <c r="AL21" i="7" s="1"/>
  <c r="Z21" i="7"/>
  <c r="AF23" i="7"/>
  <c r="X23" i="7"/>
  <c r="AG22" i="7"/>
  <c r="Y22" i="7"/>
  <c r="Q22" i="7"/>
  <c r="AG21" i="7"/>
  <c r="Y21" i="7"/>
  <c r="Q21" i="7"/>
  <c r="AD23" i="7"/>
  <c r="V23" i="7"/>
  <c r="AE22" i="7"/>
  <c r="W22" i="7"/>
  <c r="AE21" i="7"/>
  <c r="W21" i="7"/>
  <c r="AC23" i="7"/>
  <c r="U23" i="7"/>
  <c r="AD22" i="7"/>
  <c r="V22" i="7"/>
  <c r="AD21" i="7"/>
  <c r="V21" i="7"/>
  <c r="U21" i="7"/>
  <c r="T23" i="7"/>
  <c r="T9" i="7"/>
  <c r="AB9" i="7"/>
  <c r="AJ9" i="7"/>
  <c r="T10" i="7"/>
  <c r="AB10" i="7"/>
  <c r="S11" i="7"/>
  <c r="AA11" i="7"/>
  <c r="S12" i="7"/>
  <c r="AA12" i="7"/>
  <c r="AI12" i="7"/>
  <c r="S13" i="7"/>
  <c r="AA13" i="7"/>
  <c r="R14" i="7"/>
  <c r="Z14" i="7"/>
  <c r="AC21" i="7"/>
  <c r="X22" i="7"/>
  <c r="AB23" i="7"/>
  <c r="V9" i="7"/>
  <c r="AD9" i="7"/>
  <c r="V10" i="7"/>
  <c r="AD10" i="7"/>
  <c r="U11" i="7"/>
  <c r="AC11" i="7"/>
  <c r="U12" i="7"/>
  <c r="AC12" i="7"/>
  <c r="AK12" i="7"/>
  <c r="U13" i="7"/>
  <c r="AC13" i="7"/>
  <c r="T14" i="7"/>
  <c r="AB14" i="7"/>
  <c r="AI21" i="7"/>
  <c r="AC22" i="7"/>
  <c r="X9" i="7"/>
  <c r="AF9" i="7"/>
  <c r="X10" i="7"/>
  <c r="AF10" i="7"/>
  <c r="W11" i="7"/>
  <c r="AE13" i="7"/>
  <c r="V14" i="7"/>
  <c r="S21" i="7"/>
  <c r="R23" i="7"/>
  <c r="W18" i="7"/>
  <c r="AE18" i="7"/>
  <c r="W19" i="7"/>
  <c r="AE19" i="7"/>
  <c r="V20" i="7"/>
  <c r="AD20" i="7"/>
  <c r="U24" i="7"/>
  <c r="AC24" i="7"/>
  <c r="U25" i="7"/>
  <c r="AC25" i="7"/>
  <c r="T26" i="7"/>
  <c r="AB26" i="7"/>
  <c r="T27" i="7"/>
  <c r="AB27" i="7"/>
  <c r="AJ27" i="7"/>
  <c r="T28" i="7"/>
  <c r="AB28" i="7"/>
  <c r="S29" i="7"/>
  <c r="AA29" i="7"/>
  <c r="S30" i="7"/>
  <c r="AA30" i="7"/>
  <c r="AI30" i="7"/>
  <c r="S31" i="7"/>
  <c r="AA31" i="7"/>
  <c r="R32" i="7"/>
  <c r="Z32" i="7"/>
  <c r="R33" i="7"/>
  <c r="Z33" i="7"/>
  <c r="AH33" i="7"/>
  <c r="AL33" i="7" s="1"/>
  <c r="R34" i="7"/>
  <c r="Z34" i="7"/>
  <c r="Q35" i="7"/>
  <c r="Y35" i="7"/>
  <c r="AG35" i="7"/>
  <c r="X39" i="7"/>
  <c r="AF39" i="7"/>
  <c r="X40" i="7"/>
  <c r="AF40" i="7"/>
  <c r="W41" i="7"/>
  <c r="AE41" i="7"/>
  <c r="W42" i="7"/>
  <c r="AG42" i="7"/>
  <c r="T43" i="7"/>
  <c r="AG43" i="7"/>
  <c r="AF45" i="7"/>
  <c r="V46" i="7"/>
  <c r="AA56" i="7"/>
  <c r="S56" i="7"/>
  <c r="AB55" i="7"/>
  <c r="T55" i="7"/>
  <c r="AJ54" i="7"/>
  <c r="AB54" i="7"/>
  <c r="T54" i="7"/>
  <c r="Z56" i="7"/>
  <c r="R56" i="7"/>
  <c r="AA55" i="7"/>
  <c r="S55" i="7"/>
  <c r="AI54" i="7"/>
  <c r="AA54" i="7"/>
  <c r="AG56" i="7"/>
  <c r="Y56" i="7"/>
  <c r="Q56" i="7"/>
  <c r="Z55" i="7"/>
  <c r="R55" i="7"/>
  <c r="AH54" i="7"/>
  <c r="AL54" i="7" s="1"/>
  <c r="Z54" i="7"/>
  <c r="R54" i="7"/>
  <c r="AF56" i="7"/>
  <c r="X56" i="7"/>
  <c r="AG55" i="7"/>
  <c r="Y55" i="7"/>
  <c r="Q55" i="7"/>
  <c r="AG54" i="7"/>
  <c r="Y54" i="7"/>
  <c r="Q54" i="7"/>
  <c r="AD56" i="7"/>
  <c r="V56" i="7"/>
  <c r="AE55" i="7"/>
  <c r="W55" i="7"/>
  <c r="AE54" i="7"/>
  <c r="W54" i="7"/>
  <c r="AC56" i="7"/>
  <c r="U56" i="7"/>
  <c r="AD55" i="7"/>
  <c r="V55" i="7"/>
  <c r="AD54" i="7"/>
  <c r="V54" i="7"/>
  <c r="X54" i="7"/>
  <c r="AC55" i="7"/>
  <c r="X18" i="7"/>
  <c r="AF18" i="7"/>
  <c r="X19" i="7"/>
  <c r="AF19" i="7"/>
  <c r="W20" i="7"/>
  <c r="AE20" i="7"/>
  <c r="V24" i="7"/>
  <c r="AD24" i="7"/>
  <c r="V25" i="7"/>
  <c r="AD25" i="7"/>
  <c r="U26" i="7"/>
  <c r="AC26" i="7"/>
  <c r="U27" i="7"/>
  <c r="AC27" i="7"/>
  <c r="AK27" i="7"/>
  <c r="U28" i="7"/>
  <c r="AC28" i="7"/>
  <c r="T29" i="7"/>
  <c r="AB29" i="7"/>
  <c r="T30" i="7"/>
  <c r="AB30" i="7"/>
  <c r="AJ30" i="7"/>
  <c r="AL30" i="7" s="1"/>
  <c r="T31" i="7"/>
  <c r="AB31" i="7"/>
  <c r="S32" i="7"/>
  <c r="AA32" i="7"/>
  <c r="S33" i="7"/>
  <c r="AA33" i="7"/>
  <c r="AI33" i="7"/>
  <c r="S34" i="7"/>
  <c r="AA34" i="7"/>
  <c r="R35" i="7"/>
  <c r="Z35" i="7"/>
  <c r="AG39" i="7"/>
  <c r="Q40" i="7"/>
  <c r="Y40" i="7"/>
  <c r="AG40" i="7"/>
  <c r="X41" i="7"/>
  <c r="AF41" i="7"/>
  <c r="AE44" i="7"/>
  <c r="W44" i="7"/>
  <c r="AF43" i="7"/>
  <c r="X43" i="7"/>
  <c r="AC44" i="7"/>
  <c r="U44" i="7"/>
  <c r="AD43" i="7"/>
  <c r="V43" i="7"/>
  <c r="AD42" i="7"/>
  <c r="Z44" i="7"/>
  <c r="R44" i="7"/>
  <c r="AA43" i="7"/>
  <c r="S43" i="7"/>
  <c r="AI42" i="7"/>
  <c r="AA42" i="7"/>
  <c r="X42" i="7"/>
  <c r="AH42" i="7"/>
  <c r="AL42" i="7" s="1"/>
  <c r="U43" i="7"/>
  <c r="Q44" i="7"/>
  <c r="AD44" i="7"/>
  <c r="AD47" i="7"/>
  <c r="V47" i="7"/>
  <c r="AE46" i="7"/>
  <c r="W46" i="7"/>
  <c r="AE45" i="7"/>
  <c r="W45" i="7"/>
  <c r="AB47" i="7"/>
  <c r="T47" i="7"/>
  <c r="AC46" i="7"/>
  <c r="U46" i="7"/>
  <c r="AK45" i="7"/>
  <c r="AC45" i="7"/>
  <c r="U45" i="7"/>
  <c r="AG47" i="7"/>
  <c r="Y47" i="7"/>
  <c r="Q47" i="7"/>
  <c r="Z46" i="7"/>
  <c r="R46" i="7"/>
  <c r="AH45" i="7"/>
  <c r="AL45" i="7" s="1"/>
  <c r="Z45" i="7"/>
  <c r="R45" i="7"/>
  <c r="AF47" i="7"/>
  <c r="X47" i="7"/>
  <c r="AG46" i="7"/>
  <c r="Y46" i="7"/>
  <c r="Q46" i="7"/>
  <c r="AG45" i="7"/>
  <c r="Y45" i="7"/>
  <c r="Q45" i="7"/>
  <c r="S45" i="7"/>
  <c r="AI45" i="7"/>
  <c r="X46" i="7"/>
  <c r="W47" i="7"/>
  <c r="AL48" i="7"/>
  <c r="X24" i="7"/>
  <c r="AF24" i="7"/>
  <c r="X25" i="7"/>
  <c r="AF25" i="7"/>
  <c r="W26" i="7"/>
  <c r="AE26" i="7"/>
  <c r="W28" i="7"/>
  <c r="AE28" i="7"/>
  <c r="V29" i="7"/>
  <c r="AD29" i="7"/>
  <c r="V30" i="7"/>
  <c r="AD30" i="7"/>
  <c r="V31" i="7"/>
  <c r="AD31" i="7"/>
  <c r="U32" i="7"/>
  <c r="AC32" i="7"/>
  <c r="Q24" i="7"/>
  <c r="Y24" i="7"/>
  <c r="AG24" i="7"/>
  <c r="Q25" i="7"/>
  <c r="Y25" i="7"/>
  <c r="AG25" i="7"/>
  <c r="X26" i="7"/>
  <c r="AF26" i="7"/>
  <c r="X27" i="7"/>
  <c r="AF27" i="7"/>
  <c r="X28" i="7"/>
  <c r="AF28" i="7"/>
  <c r="W29" i="7"/>
  <c r="AE29" i="7"/>
  <c r="W30" i="7"/>
  <c r="AE30" i="7"/>
  <c r="W31" i="7"/>
  <c r="AE31" i="7"/>
  <c r="V32" i="7"/>
  <c r="AD32" i="7"/>
  <c r="S42" i="7"/>
  <c r="AB42" i="7"/>
  <c r="Z43" i="7"/>
  <c r="V44" i="7"/>
  <c r="X45" i="7"/>
  <c r="AD46" i="7"/>
  <c r="AC47" i="7"/>
  <c r="AB56" i="7"/>
  <c r="F69" i="9"/>
  <c r="F71" i="9" s="1"/>
  <c r="X30" i="7"/>
  <c r="AF30" i="7"/>
  <c r="X31" i="7"/>
  <c r="AF31" i="7"/>
  <c r="W32" i="7"/>
  <c r="AE32" i="7"/>
  <c r="G69" i="9"/>
  <c r="G71" i="9" s="1"/>
  <c r="U18" i="7"/>
  <c r="AC18" i="7"/>
  <c r="AK18" i="7"/>
  <c r="AJ18" i="7" s="1"/>
  <c r="U19" i="7"/>
  <c r="AC19" i="7"/>
  <c r="T20" i="7"/>
  <c r="S24" i="7"/>
  <c r="AA24" i="7"/>
  <c r="S25" i="7"/>
  <c r="AA25" i="7"/>
  <c r="R26" i="7"/>
  <c r="R27" i="7"/>
  <c r="Z27" i="7"/>
  <c r="AH27" i="7"/>
  <c r="AL27" i="7" s="1"/>
  <c r="R28" i="7"/>
  <c r="Z28" i="7"/>
  <c r="Q29" i="7"/>
  <c r="Y29" i="7"/>
  <c r="Q30" i="7"/>
  <c r="Y30" i="7"/>
  <c r="AG30" i="7"/>
  <c r="Q31" i="7"/>
  <c r="Y31" i="7"/>
  <c r="AG31" i="7"/>
  <c r="X32" i="7"/>
  <c r="X33" i="7"/>
  <c r="AF33" i="7"/>
  <c r="X34" i="7"/>
  <c r="AF34" i="7"/>
  <c r="W35" i="7"/>
  <c r="V39" i="7"/>
  <c r="AD39" i="7"/>
  <c r="V40" i="7"/>
  <c r="AD40" i="7"/>
  <c r="U41" i="7"/>
  <c r="U42" i="7"/>
  <c r="AE42" i="7"/>
  <c r="Q43" i="7"/>
  <c r="AC43" i="7"/>
  <c r="Y44" i="7"/>
  <c r="AB45" i="7"/>
  <c r="S46" i="7"/>
  <c r="R47" i="7"/>
  <c r="S54" i="7"/>
  <c r="U55" i="7"/>
  <c r="H69" i="9"/>
  <c r="H71" i="9" s="1"/>
  <c r="X48" i="7"/>
  <c r="AF48" i="7"/>
  <c r="X49" i="7"/>
  <c r="AF49" i="7"/>
  <c r="W50" i="7"/>
  <c r="AE50" i="7"/>
  <c r="W51" i="7"/>
  <c r="AE51" i="7"/>
  <c r="W52" i="7"/>
  <c r="AE52" i="7"/>
  <c r="V53" i="7"/>
  <c r="AD53" i="7"/>
  <c r="U57" i="7"/>
  <c r="AC57" i="7"/>
  <c r="AK57" i="7"/>
  <c r="U58" i="7"/>
  <c r="AC58" i="7"/>
  <c r="T59" i="7"/>
  <c r="AB59" i="7"/>
  <c r="T60" i="7"/>
  <c r="AB60" i="7"/>
  <c r="AJ60" i="7"/>
  <c r="T61" i="7"/>
  <c r="AB61" i="7"/>
  <c r="S62" i="7"/>
  <c r="AA62" i="7"/>
  <c r="S63" i="7"/>
  <c r="AA63" i="7"/>
  <c r="AI63" i="7"/>
  <c r="S64" i="7"/>
  <c r="AA64" i="7"/>
  <c r="R65" i="7"/>
  <c r="Z65" i="7"/>
  <c r="R66" i="7"/>
  <c r="Z66" i="7"/>
  <c r="AH66" i="7"/>
  <c r="AL66" i="7" s="1"/>
  <c r="R67" i="7"/>
  <c r="Z67" i="7"/>
  <c r="Q68" i="7"/>
  <c r="Y68" i="7"/>
  <c r="AG68" i="7"/>
  <c r="Q48" i="7"/>
  <c r="Y48" i="7"/>
  <c r="AG48" i="7"/>
  <c r="Q49" i="7"/>
  <c r="Y49" i="7"/>
  <c r="AG49" i="7"/>
  <c r="X50" i="7"/>
  <c r="AF50" i="7"/>
  <c r="X51" i="7"/>
  <c r="AF51" i="7"/>
  <c r="X52" i="7"/>
  <c r="AF52" i="7"/>
  <c r="W53" i="7"/>
  <c r="AE53" i="7"/>
  <c r="V57" i="7"/>
  <c r="AD57" i="7"/>
  <c r="V58" i="7"/>
  <c r="AD58" i="7"/>
  <c r="U59" i="7"/>
  <c r="AC59" i="7"/>
  <c r="U60" i="7"/>
  <c r="AC60" i="7"/>
  <c r="AK60" i="7"/>
  <c r="U61" i="7"/>
  <c r="AC61" i="7"/>
  <c r="T62" i="7"/>
  <c r="AB62" i="7"/>
  <c r="T63" i="7"/>
  <c r="AB63" i="7"/>
  <c r="AJ63" i="7"/>
  <c r="AL63" i="7" s="1"/>
  <c r="T64" i="7"/>
  <c r="AB64" i="7"/>
  <c r="S65" i="7"/>
  <c r="AA65" i="7"/>
  <c r="S66" i="7"/>
  <c r="AA66" i="7"/>
  <c r="AI66" i="7"/>
  <c r="S67" i="7"/>
  <c r="AA67" i="7"/>
  <c r="R68" i="7"/>
  <c r="Z68" i="7"/>
  <c r="X57" i="7"/>
  <c r="AF57" i="7"/>
  <c r="X58" i="7"/>
  <c r="AF58" i="7"/>
  <c r="W59" i="7"/>
  <c r="AE59" i="7"/>
  <c r="V63" i="7"/>
  <c r="AD63" i="7"/>
  <c r="V64" i="7"/>
  <c r="AD64" i="7"/>
  <c r="U65" i="7"/>
  <c r="AC65" i="7"/>
  <c r="U66" i="7"/>
  <c r="AC66" i="7"/>
  <c r="AK66" i="7"/>
  <c r="U67" i="7"/>
  <c r="AC67" i="7"/>
  <c r="T68" i="7"/>
  <c r="AB68" i="7"/>
  <c r="T48" i="7"/>
  <c r="AB48" i="7"/>
  <c r="AJ48" i="7"/>
  <c r="T49" i="7"/>
  <c r="AB49" i="7"/>
  <c r="S50" i="7"/>
  <c r="AA50" i="7"/>
  <c r="S51" i="7"/>
  <c r="AA51" i="7"/>
  <c r="AI51" i="7"/>
  <c r="S52" i="7"/>
  <c r="AA52" i="7"/>
  <c r="R53" i="7"/>
  <c r="Z53" i="7"/>
  <c r="Q57" i="7"/>
  <c r="Y57" i="7"/>
  <c r="AG57" i="7"/>
  <c r="Q58" i="7"/>
  <c r="Y58" i="7"/>
  <c r="AG58" i="7"/>
  <c r="X59" i="7"/>
  <c r="AF59" i="7"/>
  <c r="X60" i="7"/>
  <c r="AF60" i="7"/>
  <c r="X61" i="7"/>
  <c r="AF61" i="7"/>
  <c r="W62" i="7"/>
  <c r="AE62" i="7"/>
  <c r="W63" i="7"/>
  <c r="AE63" i="7"/>
  <c r="W64" i="7"/>
  <c r="AE64" i="7"/>
  <c r="V65" i="7"/>
  <c r="AD65" i="7"/>
  <c r="V66" i="7"/>
  <c r="AD66" i="7"/>
  <c r="V67" i="7"/>
  <c r="AD67" i="7"/>
  <c r="U68" i="7"/>
  <c r="AC68" i="7"/>
  <c r="X63" i="7"/>
  <c r="AF63" i="7"/>
  <c r="X64" i="7"/>
  <c r="AF64" i="7"/>
  <c r="W65" i="7"/>
  <c r="AE65" i="7"/>
  <c r="W67" i="7"/>
  <c r="AE67" i="7"/>
  <c r="V68" i="7"/>
  <c r="AD68" i="7"/>
  <c r="V48" i="7"/>
  <c r="AD48" i="7"/>
  <c r="V49" i="7"/>
  <c r="AD49" i="7"/>
  <c r="U50" i="7"/>
  <c r="U51" i="7"/>
  <c r="AC51" i="7"/>
  <c r="AK51" i="7"/>
  <c r="U52" i="7"/>
  <c r="AC52" i="7"/>
  <c r="T53" i="7"/>
  <c r="S57" i="7"/>
  <c r="AA57" i="7"/>
  <c r="AI57" i="7"/>
  <c r="S58" i="7"/>
  <c r="AA58" i="7"/>
  <c r="R59" i="7"/>
  <c r="R60" i="7"/>
  <c r="Z60" i="7"/>
  <c r="AH60" i="7"/>
  <c r="AL60" i="7" s="1"/>
  <c r="R61" i="7"/>
  <c r="Z61" i="7"/>
  <c r="Q62" i="7"/>
  <c r="Y62" i="7"/>
  <c r="Q63" i="7"/>
  <c r="Y63" i="7"/>
  <c r="AG63" i="7"/>
  <c r="Q64" i="7"/>
  <c r="Y64" i="7"/>
  <c r="AG64" i="7"/>
  <c r="X65" i="7"/>
  <c r="X66" i="7"/>
  <c r="AF66" i="7"/>
  <c r="X67" i="7"/>
  <c r="AF67" i="7"/>
  <c r="W68" i="7"/>
  <c r="AA57" i="6" l="1"/>
  <c r="Y57" i="6"/>
  <c r="AA48" i="6"/>
  <c r="Y48" i="6"/>
  <c r="AA63" i="6"/>
  <c r="Y63" i="6"/>
  <c r="AA27" i="6"/>
  <c r="Y27" i="6"/>
  <c r="AA33" i="6"/>
  <c r="Y33" i="6"/>
  <c r="AA39" i="6"/>
  <c r="Y39" i="6"/>
  <c r="AA45" i="6"/>
  <c r="Y45" i="6"/>
  <c r="AA15" i="6"/>
  <c r="AB15" i="6" s="1"/>
  <c r="AH15" i="7" s="1"/>
  <c r="AL15" i="7" s="1"/>
  <c r="Y15" i="6"/>
  <c r="S18" i="5"/>
  <c r="AA36" i="6"/>
  <c r="Y36" i="6"/>
  <c r="N12" i="7"/>
  <c r="P12" i="2"/>
  <c r="P12" i="7" s="1"/>
  <c r="O12" i="2"/>
  <c r="O12" i="7" s="1"/>
  <c r="Y54" i="6"/>
  <c r="AA54" i="6"/>
  <c r="Y18" i="6"/>
  <c r="AA18" i="6"/>
  <c r="AA12" i="6"/>
  <c r="AB12" i="6" s="1"/>
  <c r="AH12" i="7" s="1"/>
  <c r="AL12" i="7" s="1"/>
  <c r="Y12" i="6"/>
  <c r="AA66" i="6"/>
  <c r="Y66" i="6"/>
  <c r="AA60" i="6"/>
  <c r="Y60" i="6"/>
  <c r="AA51" i="6"/>
  <c r="Y51" i="6"/>
  <c r="T26" i="5"/>
  <c r="V26" i="5" s="1"/>
  <c r="AK24" i="7" s="1"/>
  <c r="AJ24" i="7" s="1"/>
  <c r="AL24" i="7" s="1"/>
  <c r="Y42" i="6"/>
  <c r="AA42" i="6"/>
  <c r="U18" i="5" l="1"/>
  <c r="S19" i="5"/>
  <c r="U19" i="5" s="1"/>
  <c r="AI18" i="7" s="1"/>
  <c r="AH18" i="7" s="1"/>
  <c r="AL18"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ID#AAAAv0Q8fuc
Carlos Ivan Rueda Blanco    (2023-05-05 11:48:38)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ID#AAAAv0Q8fvM
Carlos Ivan Rueda Blanco    (2023-05-05 11:48:38)
Impacto: las consecuencias que puede ocasionar a la organización la materialización del riesgo.</t>
        </r>
      </text>
    </comment>
    <comment ref="E7" authorId="0" shapeId="0">
      <text>
        <r>
          <rPr>
            <sz val="11"/>
            <color theme="1"/>
            <rFont val="Calibri"/>
            <scheme val="minor"/>
          </rPr>
          <t>======
ID#AAAAv0Q8fu4
Carlos Ivan Rueda Blanco    (2023-05-05 11:48:38)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ID#AAAAv0Q8fvA
Carlos Ivan Rueda Blanco    (2023-05-05 11:48:38)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ID#AAAAv0S7WSY
Carlos Ivan Rueda Blanco    (2023-05-05 11:48:38)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ID#AAAAv0Q8fuk
Carlos Ivan Rueda Blanco    (2023-05-05 11:48:38)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ID#AAAAv0Q8fuo
Carlos Ivan Rueda Blanco    (2023-05-05 11:48:38)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ID#AAAAv0Q8fus
Carlos Ivan Rueda Blanco    (2023-05-05 11:48:38)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ID#AAAAv0Q8fvQ
Carlos Ivan Rueda Blanco    (2023-05-05 11:48:38)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UmwRBRCajEcg/jYsWufGcEEyjmQ=="/>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ID#AAAAv0Q8fuU
Carlos Ivan Rueda Blanco    (2023-05-05 11:48:38)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ID#AAAAv0Q8fvc
Carlos Ivan Rueda Blanco    (2023-05-05 11:48:38)
Acción: se determina mediante verbos que indican la acción que deben realizar como parte del control.</t>
        </r>
      </text>
    </comment>
    <comment ref="G7" authorId="0" shapeId="0">
      <text>
        <r>
          <rPr>
            <sz val="11"/>
            <color theme="1"/>
            <rFont val="Calibri"/>
            <scheme val="minor"/>
          </rPr>
          <t>======
ID#AAAAv0Q8fuY
Carlos Ivan Rueda Blanco    (2023-05-05 11:48:38)
Complemento: corresponde a los detalles que permiten identificar claramente el objeto del control.</t>
        </r>
      </text>
    </comment>
    <comment ref="H7" authorId="0" shapeId="0">
      <text>
        <r>
          <rPr>
            <sz val="11"/>
            <color theme="1"/>
            <rFont val="Calibri"/>
            <scheme val="minor"/>
          </rPr>
          <t>======
ID#AAAAv0Q8fu8
La Estructura para describir un control es la siguiente    (2023-05-05 11:48:38)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ID#AAAAv0Q8fvg
Los tipos de controles son    (2023-05-05 11:48:38)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ID#AAAAv0Q8fuw
Las maneras en que se ejecutan los controles son    (2023-05-05 11:48:38)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JeCOh+NX82pfS7DM8o4z212k1Tg=="/>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ID#AAAAv0Q8fvE
Carlos Ivan Rueda Blanco    (2023-05-05 11:48:38)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ID#AAAAv0Q8fvY
Carlos Ivan Rueda Blanco    (2023-05-05 11:48:38)
Impacto: las consecuencias que puede ocasionar a la organización la materialización del riesgo.</t>
        </r>
      </text>
    </comment>
    <comment ref="E7" authorId="0" shapeId="0">
      <text>
        <r>
          <rPr>
            <sz val="11"/>
            <color theme="1"/>
            <rFont val="Calibri"/>
            <scheme val="minor"/>
          </rPr>
          <t>======
ID#AAAAv0Q8fvU
Carlos Ivan Rueda Blanco    (2023-05-05 11:48:38)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ID#AAAAv0Q8fug
Carlos Ivan Rueda Blanco    (2023-05-05 11:48:38)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ID#AAAAv0Q8fvI
La Estructura para describir un control es la siguiente    (2023-05-05 11:48:38)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ID#AAAAv0Q8fvk
Los tipos de controles son    (2023-05-05 11:48:38)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ID#AAAAv0Q8fu0
Las maneras en que se ejecutan los controles son    (2023-05-05 11:48:38)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iySXItdr6tRZYzsNVWpSvSxNpGg=="/>
    </ext>
  </extLst>
</comments>
</file>

<file path=xl/sharedStrings.xml><?xml version="1.0" encoding="utf-8"?>
<sst xmlns="http://schemas.openxmlformats.org/spreadsheetml/2006/main" count="926" uniqueCount="549">
  <si>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</si>
  <si>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</si>
  <si>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</si>
  <si>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</si>
  <si>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</si>
  <si>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</si>
  <si>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Manejo de Emergencias y Desastres</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</si>
  <si>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</si>
  <si>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</si>
  <si>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</si>
  <si>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</si>
  <si>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</si>
  <si>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</si>
  <si>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</si>
  <si>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</si>
  <si>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</si>
  <si>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</si>
  <si>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</si>
  <si>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</si>
  <si>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</si>
  <si>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</si>
  <si>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</si>
  <si>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</si>
  <si>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</si>
  <si>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</si>
  <si>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</si>
  <si>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</si>
  <si>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</si>
  <si>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</si>
  <si>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</si>
  <si>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</si>
  <si>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</si>
  <si>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</si>
  <si>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</si>
  <si>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</si>
  <si>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</si>
  <si>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</si>
  <si>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</si>
  <si>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</si>
  <si>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</si>
  <si>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</si>
  <si>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</si>
  <si>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</si>
  <si>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Desactualización de los actos administrativos que regulan funciones de la SMED. Desactualización de los instrumentos documentales del proceso</t>
  </si>
  <si>
    <t>Personal con la experiencia e idoneidad para la realización de las funciones de la SMED</t>
  </si>
  <si>
    <t>Debilidades en los sistemas de información para el manejo de emergencias y desastres</t>
  </si>
  <si>
    <t>Distribución interna de los grupos de trabajo con asignación de tareas</t>
  </si>
  <si>
    <t>Debilidades en la estructuración de la EIR</t>
  </si>
  <si>
    <t>Compromiso del personal para la realización de las funciones de la SMED</t>
  </si>
  <si>
    <t>Debilidades de recurso humano para la realización tareas de la SMED</t>
  </si>
  <si>
    <t>Disponibilidad y operación del CDLyR con funcionamiento 24 horas al día 7 días a la semana</t>
  </si>
  <si>
    <t xml:space="preserve">Debilidad en la asignación de recursos presupuestales </t>
  </si>
  <si>
    <t>Información confiable y oportuna sobre los procesos del Área de Servicios de Logística</t>
  </si>
  <si>
    <t>Asignación de actividades que no están enmarcadas en el funciones de la SMED y del proceso Manejo de la Ley 1523</t>
  </si>
  <si>
    <t>Personal de planta para dar continuidad a las actividades de la SMED</t>
  </si>
  <si>
    <t>Debilidad en la interacción entre los procesos misionales para la gestión del riesgo</t>
  </si>
  <si>
    <t>Capacidad Institucional a nivel operativo y logístico</t>
  </si>
  <si>
    <t>Pérdida de la memoria institucional. Falta de actualización en estructura, organización y funcionamiento de la entidad</t>
  </si>
  <si>
    <t>Sentido de pertenencia "personal que labora en la entidad, se siente identificado con los valores y objetivos del IDIGER"</t>
  </si>
  <si>
    <t xml:space="preserve">Falta de claridad institucional frente al trabajo comunitario </t>
  </si>
  <si>
    <t>Debilidad de Trabajo en equipo</t>
  </si>
  <si>
    <t>Falta de presencia y aporte del Área de Seguridad y Salud en el Trabajo, para definición de procesos y acompañamiento en cumplimiento de normatividad</t>
  </si>
  <si>
    <t>Deficiencia de vehículos automotores adecuados para el acceso a zonas con vías y topogracía de dificil acceso</t>
  </si>
  <si>
    <t xml:space="preserve">Demoras en los procesos de contratación para el desarrollo de las actividades de la SMED. Debilidad en los temas de correspondencia enviada por parte del área de correspondencia.Debilidad en los procesos  de planeación estrategica en cada una de las áreas   </t>
  </si>
  <si>
    <t xml:space="preserve">Deficit de información  historica de los procesos de la entidad </t>
  </si>
  <si>
    <t>Escasos espacios  de capacitación, inducción y reinducción  en temas administrativos, normativos y de temas generales de la entidad, y el quehacer de cada una de las areas</t>
  </si>
  <si>
    <t>Factores Externos (Análisis DOFA)</t>
  </si>
  <si>
    <t>Amenazas</t>
  </si>
  <si>
    <t>Oportunidades</t>
  </si>
  <si>
    <t>Desconocimiento de las entidades operativas del SDGRD_CC de la EDRE y su aplicación</t>
  </si>
  <si>
    <t>Normas que reglamentan las actividades de la SMED</t>
  </si>
  <si>
    <t>Desconocimiento de la comunidad y entidades privadas para acceder a los servicios de la SMED</t>
  </si>
  <si>
    <t>Instancias de coordinación y participación establecidas y en operación</t>
  </si>
  <si>
    <t xml:space="preserve">Alta rotación de personal lo que lleva a desgastes intitucionales y procedimientales, dificil control de procesos y productos. </t>
  </si>
  <si>
    <t>Disponibilidad de las entidades del SDGRD- CC para la actualización y participación de los instrumentos de la SMED</t>
  </si>
  <si>
    <t xml:space="preserve">Reducido conociemiento e  importancia del tema de la gestión del riesgo y Cambio climatico a nivel de las comunidades  </t>
  </si>
  <si>
    <t>Existencia de un marco legal y normativo que soporta el trabajo en el territorio</t>
  </si>
  <si>
    <t>Socialización al cliente externo de los procesos y procedimientos de la SMEyD</t>
  </si>
  <si>
    <t>Reconocimiento de instituciones del Distrtito, del trabajo realizado por el IDIGER</t>
  </si>
  <si>
    <t>Factores Externos (Análisis PESTEL)</t>
  </si>
  <si>
    <t>Factores Políticos</t>
  </si>
  <si>
    <t>Factores Económicos</t>
  </si>
  <si>
    <t>Gestión del conocimiento en los cambios de administración</t>
  </si>
  <si>
    <t>Asignación de recursos para el proceso de manejo de emergencias y desastres</t>
  </si>
  <si>
    <t>Factores Sociales</t>
  </si>
  <si>
    <t>Factores Tecnológicos</t>
  </si>
  <si>
    <t>Poblaciones ubicadas en zonas de alto riesgo</t>
  </si>
  <si>
    <t>Falta de sistemas de infoermación o  desactualizados</t>
  </si>
  <si>
    <t>Desconocimiento de los procesos de la gestión del riesgo por parte de la comunidad</t>
  </si>
  <si>
    <t>Factores Ecológicos</t>
  </si>
  <si>
    <t>Factores Legales</t>
  </si>
  <si>
    <t>Cambio climático</t>
  </si>
  <si>
    <t>Articulación de instrumentos normativos</t>
  </si>
  <si>
    <t>Riesgos naturales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</si>
  <si>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</si>
  <si>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</si>
  <si>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</si>
  <si>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</si>
  <si>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</si>
  <si>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</si>
  <si>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</si>
  <si>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</si>
  <si>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</si>
  <si>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</si>
  <si>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</si>
  <si>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</si>
  <si>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</si>
  <si>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</si>
  <si>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</si>
  <si>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</si>
  <si>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</si>
  <si>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</si>
  <si>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</si>
  <si>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</si>
  <si>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</si>
  <si>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</si>
  <si>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</si>
  <si>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</si>
  <si>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</si>
  <si>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</si>
  <si>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</si>
  <si>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</si>
  <si>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Aprovisionamiento, servicios de logística y entrega de ayudas no pecuniarias del centro distrital logístico y de reserva</t>
  </si>
  <si>
    <t>Afectación Reputacional</t>
  </si>
  <si>
    <t>Debilidades en el control de la salida de los elementos</t>
  </si>
  <si>
    <t>Deficiencias en la información al momento de solicitar elementos</t>
  </si>
  <si>
    <t>Uso  de los elementos del CDLyR para actividades contrarias al objeto que fueron adquiridos para el favorecimiento de un tercero</t>
  </si>
  <si>
    <t>Corrupción</t>
  </si>
  <si>
    <t>Ejecución y Administración de procesos</t>
  </si>
  <si>
    <t>Rara vez: No se ha presentado en los últimos cinco años.</t>
  </si>
  <si>
    <t/>
  </si>
  <si>
    <t>Reconocimiento de AHCP para la relocalización transitoria de familias afectadas por emergencia o por riesgo inminente</t>
  </si>
  <si>
    <t>Afectación Económica (o presupuestal) y Reputacional</t>
  </si>
  <si>
    <t>Debilidades en la verificación de los documentos para el trámite de la AHCP</t>
  </si>
  <si>
    <t>Debilidades en la caracterización de la población afectada o identificada con riesgo inminente</t>
  </si>
  <si>
    <t>Otorgamiento de la AHCP sin el cumplimiento de los requisitos para el favorecimiento de un tercero</t>
  </si>
  <si>
    <t>Emisión de concepto técnico de planes de emergencias y contingencias para actividades de aglomeraciones de público, parques de diverisiones, atracciones o dispositivos de entretenimeinto</t>
  </si>
  <si>
    <t>Falta de seguimiento en la emisión de sión de conceptos de verificación de PEC</t>
  </si>
  <si>
    <t xml:space="preserve">Debilidad en la elaboración  de los conceptos de verificación de los PEC </t>
  </si>
  <si>
    <t>Emisión de conceptos técnicos de evaluación de planes de aglomeraciones de público, parques de diversiones, atracciones o dispositivos de entretenimiento, sin el cumplimiento de requisitos para beneficio de un tercero</t>
  </si>
  <si>
    <t>Corrupción en Trámites, OPAs y Consultas de Acceso a la Información Pública</t>
  </si>
  <si>
    <t>Compromisos de plan de acción</t>
  </si>
  <si>
    <t>Recursos limitados para el cumplimiento de los compromisos</t>
  </si>
  <si>
    <t>Debilidad en el seguimiento de los compromisos</t>
  </si>
  <si>
    <t>Incumplimiento de las actividades establecidas en el plan de acción</t>
  </si>
  <si>
    <t>Estratégico</t>
  </si>
  <si>
    <t>Baja: La actividad que conlleva el riesgo se ejecuta de 3 a 24 veces por año</t>
  </si>
  <si>
    <t>Reputacional: El riesgo afecta la imagen de alguna área de la organización</t>
  </si>
  <si>
    <t>1 al 10</t>
  </si>
  <si>
    <t>11 al 15</t>
  </si>
  <si>
    <t>Porcentaje</t>
  </si>
  <si>
    <t>Las acciones establecidas en el PA deben tener un cumplimiento mínimo del 90%, teniendo en cuenta que las mismas están asociadas a las metas del proyecto de inversión</t>
  </si>
  <si>
    <t>Coordinación servicios de respuesta, emergencias y desastres</t>
  </si>
  <si>
    <t>Consolidación de información por parte del SDGR_CC sin el cumplimiento de requisitos</t>
  </si>
  <si>
    <t>Debilidad en el registro de población afectada por emergencias</t>
  </si>
  <si>
    <t>Emisión de certificados de emergencia, sin el cumplimiento de requisitos para beneficio de un tercero</t>
  </si>
  <si>
    <t>No contar con contratos vigentes para el suministro de AH 
Incumplimientos por parte del proveedor para la entrega de las AH</t>
  </si>
  <si>
    <t xml:space="preserve">No contar suministros disponibles en el CDLyR
</t>
  </si>
  <si>
    <t>Posibilidad de no atención oportuna de las solicitudes para atención de eventos o emergencias que lleguen a presentarse por falta de suministros disponibles en
el CDLyR</t>
  </si>
  <si>
    <t>Gestión</t>
  </si>
  <si>
    <t>Media: La actividad que conlleva el riesgo se ejecuta de 24 a 500 veces por año</t>
  </si>
  <si>
    <t>Reputacional: El riesgo afecta la imagen de la entidad con algunos usuarios de relevancia frente al logro de los objetivos</t>
  </si>
  <si>
    <t>1 al 25</t>
  </si>
  <si>
    <t>26 al 35</t>
  </si>
  <si>
    <t>La atención oportuna de ayudas humanitarias en especie debe tener un cumplimiento mínimo del 75%, teniendo en cuenta que se requieren para beneficiar las familias afectadas por emergencias, calamidades o desastres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</si>
  <si>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</si>
  <si>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</si>
  <si>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</si>
  <si>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</si>
  <si>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</si>
  <si>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</si>
  <si>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</si>
  <si>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</si>
  <si>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</si>
  <si>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</si>
  <si>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</si>
  <si>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</si>
  <si>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</si>
  <si>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</si>
  <si>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</si>
  <si>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</si>
  <si>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</si>
  <si>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</si>
  <si>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</si>
  <si>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</si>
  <si>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</si>
  <si>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</si>
  <si>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</si>
  <si>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</si>
  <si>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</si>
  <si>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NO</t>
  </si>
  <si>
    <t>SI</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</si>
  <si>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</si>
  <si>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</si>
  <si>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</si>
  <si>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</si>
  <si>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</si>
  <si>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</si>
  <si>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</si>
  <si>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</si>
  <si>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</si>
  <si>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</si>
  <si>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</si>
  <si>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</si>
  <si>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</si>
  <si>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</si>
  <si>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</si>
  <si>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</si>
  <si>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</si>
  <si>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</si>
  <si>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</si>
  <si>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</si>
  <si>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</si>
  <si>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</si>
  <si>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</si>
  <si>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</si>
  <si>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</si>
  <si>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</si>
  <si>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</si>
  <si>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</si>
  <si>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</si>
  <si>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</si>
  <si>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</si>
  <si>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</si>
  <si>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</si>
  <si>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</si>
  <si>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</si>
  <si>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</si>
  <si>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Líderes de grupos funcionales</t>
  </si>
  <si>
    <t>realizan seguimiento a las actividades del plan de acción</t>
  </si>
  <si>
    <t>mensualmente con el fin de establecer el estado de avance de los compromisos establecidos</t>
  </si>
  <si>
    <t>Preventivo</t>
  </si>
  <si>
    <t>Manual</t>
  </si>
  <si>
    <t>Sin Documentar</t>
  </si>
  <si>
    <t>Continua</t>
  </si>
  <si>
    <t>Con registro</t>
  </si>
  <si>
    <t>Carpeta compartida</t>
  </si>
  <si>
    <t>Informe mensual de gestión</t>
  </si>
  <si>
    <t>En los casos, que se evidencien incumplimientos o retrasos en el cumplimiento de las actividades, adelantar la gestión para su priorización y en los casos que corresponda justificar el no cumplimiento</t>
  </si>
  <si>
    <t>Subdirector</t>
  </si>
  <si>
    <t>revisa el avance de las actividades del plan de acción</t>
  </si>
  <si>
    <t>cada dos meses con el fin de establecer el estado de avance de los compromisos establecidos</t>
  </si>
  <si>
    <t>Reuniones de seguimiento</t>
  </si>
  <si>
    <t>En los casos, que se evidencien incumplimientos o retrasos en el cumplimiento de las actividades, adelantar la gestión para su priorización</t>
  </si>
  <si>
    <t>El supervisor del contrato</t>
  </si>
  <si>
    <t>verifica mensualmente el estado de ejecución</t>
  </si>
  <si>
    <t>con el fin de establecer las necesidades de requerimientos</t>
  </si>
  <si>
    <t>Documentado</t>
  </si>
  <si>
    <t>Bases de datos ejecución de contrato, Inventario CDLyR</t>
  </si>
  <si>
    <t xml:space="preserve">En el caso que el contrato esté en un 80% de ejecución se comunica al Subdirector y se inician las actividades de precontractuales para un nuevo contrato </t>
  </si>
  <si>
    <t xml:space="preserve">El personal de servicios de logística  </t>
  </si>
  <si>
    <t>diariamente adelantan la revisión del inventario de los elementos del CDLyR</t>
  </si>
  <si>
    <t>de acuerdo a la programación establecida en el software realizando el respectivo registro.</t>
  </si>
  <si>
    <t>Aleatoria</t>
  </si>
  <si>
    <t>Reporte Software</t>
  </si>
  <si>
    <t>Se registran lasd observaciones en el software logístico</t>
  </si>
  <si>
    <t>El subdirector de Manejo de Emergencias y Desastres</t>
  </si>
  <si>
    <t>cuando se requiera establece la necesidad de adelantar contratos mediante la modalidad de urgencia manifiesta</t>
  </si>
  <si>
    <t>con el fin de contar de manera inmediata con suministros requeridos para la atención de emergencias, calamidades o desastres</t>
  </si>
  <si>
    <t>Correctivo</t>
  </si>
  <si>
    <t>Expediente contractual</t>
  </si>
  <si>
    <t>En el caso que se requiera se establece la necesidad de adelantar la contratación de suministros por la modalidad de urgencia manifiesta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</si>
  <si>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</si>
  <si>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</si>
  <si>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</si>
  <si>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</si>
  <si>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</si>
  <si>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</si>
  <si>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</si>
  <si>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</si>
  <si>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</si>
  <si>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</si>
  <si>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</si>
  <si>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</si>
  <si>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</si>
  <si>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</si>
  <si>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</si>
  <si>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</si>
  <si>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</si>
  <si>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</si>
  <si>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</si>
  <si>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</si>
  <si>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</si>
  <si>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</si>
  <si>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</si>
  <si>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</si>
  <si>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</si>
  <si>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</si>
  <si>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</si>
  <si>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</si>
  <si>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profesionales de servicios de logistica</t>
  </si>
  <si>
    <t>A demanda (cada vez que se realiza una solicitud de préstamo o entrega de elementos del CDLyR)</t>
  </si>
  <si>
    <t>Evitar el uso mal intensionado o inadecuado de los elementos que se solicitan en el CDLyR, para favorecimiento de un tercero.</t>
  </si>
  <si>
    <t>1) Verificación la actividad en la que será utilizado el elemento solicitado al CDLyR.</t>
  </si>
  <si>
    <t>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 ela Entidad, para que continuen con el trámite.</t>
  </si>
  <si>
    <t>1) Soporte del registro de prestamo o entrega en el software utilizado por el CDLyR.
2) Actas de Cliente externo.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</si>
  <si>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</si>
  <si>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</si>
  <si>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</si>
  <si>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</si>
  <si>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</si>
  <si>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</si>
  <si>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</si>
  <si>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</si>
  <si>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</si>
  <si>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Diariamente</t>
  </si>
  <si>
    <t>Identificar novedades en el inventario que no coincidan con la programación establecida en el software utilizado por el CDLyR</t>
  </si>
  <si>
    <t>1) Revisión del inventario de los elementos del CDLyR de acuerdo a la programación establecida en el software.</t>
  </si>
  <si>
    <t>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t>
  </si>
  <si>
    <t>1) Soporte del registro de la acción en el software utilizado por el CDLyR, incluyendo las novedades que se presenten.</t>
  </si>
  <si>
    <t>El profesional asignado y profesional lider del grupo de gestión humanitaria.
y
El Subdirector para el Manejo deEmergencias y Desastres</t>
  </si>
  <si>
    <t>A demanda (cada vez que se presente un evento de riesgo inminente, emergencia, calamidad o desastre)</t>
  </si>
  <si>
    <t>Verificar que se cumplan todos los requisitos para otorgar las AHCP,con el fin de evitar su uso mal intensionado y favorecimiento de terceros.</t>
  </si>
  <si>
    <t>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t>
  </si>
  <si>
    <t>1) En caso de identificar el no cumplimiento de los requisitos, se procede a comunicar del no trámite, haciendo la devolución del expediente para su corrección, según las novedades identificadas.</t>
  </si>
  <si>
    <t>1) Base de datos AHCP con la información radicados  planillas de pago</t>
  </si>
  <si>
    <t>El profesional asignado y profesional lider del grupo de gestión de riesgos por aglomeraciones de público y STV.
y
El Subdirector para el Manejo deEmergencias y Desastres</t>
  </si>
  <si>
    <t>A demanda</t>
  </si>
  <si>
    <t>Verificar que se cumplan todos los requisitos para emitir concepto técnico de los planes de aglomeraciones de público, con el fin de evitar la materialización de riesgos y el favorecimiento de terceros.</t>
  </si>
  <si>
    <t>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t>
  </si>
  <si>
    <t>1) En caso de identificar el no cumplimiento de los requisitos, se procede a proyectar concepto técnico no favorable, según las novedades identificadas.</t>
  </si>
  <si>
    <t>1) Base de datos SUGA con los id de radicados entrada y salida, asignaciones (en donde están las revisiones y aprobaciones) y la información de favorable o no favorable.
2) base de datos PDADE con los id de radicados entrada y salida (en donde están las revisiones y aprobaciones)</t>
  </si>
  <si>
    <t>El técnico administrativo y/o el profesional de servicios de respuesta</t>
  </si>
  <si>
    <t>Verificar que se cumplan todos los requisitos para emitir certificado de emergencias, con el fin de evitar su uso mal intencionado y el favorecimiento de terceros.</t>
  </si>
  <si>
    <t>1) Verificar que la persona que solicita la información se encuentra registrada en las bases de datos remitidas por la Secretaría Distrital de Integración Social y en los registros de población cargados en el caso SIRE correspondiente.</t>
  </si>
  <si>
    <t>1) En caso de identificar el no cumplimiento de los requisitos, se procede a comunicar al solicitante.</t>
  </si>
  <si>
    <t>1) Base de datos con la información de las certificaciones generadas con los ID de entratda y salidas  (en donde están las revisiones y aprobaciones)</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</si>
  <si>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</si>
  <si>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</si>
  <si>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</si>
  <si>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</si>
  <si>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</si>
  <si>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</si>
  <si>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</si>
  <si>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</si>
  <si>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</si>
  <si>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</si>
  <si>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</si>
  <si>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</si>
  <si>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</si>
  <si>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</si>
  <si>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</si>
  <si>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</si>
  <si>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</si>
  <si>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</si>
  <si>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</si>
  <si>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Establecer la necesidad de actualización del procedimiento, teniendo en cuenta los eventos del riesgo.</t>
  </si>
  <si>
    <t>Servicios de logística</t>
  </si>
  <si>
    <t>Actualización del procedimiento de reconocimiento de AHCP</t>
  </si>
  <si>
    <t>Gestión Humanitaria</t>
  </si>
  <si>
    <t>Gestión de riesgos de aglomeraciones de público y STV</t>
  </si>
  <si>
    <t>Aceptar</t>
  </si>
  <si>
    <t>Servicios de respuesta</t>
  </si>
  <si>
    <t>Evitar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</si>
  <si>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</si>
  <si>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</si>
  <si>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</si>
  <si>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</si>
  <si>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</si>
  <si>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</si>
  <si>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</si>
  <si>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</si>
  <si>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</si>
  <si>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</si>
  <si>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</si>
  <si>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</si>
  <si>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</si>
  <si>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</si>
  <si>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</si>
  <si>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</si>
  <si>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</si>
  <si>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</si>
  <si>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Durante el periodo no se ha establecido la nececidad de realizar la actulización del procedimiento</t>
  </si>
  <si>
    <t>Verificación de las solicitudes de préstamo o entrega de elementos del CDLyR realizadas durante el primer cuatrimestre del 2023, registradas en las actas de cliente interno
Realización de validación de inventarios en el software para el tercer cuatrimestre del año</t>
  </si>
  <si>
    <t>* Reporte Actas de cliente
* Reporte software lógistico movimientos</t>
  </si>
  <si>
    <r>
      <rPr>
        <sz val="9"/>
        <color theme="1"/>
        <rFont val="Arial Narrow"/>
      </rPr>
      <t xml:space="preserve">CONTROL 1: </t>
    </r>
    <r>
      <rPr>
        <u/>
        <sz val="9"/>
        <color rgb="FF1155CC"/>
        <rFont val="Arial Narrow"/>
      </rPr>
      <t xml:space="preserve">https://drive.google.com/drive/folders/1WPvnPUdDcv74rfta0irH_hMcWRsNIzZI?usp=share_link
</t>
    </r>
    <r>
      <rPr>
        <sz val="9"/>
        <color theme="1"/>
        <rFont val="Arial Narrow"/>
      </rPr>
      <t xml:space="preserve">Durante el periodo se  realizó la verificación  de las "actas cliente externo", realizadas de enero, febrero y marzo de 2023, asi como los archivos de Excel del control de entradas y salidas de enero, febrero y marzo de 2023
CONTROL 2:  </t>
    </r>
    <r>
      <rPr>
        <u/>
        <sz val="9"/>
        <color rgb="FF1155CC"/>
        <rFont val="Arial Narrow"/>
      </rPr>
      <t xml:space="preserve">https://drive.google.com/drive/folders/1ydLWWoqsxmYmb0J0PX75j5SWCz_tOgYp?usp=share_link
</t>
    </r>
    <r>
      <rPr>
        <sz val="9"/>
        <color theme="1"/>
        <rFont val="Arial Narrow"/>
      </rPr>
      <t xml:space="preserve">Se evidencia las revisiones y mantenimientos a los equipos de emergencia de enero y febrero de 2023
</t>
    </r>
    <r>
      <rPr>
        <sz val="9"/>
        <color rgb="FFFF0000"/>
        <rFont val="Arial Narrow"/>
      </rPr>
      <t xml:space="preserve">Falta la evidencia de las revisiones y mantenimientos realizados en el mes de marzo de 2023
</t>
    </r>
    <r>
      <rPr>
        <sz val="9"/>
        <color theme="1"/>
        <rFont val="Arial Narrow"/>
      </rPr>
      <t xml:space="preserve">ACCIÓN 1: </t>
    </r>
    <r>
      <rPr>
        <u/>
        <sz val="9"/>
        <color rgb="FF1155CC"/>
        <rFont val="Arial Narrow"/>
      </rPr>
      <t>https://drive.google.com/drive/folders/1NZ6TXrsf0IVkHNy6nuxADZdK_I4I32WW?usp=share_link</t>
    </r>
    <r>
      <rPr>
        <sz val="9"/>
        <color theme="1"/>
        <rFont val="Arial Narrow"/>
      </rPr>
      <t xml:space="preserve">
Durante el periodo se evidencia que no se realizaron acciones de actualización ya que no se estableció la necesidad
</t>
    </r>
    <r>
      <rPr>
        <b/>
        <sz val="9"/>
        <color theme="1"/>
        <rFont val="Arial Narrow"/>
      </rPr>
      <t>Realizando así,  la verificación y monitoreo del cumplimiento en un 100%</t>
    </r>
    <r>
      <rPr>
        <sz val="9"/>
        <color theme="1"/>
        <rFont val="Arial Narrow"/>
      </rPr>
      <t xml:space="preserve"> bbf</t>
    </r>
  </si>
  <si>
    <t>Accion: No se evidencia ejecución de la accion por tanto la evaluación del avence es del 0%
Control: Se evidencia la ejecución del control no obstante se recomienda revisar de manera general la idoneidad de los controles propuestos y si son adecuados para prevenir o mitigar el riesgo de corrupción así como las evidencias propuestas para el control.</t>
  </si>
  <si>
    <t>Se encuentra pendiente realizar la actualización de la Resolución 091 , con la cual a partir de los nuevos lineamientos adelantar el ajuste al procedimiento</t>
  </si>
  <si>
    <t>Realización del trámite de las AHCP otorgadas durante la vigencia, teniendo en cuenta la verificación de la población afectada, la revisión y verificación para el otorgamiento de la ayuda.</t>
  </si>
  <si>
    <t>Base de datos con los ID de los radicados de las AHCP con la información correspondiente a la población afectada, teniendo en cuenta la información de datos privados en los registros de afectación, se remite la base consolidada de las ayudas otorgadas.</t>
  </si>
  <si>
    <r>
      <rPr>
        <sz val="9"/>
        <color theme="1"/>
        <rFont val="Arial Narrow"/>
      </rPr>
      <t xml:space="preserve">CONTROL 1:  </t>
    </r>
    <r>
      <rPr>
        <u/>
        <sz val="9"/>
        <color rgb="FF1155CC"/>
        <rFont val="Arial Narrow"/>
      </rPr>
      <t>https://drive.google.com/drive/folders/1WPvnPUdDcv74rfta0irH_hMcWRsNIzZI?usp=share_link</t>
    </r>
    <r>
      <rPr>
        <sz val="9"/>
        <color theme="1"/>
        <rFont val="Arial Narrow"/>
      </rPr>
      <t xml:space="preserve">
Durante el periodo se evidencia la base de datos consolidada AHCP 2023
ACCIÓN 1: </t>
    </r>
    <r>
      <rPr>
        <u/>
        <sz val="9"/>
        <color rgb="FF1155CC"/>
        <rFont val="Arial Narrow"/>
      </rPr>
      <t>https://drive.google.com/drive/folders/1YlpoJpfcyLZCJC7yxH11nVqtO-2nbPkn?usp=share_link</t>
    </r>
    <r>
      <rPr>
        <sz val="9"/>
        <color theme="1"/>
        <rFont val="Arial Narrow"/>
      </rPr>
      <t xml:space="preserve">
Durante el periodo se evidencia que no se realizaron acciones de actualización del procedimiento por falta de la actualización de la Resolución 091 Abril 02 DE 2014.  Por la cual se establecen lineamientos y procedimientos para la entrega de Ayudas Humanitarias reconocidas por el FOPAE
</t>
    </r>
    <r>
      <rPr>
        <b/>
        <sz val="9"/>
        <color theme="1"/>
        <rFont val="Arial Narrow"/>
      </rPr>
      <t>Realizando así,  la verificación y monitoreo del cumplimiento en un 100%</t>
    </r>
    <r>
      <rPr>
        <sz val="9"/>
        <color theme="1"/>
        <rFont val="Arial Narrow"/>
      </rPr>
      <t xml:space="preserve"> bbf</t>
    </r>
  </si>
  <si>
    <t>Durante el periodo no se ha establecido la nececidad de realizar la actulización del procedimiento.</t>
  </si>
  <si>
    <t>Realización de revisión y evaluación de los PEC registrados en la plataforma SUGA y en radicados en IDIGER. En donde cada PEC se realizó la verificación de cumplimiento o no de los requisitos para la emisión del concepto.</t>
  </si>
  <si>
    <t>Base de datos con los ID de los radicados de cada una de las respuestas dadas en la evaluación de los PEC, en las respuestan queda registrada quien elaboró, aprobó y validó el concepto técnico.</t>
  </si>
  <si>
    <r>
      <rPr>
        <sz val="9"/>
        <color theme="1"/>
        <rFont val="Arial Narrow"/>
      </rPr>
      <t xml:space="preserve">CONTROL 1: </t>
    </r>
    <r>
      <rPr>
        <u/>
        <sz val="9"/>
        <color rgb="FF1155CC"/>
        <rFont val="Arial Narrow"/>
      </rPr>
      <t xml:space="preserve">https://drive.google.com/drive/folders/1l8aVYiPkScXYk30OkmtYu5iDBdkYt4wA?usp=share_link
</t>
    </r>
    <r>
      <rPr>
        <sz val="9"/>
        <color theme="1"/>
        <rFont val="Arial Narrow"/>
      </rPr>
      <t xml:space="preserve">Durante el periodo se  evidencia las Matrices SUGAS de enero, febrero y marzo de 2023., asi como 
las Matrices PDDE de enero, febrero y marzo de 2023
ACCIÓN 1: </t>
    </r>
    <r>
      <rPr>
        <u/>
        <sz val="9"/>
        <color rgb="FF1155CC"/>
        <rFont val="Arial Narrow"/>
      </rPr>
      <t>https://drive.google.com/drive/folders/1sQIueD_mVaqoGG_lmJyhX5RZ4VHLPnBk?usp=share_link</t>
    </r>
    <r>
      <rPr>
        <sz val="9"/>
        <color theme="1"/>
        <rFont val="Arial Narrow"/>
      </rPr>
      <t xml:space="preserve">
Durante el periodo se evidencia que no se realizaron acciones de actualización ya que no se estableció la necesidad
</t>
    </r>
    <r>
      <rPr>
        <b/>
        <sz val="9"/>
        <color theme="1"/>
        <rFont val="Arial Narrow"/>
      </rPr>
      <t>Realizando así,  la verificación y monitoreo del cumplimiento en un 100%</t>
    </r>
    <r>
      <rPr>
        <sz val="9"/>
        <color theme="1"/>
        <rFont val="Arial Narrow"/>
      </rPr>
      <t xml:space="preserve"> bbf</t>
    </r>
  </si>
  <si>
    <t>N/A</t>
  </si>
  <si>
    <t>Elaboración de los informes mensuales por cada uno de los grupos funcionales de la SMED, los cuales se consolidan en el informe de gestión mensual.
En el mes de enero se realizó reunión con los líderes de grupo para revisar las fechas y actividades del pland e acción</t>
  </si>
  <si>
    <t>Informes de gestión consolidados enero, febrero y marzo Teniendo en cuenta la fecha del presente informe el informe del mes de abril se realizará una vez finalizado el mes
 Mesa de trabajo Plan de acción</t>
  </si>
  <si>
    <t>Emisión de las certificaciones solicitadas por parte de los usuarios las cuales se han revisado y verificado frente a la población registrada como afectada en los casos SIRE correspondiente.</t>
  </si>
  <si>
    <t>Base de datos certificaciones</t>
  </si>
  <si>
    <r>
      <rPr>
        <sz val="9"/>
        <color theme="1"/>
        <rFont val="Arial Narrow"/>
      </rPr>
      <t xml:space="preserve">CONTROL 1: </t>
    </r>
    <r>
      <rPr>
        <u/>
        <sz val="9"/>
        <color rgb="FF1155CC"/>
        <rFont val="Arial Narrow"/>
      </rPr>
      <t xml:space="preserve">https://drive.google.com/drive/folders/1sR5j6MdXk9nIGQNgQafovRoq_IgJUtaW?usp=share_link
</t>
    </r>
    <r>
      <rPr>
        <sz val="9"/>
        <color theme="1"/>
        <rFont val="Arial Narrow"/>
      </rPr>
      <t xml:space="preserve">Durante el periodo se evidencia el archivo de los radicadois atendidos en el año 2023
ACCIÓN 1: </t>
    </r>
    <r>
      <rPr>
        <u/>
        <sz val="9"/>
        <color rgb="FF1155CC"/>
        <rFont val="Arial Narrow"/>
      </rPr>
      <t>https://drive.google.com/drive/folders/1UDbVO7Trx_jnrRzaDNj8qCuglMg9StuN?usp=share_link</t>
    </r>
    <r>
      <rPr>
        <sz val="9"/>
        <color theme="1"/>
        <rFont val="Arial Narrow"/>
      </rPr>
      <t xml:space="preserve">
Durante el periodo se evidencia que no se realizaron acciones de actualización ya que no se estableció la necesidad
</t>
    </r>
    <r>
      <rPr>
        <b/>
        <sz val="9"/>
        <color theme="1"/>
        <rFont val="Arial Narrow"/>
      </rPr>
      <t>Realizando así,  la verificación y monitoreo del cumplimiento en un 100%</t>
    </r>
    <r>
      <rPr>
        <sz val="9"/>
        <color theme="1"/>
        <rFont val="Arial Narrow"/>
      </rPr>
      <t xml:space="preserve"> bbf</t>
    </r>
  </si>
  <si>
    <t xml:space="preserve"> Seguimiento a los contratos de suministro de ayudas humanitarias
Realización de validación de inventarios en el software para el tercer cuatrimestre del año</t>
  </si>
  <si>
    <t>Seguimientos contratos AH
 Reporte software lógistico movimientos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</si>
  <si>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</si>
  <si>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</si>
  <si>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</si>
  <si>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</si>
  <si>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</si>
  <si>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</si>
  <si>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</si>
  <si>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</si>
  <si>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</si>
  <si>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</si>
  <si>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</si>
  <si>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</si>
  <si>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</si>
  <si>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</si>
  <si>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</si>
  <si>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</si>
  <si>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</si>
  <si>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</si>
  <si>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</si>
  <si>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</si>
  <si>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</si>
  <si>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</si>
  <si>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</si>
  <si>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</si>
  <si>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</si>
  <si>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</si>
  <si>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</si>
  <si>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</si>
  <si>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</si>
  <si>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</si>
  <si>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</si>
  <si>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</si>
  <si>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</si>
  <si>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</si>
  <si>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</si>
  <si>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</si>
  <si>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</si>
  <si>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</si>
  <si>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</si>
  <si>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</si>
  <si>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</si>
  <si>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</si>
  <si>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</si>
  <si>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</si>
  <si>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</si>
  <si>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</si>
  <si>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</si>
  <si>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</si>
  <si>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</si>
  <si>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</si>
  <si>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</si>
  <si>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</si>
  <si>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</si>
  <si>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</si>
  <si>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</si>
  <si>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</si>
  <si>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</si>
  <si>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</si>
  <si>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</si>
  <si>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</si>
  <si>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</si>
  <si>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</si>
  <si>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</si>
  <si>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</si>
  <si>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</si>
  <si>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</si>
  <si>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</si>
  <si>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</si>
  <si>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</si>
  <si>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</si>
  <si>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</si>
  <si>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</si>
  <si>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</si>
  <si>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</si>
  <si>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</si>
  <si>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</si>
  <si>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</si>
  <si>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</si>
  <si>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</si>
  <si>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</si>
  <si>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</si>
  <si>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</si>
  <si>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</si>
  <si>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</si>
  <si>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</si>
  <si>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</si>
  <si>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</si>
  <si>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</si>
  <si>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</si>
  <si>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Intangibles</t>
  </si>
  <si>
    <r>
      <rPr>
        <b/>
        <sz val="11"/>
        <color theme="1"/>
        <rFont val="Calibri"/>
      </rPr>
      <t>Rara vez:</t>
    </r>
    <r>
      <rPr>
        <sz val="11"/>
        <color theme="1"/>
        <rFont val="Calibri"/>
      </rPr>
      <t xml:space="preserve"> No se ha presentado en los últimos cinco años.</t>
    </r>
  </si>
  <si>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</si>
  <si>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</si>
  <si>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</si>
  <si>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</si>
  <si>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</si>
  <si>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</si>
  <si>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</si>
  <si>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</si>
  <si>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</si>
  <si>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</si>
  <si>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</si>
  <si>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</si>
  <si>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</si>
  <si>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</si>
  <si>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</si>
  <si>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</si>
  <si>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</si>
  <si>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</si>
  <si>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</si>
  <si>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</si>
  <si>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</si>
  <si>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</si>
  <si>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</si>
  <si>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</si>
  <si>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</si>
  <si>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</si>
  <si>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</si>
  <si>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</si>
  <si>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</si>
  <si>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</si>
  <si>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</si>
  <si>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</si>
  <si>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</si>
  <si>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</si>
  <si>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</si>
  <si>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</si>
  <si>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</si>
  <si>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</si>
  <si>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</si>
  <si>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</si>
  <si>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</si>
  <si>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</si>
  <si>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</si>
  <si>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</si>
  <si>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</si>
  <si>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</si>
  <si>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</si>
  <si>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</si>
  <si>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</si>
  <si>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</si>
  <si>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</si>
  <si>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</si>
  <si>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</si>
  <si>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</si>
  <si>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</si>
  <si>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</si>
  <si>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</si>
  <si>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</si>
  <si>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</si>
  <si>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</si>
  <si>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</si>
  <si>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</si>
  <si>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</si>
  <si>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</si>
  <si>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Se evidencia la ejecución de los controles para evitar la materialización del riesgo.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</si>
</sst>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8">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u/>
      <sz val="9"/>
      <color theme="1"/>
      <name val="Arial Narrow"/>
    </font>
    <font>
      <sz val="9"/>
      <color rgb="FF000000"/>
      <name val="&quot;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
      <sz val="9"/>
      <color rgb="FFFF0000"/>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9" fillId="0" borderId="17" xfId="0" applyFont="1" applyBorder="1" applyAlignment="1">
      <alignment horizontal="center" vertical="center" wrapText="1"/>
    </xf>
    <xf numFmtId="0" fontId="27"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28" fillId="0" borderId="18" xfId="0"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0" fillId="0" borderId="17" xfId="0" applyFont="1" applyBorder="1" applyAlignment="1">
      <alignment horizontal="center" vertical="center"/>
    </xf>
    <xf numFmtId="0" fontId="32"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0.33</c:v>
                </c:pt>
                <c:pt idx="7">
                  <c:v>0.33</c:v>
                </c:pt>
                <c:pt idx="10">
                  <c:v>0</c:v>
                </c:pt>
                <c:pt idx="13">
                  <c:v>0.33</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607059168"/>
        <c:axId val="-607052096"/>
      </c:barChart>
      <c:catAx>
        <c:axId val="-6070591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07052096"/>
        <c:crosses val="autoZero"/>
        <c:auto val="1"/>
        <c:lblAlgn val="ctr"/>
        <c:lblOffset val="100"/>
        <c:noMultiLvlLbl val="1"/>
      </c:catAx>
      <c:valAx>
        <c:axId val="-6070520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60705916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607052640"/>
        <c:axId val="-607060256"/>
      </c:barChart>
      <c:catAx>
        <c:axId val="-60705264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07060256"/>
        <c:crosses val="autoZero"/>
        <c:auto val="1"/>
        <c:lblAlgn val="ctr"/>
        <c:lblOffset val="100"/>
        <c:noMultiLvlLbl val="1"/>
      </c:catAx>
      <c:valAx>
        <c:axId val="-607060256"/>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60705264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607051552"/>
        <c:axId val="-607062432"/>
      </c:barChart>
      <c:catAx>
        <c:axId val="-60705155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07062432"/>
        <c:crosses val="autoZero"/>
        <c:auto val="1"/>
        <c:lblAlgn val="ctr"/>
        <c:lblOffset val="100"/>
        <c:noMultiLvlLbl val="1"/>
      </c:catAx>
      <c:valAx>
        <c:axId val="-607062432"/>
        <c:scaling>
          <c:orientation val="minMax"/>
        </c:scaling>
        <c:delete val="0"/>
        <c:axPos val="l"/>
        <c:numFmt formatCode="0%" sourceLinked="1"/>
        <c:majorTickMark val="cross"/>
        <c:minorTickMark val="cross"/>
        <c:tickLblPos val="nextTo"/>
        <c:spPr>
          <a:ln>
            <a:noFill/>
          </a:ln>
        </c:spPr>
        <c:crossAx val="-60705155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79938550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47309387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33199497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drive/folders/1l8aVYiPkScXYk30OkmtYu5iDBdkYt4wA?usp=share_link" TargetMode="External"/><Relationship Id="rId2" Type="http://schemas.openxmlformats.org/officeDocument/2006/relationships/hyperlink" Target="https://drive.google.com/drive/folders/1WPvnPUdDcv74rfta0irH_hMcWRsNIzZI?usp=share_link" TargetMode="External"/><Relationship Id="rId1" Type="http://schemas.openxmlformats.org/officeDocument/2006/relationships/hyperlink" Target="https://drive.google.com/drive/folders/1WPvnPUdDcv74rfta0irH_hMcWRsNIzZI?usp=share_link" TargetMode="External"/><Relationship Id="rId5" Type="http://schemas.openxmlformats.org/officeDocument/2006/relationships/drawing" Target="../drawings/drawing8.xml"/><Relationship Id="rId4" Type="http://schemas.openxmlformats.org/officeDocument/2006/relationships/hyperlink" Target="https://drive.google.com/drive/folders/1sR5j6MdXk9nIGQNgQafovRoq_IgJUtaW?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t="str">
        <f>IFERROR(VLOOKUP(C6,'Datos Hoja 1'!$A$1:$D$17,2,FALSE),"")</f>
        <v>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v>
      </c>
      <c r="D8" s="134"/>
      <c r="E8" s="134"/>
      <c r="F8" s="134"/>
      <c r="G8" s="134"/>
      <c r="H8" s="135"/>
      <c r="I8" s="79" t="str">
        <f>IFERROR(VLOOKUP(C6,'Datos Hoja 1'!$A$1:$D$17,3,FALSE),"")</f>
        <v>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v>
      </c>
      <c r="J8" s="73"/>
      <c r="K8" s="73"/>
      <c r="L8" s="67"/>
      <c r="M8" s="2"/>
      <c r="N8" s="2"/>
      <c r="O8" s="4"/>
      <c r="P8" s="4"/>
      <c r="Q8" s="4"/>
      <c r="R8" s="4"/>
      <c r="S8" s="4"/>
      <c r="T8" s="4"/>
      <c r="U8" s="4"/>
      <c r="V8" s="4"/>
      <c r="W8" s="4"/>
      <c r="X8" s="4"/>
      <c r="Y8" s="4"/>
      <c r="Z8" s="4"/>
    </row>
    <row r="9" spans="1:26" ht="42.75" customHeight="1">
      <c r="A9" s="70"/>
      <c r="B9" s="71"/>
      <c r="C9" s="136"/>
      <c r="D9" s="137"/>
      <c r="E9" s="137"/>
      <c r="F9" s="137"/>
      <c r="G9" s="137"/>
      <c r="H9" s="138"/>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5: Fortalecer el manejo de emergencias, calamidades y/o desastres en el marco del SDGR – CC en Bogotá D.C.</v>
      </c>
      <c r="D10" s="134"/>
      <c r="E10" s="134"/>
      <c r="F10" s="134"/>
      <c r="G10" s="134"/>
      <c r="H10" s="135"/>
      <c r="I10" s="68"/>
      <c r="J10" s="74"/>
      <c r="K10" s="74"/>
      <c r="L10" s="69"/>
      <c r="M10" s="2"/>
      <c r="N10" s="2"/>
      <c r="O10" s="4"/>
      <c r="P10" s="4"/>
      <c r="Q10" s="4"/>
      <c r="R10" s="4"/>
      <c r="S10" s="4"/>
      <c r="T10" s="4"/>
      <c r="U10" s="4"/>
      <c r="V10" s="4"/>
      <c r="W10" s="4"/>
      <c r="X10" s="4"/>
      <c r="Y10" s="4"/>
      <c r="Z10" s="4"/>
    </row>
    <row r="11" spans="1:26" ht="27.75" customHeight="1">
      <c r="A11" s="68"/>
      <c r="B11" s="69"/>
      <c r="C11" s="136"/>
      <c r="D11" s="137"/>
      <c r="E11" s="137"/>
      <c r="F11" s="137"/>
      <c r="G11" s="137"/>
      <c r="H11" s="138"/>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4" t="s">
        <v>12</v>
      </c>
      <c r="C13" s="59"/>
      <c r="D13" s="10"/>
      <c r="E13" s="64" t="s">
        <v>13</v>
      </c>
      <c r="F13" s="59"/>
      <c r="G13" s="9"/>
      <c r="H13" s="64" t="s">
        <v>14</v>
      </c>
      <c r="I13" s="59"/>
      <c r="J13" s="10" t="s">
        <v>11</v>
      </c>
      <c r="K13" s="64" t="s">
        <v>15</v>
      </c>
      <c r="L13" s="59"/>
      <c r="M13" s="2"/>
      <c r="N13" s="2"/>
      <c r="O13" s="4"/>
      <c r="P13" s="4"/>
      <c r="Q13" s="4"/>
      <c r="R13" s="4"/>
      <c r="S13" s="4"/>
      <c r="T13" s="4"/>
      <c r="U13" s="4"/>
      <c r="V13" s="4"/>
      <c r="W13" s="4"/>
      <c r="X13" s="4"/>
      <c r="Y13" s="4"/>
      <c r="Z13" s="4"/>
    </row>
    <row r="14" spans="1:26" ht="16.5" customHeight="1">
      <c r="A14" s="9" t="s">
        <v>11</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11</v>
      </c>
      <c r="B15" s="64" t="s">
        <v>20</v>
      </c>
      <c r="C15" s="59"/>
      <c r="D15" s="10"/>
      <c r="E15" s="65" t="s">
        <v>21</v>
      </c>
      <c r="F15" s="59"/>
      <c r="G15" s="9"/>
      <c r="H15" s="64" t="s">
        <v>22</v>
      </c>
      <c r="I15" s="59"/>
      <c r="J15" s="10"/>
      <c r="K15" s="65" t="s">
        <v>23</v>
      </c>
      <c r="L15" s="59"/>
      <c r="M15" s="2"/>
      <c r="N15" s="2"/>
      <c r="O15" s="4"/>
      <c r="P15" s="4"/>
      <c r="Q15" s="4"/>
      <c r="R15" s="4"/>
      <c r="S15" s="4"/>
      <c r="T15" s="4"/>
      <c r="U15" s="4"/>
      <c r="V15" s="4"/>
      <c r="W15" s="4"/>
      <c r="X15" s="4"/>
      <c r="Y15" s="4"/>
      <c r="Z15" s="4"/>
    </row>
    <row r="16" spans="1:26" ht="16.5" customHeight="1">
      <c r="A16" s="9" t="s">
        <v>11</v>
      </c>
      <c r="B16" s="64" t="s">
        <v>24</v>
      </c>
      <c r="C16" s="59"/>
      <c r="D16" s="10"/>
      <c r="E16" s="64" t="s">
        <v>25</v>
      </c>
      <c r="F16" s="59"/>
      <c r="G16" s="9"/>
      <c r="H16" s="64" t="s">
        <v>26</v>
      </c>
      <c r="I16" s="59"/>
      <c r="J16" s="10"/>
      <c r="K16" s="64" t="s">
        <v>27</v>
      </c>
      <c r="L16" s="59"/>
      <c r="M16" s="2"/>
      <c r="N16" s="2"/>
      <c r="O16" s="4"/>
      <c r="P16" s="4"/>
      <c r="Q16" s="4"/>
      <c r="R16" s="4"/>
      <c r="S16" s="4"/>
      <c r="T16" s="4"/>
      <c r="U16" s="4"/>
      <c r="V16" s="4"/>
      <c r="W16" s="4"/>
      <c r="X16" s="4"/>
      <c r="Y16" s="4"/>
      <c r="Z16" s="4"/>
    </row>
    <row r="17" spans="1:26" ht="16.5" customHeight="1">
      <c r="A17" s="9"/>
      <c r="B17" s="64" t="s">
        <v>28</v>
      </c>
      <c r="C17" s="59"/>
      <c r="D17" s="10"/>
      <c r="E17" s="64" t="s">
        <v>29</v>
      </c>
      <c r="F17" s="59"/>
      <c r="G17" s="9"/>
      <c r="H17" s="64" t="s">
        <v>30</v>
      </c>
      <c r="I17" s="59"/>
      <c r="J17" s="10" t="s">
        <v>11</v>
      </c>
      <c r="K17" s="64" t="s">
        <v>31</v>
      </c>
      <c r="L17" s="59"/>
      <c r="M17" s="2"/>
      <c r="N17" s="2"/>
      <c r="O17" s="4"/>
      <c r="P17" s="4"/>
      <c r="Q17" s="4"/>
      <c r="R17" s="4"/>
      <c r="S17" s="4"/>
      <c r="T17" s="4"/>
      <c r="U17" s="4"/>
      <c r="V17" s="4"/>
      <c r="W17" s="4"/>
      <c r="X17" s="4"/>
      <c r="Y17" s="4"/>
      <c r="Z17" s="4"/>
    </row>
    <row r="18" spans="1:26" ht="25.5" customHeight="1">
      <c r="A18" s="9"/>
      <c r="B18" s="64" t="s">
        <v>32</v>
      </c>
      <c r="C18" s="59"/>
      <c r="D18" s="10"/>
      <c r="E18" s="65" t="s">
        <v>33</v>
      </c>
      <c r="F18" s="59"/>
      <c r="G18" s="9" t="s">
        <v>11</v>
      </c>
      <c r="H18" s="65"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65"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t="s">
        <v>52</v>
      </c>
      <c r="I27" s="58"/>
      <c r="J27" s="58"/>
      <c r="K27" s="58"/>
      <c r="L27" s="59"/>
      <c r="M27" s="2"/>
      <c r="N27" s="2"/>
      <c r="O27" s="4"/>
      <c r="P27" s="4"/>
      <c r="Q27" s="4"/>
      <c r="R27" s="4"/>
      <c r="S27" s="4"/>
      <c r="T27" s="4"/>
      <c r="U27" s="4"/>
      <c r="V27" s="4"/>
      <c r="W27" s="4"/>
      <c r="X27" s="4"/>
      <c r="Y27" s="4"/>
      <c r="Z27" s="4"/>
    </row>
    <row r="28" spans="1:26" ht="16.5" customHeight="1">
      <c r="A28" s="11">
        <v>6</v>
      </c>
      <c r="B28" s="57" t="s">
        <v>53</v>
      </c>
      <c r="C28" s="58"/>
      <c r="D28" s="58"/>
      <c r="E28" s="58"/>
      <c r="F28" s="59"/>
      <c r="G28" s="11">
        <v>6</v>
      </c>
      <c r="H28" s="57" t="s">
        <v>54</v>
      </c>
      <c r="I28" s="58"/>
      <c r="J28" s="58"/>
      <c r="K28" s="58"/>
      <c r="L28" s="59"/>
      <c r="M28" s="2"/>
      <c r="N28" s="2"/>
      <c r="O28" s="4"/>
      <c r="P28" s="4"/>
      <c r="Q28" s="4"/>
      <c r="R28" s="4"/>
      <c r="S28" s="4"/>
      <c r="T28" s="4"/>
      <c r="U28" s="4"/>
      <c r="V28" s="4"/>
      <c r="W28" s="4"/>
      <c r="X28" s="4"/>
      <c r="Y28" s="4"/>
      <c r="Z28" s="4"/>
    </row>
    <row r="29" spans="1:26" ht="16.5" customHeight="1">
      <c r="A29" s="11">
        <v>7</v>
      </c>
      <c r="B29" s="57" t="s">
        <v>55</v>
      </c>
      <c r="C29" s="58"/>
      <c r="D29" s="58"/>
      <c r="E29" s="58"/>
      <c r="F29" s="59"/>
      <c r="G29" s="11">
        <v>7</v>
      </c>
      <c r="H29" s="57" t="s">
        <v>56</v>
      </c>
      <c r="I29" s="58"/>
      <c r="J29" s="58"/>
      <c r="K29" s="58"/>
      <c r="L29" s="59"/>
      <c r="M29" s="2"/>
      <c r="N29" s="2"/>
      <c r="O29" s="4"/>
      <c r="P29" s="4"/>
      <c r="Q29" s="4"/>
      <c r="R29" s="4"/>
      <c r="S29" s="4"/>
      <c r="T29" s="4"/>
      <c r="U29" s="4"/>
      <c r="V29" s="4"/>
      <c r="W29" s="4"/>
      <c r="X29" s="4"/>
      <c r="Y29" s="4"/>
      <c r="Z29" s="4"/>
    </row>
    <row r="30" spans="1:26" ht="16.5" customHeight="1">
      <c r="A30" s="11">
        <v>8</v>
      </c>
      <c r="B30" s="57" t="s">
        <v>57</v>
      </c>
      <c r="C30" s="58"/>
      <c r="D30" s="58"/>
      <c r="E30" s="58"/>
      <c r="F30" s="59"/>
      <c r="G30" s="11">
        <v>8</v>
      </c>
      <c r="H30" s="57" t="s">
        <v>58</v>
      </c>
      <c r="I30" s="58"/>
      <c r="J30" s="58"/>
      <c r="K30" s="58"/>
      <c r="L30" s="59"/>
      <c r="M30" s="2"/>
      <c r="N30" s="2"/>
      <c r="O30" s="4"/>
      <c r="P30" s="4"/>
      <c r="Q30" s="4"/>
      <c r="R30" s="4"/>
      <c r="S30" s="4"/>
      <c r="T30" s="4"/>
      <c r="U30" s="4"/>
      <c r="V30" s="4"/>
      <c r="W30" s="4"/>
      <c r="X30" s="4"/>
      <c r="Y30" s="4"/>
      <c r="Z30" s="4"/>
    </row>
    <row r="31" spans="1:26" ht="16.5" customHeight="1">
      <c r="A31" s="11">
        <v>9</v>
      </c>
      <c r="B31" s="57" t="s">
        <v>59</v>
      </c>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t="s">
        <v>60</v>
      </c>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t="s">
        <v>61</v>
      </c>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t="s">
        <v>62</v>
      </c>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t="s">
        <v>63</v>
      </c>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t="s">
        <v>64</v>
      </c>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t="s">
        <v>65</v>
      </c>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66</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67</v>
      </c>
      <c r="B39" s="62"/>
      <c r="C39" s="62"/>
      <c r="D39" s="62"/>
      <c r="E39" s="62"/>
      <c r="F39" s="63"/>
      <c r="G39" s="60" t="s">
        <v>68</v>
      </c>
      <c r="H39" s="58"/>
      <c r="I39" s="58"/>
      <c r="J39" s="58"/>
      <c r="K39" s="58"/>
      <c r="L39" s="59"/>
      <c r="M39" s="2"/>
      <c r="N39" s="2"/>
      <c r="O39" s="4"/>
      <c r="P39" s="4"/>
      <c r="Q39" s="4"/>
      <c r="R39" s="4"/>
      <c r="S39" s="4"/>
      <c r="T39" s="4"/>
      <c r="U39" s="4"/>
      <c r="V39" s="4"/>
      <c r="W39" s="4"/>
      <c r="X39" s="4"/>
      <c r="Y39" s="4"/>
      <c r="Z39" s="4"/>
    </row>
    <row r="40" spans="1:26" ht="16.5" customHeight="1">
      <c r="A40" s="11">
        <v>1</v>
      </c>
      <c r="B40" s="57" t="s">
        <v>69</v>
      </c>
      <c r="C40" s="58"/>
      <c r="D40" s="58"/>
      <c r="E40" s="58"/>
      <c r="F40" s="59"/>
      <c r="G40" s="11">
        <v>1</v>
      </c>
      <c r="H40" s="57" t="s">
        <v>70</v>
      </c>
      <c r="I40" s="58"/>
      <c r="J40" s="58"/>
      <c r="K40" s="58"/>
      <c r="L40" s="59"/>
      <c r="M40" s="2"/>
      <c r="N40" s="2"/>
      <c r="O40" s="4"/>
      <c r="P40" s="4"/>
      <c r="Q40" s="4"/>
      <c r="R40" s="4"/>
      <c r="S40" s="4"/>
      <c r="T40" s="4"/>
      <c r="U40" s="4"/>
      <c r="V40" s="4"/>
      <c r="W40" s="4"/>
      <c r="X40" s="4"/>
      <c r="Y40" s="4"/>
      <c r="Z40" s="4"/>
    </row>
    <row r="41" spans="1:26" ht="16.5" customHeight="1">
      <c r="A41" s="11">
        <v>2</v>
      </c>
      <c r="B41" s="57" t="s">
        <v>71</v>
      </c>
      <c r="C41" s="58"/>
      <c r="D41" s="58"/>
      <c r="E41" s="58"/>
      <c r="F41" s="59"/>
      <c r="G41" s="11">
        <v>2</v>
      </c>
      <c r="H41" s="57" t="s">
        <v>72</v>
      </c>
      <c r="I41" s="58"/>
      <c r="J41" s="58"/>
      <c r="K41" s="58"/>
      <c r="L41" s="59"/>
      <c r="M41" s="2"/>
      <c r="N41" s="2"/>
      <c r="O41" s="4"/>
      <c r="P41" s="4"/>
      <c r="Q41" s="4"/>
      <c r="R41" s="4"/>
      <c r="S41" s="4"/>
      <c r="T41" s="4"/>
      <c r="U41" s="4"/>
      <c r="V41" s="4"/>
      <c r="W41" s="4"/>
      <c r="X41" s="4"/>
      <c r="Y41" s="4"/>
      <c r="Z41" s="4"/>
    </row>
    <row r="42" spans="1:26" ht="16.5" customHeight="1">
      <c r="A42" s="11">
        <v>3</v>
      </c>
      <c r="B42" s="57" t="s">
        <v>73</v>
      </c>
      <c r="C42" s="58"/>
      <c r="D42" s="58"/>
      <c r="E42" s="58"/>
      <c r="F42" s="59"/>
      <c r="G42" s="11">
        <v>3</v>
      </c>
      <c r="H42" s="57" t="s">
        <v>74</v>
      </c>
      <c r="I42" s="58"/>
      <c r="J42" s="58"/>
      <c r="K42" s="58"/>
      <c r="L42" s="59"/>
      <c r="M42" s="2"/>
      <c r="N42" s="2"/>
      <c r="O42" s="4"/>
      <c r="P42" s="4"/>
      <c r="Q42" s="4"/>
      <c r="R42" s="4"/>
      <c r="S42" s="4"/>
      <c r="T42" s="4"/>
      <c r="U42" s="4"/>
      <c r="V42" s="4"/>
      <c r="W42" s="4"/>
      <c r="X42" s="4"/>
      <c r="Y42" s="4"/>
      <c r="Z42" s="4"/>
    </row>
    <row r="43" spans="1:26" ht="16.5" customHeight="1">
      <c r="A43" s="11">
        <v>4</v>
      </c>
      <c r="B43" s="57" t="s">
        <v>75</v>
      </c>
      <c r="C43" s="58"/>
      <c r="D43" s="58"/>
      <c r="E43" s="58"/>
      <c r="F43" s="59"/>
      <c r="G43" s="11">
        <v>4</v>
      </c>
      <c r="H43" s="57" t="s">
        <v>76</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t="s">
        <v>77</v>
      </c>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t="s">
        <v>78</v>
      </c>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79</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80</v>
      </c>
      <c r="B56" s="62"/>
      <c r="C56" s="62"/>
      <c r="D56" s="62"/>
      <c r="E56" s="62"/>
      <c r="F56" s="63"/>
      <c r="G56" s="60" t="s">
        <v>81</v>
      </c>
      <c r="H56" s="58"/>
      <c r="I56" s="58"/>
      <c r="J56" s="58"/>
      <c r="K56" s="58"/>
      <c r="L56" s="59"/>
      <c r="M56" s="2"/>
      <c r="N56" s="2"/>
      <c r="O56" s="4"/>
      <c r="P56" s="4"/>
      <c r="Q56" s="4"/>
      <c r="R56" s="4"/>
      <c r="S56" s="4"/>
      <c r="T56" s="4"/>
      <c r="U56" s="4"/>
      <c r="V56" s="4"/>
      <c r="W56" s="4"/>
      <c r="X56" s="4"/>
      <c r="Y56" s="4"/>
      <c r="Z56" s="4"/>
    </row>
    <row r="57" spans="1:26" ht="16.5" customHeight="1">
      <c r="A57" s="11">
        <v>1</v>
      </c>
      <c r="B57" s="57" t="s">
        <v>82</v>
      </c>
      <c r="C57" s="58"/>
      <c r="D57" s="58"/>
      <c r="E57" s="58"/>
      <c r="F57" s="59"/>
      <c r="G57" s="11">
        <v>1</v>
      </c>
      <c r="H57" s="57" t="s">
        <v>83</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84</v>
      </c>
      <c r="B67" s="62"/>
      <c r="C67" s="62"/>
      <c r="D67" s="62"/>
      <c r="E67" s="62"/>
      <c r="F67" s="63"/>
      <c r="G67" s="60" t="s">
        <v>85</v>
      </c>
      <c r="H67" s="58"/>
      <c r="I67" s="58"/>
      <c r="J67" s="58"/>
      <c r="K67" s="58"/>
      <c r="L67" s="59"/>
      <c r="M67" s="2"/>
      <c r="N67" s="2"/>
      <c r="O67" s="4"/>
      <c r="P67" s="4"/>
      <c r="Q67" s="4"/>
      <c r="R67" s="4"/>
      <c r="S67" s="4"/>
      <c r="T67" s="4"/>
      <c r="U67" s="4"/>
      <c r="V67" s="4"/>
      <c r="W67" s="4"/>
      <c r="X67" s="4"/>
      <c r="Y67" s="4"/>
      <c r="Z67" s="4"/>
    </row>
    <row r="68" spans="1:26" ht="16.5" customHeight="1">
      <c r="A68" s="11">
        <v>1</v>
      </c>
      <c r="B68" s="57" t="s">
        <v>86</v>
      </c>
      <c r="C68" s="58"/>
      <c r="D68" s="58"/>
      <c r="E68" s="58"/>
      <c r="F68" s="59"/>
      <c r="G68" s="11">
        <v>1</v>
      </c>
      <c r="H68" s="57" t="s">
        <v>87</v>
      </c>
      <c r="I68" s="58"/>
      <c r="J68" s="58"/>
      <c r="K68" s="58"/>
      <c r="L68" s="59"/>
      <c r="M68" s="2"/>
      <c r="N68" s="2"/>
      <c r="O68" s="4"/>
      <c r="P68" s="4"/>
      <c r="Q68" s="4"/>
      <c r="R68" s="4"/>
      <c r="S68" s="4"/>
      <c r="T68" s="4"/>
      <c r="U68" s="4"/>
      <c r="V68" s="4"/>
      <c r="W68" s="4"/>
      <c r="X68" s="4"/>
      <c r="Y68" s="4"/>
      <c r="Z68" s="4"/>
    </row>
    <row r="69" spans="1:26" ht="16.5" customHeight="1">
      <c r="A69" s="11">
        <v>2</v>
      </c>
      <c r="B69" s="57" t="s">
        <v>88</v>
      </c>
      <c r="C69" s="58"/>
      <c r="D69" s="58"/>
      <c r="E69" s="58"/>
      <c r="F69" s="59"/>
      <c r="G69" s="11">
        <v>2</v>
      </c>
      <c r="H69" s="57"/>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89</v>
      </c>
      <c r="B78" s="62"/>
      <c r="C78" s="62"/>
      <c r="D78" s="62"/>
      <c r="E78" s="62"/>
      <c r="F78" s="63"/>
      <c r="G78" s="60" t="s">
        <v>90</v>
      </c>
      <c r="H78" s="58"/>
      <c r="I78" s="58"/>
      <c r="J78" s="58"/>
      <c r="K78" s="58"/>
      <c r="L78" s="59"/>
      <c r="M78" s="2"/>
      <c r="N78" s="2"/>
      <c r="O78" s="4"/>
      <c r="P78" s="4"/>
      <c r="Q78" s="4"/>
      <c r="R78" s="4"/>
      <c r="S78" s="4"/>
      <c r="T78" s="4"/>
      <c r="U78" s="4"/>
      <c r="V78" s="4"/>
      <c r="W78" s="4"/>
      <c r="X78" s="4"/>
      <c r="Y78" s="4"/>
      <c r="Z78" s="4"/>
    </row>
    <row r="79" spans="1:26" ht="16.5" customHeight="1">
      <c r="A79" s="11">
        <v>1</v>
      </c>
      <c r="B79" s="57" t="s">
        <v>91</v>
      </c>
      <c r="C79" s="58"/>
      <c r="D79" s="58"/>
      <c r="E79" s="58"/>
      <c r="F79" s="59"/>
      <c r="G79" s="11">
        <v>1</v>
      </c>
      <c r="H79" s="57" t="s">
        <v>92</v>
      </c>
      <c r="I79" s="58"/>
      <c r="J79" s="58"/>
      <c r="K79" s="58"/>
      <c r="L79" s="59"/>
      <c r="M79" s="2"/>
      <c r="N79" s="2"/>
      <c r="O79" s="4"/>
      <c r="P79" s="4"/>
      <c r="Q79" s="4"/>
      <c r="R79" s="4"/>
      <c r="S79" s="4"/>
      <c r="T79" s="4"/>
      <c r="U79" s="4"/>
      <c r="V79" s="4"/>
      <c r="W79" s="4"/>
      <c r="X79" s="4"/>
      <c r="Y79" s="4"/>
      <c r="Z79" s="4"/>
    </row>
    <row r="80" spans="1:26" ht="16.5" customHeight="1">
      <c r="A80" s="11">
        <v>2</v>
      </c>
      <c r="B80" s="57" t="s">
        <v>93</v>
      </c>
      <c r="C80" s="58"/>
      <c r="D80" s="58"/>
      <c r="E80" s="58"/>
      <c r="F80" s="59"/>
      <c r="G80" s="11">
        <v>2</v>
      </c>
      <c r="H80" s="57"/>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405</v>
      </c>
      <c r="B1" s="40" t="s">
        <v>108</v>
      </c>
      <c r="C1" s="40" t="s">
        <v>109</v>
      </c>
      <c r="D1" s="40" t="s">
        <v>406</v>
      </c>
      <c r="E1" s="40" t="s">
        <v>407</v>
      </c>
      <c r="F1" s="40" t="s">
        <v>99</v>
      </c>
      <c r="G1" s="40" t="s">
        <v>408</v>
      </c>
      <c r="H1" s="40" t="s">
        <v>409</v>
      </c>
      <c r="I1" s="40" t="s">
        <v>217</v>
      </c>
      <c r="J1" s="40" t="s">
        <v>410</v>
      </c>
      <c r="K1" s="40" t="s">
        <v>247</v>
      </c>
      <c r="L1" s="40" t="s">
        <v>411</v>
      </c>
      <c r="M1" s="40" t="s">
        <v>412</v>
      </c>
      <c r="N1" s="40" t="s">
        <v>413</v>
      </c>
      <c r="O1" s="40" t="s">
        <v>414</v>
      </c>
      <c r="P1" s="40" t="s">
        <v>415</v>
      </c>
      <c r="Q1" s="41" t="s">
        <v>127</v>
      </c>
      <c r="R1" s="40" t="s">
        <v>416</v>
      </c>
      <c r="S1" s="40" t="s">
        <v>417</v>
      </c>
      <c r="T1" s="40" t="s">
        <v>418</v>
      </c>
      <c r="U1" s="40" t="s">
        <v>419</v>
      </c>
      <c r="V1" s="40" t="s">
        <v>420</v>
      </c>
      <c r="W1" s="40" t="s">
        <v>421</v>
      </c>
      <c r="X1" s="40" t="s">
        <v>422</v>
      </c>
      <c r="Y1" s="40" t="s">
        <v>412</v>
      </c>
      <c r="Z1" s="40" t="s">
        <v>423</v>
      </c>
      <c r="AA1" s="40" t="s">
        <v>424</v>
      </c>
      <c r="AB1" s="40" t="s">
        <v>425</v>
      </c>
      <c r="AC1" s="40" t="s">
        <v>426</v>
      </c>
      <c r="AD1" s="40" t="s">
        <v>413</v>
      </c>
      <c r="AE1" s="40" t="s">
        <v>427</v>
      </c>
    </row>
    <row r="2" spans="1:31" ht="45">
      <c r="A2" s="42" t="s">
        <v>428</v>
      </c>
      <c r="B2" s="43" t="s">
        <v>159</v>
      </c>
      <c r="C2" s="42" t="s">
        <v>429</v>
      </c>
      <c r="D2" s="43" t="s">
        <v>430</v>
      </c>
      <c r="E2" s="43" t="s">
        <v>431</v>
      </c>
      <c r="F2" s="43" t="s">
        <v>432</v>
      </c>
      <c r="G2" s="44"/>
      <c r="H2" s="44"/>
      <c r="I2" s="44" t="s">
        <v>231</v>
      </c>
      <c r="J2" s="44" t="s">
        <v>232</v>
      </c>
      <c r="K2" s="44" t="s">
        <v>247</v>
      </c>
      <c r="L2" s="44" t="s">
        <v>234</v>
      </c>
      <c r="M2" s="45" t="s">
        <v>235</v>
      </c>
      <c r="N2" s="44" t="s">
        <v>351</v>
      </c>
      <c r="O2" s="44" t="s">
        <v>191</v>
      </c>
      <c r="P2" s="43" t="s">
        <v>433</v>
      </c>
      <c r="Q2" s="43" t="s">
        <v>434</v>
      </c>
      <c r="R2" s="43" t="s">
        <v>435</v>
      </c>
      <c r="S2" s="43" t="s">
        <v>296</v>
      </c>
      <c r="T2" s="43" t="s">
        <v>297</v>
      </c>
      <c r="U2" s="44" t="s">
        <v>298</v>
      </c>
      <c r="V2" s="44" t="s">
        <v>299</v>
      </c>
      <c r="W2" s="44" t="s">
        <v>300</v>
      </c>
      <c r="X2" s="43" t="s">
        <v>301</v>
      </c>
      <c r="Y2" s="43" t="s">
        <v>302</v>
      </c>
      <c r="Z2" s="44" t="s">
        <v>296</v>
      </c>
      <c r="AA2" s="44">
        <v>15</v>
      </c>
      <c r="AB2" s="46" t="s">
        <v>436</v>
      </c>
      <c r="AC2" s="46" t="s">
        <v>304</v>
      </c>
      <c r="AD2" s="44" t="s">
        <v>353</v>
      </c>
      <c r="AE2" s="44" t="str">
        <f>""</f>
        <v/>
      </c>
    </row>
    <row r="3" spans="1:31" ht="45">
      <c r="A3" s="42" t="s">
        <v>123</v>
      </c>
      <c r="B3" s="42" t="s">
        <v>437</v>
      </c>
      <c r="C3" s="42" t="s">
        <v>128</v>
      </c>
      <c r="D3" s="43" t="s">
        <v>438</v>
      </c>
      <c r="E3" s="43" t="s">
        <v>439</v>
      </c>
      <c r="F3" s="43" t="s">
        <v>440</v>
      </c>
      <c r="G3" s="44"/>
      <c r="H3" s="44"/>
      <c r="I3" s="44" t="s">
        <v>441</v>
      </c>
      <c r="J3" s="44" t="s">
        <v>442</v>
      </c>
      <c r="K3" s="44" t="s">
        <v>233</v>
      </c>
      <c r="L3" s="44" t="s">
        <v>253</v>
      </c>
      <c r="M3" s="45" t="s">
        <v>443</v>
      </c>
      <c r="N3" s="44" t="s">
        <v>353</v>
      </c>
      <c r="O3" s="44" t="s">
        <v>190</v>
      </c>
      <c r="P3" s="43" t="s">
        <v>444</v>
      </c>
      <c r="Q3" s="43" t="s">
        <v>445</v>
      </c>
      <c r="R3" s="43" t="s">
        <v>446</v>
      </c>
      <c r="S3" s="43" t="s">
        <v>447</v>
      </c>
      <c r="T3" s="43" t="s">
        <v>448</v>
      </c>
      <c r="U3" s="44" t="s">
        <v>449</v>
      </c>
      <c r="V3" s="44" t="s">
        <v>450</v>
      </c>
      <c r="W3" s="44" t="s">
        <v>451</v>
      </c>
      <c r="X3" s="43" t="s">
        <v>452</v>
      </c>
      <c r="Y3" s="43" t="s">
        <v>453</v>
      </c>
      <c r="Z3" s="44" t="s">
        <v>447</v>
      </c>
      <c r="AA3" s="44">
        <v>0</v>
      </c>
      <c r="AB3" s="46" t="s">
        <v>454</v>
      </c>
      <c r="AC3" s="46" t="s">
        <v>455</v>
      </c>
      <c r="AD3" s="44" t="s">
        <v>345</v>
      </c>
      <c r="AE3" s="43"/>
    </row>
    <row r="4" spans="1:31" ht="60">
      <c r="A4" s="42" t="s">
        <v>132</v>
      </c>
      <c r="B4" s="42" t="s">
        <v>456</v>
      </c>
      <c r="C4" s="43" t="s">
        <v>457</v>
      </c>
      <c r="D4" s="43" t="s">
        <v>458</v>
      </c>
      <c r="E4" s="43" t="s">
        <v>459</v>
      </c>
      <c r="F4" s="43" t="s">
        <v>460</v>
      </c>
      <c r="G4" s="44"/>
      <c r="H4" s="44"/>
      <c r="I4" s="44" t="s">
        <v>259</v>
      </c>
      <c r="J4" s="44" t="s">
        <v>461</v>
      </c>
      <c r="K4" s="44" t="s">
        <v>461</v>
      </c>
      <c r="L4" s="44" t="s">
        <v>461</v>
      </c>
      <c r="M4" s="44" t="s">
        <v>461</v>
      </c>
      <c r="N4" s="45" t="s">
        <v>462</v>
      </c>
      <c r="O4" s="43"/>
      <c r="P4" s="43" t="s">
        <v>463</v>
      </c>
      <c r="Q4" s="43" t="s">
        <v>464</v>
      </c>
      <c r="R4" s="43"/>
      <c r="S4" s="43"/>
      <c r="T4" s="43"/>
      <c r="U4" s="43"/>
      <c r="V4" s="43" t="s">
        <v>465</v>
      </c>
      <c r="W4" s="43"/>
      <c r="X4" s="43"/>
      <c r="Y4" s="43" t="s">
        <v>466</v>
      </c>
      <c r="Z4" s="44" t="s">
        <v>297</v>
      </c>
      <c r="AA4" s="44">
        <v>15</v>
      </c>
      <c r="AB4" s="46" t="s">
        <v>467</v>
      </c>
      <c r="AC4" s="46" t="s">
        <v>468</v>
      </c>
      <c r="AD4" s="45" t="s">
        <v>469</v>
      </c>
      <c r="AE4" s="43"/>
    </row>
    <row r="5" spans="1:31" ht="45">
      <c r="A5" s="4"/>
      <c r="B5" s="42" t="s">
        <v>470</v>
      </c>
      <c r="C5" s="42" t="s">
        <v>471</v>
      </c>
      <c r="D5" s="4" t="s">
        <v>472</v>
      </c>
      <c r="E5" s="4" t="s">
        <v>473</v>
      </c>
      <c r="F5" s="47" t="s">
        <v>474</v>
      </c>
      <c r="G5" s="48"/>
      <c r="H5" s="48"/>
      <c r="I5" s="44" t="s">
        <v>461</v>
      </c>
      <c r="J5" s="44"/>
      <c r="K5" s="44"/>
      <c r="L5" s="44"/>
      <c r="M5" s="44"/>
      <c r="N5" s="44" t="s">
        <v>475</v>
      </c>
      <c r="O5" s="4"/>
      <c r="P5" s="43" t="s">
        <v>476</v>
      </c>
      <c r="Q5" s="43" t="s">
        <v>477</v>
      </c>
      <c r="R5" s="4"/>
      <c r="S5" s="4"/>
      <c r="T5" s="4"/>
      <c r="U5" s="4"/>
      <c r="V5" s="4"/>
      <c r="W5" s="4"/>
      <c r="X5" s="4"/>
      <c r="Y5" s="4"/>
      <c r="Z5" s="44" t="s">
        <v>448</v>
      </c>
      <c r="AA5" s="44">
        <v>0</v>
      </c>
      <c r="AB5" s="4"/>
      <c r="AC5" s="46" t="s">
        <v>478</v>
      </c>
      <c r="AD5" s="44"/>
      <c r="AE5" s="4"/>
    </row>
    <row r="6" spans="1:31" ht="30">
      <c r="A6" s="4"/>
      <c r="B6" s="43" t="s">
        <v>145</v>
      </c>
      <c r="C6" s="47" t="s">
        <v>479</v>
      </c>
      <c r="D6" s="4" t="s">
        <v>480</v>
      </c>
      <c r="E6" s="4" t="s">
        <v>481</v>
      </c>
      <c r="F6" s="47" t="s">
        <v>6</v>
      </c>
      <c r="G6" s="48"/>
      <c r="H6" s="48"/>
      <c r="I6" s="44"/>
      <c r="J6" s="44"/>
      <c r="K6" s="44"/>
      <c r="L6" s="44"/>
      <c r="M6" s="44"/>
      <c r="N6" s="44"/>
      <c r="O6" s="4"/>
      <c r="P6" s="43" t="s">
        <v>482</v>
      </c>
      <c r="Q6" s="43" t="s">
        <v>483</v>
      </c>
      <c r="R6" s="4"/>
      <c r="S6" s="4"/>
      <c r="T6" s="4"/>
      <c r="U6" s="4"/>
      <c r="V6" s="4"/>
      <c r="W6" s="4"/>
      <c r="X6" s="4"/>
      <c r="Y6" s="4"/>
      <c r="Z6" s="44" t="s">
        <v>298</v>
      </c>
      <c r="AA6" s="44">
        <v>15</v>
      </c>
      <c r="AB6" s="4"/>
      <c r="AC6" s="4"/>
      <c r="AD6" s="4"/>
      <c r="AE6" s="4"/>
    </row>
    <row r="7" spans="1:31" ht="60">
      <c r="A7" s="4"/>
      <c r="B7" s="47" t="s">
        <v>140</v>
      </c>
      <c r="C7" s="4" t="s">
        <v>484</v>
      </c>
      <c r="D7" s="4"/>
      <c r="E7" s="4" t="s">
        <v>485</v>
      </c>
      <c r="F7" s="4" t="s">
        <v>486</v>
      </c>
      <c r="G7" s="48"/>
      <c r="H7" s="48"/>
      <c r="I7" s="44"/>
      <c r="J7" s="44"/>
      <c r="K7" s="44"/>
      <c r="L7" s="44"/>
      <c r="M7" s="44"/>
      <c r="N7" s="44"/>
      <c r="O7" s="4"/>
      <c r="P7" s="43" t="s">
        <v>487</v>
      </c>
      <c r="Q7" s="4"/>
      <c r="R7" s="4"/>
      <c r="S7" s="4"/>
      <c r="T7" s="4"/>
      <c r="U7" s="4"/>
      <c r="V7" s="4"/>
      <c r="W7" s="4"/>
      <c r="X7" s="4"/>
      <c r="Y7" s="4"/>
      <c r="Z7" s="44" t="s">
        <v>449</v>
      </c>
      <c r="AA7" s="44">
        <v>0</v>
      </c>
      <c r="AB7" s="4"/>
      <c r="AC7" s="4"/>
      <c r="AD7" s="4"/>
      <c r="AE7" s="4"/>
    </row>
    <row r="8" spans="1:31">
      <c r="A8" s="4"/>
      <c r="B8" s="4" t="s">
        <v>127</v>
      </c>
      <c r="C8" s="4" t="s">
        <v>488</v>
      </c>
      <c r="D8" s="4"/>
      <c r="E8" s="4" t="s">
        <v>489</v>
      </c>
      <c r="F8" s="4" t="s">
        <v>490</v>
      </c>
      <c r="G8" s="48"/>
      <c r="H8" s="48"/>
      <c r="I8" s="44"/>
      <c r="J8" s="44"/>
      <c r="K8" s="44"/>
      <c r="L8" s="44"/>
      <c r="M8" s="44"/>
      <c r="N8" s="44"/>
      <c r="O8" s="4"/>
      <c r="P8" s="43" t="s">
        <v>491</v>
      </c>
      <c r="Q8" s="4"/>
      <c r="R8" s="4"/>
      <c r="S8" s="4"/>
      <c r="T8" s="4"/>
      <c r="U8" s="4"/>
      <c r="V8" s="4"/>
      <c r="W8" s="4"/>
      <c r="X8" s="4"/>
      <c r="Y8" s="4"/>
      <c r="Z8" s="44" t="s">
        <v>299</v>
      </c>
      <c r="AA8" s="44">
        <v>15</v>
      </c>
      <c r="AB8" s="4"/>
      <c r="AC8" s="4"/>
      <c r="AD8" s="4"/>
      <c r="AE8" s="4"/>
    </row>
    <row r="9" spans="1:31">
      <c r="A9" s="4"/>
      <c r="B9" s="4" t="s">
        <v>492</v>
      </c>
      <c r="C9" s="4"/>
      <c r="D9" s="4"/>
      <c r="E9" s="4" t="s">
        <v>493</v>
      </c>
      <c r="F9" s="4" t="s">
        <v>494</v>
      </c>
      <c r="G9" s="48"/>
      <c r="H9" s="48"/>
      <c r="I9" s="44"/>
      <c r="J9" s="44"/>
      <c r="K9" s="44"/>
      <c r="L9" s="44"/>
      <c r="M9" s="44"/>
      <c r="N9" s="44"/>
      <c r="O9" s="4"/>
      <c r="P9" s="43" t="s">
        <v>495</v>
      </c>
      <c r="Q9" s="4"/>
      <c r="R9" s="4"/>
      <c r="S9" s="4"/>
      <c r="T9" s="4"/>
      <c r="U9" s="4"/>
      <c r="V9" s="4"/>
      <c r="W9" s="4"/>
      <c r="X9" s="4"/>
      <c r="Y9" s="4"/>
      <c r="Z9" s="44" t="s">
        <v>450</v>
      </c>
      <c r="AA9" s="44">
        <v>10</v>
      </c>
      <c r="AB9" s="4"/>
      <c r="AC9" s="4"/>
      <c r="AD9" s="4"/>
      <c r="AE9" s="4"/>
    </row>
    <row r="10" spans="1:31">
      <c r="A10" s="4"/>
      <c r="B10" s="4" t="s">
        <v>496</v>
      </c>
      <c r="C10" s="4"/>
      <c r="D10" s="4"/>
      <c r="E10" s="4" t="s">
        <v>497</v>
      </c>
      <c r="F10" s="4" t="s">
        <v>498</v>
      </c>
      <c r="G10" s="48"/>
      <c r="H10" s="48"/>
      <c r="I10" s="44"/>
      <c r="J10" s="44"/>
      <c r="K10" s="44"/>
      <c r="L10" s="44"/>
      <c r="M10" s="44"/>
      <c r="N10" s="44"/>
      <c r="O10" s="4"/>
      <c r="P10" s="4"/>
      <c r="Q10" s="4"/>
      <c r="R10" s="4"/>
      <c r="S10" s="4"/>
      <c r="T10" s="4"/>
      <c r="U10" s="4"/>
      <c r="V10" s="4"/>
      <c r="W10" s="4"/>
      <c r="X10" s="4"/>
      <c r="Y10" s="4"/>
      <c r="Z10" s="44" t="s">
        <v>465</v>
      </c>
      <c r="AA10" s="44">
        <v>0</v>
      </c>
      <c r="AB10" s="4"/>
      <c r="AC10" s="4"/>
      <c r="AD10" s="4"/>
      <c r="AE10" s="4"/>
    </row>
    <row r="11" spans="1:31">
      <c r="A11" s="4"/>
      <c r="B11" s="4" t="s">
        <v>499</v>
      </c>
      <c r="C11" s="4"/>
      <c r="D11" s="4"/>
      <c r="E11" s="4" t="s">
        <v>500</v>
      </c>
      <c r="F11" s="4" t="s">
        <v>501</v>
      </c>
      <c r="G11" s="48"/>
      <c r="H11" s="48"/>
      <c r="I11" s="44"/>
      <c r="J11" s="44"/>
      <c r="K11" s="44"/>
      <c r="L11" s="44"/>
      <c r="M11" s="44"/>
      <c r="N11" s="44"/>
      <c r="O11" s="4"/>
      <c r="P11" s="4"/>
      <c r="Q11" s="4"/>
      <c r="R11" s="4"/>
      <c r="S11" s="4"/>
      <c r="T11" s="4"/>
      <c r="U11" s="4"/>
      <c r="V11" s="4"/>
      <c r="W11" s="4"/>
      <c r="X11" s="4"/>
      <c r="Y11" s="4"/>
      <c r="Z11" s="44" t="s">
        <v>300</v>
      </c>
      <c r="AA11" s="44">
        <v>15</v>
      </c>
      <c r="AB11" s="4"/>
      <c r="AC11" s="4"/>
      <c r="AD11" s="4"/>
      <c r="AE11" s="4"/>
    </row>
    <row r="12" spans="1:31">
      <c r="A12" s="4"/>
      <c r="B12" s="4"/>
      <c r="C12" s="4"/>
      <c r="D12" s="4"/>
      <c r="E12" s="4"/>
      <c r="F12" s="4" t="s">
        <v>502</v>
      </c>
      <c r="G12" s="48"/>
      <c r="H12" s="48"/>
      <c r="I12" s="44"/>
      <c r="J12" s="44"/>
      <c r="K12" s="44"/>
      <c r="L12" s="44"/>
      <c r="M12" s="44"/>
      <c r="N12" s="44"/>
      <c r="O12" s="4"/>
      <c r="P12" s="4"/>
      <c r="Q12" s="4"/>
      <c r="R12" s="4"/>
      <c r="S12" s="4"/>
      <c r="T12" s="4"/>
      <c r="U12" s="4"/>
      <c r="V12" s="4"/>
      <c r="W12" s="4"/>
      <c r="X12" s="4"/>
      <c r="Y12" s="4"/>
      <c r="Z12" s="44" t="s">
        <v>451</v>
      </c>
      <c r="AA12" s="44">
        <v>0</v>
      </c>
      <c r="AB12" s="4"/>
      <c r="AC12" s="4"/>
      <c r="AD12" s="4"/>
      <c r="AE12" s="4"/>
    </row>
    <row r="13" spans="1:31">
      <c r="A13" s="4"/>
      <c r="B13" s="4"/>
      <c r="C13" s="4"/>
      <c r="D13" s="4"/>
      <c r="E13" s="4"/>
      <c r="F13" s="4" t="s">
        <v>503</v>
      </c>
      <c r="G13" s="48"/>
      <c r="H13" s="48"/>
      <c r="I13" s="44"/>
      <c r="J13" s="44"/>
      <c r="K13" s="44"/>
      <c r="L13" s="44"/>
      <c r="M13" s="44"/>
      <c r="N13" s="44"/>
      <c r="O13" s="4"/>
      <c r="P13" s="4"/>
      <c r="Q13" s="4"/>
      <c r="R13" s="4"/>
      <c r="S13" s="4"/>
      <c r="T13" s="4"/>
      <c r="U13" s="4"/>
      <c r="V13" s="4"/>
      <c r="W13" s="4"/>
      <c r="X13" s="4"/>
      <c r="Y13" s="4"/>
      <c r="Z13" s="44" t="s">
        <v>301</v>
      </c>
      <c r="AA13" s="44">
        <v>15</v>
      </c>
      <c r="AB13" s="4"/>
      <c r="AC13" s="4"/>
      <c r="AD13" s="4"/>
      <c r="AE13" s="4"/>
    </row>
    <row r="14" spans="1:31">
      <c r="A14" s="4"/>
      <c r="B14" s="4"/>
      <c r="C14" s="4"/>
      <c r="D14" s="4"/>
      <c r="E14" s="4"/>
      <c r="F14" s="4" t="s">
        <v>504</v>
      </c>
      <c r="G14" s="48"/>
      <c r="H14" s="48"/>
      <c r="I14" s="44"/>
      <c r="J14" s="44"/>
      <c r="K14" s="44"/>
      <c r="L14" s="44"/>
      <c r="M14" s="44"/>
      <c r="N14" s="44"/>
      <c r="O14" s="4"/>
      <c r="P14" s="4"/>
      <c r="Q14" s="4"/>
      <c r="R14" s="4"/>
      <c r="S14" s="4"/>
      <c r="T14" s="4"/>
      <c r="U14" s="4"/>
      <c r="V14" s="4"/>
      <c r="W14" s="4"/>
      <c r="X14" s="4"/>
      <c r="Y14" s="4"/>
      <c r="Z14" s="44" t="s">
        <v>452</v>
      </c>
      <c r="AA14" s="44">
        <v>0</v>
      </c>
      <c r="AB14" s="4"/>
      <c r="AC14" s="4"/>
      <c r="AD14" s="4"/>
      <c r="AE14" s="4"/>
    </row>
    <row r="15" spans="1:31">
      <c r="A15" s="4"/>
      <c r="B15" s="4"/>
      <c r="C15" s="4"/>
      <c r="D15" s="4"/>
      <c r="E15" s="4"/>
      <c r="F15" s="4" t="s">
        <v>505</v>
      </c>
      <c r="G15" s="48"/>
      <c r="H15" s="48"/>
      <c r="I15" s="44"/>
      <c r="J15" s="44"/>
      <c r="K15" s="44"/>
      <c r="L15" s="44"/>
      <c r="M15" s="44"/>
      <c r="N15" s="44"/>
      <c r="O15" s="4"/>
      <c r="P15" s="4"/>
      <c r="Q15" s="4"/>
      <c r="R15" s="4"/>
      <c r="S15" s="4"/>
      <c r="T15" s="4"/>
      <c r="U15" s="4"/>
      <c r="V15" s="4"/>
      <c r="W15" s="4"/>
      <c r="X15" s="4"/>
      <c r="Y15" s="4"/>
      <c r="Z15" s="44" t="s">
        <v>302</v>
      </c>
      <c r="AA15" s="44">
        <v>10</v>
      </c>
      <c r="AB15" s="4"/>
      <c r="AC15" s="4"/>
      <c r="AD15" s="4"/>
      <c r="AE15" s="4"/>
    </row>
    <row r="16" spans="1:31">
      <c r="A16" s="4"/>
      <c r="B16" s="4"/>
      <c r="C16" s="4"/>
      <c r="D16" s="4"/>
      <c r="E16" s="4"/>
      <c r="F16" s="4" t="s">
        <v>506</v>
      </c>
      <c r="G16" s="48"/>
      <c r="H16" s="48"/>
      <c r="I16" s="44"/>
      <c r="J16" s="44"/>
      <c r="K16" s="44"/>
      <c r="L16" s="44"/>
      <c r="M16" s="44"/>
      <c r="N16" s="44"/>
      <c r="O16" s="4"/>
      <c r="P16" s="4"/>
      <c r="Q16" s="4"/>
      <c r="R16" s="4"/>
      <c r="S16" s="4"/>
      <c r="T16" s="4"/>
      <c r="U16" s="4"/>
      <c r="V16" s="4"/>
      <c r="W16" s="4"/>
      <c r="X16" s="4"/>
      <c r="Y16" s="4"/>
      <c r="Z16" s="44" t="s">
        <v>453</v>
      </c>
      <c r="AA16" s="44">
        <v>5</v>
      </c>
      <c r="AB16" s="4"/>
      <c r="AC16" s="4"/>
      <c r="AD16" s="4"/>
      <c r="AE16" s="4"/>
    </row>
    <row r="17" spans="1:31">
      <c r="A17" s="4"/>
      <c r="B17" s="4"/>
      <c r="C17" s="4"/>
      <c r="D17" s="4"/>
      <c r="E17" s="4"/>
      <c r="F17" s="4" t="s">
        <v>507</v>
      </c>
      <c r="G17" s="48"/>
      <c r="H17" s="48"/>
      <c r="I17" s="44"/>
      <c r="J17" s="44"/>
      <c r="K17" s="44"/>
      <c r="L17" s="44"/>
      <c r="M17" s="44"/>
      <c r="N17" s="44"/>
      <c r="O17" s="4"/>
      <c r="P17" s="4"/>
      <c r="Q17" s="4"/>
      <c r="R17" s="4"/>
      <c r="S17" s="4"/>
      <c r="T17" s="4"/>
      <c r="U17" s="4"/>
      <c r="V17" s="4"/>
      <c r="W17" s="4"/>
      <c r="X17" s="4"/>
      <c r="Y17" s="4"/>
      <c r="Z17" s="44" t="s">
        <v>466</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508</v>
      </c>
      <c r="B1" s="50" t="s">
        <v>408</v>
      </c>
      <c r="C1" s="50" t="s">
        <v>509</v>
      </c>
      <c r="D1" s="50" t="s">
        <v>510</v>
      </c>
      <c r="E1" s="51"/>
      <c r="F1" s="51"/>
      <c r="G1" s="51"/>
      <c r="H1" s="51"/>
      <c r="I1" s="51"/>
      <c r="J1" s="51"/>
      <c r="K1" s="51"/>
      <c r="L1" s="51"/>
      <c r="M1" s="51"/>
      <c r="N1" s="51"/>
      <c r="O1" s="51"/>
      <c r="P1" s="51"/>
      <c r="Q1" s="51"/>
      <c r="R1" s="51"/>
      <c r="S1" s="51"/>
      <c r="T1" s="51"/>
      <c r="U1" s="51"/>
      <c r="V1" s="51"/>
      <c r="W1" s="51"/>
      <c r="X1" s="51"/>
      <c r="Y1" s="51"/>
      <c r="Z1" s="51"/>
    </row>
    <row r="2" spans="1:26" ht="99">
      <c r="A2" s="52" t="s">
        <v>432</v>
      </c>
      <c r="B2" s="53" t="s">
        <v>511</v>
      </c>
      <c r="C2" s="53" t="s">
        <v>512</v>
      </c>
      <c r="D2" s="53" t="s">
        <v>513</v>
      </c>
      <c r="E2" s="54"/>
      <c r="F2" s="54"/>
      <c r="G2" s="54"/>
      <c r="H2" s="54"/>
      <c r="I2" s="54"/>
      <c r="J2" s="54"/>
      <c r="K2" s="54"/>
      <c r="L2" s="54"/>
      <c r="M2" s="54"/>
      <c r="N2" s="54"/>
      <c r="O2" s="54"/>
      <c r="P2" s="54"/>
      <c r="Q2" s="54"/>
      <c r="R2" s="54"/>
      <c r="S2" s="54"/>
      <c r="T2" s="54"/>
      <c r="U2" s="54"/>
      <c r="V2" s="54"/>
      <c r="W2" s="54"/>
      <c r="X2" s="54"/>
      <c r="Y2" s="54"/>
      <c r="Z2" s="54"/>
    </row>
    <row r="3" spans="1:26" ht="117">
      <c r="A3" s="52" t="s">
        <v>440</v>
      </c>
      <c r="B3" s="53" t="s">
        <v>514</v>
      </c>
      <c r="C3" s="53" t="s">
        <v>515</v>
      </c>
      <c r="D3" s="53" t="s">
        <v>516</v>
      </c>
      <c r="E3" s="54"/>
      <c r="F3" s="54"/>
      <c r="G3" s="54"/>
      <c r="H3" s="54"/>
      <c r="I3" s="54"/>
      <c r="J3" s="54"/>
      <c r="K3" s="54"/>
      <c r="L3" s="54"/>
      <c r="M3" s="54"/>
      <c r="N3" s="54"/>
      <c r="O3" s="54"/>
      <c r="P3" s="54"/>
      <c r="Q3" s="54"/>
      <c r="R3" s="54"/>
      <c r="S3" s="54"/>
      <c r="T3" s="54"/>
      <c r="U3" s="54"/>
      <c r="V3" s="54"/>
      <c r="W3" s="54"/>
      <c r="X3" s="54"/>
      <c r="Y3" s="54"/>
      <c r="Z3" s="54"/>
    </row>
    <row r="4" spans="1:26" ht="63">
      <c r="A4" s="52" t="s">
        <v>486</v>
      </c>
      <c r="B4" s="53" t="s">
        <v>517</v>
      </c>
      <c r="C4" s="53" t="s">
        <v>518</v>
      </c>
      <c r="D4" s="53" t="s">
        <v>519</v>
      </c>
      <c r="E4" s="54"/>
      <c r="F4" s="54"/>
      <c r="G4" s="54"/>
      <c r="H4" s="54"/>
      <c r="I4" s="54"/>
      <c r="J4" s="54"/>
      <c r="K4" s="54"/>
      <c r="L4" s="54"/>
      <c r="M4" s="54"/>
      <c r="N4" s="54"/>
      <c r="O4" s="54"/>
      <c r="P4" s="54"/>
      <c r="Q4" s="54"/>
      <c r="R4" s="54"/>
      <c r="S4" s="54"/>
      <c r="T4" s="54"/>
      <c r="U4" s="54"/>
      <c r="V4" s="54"/>
      <c r="W4" s="54"/>
      <c r="X4" s="54"/>
      <c r="Y4" s="54"/>
      <c r="Z4" s="54"/>
    </row>
    <row r="5" spans="1:26" ht="45">
      <c r="A5" s="52" t="s">
        <v>490</v>
      </c>
      <c r="B5" s="53" t="s">
        <v>520</v>
      </c>
      <c r="C5" s="53" t="s">
        <v>521</v>
      </c>
      <c r="D5" s="53" t="s">
        <v>522</v>
      </c>
      <c r="E5" s="54"/>
      <c r="F5" s="54"/>
      <c r="G5" s="54"/>
      <c r="H5" s="54"/>
      <c r="I5" s="54"/>
      <c r="J5" s="54"/>
      <c r="K5" s="54"/>
      <c r="L5" s="54"/>
      <c r="M5" s="54"/>
      <c r="N5" s="54"/>
      <c r="O5" s="54"/>
      <c r="P5" s="54"/>
      <c r="Q5" s="54"/>
      <c r="R5" s="54"/>
      <c r="S5" s="54"/>
      <c r="T5" s="54"/>
      <c r="U5" s="54"/>
      <c r="V5" s="54"/>
      <c r="W5" s="54"/>
      <c r="X5" s="54"/>
      <c r="Y5" s="54"/>
      <c r="Z5" s="54"/>
    </row>
    <row r="6" spans="1:26" ht="63">
      <c r="A6" s="52" t="s">
        <v>494</v>
      </c>
      <c r="B6" s="53" t="s">
        <v>523</v>
      </c>
      <c r="C6" s="53" t="s">
        <v>524</v>
      </c>
      <c r="D6" s="53" t="s">
        <v>519</v>
      </c>
      <c r="E6" s="54"/>
      <c r="F6" s="54"/>
      <c r="G6" s="54"/>
      <c r="H6" s="54"/>
      <c r="I6" s="54"/>
      <c r="J6" s="54"/>
      <c r="K6" s="54"/>
      <c r="L6" s="54"/>
      <c r="M6" s="54"/>
      <c r="N6" s="54"/>
      <c r="O6" s="54"/>
      <c r="P6" s="54"/>
      <c r="Q6" s="54"/>
      <c r="R6" s="54"/>
      <c r="S6" s="54"/>
      <c r="T6" s="54"/>
      <c r="U6" s="54"/>
      <c r="V6" s="54"/>
      <c r="W6" s="54"/>
      <c r="X6" s="54"/>
      <c r="Y6" s="54"/>
      <c r="Z6" s="54"/>
    </row>
    <row r="7" spans="1:26" ht="120" customHeight="1">
      <c r="A7" s="52" t="s">
        <v>474</v>
      </c>
      <c r="B7" s="53" t="s">
        <v>525</v>
      </c>
      <c r="C7" s="53" t="s">
        <v>526</v>
      </c>
      <c r="D7" s="53" t="s">
        <v>527</v>
      </c>
      <c r="E7" s="54"/>
      <c r="F7" s="54"/>
      <c r="G7" s="54"/>
      <c r="H7" s="54"/>
      <c r="I7" s="54"/>
      <c r="J7" s="54"/>
      <c r="K7" s="54"/>
      <c r="L7" s="54"/>
      <c r="M7" s="54"/>
      <c r="N7" s="54"/>
      <c r="O7" s="54"/>
      <c r="P7" s="54"/>
      <c r="Q7" s="54"/>
      <c r="R7" s="54"/>
      <c r="S7" s="54"/>
      <c r="T7" s="54"/>
      <c r="U7" s="54"/>
      <c r="V7" s="54"/>
      <c r="W7" s="54"/>
      <c r="X7" s="54"/>
      <c r="Y7" s="54"/>
      <c r="Z7" s="54"/>
    </row>
    <row r="8" spans="1:26" ht="54">
      <c r="A8" s="52" t="s">
        <v>460</v>
      </c>
      <c r="B8" s="53" t="s">
        <v>528</v>
      </c>
      <c r="C8" s="53" t="s">
        <v>529</v>
      </c>
      <c r="D8" s="53" t="s">
        <v>516</v>
      </c>
      <c r="E8" s="54"/>
      <c r="F8" s="54"/>
      <c r="G8" s="54"/>
      <c r="H8" s="54"/>
      <c r="I8" s="54"/>
      <c r="J8" s="54"/>
      <c r="K8" s="54"/>
      <c r="L8" s="54"/>
      <c r="M8" s="54"/>
      <c r="N8" s="54"/>
      <c r="O8" s="54"/>
      <c r="P8" s="54"/>
      <c r="Q8" s="54"/>
      <c r="R8" s="54"/>
      <c r="S8" s="54"/>
      <c r="T8" s="54"/>
      <c r="U8" s="54"/>
      <c r="V8" s="54"/>
      <c r="W8" s="54"/>
      <c r="X8" s="54"/>
      <c r="Y8" s="54"/>
      <c r="Z8" s="54"/>
    </row>
    <row r="9" spans="1:26" ht="63">
      <c r="A9" s="52" t="s">
        <v>6</v>
      </c>
      <c r="B9" s="53" t="s">
        <v>530</v>
      </c>
      <c r="C9" s="53" t="s">
        <v>531</v>
      </c>
      <c r="D9" s="53" t="s">
        <v>532</v>
      </c>
      <c r="E9" s="54"/>
      <c r="F9" s="54"/>
      <c r="G9" s="54"/>
      <c r="H9" s="54"/>
      <c r="I9" s="54"/>
      <c r="J9" s="54"/>
      <c r="K9" s="54"/>
      <c r="L9" s="54"/>
      <c r="M9" s="54"/>
      <c r="N9" s="54"/>
      <c r="O9" s="54"/>
      <c r="P9" s="54"/>
      <c r="Q9" s="54"/>
      <c r="R9" s="54"/>
      <c r="S9" s="54"/>
      <c r="T9" s="54"/>
      <c r="U9" s="54"/>
      <c r="V9" s="54"/>
      <c r="W9" s="54"/>
      <c r="X9" s="54"/>
      <c r="Y9" s="54"/>
      <c r="Z9" s="54"/>
    </row>
    <row r="10" spans="1:26" ht="63">
      <c r="A10" s="52" t="s">
        <v>498</v>
      </c>
      <c r="B10" s="53" t="s">
        <v>533</v>
      </c>
      <c r="C10" s="53" t="s">
        <v>534</v>
      </c>
      <c r="D10" s="53" t="s">
        <v>519</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501</v>
      </c>
      <c r="B11" s="53" t="s">
        <v>535</v>
      </c>
      <c r="C11" s="53" t="s">
        <v>536</v>
      </c>
      <c r="D11" s="53" t="s">
        <v>519</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502</v>
      </c>
      <c r="B12" s="53" t="s">
        <v>537</v>
      </c>
      <c r="C12" s="53" t="s">
        <v>538</v>
      </c>
      <c r="D12" s="53" t="s">
        <v>519</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503</v>
      </c>
      <c r="B13" s="53" t="s">
        <v>539</v>
      </c>
      <c r="C13" s="53" t="s">
        <v>540</v>
      </c>
      <c r="D13" s="53" t="s">
        <v>519</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504</v>
      </c>
      <c r="B14" s="53" t="s">
        <v>541</v>
      </c>
      <c r="C14" s="53" t="s">
        <v>542</v>
      </c>
      <c r="D14" s="53" t="s">
        <v>519</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505</v>
      </c>
      <c r="B15" s="53" t="s">
        <v>543</v>
      </c>
      <c r="C15" s="53" t="s">
        <v>544</v>
      </c>
      <c r="D15" s="53" t="s">
        <v>545</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507</v>
      </c>
      <c r="B16" s="55"/>
      <c r="C16" s="55"/>
      <c r="D16" s="53" t="s">
        <v>527</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506</v>
      </c>
      <c r="B17" s="53" t="s">
        <v>546</v>
      </c>
      <c r="C17" s="53" t="s">
        <v>547</v>
      </c>
      <c r="D17" s="53" t="s">
        <v>519</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3"/>
      <c r="B1" s="67"/>
      <c r="C1" s="94" t="s">
        <v>0</v>
      </c>
      <c r="D1" s="73"/>
      <c r="E1" s="73"/>
      <c r="F1" s="73"/>
      <c r="G1" s="73"/>
      <c r="H1" s="73"/>
      <c r="I1" s="73"/>
      <c r="J1" s="73"/>
      <c r="K1" s="73"/>
      <c r="L1" s="73"/>
      <c r="M1" s="73"/>
      <c r="N1" s="73"/>
      <c r="O1" s="73"/>
      <c r="P1" s="73"/>
      <c r="Q1" s="73"/>
      <c r="R1" s="73"/>
      <c r="S1" s="73"/>
      <c r="T1" s="73"/>
      <c r="U1" s="67"/>
      <c r="V1" s="12" t="s">
        <v>94</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95</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96</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97</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5" t="s">
        <v>98</v>
      </c>
      <c r="B6" s="91" t="s">
        <v>99</v>
      </c>
      <c r="C6" s="96" t="s">
        <v>100</v>
      </c>
      <c r="D6" s="58"/>
      <c r="E6" s="58"/>
      <c r="F6" s="58"/>
      <c r="G6" s="58"/>
      <c r="H6" s="58"/>
      <c r="I6" s="58"/>
      <c r="J6" s="59"/>
      <c r="K6" s="96" t="s">
        <v>101</v>
      </c>
      <c r="L6" s="58"/>
      <c r="M6" s="58"/>
      <c r="N6" s="58"/>
      <c r="O6" s="58"/>
      <c r="P6" s="59"/>
      <c r="Q6" s="96" t="s">
        <v>102</v>
      </c>
      <c r="R6" s="58"/>
      <c r="S6" s="58"/>
      <c r="T6" s="58"/>
      <c r="U6" s="58"/>
      <c r="V6" s="59"/>
      <c r="W6" s="4"/>
      <c r="X6" s="4"/>
      <c r="Y6" s="4"/>
      <c r="Z6" s="4"/>
    </row>
    <row r="7" spans="1:26" ht="18" customHeight="1">
      <c r="A7" s="82"/>
      <c r="B7" s="82"/>
      <c r="C7" s="90" t="s">
        <v>103</v>
      </c>
      <c r="D7" s="90" t="s">
        <v>104</v>
      </c>
      <c r="E7" s="90" t="s">
        <v>105</v>
      </c>
      <c r="F7" s="90" t="s">
        <v>106</v>
      </c>
      <c r="G7" s="97" t="s">
        <v>107</v>
      </c>
      <c r="H7" s="90" t="s">
        <v>108</v>
      </c>
      <c r="I7" s="90" t="s">
        <v>109</v>
      </c>
      <c r="J7" s="90" t="s">
        <v>110</v>
      </c>
      <c r="K7" s="92" t="s">
        <v>111</v>
      </c>
      <c r="L7" s="91" t="s">
        <v>112</v>
      </c>
      <c r="M7" s="98" t="s">
        <v>113</v>
      </c>
      <c r="N7" s="92" t="s">
        <v>114</v>
      </c>
      <c r="O7" s="91" t="s">
        <v>112</v>
      </c>
      <c r="P7" s="92" t="s">
        <v>115</v>
      </c>
      <c r="Q7" s="90" t="s">
        <v>116</v>
      </c>
      <c r="R7" s="90" t="s">
        <v>117</v>
      </c>
      <c r="S7" s="90" t="s">
        <v>118</v>
      </c>
      <c r="T7" s="90" t="s">
        <v>119</v>
      </c>
      <c r="U7" s="92" t="s">
        <v>120</v>
      </c>
      <c r="V7" s="90" t="s">
        <v>121</v>
      </c>
      <c r="W7" s="4"/>
      <c r="X7" s="4"/>
      <c r="Y7" s="4"/>
      <c r="Z7" s="4"/>
    </row>
    <row r="8" spans="1:26" ht="34.5" customHeight="1">
      <c r="A8" s="83"/>
      <c r="B8" s="83"/>
      <c r="C8" s="83"/>
      <c r="D8" s="83"/>
      <c r="E8" s="83"/>
      <c r="F8" s="83"/>
      <c r="G8" s="83"/>
      <c r="H8" s="83"/>
      <c r="I8" s="83"/>
      <c r="J8" s="83"/>
      <c r="K8" s="83"/>
      <c r="L8" s="83"/>
      <c r="M8" s="83"/>
      <c r="N8" s="83"/>
      <c r="O8" s="83"/>
      <c r="P8" s="83"/>
      <c r="Q8" s="83"/>
      <c r="R8" s="83"/>
      <c r="S8" s="83"/>
      <c r="T8" s="83"/>
      <c r="U8" s="83"/>
      <c r="V8" s="83"/>
      <c r="W8" s="4"/>
      <c r="X8" s="4"/>
      <c r="Y8" s="4"/>
      <c r="Z8" s="4"/>
    </row>
    <row r="9" spans="1:26" ht="16.5" customHeight="1">
      <c r="A9" s="89">
        <v>1</v>
      </c>
      <c r="B9" s="84" t="str">
        <f>IF(C9="","",
IF('1. Punto de Partida'!$C$6="","",'1. Punto de Partida'!$C$6))</f>
        <v>Manejo de Emergencias y Desastres</v>
      </c>
      <c r="C9" s="84" t="s">
        <v>122</v>
      </c>
      <c r="D9" s="84" t="s">
        <v>123</v>
      </c>
      <c r="E9" s="84" t="s">
        <v>124</v>
      </c>
      <c r="F9" s="84" t="s">
        <v>125</v>
      </c>
      <c r="G9" s="84" t="s">
        <v>126</v>
      </c>
      <c r="H9" s="84" t="s">
        <v>127</v>
      </c>
      <c r="I9" s="84" t="s">
        <v>128</v>
      </c>
      <c r="J9" s="84" t="s">
        <v>129</v>
      </c>
      <c r="K9" s="85" t="str">
        <f>IFERROR(MID(J9,1,SEARCH(":",J9,1)-1),"")</f>
        <v>Rara vez</v>
      </c>
      <c r="L9" s="86">
        <f>IF(OR(K9="Rara vez",K9="Muy Baja"),0.2,
IF(OR(K9="Improbable",K9="Baja"),0.4,
IF(OR(K9="Posible",K9="Media"),0.6,
IF(OR(K9="Probable",K9="Alta"),0.8,
IF(OR(K9="Casi seguro",K9="Muy Alta"),1,"")))))</f>
        <v>0.2</v>
      </c>
      <c r="M9" s="87" t="s">
        <v>130</v>
      </c>
      <c r="N9" s="85"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86">
        <f>IF(N9="Leve",0.2,
IF(N9="Menor",0.4,
IF(N9="Moderado",0.6,
IF(N9="Mayor",0.8,
IF(N9="Catastrófico",1,"")))))</f>
        <v>0.6</v>
      </c>
      <c r="P9" s="8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88"/>
      <c r="R9" s="88"/>
      <c r="S9" s="88"/>
      <c r="T9" s="88"/>
      <c r="U9" s="84" t="str">
        <f>IF(S9="","","Cuatrimestral")</f>
        <v/>
      </c>
      <c r="V9" s="84"/>
      <c r="W9" s="4"/>
      <c r="X9" s="4"/>
      <c r="Y9" s="4"/>
      <c r="Z9" s="4"/>
    </row>
    <row r="10" spans="1:26" ht="16.5" customHeight="1">
      <c r="A10" s="82"/>
      <c r="B10" s="82"/>
      <c r="C10" s="82"/>
      <c r="D10" s="82"/>
      <c r="E10" s="82"/>
      <c r="F10" s="82"/>
      <c r="G10" s="82"/>
      <c r="H10" s="82"/>
      <c r="I10" s="82"/>
      <c r="J10" s="82"/>
      <c r="K10" s="82"/>
      <c r="L10" s="82"/>
      <c r="M10" s="82"/>
      <c r="N10" s="82"/>
      <c r="O10" s="82"/>
      <c r="P10" s="82"/>
      <c r="Q10" s="82"/>
      <c r="R10" s="82"/>
      <c r="S10" s="82"/>
      <c r="T10" s="82"/>
      <c r="U10" s="82"/>
      <c r="V10" s="82"/>
      <c r="W10" s="4"/>
      <c r="X10" s="4"/>
      <c r="Y10" s="4"/>
      <c r="Z10" s="4"/>
    </row>
    <row r="11" spans="1:26" ht="16.5" customHeight="1">
      <c r="A11" s="83"/>
      <c r="B11" s="83"/>
      <c r="C11" s="83"/>
      <c r="D11" s="83"/>
      <c r="E11" s="83"/>
      <c r="F11" s="83"/>
      <c r="G11" s="83"/>
      <c r="H11" s="83"/>
      <c r="I11" s="83"/>
      <c r="J11" s="83"/>
      <c r="K11" s="83"/>
      <c r="L11" s="83"/>
      <c r="M11" s="83"/>
      <c r="N11" s="83"/>
      <c r="O11" s="83"/>
      <c r="P11" s="83"/>
      <c r="Q11" s="83"/>
      <c r="R11" s="83"/>
      <c r="S11" s="83"/>
      <c r="T11" s="83"/>
      <c r="U11" s="83"/>
      <c r="V11" s="83"/>
      <c r="W11" s="4"/>
      <c r="X11" s="4"/>
      <c r="Y11" s="4"/>
      <c r="Z11" s="4"/>
    </row>
    <row r="12" spans="1:26" ht="16.5" customHeight="1">
      <c r="A12" s="89">
        <v>2</v>
      </c>
      <c r="B12" s="84" t="str">
        <f>IF(C12="","",
IF('1. Punto de Partida'!$C$6="","",'1. Punto de Partida'!$C$6))</f>
        <v>Manejo de Emergencias y Desastres</v>
      </c>
      <c r="C12" s="84" t="s">
        <v>131</v>
      </c>
      <c r="D12" s="84" t="s">
        <v>132</v>
      </c>
      <c r="E12" s="84" t="s">
        <v>133</v>
      </c>
      <c r="F12" s="84" t="s">
        <v>134</v>
      </c>
      <c r="G12" s="84" t="s">
        <v>135</v>
      </c>
      <c r="H12" s="84" t="s">
        <v>127</v>
      </c>
      <c r="I12" s="84" t="s">
        <v>128</v>
      </c>
      <c r="J12" s="84" t="s">
        <v>129</v>
      </c>
      <c r="K12" s="85" t="str">
        <f>IFERROR(MID(J12,1,SEARCH(":",J12,1)-1),"")</f>
        <v>Rara vez</v>
      </c>
      <c r="L12" s="86">
        <f>IF(OR(K12="Rara vez",K12="Muy Baja"),0.2,
IF(OR(K12="Improbable",K12="Baja"),0.4,
IF(OR(K12="Posible",K12="Media"),0.6,
IF(OR(K12="Probable",K12="Alta"),0.8,
IF(OR(K12="Casi seguro",K12="Muy Alta"),1,"")))))</f>
        <v>0.2</v>
      </c>
      <c r="M12" s="87"/>
      <c r="N12" s="85"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86">
        <f>IF(N12="Leve",0.2,
IF(N12="Menor",0.4,
IF(N12="Moderado",0.6,
IF(N12="Mayor",0.8,
IF(N12="Catastrófico",1,"")))))</f>
        <v>0.6</v>
      </c>
      <c r="P12" s="8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88"/>
      <c r="R12" s="88"/>
      <c r="S12" s="88"/>
      <c r="T12" s="88"/>
      <c r="U12" s="84" t="str">
        <f>IF(S12="","","Cuatrimestral")</f>
        <v/>
      </c>
      <c r="V12" s="84"/>
      <c r="W12" s="4"/>
      <c r="X12" s="4"/>
      <c r="Y12" s="4"/>
      <c r="Z12" s="4"/>
    </row>
    <row r="13" spans="1:26" ht="16.5" customHeight="1">
      <c r="A13" s="82"/>
      <c r="B13" s="82"/>
      <c r="C13" s="82"/>
      <c r="D13" s="82"/>
      <c r="E13" s="82"/>
      <c r="F13" s="82"/>
      <c r="G13" s="82"/>
      <c r="H13" s="82"/>
      <c r="I13" s="82"/>
      <c r="J13" s="82"/>
      <c r="K13" s="82"/>
      <c r="L13" s="82"/>
      <c r="M13" s="82"/>
      <c r="N13" s="82"/>
      <c r="O13" s="82"/>
      <c r="P13" s="82"/>
      <c r="Q13" s="82"/>
      <c r="R13" s="82"/>
      <c r="S13" s="82"/>
      <c r="T13" s="82"/>
      <c r="U13" s="82"/>
      <c r="V13" s="82"/>
      <c r="W13" s="4"/>
      <c r="X13" s="4"/>
      <c r="Y13" s="4"/>
      <c r="Z13" s="4"/>
    </row>
    <row r="14" spans="1:26" ht="16.5" customHeight="1">
      <c r="A14" s="83"/>
      <c r="B14" s="83"/>
      <c r="C14" s="83"/>
      <c r="D14" s="83"/>
      <c r="E14" s="83"/>
      <c r="F14" s="83"/>
      <c r="G14" s="83"/>
      <c r="H14" s="83"/>
      <c r="I14" s="83"/>
      <c r="J14" s="83"/>
      <c r="K14" s="83"/>
      <c r="L14" s="83"/>
      <c r="M14" s="83"/>
      <c r="N14" s="83"/>
      <c r="O14" s="83"/>
      <c r="P14" s="83"/>
      <c r="Q14" s="83"/>
      <c r="R14" s="83"/>
      <c r="S14" s="83"/>
      <c r="T14" s="83"/>
      <c r="U14" s="83"/>
      <c r="V14" s="83"/>
      <c r="W14" s="4"/>
      <c r="X14" s="4"/>
      <c r="Y14" s="4"/>
      <c r="Z14" s="4"/>
    </row>
    <row r="15" spans="1:26" ht="16.5" customHeight="1">
      <c r="A15" s="89">
        <v>3</v>
      </c>
      <c r="B15" s="84" t="str">
        <f>IF(C15="","",
IF('1. Punto de Partida'!$C$6="","",'1. Punto de Partida'!$C$6))</f>
        <v>Manejo de Emergencias y Desastres</v>
      </c>
      <c r="C15" s="84" t="s">
        <v>136</v>
      </c>
      <c r="D15" s="84" t="s">
        <v>123</v>
      </c>
      <c r="E15" s="84" t="s">
        <v>137</v>
      </c>
      <c r="F15" s="84" t="s">
        <v>138</v>
      </c>
      <c r="G15" s="84" t="s">
        <v>139</v>
      </c>
      <c r="H15" s="84" t="s">
        <v>140</v>
      </c>
      <c r="I15" s="84" t="s">
        <v>128</v>
      </c>
      <c r="J15" s="84" t="s">
        <v>129</v>
      </c>
      <c r="K15" s="85" t="str">
        <f>IFERROR(MID(J15,1,SEARCH(":",J15,1)-1),"")</f>
        <v>Rara vez</v>
      </c>
      <c r="L15" s="86">
        <f>IF(OR(K15="Rara vez",K15="Muy Baja"),0.2,
IF(OR(K15="Improbable",K15="Baja"),0.4,
IF(OR(K15="Posible",K15="Media"),0.6,
IF(OR(K15="Probable",K15="Alta"),0.8,
IF(OR(K15="Casi seguro",K15="Muy Alta"),1,"")))))</f>
        <v>0.2</v>
      </c>
      <c r="M15" s="87"/>
      <c r="N15" s="85"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86">
        <f>IF(N15="Leve",0.2,
IF(N15="Menor",0.4,
IF(N15="Moderado",0.6,
IF(N15="Mayor",0.8,
IF(N15="Catastrófico",1,"")))))</f>
        <v>0.6</v>
      </c>
      <c r="P15" s="8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88"/>
      <c r="R15" s="88"/>
      <c r="S15" s="88"/>
      <c r="T15" s="88"/>
      <c r="U15" s="84" t="str">
        <f>IF(S15="","","Cuatrimestral")</f>
        <v/>
      </c>
      <c r="V15" s="84"/>
      <c r="W15" s="4"/>
      <c r="X15" s="4"/>
      <c r="Y15" s="4"/>
      <c r="Z15" s="4"/>
    </row>
    <row r="16" spans="1:26" ht="16.5" customHeight="1">
      <c r="A16" s="82"/>
      <c r="B16" s="82"/>
      <c r="C16" s="82"/>
      <c r="D16" s="82"/>
      <c r="E16" s="82"/>
      <c r="F16" s="82"/>
      <c r="G16" s="82"/>
      <c r="H16" s="82"/>
      <c r="I16" s="82"/>
      <c r="J16" s="82"/>
      <c r="K16" s="82"/>
      <c r="L16" s="82"/>
      <c r="M16" s="82"/>
      <c r="N16" s="82"/>
      <c r="O16" s="82"/>
      <c r="P16" s="82"/>
      <c r="Q16" s="82"/>
      <c r="R16" s="82"/>
      <c r="S16" s="82"/>
      <c r="T16" s="82"/>
      <c r="U16" s="82"/>
      <c r="V16" s="82"/>
      <c r="W16" s="4"/>
      <c r="X16" s="4"/>
      <c r="Y16" s="4"/>
      <c r="Z16" s="4"/>
    </row>
    <row r="17" spans="1:26" ht="16.5" customHeight="1">
      <c r="A17" s="83"/>
      <c r="B17" s="83"/>
      <c r="C17" s="83"/>
      <c r="D17" s="83"/>
      <c r="E17" s="83"/>
      <c r="F17" s="83"/>
      <c r="G17" s="83"/>
      <c r="H17" s="83"/>
      <c r="I17" s="83"/>
      <c r="J17" s="83"/>
      <c r="K17" s="83"/>
      <c r="L17" s="83"/>
      <c r="M17" s="83"/>
      <c r="N17" s="83"/>
      <c r="O17" s="83"/>
      <c r="P17" s="83"/>
      <c r="Q17" s="83"/>
      <c r="R17" s="83"/>
      <c r="S17" s="83"/>
      <c r="T17" s="83"/>
      <c r="U17" s="83"/>
      <c r="V17" s="83"/>
      <c r="W17" s="4"/>
      <c r="X17" s="4"/>
      <c r="Y17" s="4"/>
      <c r="Z17" s="4"/>
    </row>
    <row r="18" spans="1:26" ht="16.5" customHeight="1">
      <c r="A18" s="89">
        <v>4</v>
      </c>
      <c r="B18" s="84" t="str">
        <f>IF(C18="","",
IF('1. Punto de Partida'!$C$6="","",'1. Punto de Partida'!$C$6))</f>
        <v>Manejo de Emergencias y Desastres</v>
      </c>
      <c r="C18" s="84" t="s">
        <v>141</v>
      </c>
      <c r="D18" s="84" t="s">
        <v>123</v>
      </c>
      <c r="E18" s="84" t="s">
        <v>142</v>
      </c>
      <c r="F18" s="84" t="s">
        <v>143</v>
      </c>
      <c r="G18" s="84" t="s">
        <v>144</v>
      </c>
      <c r="H18" s="84" t="s">
        <v>145</v>
      </c>
      <c r="I18" s="84" t="s">
        <v>128</v>
      </c>
      <c r="J18" s="84" t="s">
        <v>146</v>
      </c>
      <c r="K18" s="85" t="str">
        <f>IFERROR(MID(J18,1,SEARCH(":",J18,1)-1),"")</f>
        <v>Baja</v>
      </c>
      <c r="L18" s="86">
        <f>IF(OR(K18="Rara vez",K18="Muy Baja"),0.2,
IF(OR(K18="Improbable",K18="Baja"),0.4,
IF(OR(K18="Posible",K18="Media"),0.6,
IF(OR(K18="Probable",K18="Alta"),0.8,
IF(OR(K18="Casi seguro",K18="Muy Alta"),1,"")))))</f>
        <v>0.4</v>
      </c>
      <c r="M18" s="87" t="s">
        <v>147</v>
      </c>
      <c r="N18" s="85"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86">
        <f>IF(N18="Leve",0.2,
IF(N18="Menor",0.4,
IF(N18="Moderado",0.6,
IF(N18="Mayor",0.8,
IF(N18="Catastrófico",1,"")))))</f>
        <v>0.2</v>
      </c>
      <c r="P18" s="8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88" t="s">
        <v>148</v>
      </c>
      <c r="R18" s="88" t="s">
        <v>149</v>
      </c>
      <c r="S18" s="88">
        <v>100</v>
      </c>
      <c r="T18" s="88" t="s">
        <v>150</v>
      </c>
      <c r="U18" s="84" t="str">
        <f>IF(S18="","","Cuatrimestral")</f>
        <v>Cuatrimestral</v>
      </c>
      <c r="V18" s="84" t="s">
        <v>151</v>
      </c>
      <c r="W18" s="4"/>
      <c r="X18" s="4"/>
      <c r="Y18" s="4"/>
      <c r="Z18" s="4"/>
    </row>
    <row r="19" spans="1:26" ht="15" customHeight="1">
      <c r="A19" s="82"/>
      <c r="B19" s="82"/>
      <c r="C19" s="82"/>
      <c r="D19" s="82"/>
      <c r="E19" s="82"/>
      <c r="F19" s="82"/>
      <c r="G19" s="82"/>
      <c r="H19" s="82"/>
      <c r="I19" s="82"/>
      <c r="J19" s="82"/>
      <c r="K19" s="82"/>
      <c r="L19" s="82"/>
      <c r="M19" s="82"/>
      <c r="N19" s="82"/>
      <c r="O19" s="82"/>
      <c r="P19" s="82"/>
      <c r="Q19" s="82"/>
      <c r="R19" s="82"/>
      <c r="S19" s="82"/>
      <c r="T19" s="82"/>
      <c r="U19" s="82"/>
      <c r="V19" s="82"/>
      <c r="W19" s="4"/>
      <c r="X19" s="4"/>
      <c r="Y19" s="4"/>
      <c r="Z19" s="4"/>
    </row>
    <row r="20" spans="1:26" ht="15" customHeight="1">
      <c r="A20" s="83"/>
      <c r="B20" s="83"/>
      <c r="C20" s="83"/>
      <c r="D20" s="83"/>
      <c r="E20" s="83"/>
      <c r="F20" s="83"/>
      <c r="G20" s="83"/>
      <c r="H20" s="83"/>
      <c r="I20" s="83"/>
      <c r="J20" s="83"/>
      <c r="K20" s="83"/>
      <c r="L20" s="83"/>
      <c r="M20" s="83"/>
      <c r="N20" s="83"/>
      <c r="O20" s="83"/>
      <c r="P20" s="83"/>
      <c r="Q20" s="83"/>
      <c r="R20" s="83"/>
      <c r="S20" s="83"/>
      <c r="T20" s="83"/>
      <c r="U20" s="83"/>
      <c r="V20" s="83"/>
      <c r="W20" s="4"/>
      <c r="X20" s="4"/>
      <c r="Y20" s="4"/>
      <c r="Z20" s="4"/>
    </row>
    <row r="21" spans="1:26" ht="16.5" customHeight="1">
      <c r="A21" s="89">
        <v>5</v>
      </c>
      <c r="B21" s="84" t="str">
        <f>IF(C21="","",
IF('1. Punto de Partida'!$C$6="","",'1. Punto de Partida'!$C$6))</f>
        <v>Manejo de Emergencias y Desastres</v>
      </c>
      <c r="C21" s="84" t="s">
        <v>152</v>
      </c>
      <c r="D21" s="84" t="s">
        <v>123</v>
      </c>
      <c r="E21" s="84" t="s">
        <v>153</v>
      </c>
      <c r="F21" s="84" t="s">
        <v>154</v>
      </c>
      <c r="G21" s="84" t="s">
        <v>155</v>
      </c>
      <c r="H21" s="84" t="s">
        <v>140</v>
      </c>
      <c r="I21" s="84" t="s">
        <v>128</v>
      </c>
      <c r="J21" s="84" t="s">
        <v>129</v>
      </c>
      <c r="K21" s="85" t="str">
        <f>IFERROR(MID(J21,1,SEARCH(":",J21,1)-1),"")</f>
        <v>Rara vez</v>
      </c>
      <c r="L21" s="86">
        <f>IF(OR(K21="Rara vez",K21="Muy Baja"),0.2,
IF(OR(K21="Improbable",K21="Baja"),0.4,
IF(OR(K21="Posible",K21="Media"),0.6,
IF(OR(K21="Probable",K21="Alta"),0.8,
IF(OR(K21="Casi seguro",K21="Muy Alta"),1,"")))))</f>
        <v>0.2</v>
      </c>
      <c r="M21" s="87"/>
      <c r="N21" s="85"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86">
        <f>IF(N21="Leve",0.2,
IF(N21="Menor",0.4,
IF(N21="Moderado",0.6,
IF(N21="Mayor",0.8,
IF(N21="Catastrófico",1,"")))))</f>
        <v>0.6</v>
      </c>
      <c r="P21" s="8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88"/>
      <c r="R21" s="88"/>
      <c r="S21" s="88"/>
      <c r="T21" s="88"/>
      <c r="U21" s="84" t="str">
        <f>IF(S21="","","Cuatrimestral")</f>
        <v/>
      </c>
      <c r="V21" s="84"/>
      <c r="W21" s="4"/>
      <c r="X21" s="4"/>
      <c r="Y21" s="4"/>
      <c r="Z21" s="4"/>
    </row>
    <row r="22" spans="1:26" ht="15" customHeight="1">
      <c r="A22" s="82"/>
      <c r="B22" s="82"/>
      <c r="C22" s="82"/>
      <c r="D22" s="82"/>
      <c r="E22" s="82"/>
      <c r="F22" s="82"/>
      <c r="G22" s="82"/>
      <c r="H22" s="82"/>
      <c r="I22" s="82"/>
      <c r="J22" s="82"/>
      <c r="K22" s="82"/>
      <c r="L22" s="82"/>
      <c r="M22" s="82"/>
      <c r="N22" s="82"/>
      <c r="O22" s="82"/>
      <c r="P22" s="82"/>
      <c r="Q22" s="82"/>
      <c r="R22" s="82"/>
      <c r="S22" s="82"/>
      <c r="T22" s="82"/>
      <c r="U22" s="82"/>
      <c r="V22" s="82"/>
      <c r="W22" s="4"/>
      <c r="X22" s="4"/>
      <c r="Y22" s="4"/>
      <c r="Z22" s="4"/>
    </row>
    <row r="23" spans="1:26" ht="15" customHeight="1">
      <c r="A23" s="83"/>
      <c r="B23" s="83"/>
      <c r="C23" s="83"/>
      <c r="D23" s="83"/>
      <c r="E23" s="83"/>
      <c r="F23" s="83"/>
      <c r="G23" s="83"/>
      <c r="H23" s="83"/>
      <c r="I23" s="83"/>
      <c r="J23" s="83"/>
      <c r="K23" s="83"/>
      <c r="L23" s="83"/>
      <c r="M23" s="83"/>
      <c r="N23" s="83"/>
      <c r="O23" s="83"/>
      <c r="P23" s="83"/>
      <c r="Q23" s="83"/>
      <c r="R23" s="83"/>
      <c r="S23" s="83"/>
      <c r="T23" s="83"/>
      <c r="U23" s="83"/>
      <c r="V23" s="83"/>
      <c r="W23" s="4"/>
      <c r="X23" s="4"/>
      <c r="Y23" s="4"/>
      <c r="Z23" s="4"/>
    </row>
    <row r="24" spans="1:26" ht="16.5" customHeight="1">
      <c r="A24" s="89">
        <v>6</v>
      </c>
      <c r="B24" s="84" t="str">
        <f>IF(C24="","",
IF('1. Punto de Partida'!$C$6="","",'1. Punto de Partida'!$C$6))</f>
        <v>Manejo de Emergencias y Desastres</v>
      </c>
      <c r="C24" s="84" t="s">
        <v>122</v>
      </c>
      <c r="D24" s="84" t="s">
        <v>123</v>
      </c>
      <c r="E24" s="84" t="s">
        <v>156</v>
      </c>
      <c r="F24" s="84" t="s">
        <v>157</v>
      </c>
      <c r="G24" s="84" t="s">
        <v>158</v>
      </c>
      <c r="H24" s="84" t="s">
        <v>159</v>
      </c>
      <c r="I24" s="84" t="s">
        <v>128</v>
      </c>
      <c r="J24" s="84" t="s">
        <v>160</v>
      </c>
      <c r="K24" s="85" t="str">
        <f>IFERROR(MID(J24,1,SEARCH(":",J24,1)-1),"")</f>
        <v>Media</v>
      </c>
      <c r="L24" s="86">
        <f>IF(OR(K24="Rara vez",K24="Muy Baja"),0.2,
IF(OR(K24="Improbable",K24="Baja"),0.4,
IF(OR(K24="Posible",K24="Media"),0.6,
IF(OR(K24="Probable",K24="Alta"),0.8,
IF(OR(K24="Casi seguro",K24="Muy Alta"),1,"")))))</f>
        <v>0.6</v>
      </c>
      <c r="M24" s="87" t="s">
        <v>161</v>
      </c>
      <c r="N24" s="85"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86">
        <f>IF(N24="Leve",0.2,
IF(N24="Menor",0.4,
IF(N24="Moderado",0.6,
IF(N24="Mayor",0.8,
IF(N24="Catastrófico",1,"")))))</f>
        <v>0.6</v>
      </c>
      <c r="P24" s="8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88" t="s">
        <v>162</v>
      </c>
      <c r="R24" s="88" t="s">
        <v>163</v>
      </c>
      <c r="S24" s="88">
        <v>100</v>
      </c>
      <c r="T24" s="88" t="s">
        <v>150</v>
      </c>
      <c r="U24" s="84" t="str">
        <f>IF(S24="","","Cuatrimestral")</f>
        <v>Cuatrimestral</v>
      </c>
      <c r="V24" s="84" t="s">
        <v>164</v>
      </c>
      <c r="W24" s="4"/>
      <c r="X24" s="4"/>
      <c r="Y24" s="4"/>
      <c r="Z24" s="4"/>
    </row>
    <row r="25" spans="1:26" ht="15" customHeight="1">
      <c r="A25" s="82"/>
      <c r="B25" s="82"/>
      <c r="C25" s="82"/>
      <c r="D25" s="82"/>
      <c r="E25" s="82"/>
      <c r="F25" s="82"/>
      <c r="G25" s="82"/>
      <c r="H25" s="82"/>
      <c r="I25" s="82"/>
      <c r="J25" s="82"/>
      <c r="K25" s="82"/>
      <c r="L25" s="82"/>
      <c r="M25" s="82"/>
      <c r="N25" s="82"/>
      <c r="O25" s="82"/>
      <c r="P25" s="82"/>
      <c r="Q25" s="82"/>
      <c r="R25" s="82"/>
      <c r="S25" s="82"/>
      <c r="T25" s="82"/>
      <c r="U25" s="82"/>
      <c r="V25" s="82"/>
      <c r="W25" s="4"/>
      <c r="X25" s="4"/>
      <c r="Y25" s="4"/>
      <c r="Z25" s="4"/>
    </row>
    <row r="26" spans="1:26" ht="15" customHeight="1">
      <c r="A26" s="83"/>
      <c r="B26" s="83"/>
      <c r="C26" s="83"/>
      <c r="D26" s="83"/>
      <c r="E26" s="83"/>
      <c r="F26" s="83"/>
      <c r="G26" s="83"/>
      <c r="H26" s="83"/>
      <c r="I26" s="83"/>
      <c r="J26" s="83"/>
      <c r="K26" s="83"/>
      <c r="L26" s="83"/>
      <c r="M26" s="83"/>
      <c r="N26" s="83"/>
      <c r="O26" s="83"/>
      <c r="P26" s="83"/>
      <c r="Q26" s="83"/>
      <c r="R26" s="83"/>
      <c r="S26" s="83"/>
      <c r="T26" s="83"/>
      <c r="U26" s="83"/>
      <c r="V26" s="83"/>
      <c r="W26" s="4"/>
      <c r="X26" s="4"/>
      <c r="Y26" s="4"/>
      <c r="Z26" s="4"/>
    </row>
    <row r="27" spans="1:26" ht="16.5" customHeight="1">
      <c r="A27" s="89">
        <v>7</v>
      </c>
      <c r="B27" s="84" t="str">
        <f>IF(C27="","",
IF('1. Punto de Partida'!$C$6="","",'1. Punto de Partida'!$C$6))</f>
        <v/>
      </c>
      <c r="C27" s="84"/>
      <c r="D27" s="84"/>
      <c r="E27" s="84"/>
      <c r="F27" s="84"/>
      <c r="G27" s="84"/>
      <c r="H27" s="84"/>
      <c r="I27" s="84"/>
      <c r="J27" s="84"/>
      <c r="K27" s="85" t="str">
        <f>IFERROR(MID(J27,1,SEARCH(":",J27,1)-1),"")</f>
        <v/>
      </c>
      <c r="L27" s="86" t="str">
        <f>IF(OR(K27="Rara vez",K27="Muy Baja"),0.2,
IF(OR(K27="Improbable",K27="Baja"),0.4,
IF(OR(K27="Posible",K27="Media"),0.6,
IF(OR(K27="Probable",K27="Alta"),0.8,
IF(OR(K27="Casi seguro",K27="Muy Alta"),1,"")))))</f>
        <v/>
      </c>
      <c r="M27" s="87"/>
      <c r="N27" s="85"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6" t="str">
        <f>IF(N27="Leve",0.2,
IF(N27="Menor",0.4,
IF(N27="Moderado",0.6,
IF(N27="Mayor",0.8,
IF(N27="Catastrófico",1,"")))))</f>
        <v/>
      </c>
      <c r="P27" s="8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8"/>
      <c r="R27" s="88"/>
      <c r="S27" s="88"/>
      <c r="T27" s="88"/>
      <c r="U27" s="84" t="str">
        <f>IF(S27="","","Cuatrimestral")</f>
        <v/>
      </c>
      <c r="V27" s="84"/>
      <c r="W27" s="4"/>
      <c r="X27" s="4"/>
      <c r="Y27" s="4"/>
      <c r="Z27" s="4"/>
    </row>
    <row r="28" spans="1:26" ht="15" customHeight="1">
      <c r="A28" s="82"/>
      <c r="B28" s="82"/>
      <c r="C28" s="82"/>
      <c r="D28" s="82"/>
      <c r="E28" s="82"/>
      <c r="F28" s="82"/>
      <c r="G28" s="82"/>
      <c r="H28" s="82"/>
      <c r="I28" s="82"/>
      <c r="J28" s="82"/>
      <c r="K28" s="82"/>
      <c r="L28" s="82"/>
      <c r="M28" s="82"/>
      <c r="N28" s="82"/>
      <c r="O28" s="82"/>
      <c r="P28" s="82"/>
      <c r="Q28" s="82"/>
      <c r="R28" s="82"/>
      <c r="S28" s="82"/>
      <c r="T28" s="82"/>
      <c r="U28" s="82"/>
      <c r="V28" s="82"/>
      <c r="W28" s="4"/>
      <c r="X28" s="4"/>
      <c r="Y28" s="4"/>
      <c r="Z28" s="4"/>
    </row>
    <row r="29" spans="1:26" ht="15" customHeight="1">
      <c r="A29" s="83"/>
      <c r="B29" s="83"/>
      <c r="C29" s="83"/>
      <c r="D29" s="83"/>
      <c r="E29" s="83"/>
      <c r="F29" s="83"/>
      <c r="G29" s="83"/>
      <c r="H29" s="83"/>
      <c r="I29" s="83"/>
      <c r="J29" s="83"/>
      <c r="K29" s="83"/>
      <c r="L29" s="83"/>
      <c r="M29" s="83"/>
      <c r="N29" s="83"/>
      <c r="O29" s="83"/>
      <c r="P29" s="83"/>
      <c r="Q29" s="83"/>
      <c r="R29" s="83"/>
      <c r="S29" s="83"/>
      <c r="T29" s="83"/>
      <c r="U29" s="83"/>
      <c r="V29" s="83"/>
      <c r="W29" s="4"/>
      <c r="X29" s="4"/>
      <c r="Y29" s="4"/>
      <c r="Z29" s="4"/>
    </row>
    <row r="30" spans="1:26" ht="16.5" customHeight="1">
      <c r="A30" s="89">
        <v>8</v>
      </c>
      <c r="B30" s="84" t="str">
        <f>IF(C30="","",
IF('1. Punto de Partida'!$C$6="","",'1. Punto de Partida'!$C$6))</f>
        <v/>
      </c>
      <c r="C30" s="84"/>
      <c r="D30" s="84"/>
      <c r="E30" s="84"/>
      <c r="F30" s="84"/>
      <c r="G30" s="84"/>
      <c r="H30" s="84"/>
      <c r="I30" s="84"/>
      <c r="J30" s="84"/>
      <c r="K30" s="85" t="str">
        <f>IFERROR(MID(J30,1,SEARCH(":",J30,1)-1),"")</f>
        <v/>
      </c>
      <c r="L30" s="86" t="str">
        <f>IF(OR(K30="Rara vez",K30="Muy Baja"),0.2,
IF(OR(K30="Improbable",K30="Baja"),0.4,
IF(OR(K30="Posible",K30="Media"),0.6,
IF(OR(K30="Probable",K30="Alta"),0.8,
IF(OR(K30="Casi seguro",K30="Muy Alta"),1,"")))))</f>
        <v/>
      </c>
      <c r="M30" s="87"/>
      <c r="N30" s="85"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6" t="str">
        <f>IF(N30="Leve",0.2,
IF(N30="Menor",0.4,
IF(N30="Moderado",0.6,
IF(N30="Mayor",0.8,
IF(N30="Catastrófico",1,"")))))</f>
        <v/>
      </c>
      <c r="P30" s="8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8"/>
      <c r="R30" s="88"/>
      <c r="S30" s="88"/>
      <c r="T30" s="88"/>
      <c r="U30" s="84" t="str">
        <f>IF(S30="","","Cuatrimestral")</f>
        <v/>
      </c>
      <c r="V30" s="84"/>
      <c r="W30" s="4"/>
      <c r="X30" s="4"/>
      <c r="Y30" s="4"/>
      <c r="Z30" s="4"/>
    </row>
    <row r="31" spans="1:26" ht="15" customHeight="1">
      <c r="A31" s="82"/>
      <c r="B31" s="82"/>
      <c r="C31" s="82"/>
      <c r="D31" s="82"/>
      <c r="E31" s="82"/>
      <c r="F31" s="82"/>
      <c r="G31" s="82"/>
      <c r="H31" s="82"/>
      <c r="I31" s="82"/>
      <c r="J31" s="82"/>
      <c r="K31" s="82"/>
      <c r="L31" s="82"/>
      <c r="M31" s="82"/>
      <c r="N31" s="82"/>
      <c r="O31" s="82"/>
      <c r="P31" s="82"/>
      <c r="Q31" s="82"/>
      <c r="R31" s="82"/>
      <c r="S31" s="82"/>
      <c r="T31" s="82"/>
      <c r="U31" s="82"/>
      <c r="V31" s="82"/>
      <c r="W31" s="4"/>
      <c r="X31" s="4"/>
      <c r="Y31" s="4"/>
      <c r="Z31" s="4"/>
    </row>
    <row r="32" spans="1:26" ht="15" customHeight="1">
      <c r="A32" s="83"/>
      <c r="B32" s="83"/>
      <c r="C32" s="83"/>
      <c r="D32" s="83"/>
      <c r="E32" s="83"/>
      <c r="F32" s="83"/>
      <c r="G32" s="83"/>
      <c r="H32" s="83"/>
      <c r="I32" s="83"/>
      <c r="J32" s="83"/>
      <c r="K32" s="83"/>
      <c r="L32" s="83"/>
      <c r="M32" s="83"/>
      <c r="N32" s="83"/>
      <c r="O32" s="83"/>
      <c r="P32" s="83"/>
      <c r="Q32" s="83"/>
      <c r="R32" s="83"/>
      <c r="S32" s="83"/>
      <c r="T32" s="83"/>
      <c r="U32" s="83"/>
      <c r="V32" s="83"/>
      <c r="W32" s="4"/>
      <c r="X32" s="4"/>
      <c r="Y32" s="4"/>
      <c r="Z32" s="4"/>
    </row>
    <row r="33" spans="1:26" ht="16.5" customHeight="1">
      <c r="A33" s="89">
        <v>9</v>
      </c>
      <c r="B33" s="84" t="str">
        <f>IF(C33="","",
IF('1. Punto de Partida'!$C$6="","",'1. Punto de Partida'!$C$6))</f>
        <v/>
      </c>
      <c r="C33" s="84"/>
      <c r="D33" s="84"/>
      <c r="E33" s="84"/>
      <c r="F33" s="84"/>
      <c r="G33" s="84"/>
      <c r="H33" s="84"/>
      <c r="I33" s="84"/>
      <c r="J33" s="84"/>
      <c r="K33" s="85" t="str">
        <f>IFERROR(MID(J33,1,SEARCH(":",J33,1)-1),"")</f>
        <v/>
      </c>
      <c r="L33" s="86" t="str">
        <f>IF(OR(K33="Rara vez",K33="Muy Baja"),0.2,
IF(OR(K33="Improbable",K33="Baja"),0.4,
IF(OR(K33="Posible",K33="Media"),0.6,
IF(OR(K33="Probable",K33="Alta"),0.8,
IF(OR(K33="Casi seguro",K33="Muy Alta"),1,"")))))</f>
        <v/>
      </c>
      <c r="M33" s="87"/>
      <c r="N33" s="85"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6" t="str">
        <f>IF(N33="Leve",0.2,
IF(N33="Menor",0.4,
IF(N33="Moderado",0.6,
IF(N33="Mayor",0.8,
IF(N33="Catastrófico",1,"")))))</f>
        <v/>
      </c>
      <c r="P33" s="8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8"/>
      <c r="R33" s="88"/>
      <c r="S33" s="88"/>
      <c r="T33" s="88"/>
      <c r="U33" s="84" t="str">
        <f>IF(S33="","","Cuatrimestral")</f>
        <v/>
      </c>
      <c r="V33" s="84"/>
      <c r="W33" s="4"/>
      <c r="X33" s="4"/>
      <c r="Y33" s="4"/>
      <c r="Z33" s="4"/>
    </row>
    <row r="34" spans="1:26" ht="15" customHeight="1">
      <c r="A34" s="82"/>
      <c r="B34" s="82"/>
      <c r="C34" s="82"/>
      <c r="D34" s="82"/>
      <c r="E34" s="82"/>
      <c r="F34" s="82"/>
      <c r="G34" s="82"/>
      <c r="H34" s="82"/>
      <c r="I34" s="82"/>
      <c r="J34" s="82"/>
      <c r="K34" s="82"/>
      <c r="L34" s="82"/>
      <c r="M34" s="82"/>
      <c r="N34" s="82"/>
      <c r="O34" s="82"/>
      <c r="P34" s="82"/>
      <c r="Q34" s="82"/>
      <c r="R34" s="82"/>
      <c r="S34" s="82"/>
      <c r="T34" s="82"/>
      <c r="U34" s="82"/>
      <c r="V34" s="82"/>
      <c r="W34" s="4"/>
      <c r="X34" s="4"/>
      <c r="Y34" s="4"/>
      <c r="Z34" s="4"/>
    </row>
    <row r="35" spans="1:26" ht="15" customHeight="1">
      <c r="A35" s="83"/>
      <c r="B35" s="83"/>
      <c r="C35" s="83"/>
      <c r="D35" s="83"/>
      <c r="E35" s="83"/>
      <c r="F35" s="83"/>
      <c r="G35" s="83"/>
      <c r="H35" s="83"/>
      <c r="I35" s="83"/>
      <c r="J35" s="83"/>
      <c r="K35" s="83"/>
      <c r="L35" s="83"/>
      <c r="M35" s="83"/>
      <c r="N35" s="83"/>
      <c r="O35" s="83"/>
      <c r="P35" s="83"/>
      <c r="Q35" s="83"/>
      <c r="R35" s="83"/>
      <c r="S35" s="83"/>
      <c r="T35" s="83"/>
      <c r="U35" s="83"/>
      <c r="V35" s="83"/>
      <c r="W35" s="4"/>
      <c r="X35" s="4"/>
      <c r="Y35" s="4"/>
      <c r="Z35" s="4"/>
    </row>
    <row r="36" spans="1:26" ht="16.5" customHeight="1">
      <c r="A36" s="89">
        <v>10</v>
      </c>
      <c r="B36" s="84" t="str">
        <f>IF(C36="","",
IF('1. Punto de Partida'!$C$6="","",'1. Punto de Partida'!$C$6))</f>
        <v/>
      </c>
      <c r="C36" s="84"/>
      <c r="D36" s="84"/>
      <c r="E36" s="84"/>
      <c r="F36" s="84"/>
      <c r="G36" s="84"/>
      <c r="H36" s="84"/>
      <c r="I36" s="84"/>
      <c r="J36" s="84"/>
      <c r="K36" s="85" t="str">
        <f>IFERROR(MID(J36,1,SEARCH(":",J36,1)-1),"")</f>
        <v/>
      </c>
      <c r="L36" s="86" t="str">
        <f>IF(OR(K36="Rara vez",K36="Muy Baja"),0.2,
IF(OR(K36="Improbable",K36="Baja"),0.4,
IF(OR(K36="Posible",K36="Media"),0.6,
IF(OR(K36="Probable",K36="Alta"),0.8,
IF(OR(K36="Casi seguro",K36="Muy Alta"),1,"")))))</f>
        <v/>
      </c>
      <c r="M36" s="87"/>
      <c r="N36" s="85"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6" t="str">
        <f>IF(N36="Leve",0.2,
IF(N36="Menor",0.4,
IF(N36="Moderado",0.6,
IF(N36="Mayor",0.8,
IF(N36="Catastrófico",1,"")))))</f>
        <v/>
      </c>
      <c r="P36" s="8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8"/>
      <c r="R36" s="88"/>
      <c r="S36" s="88"/>
      <c r="T36" s="88"/>
      <c r="U36" s="84" t="str">
        <f>IF(S36="","","Cuatrimestral")</f>
        <v/>
      </c>
      <c r="V36" s="84"/>
      <c r="W36" s="4"/>
      <c r="X36" s="4"/>
      <c r="Y36" s="4"/>
      <c r="Z36" s="4"/>
    </row>
    <row r="37" spans="1:26" ht="15" customHeight="1">
      <c r="A37" s="82"/>
      <c r="B37" s="82"/>
      <c r="C37" s="82"/>
      <c r="D37" s="82"/>
      <c r="E37" s="82"/>
      <c r="F37" s="82"/>
      <c r="G37" s="82"/>
      <c r="H37" s="82"/>
      <c r="I37" s="82"/>
      <c r="J37" s="82"/>
      <c r="K37" s="82"/>
      <c r="L37" s="82"/>
      <c r="M37" s="82"/>
      <c r="N37" s="82"/>
      <c r="O37" s="82"/>
      <c r="P37" s="82"/>
      <c r="Q37" s="82"/>
      <c r="R37" s="82"/>
      <c r="S37" s="82"/>
      <c r="T37" s="82"/>
      <c r="U37" s="82"/>
      <c r="V37" s="82"/>
      <c r="W37" s="4"/>
      <c r="X37" s="4"/>
      <c r="Y37" s="4"/>
      <c r="Z37" s="4"/>
    </row>
    <row r="38" spans="1:26" ht="15" customHeight="1">
      <c r="A38" s="83"/>
      <c r="B38" s="83"/>
      <c r="C38" s="83"/>
      <c r="D38" s="83"/>
      <c r="E38" s="83"/>
      <c r="F38" s="83"/>
      <c r="G38" s="83"/>
      <c r="H38" s="83"/>
      <c r="I38" s="83"/>
      <c r="J38" s="83"/>
      <c r="K38" s="83"/>
      <c r="L38" s="83"/>
      <c r="M38" s="83"/>
      <c r="N38" s="83"/>
      <c r="O38" s="83"/>
      <c r="P38" s="83"/>
      <c r="Q38" s="83"/>
      <c r="R38" s="83"/>
      <c r="S38" s="83"/>
      <c r="T38" s="83"/>
      <c r="U38" s="83"/>
      <c r="V38" s="83"/>
      <c r="W38" s="4"/>
      <c r="X38" s="4"/>
      <c r="Y38" s="4"/>
      <c r="Z38" s="4"/>
    </row>
    <row r="39" spans="1:26" ht="16.5" customHeight="1">
      <c r="A39" s="89">
        <v>11</v>
      </c>
      <c r="B39" s="84" t="str">
        <f>IF(C39="","",
IF('1. Punto de Partida'!$C$6="","",'1. Punto de Partida'!$C$6))</f>
        <v/>
      </c>
      <c r="C39" s="84"/>
      <c r="D39" s="84"/>
      <c r="E39" s="84"/>
      <c r="F39" s="84"/>
      <c r="G39" s="84"/>
      <c r="H39" s="84"/>
      <c r="I39" s="84"/>
      <c r="J39" s="84"/>
      <c r="K39" s="85" t="str">
        <f>IFERROR(MID(J39,1,SEARCH(":",J39,1)-1),"")</f>
        <v/>
      </c>
      <c r="L39" s="86" t="str">
        <f>IF(OR(K39="Rara vez",K39="Muy Baja"),0.2,
IF(OR(K39="Improbable",K39="Baja"),0.4,
IF(OR(K39="Posible",K39="Media"),0.6,
IF(OR(K39="Probable",K39="Alta"),0.8,
IF(OR(K39="Casi seguro",K39="Muy Alta"),1,"")))))</f>
        <v/>
      </c>
      <c r="M39" s="87"/>
      <c r="N39" s="85"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6" t="str">
        <f>IF(N39="Leve",0.2,
IF(N39="Menor",0.4,
IF(N39="Moderado",0.6,
IF(N39="Mayor",0.8,
IF(N39="Catastrófico",1,"")))))</f>
        <v/>
      </c>
      <c r="P39" s="8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8"/>
      <c r="R39" s="88"/>
      <c r="S39" s="88"/>
      <c r="T39" s="88"/>
      <c r="U39" s="84" t="str">
        <f>IF(S39="","","Cuatrimestral")</f>
        <v/>
      </c>
      <c r="V39" s="84"/>
      <c r="W39" s="4"/>
      <c r="X39" s="4"/>
      <c r="Y39" s="4"/>
      <c r="Z39" s="4"/>
    </row>
    <row r="40" spans="1:26" ht="15" customHeight="1">
      <c r="A40" s="82"/>
      <c r="B40" s="82"/>
      <c r="C40" s="82"/>
      <c r="D40" s="82"/>
      <c r="E40" s="82"/>
      <c r="F40" s="82"/>
      <c r="G40" s="82"/>
      <c r="H40" s="82"/>
      <c r="I40" s="82"/>
      <c r="J40" s="82"/>
      <c r="K40" s="82"/>
      <c r="L40" s="82"/>
      <c r="M40" s="82"/>
      <c r="N40" s="82"/>
      <c r="O40" s="82"/>
      <c r="P40" s="82"/>
      <c r="Q40" s="82"/>
      <c r="R40" s="82"/>
      <c r="S40" s="82"/>
      <c r="T40" s="82"/>
      <c r="U40" s="82"/>
      <c r="V40" s="82"/>
      <c r="W40" s="4"/>
      <c r="X40" s="4"/>
      <c r="Y40" s="4"/>
      <c r="Z40" s="4"/>
    </row>
    <row r="41" spans="1:26" ht="15" customHeight="1">
      <c r="A41" s="83"/>
      <c r="B41" s="83"/>
      <c r="C41" s="83"/>
      <c r="D41" s="83"/>
      <c r="E41" s="83"/>
      <c r="F41" s="83"/>
      <c r="G41" s="83"/>
      <c r="H41" s="83"/>
      <c r="I41" s="83"/>
      <c r="J41" s="83"/>
      <c r="K41" s="83"/>
      <c r="L41" s="83"/>
      <c r="M41" s="83"/>
      <c r="N41" s="83"/>
      <c r="O41" s="83"/>
      <c r="P41" s="83"/>
      <c r="Q41" s="83"/>
      <c r="R41" s="83"/>
      <c r="S41" s="83"/>
      <c r="T41" s="83"/>
      <c r="U41" s="83"/>
      <c r="V41" s="83"/>
      <c r="W41" s="4"/>
      <c r="X41" s="4"/>
      <c r="Y41" s="4"/>
      <c r="Z41" s="4"/>
    </row>
    <row r="42" spans="1:26" ht="16.5" customHeight="1">
      <c r="A42" s="89">
        <v>12</v>
      </c>
      <c r="B42" s="84" t="str">
        <f>IF(C42="","",
IF('1. Punto de Partida'!$C$6="","",'1. Punto de Partida'!$C$6))</f>
        <v/>
      </c>
      <c r="C42" s="84"/>
      <c r="D42" s="84"/>
      <c r="E42" s="84"/>
      <c r="F42" s="84"/>
      <c r="G42" s="84"/>
      <c r="H42" s="84"/>
      <c r="I42" s="84"/>
      <c r="J42" s="84"/>
      <c r="K42" s="85" t="str">
        <f>IFERROR(MID(J42,1,SEARCH(":",J42,1)-1),"")</f>
        <v/>
      </c>
      <c r="L42" s="86" t="str">
        <f>IF(OR(K42="Rara vez",K42="Muy Baja"),0.2,
IF(OR(K42="Improbable",K42="Baja"),0.4,
IF(OR(K42="Posible",K42="Media"),0.6,
IF(OR(K42="Probable",K42="Alta"),0.8,
IF(OR(K42="Casi seguro",K42="Muy Alta"),1,"")))))</f>
        <v/>
      </c>
      <c r="M42" s="87"/>
      <c r="N42" s="85"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6" t="str">
        <f>IF(N42="Leve",0.2,
IF(N42="Menor",0.4,
IF(N42="Moderado",0.6,
IF(N42="Mayor",0.8,
IF(N42="Catastrófico",1,"")))))</f>
        <v/>
      </c>
      <c r="P42" s="8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8"/>
      <c r="R42" s="88"/>
      <c r="S42" s="88"/>
      <c r="T42" s="88"/>
      <c r="U42" s="84" t="str">
        <f>IF(S42="","","Cuatrimestral")</f>
        <v/>
      </c>
      <c r="V42" s="84"/>
      <c r="W42" s="4"/>
      <c r="X42" s="4"/>
      <c r="Y42" s="4"/>
      <c r="Z42" s="4"/>
    </row>
    <row r="43" spans="1:26" ht="15" customHeight="1">
      <c r="A43" s="82"/>
      <c r="B43" s="82"/>
      <c r="C43" s="82"/>
      <c r="D43" s="82"/>
      <c r="E43" s="82"/>
      <c r="F43" s="82"/>
      <c r="G43" s="82"/>
      <c r="H43" s="82"/>
      <c r="I43" s="82"/>
      <c r="J43" s="82"/>
      <c r="K43" s="82"/>
      <c r="L43" s="82"/>
      <c r="M43" s="82"/>
      <c r="N43" s="82"/>
      <c r="O43" s="82"/>
      <c r="P43" s="82"/>
      <c r="Q43" s="82"/>
      <c r="R43" s="82"/>
      <c r="S43" s="82"/>
      <c r="T43" s="82"/>
      <c r="U43" s="82"/>
      <c r="V43" s="82"/>
      <c r="W43" s="4"/>
      <c r="X43" s="4"/>
      <c r="Y43" s="4"/>
      <c r="Z43" s="4"/>
    </row>
    <row r="44" spans="1:26" ht="15" customHeight="1">
      <c r="A44" s="83"/>
      <c r="B44" s="83"/>
      <c r="C44" s="83"/>
      <c r="D44" s="83"/>
      <c r="E44" s="83"/>
      <c r="F44" s="83"/>
      <c r="G44" s="83"/>
      <c r="H44" s="83"/>
      <c r="I44" s="83"/>
      <c r="J44" s="83"/>
      <c r="K44" s="83"/>
      <c r="L44" s="83"/>
      <c r="M44" s="83"/>
      <c r="N44" s="83"/>
      <c r="O44" s="83"/>
      <c r="P44" s="83"/>
      <c r="Q44" s="83"/>
      <c r="R44" s="83"/>
      <c r="S44" s="83"/>
      <c r="T44" s="83"/>
      <c r="U44" s="83"/>
      <c r="V44" s="83"/>
      <c r="W44" s="4"/>
      <c r="X44" s="4"/>
      <c r="Y44" s="4"/>
      <c r="Z44" s="4"/>
    </row>
    <row r="45" spans="1:26" ht="16.5" customHeight="1">
      <c r="A45" s="89">
        <v>13</v>
      </c>
      <c r="B45" s="84" t="str">
        <f>IF(C45="","",
IF('1. Punto de Partida'!$C$6="","",'1. Punto de Partida'!$C$6))</f>
        <v/>
      </c>
      <c r="C45" s="84"/>
      <c r="D45" s="84"/>
      <c r="E45" s="84"/>
      <c r="F45" s="84"/>
      <c r="G45" s="84"/>
      <c r="H45" s="84"/>
      <c r="I45" s="84"/>
      <c r="J45" s="84"/>
      <c r="K45" s="85" t="str">
        <f>IFERROR(MID(J45,1,SEARCH(":",J45,1)-1),"")</f>
        <v/>
      </c>
      <c r="L45" s="86" t="str">
        <f>IF(OR(K45="Rara vez",K45="Muy Baja"),0.2,
IF(OR(K45="Improbable",K45="Baja"),0.4,
IF(OR(K45="Posible",K45="Media"),0.6,
IF(OR(K45="Probable",K45="Alta"),0.8,
IF(OR(K45="Casi seguro",K45="Muy Alta"),1,"")))))</f>
        <v/>
      </c>
      <c r="M45" s="87"/>
      <c r="N45" s="85"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6" t="str">
        <f>IF(N45="Leve",0.2,
IF(N45="Menor",0.4,
IF(N45="Moderado",0.6,
IF(N45="Mayor",0.8,
IF(N45="Catastrófico",1,"")))))</f>
        <v/>
      </c>
      <c r="P45" s="8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8"/>
      <c r="R45" s="88"/>
      <c r="S45" s="88"/>
      <c r="T45" s="88"/>
      <c r="U45" s="84" t="str">
        <f>IF(S45="","","Cuatrimestral")</f>
        <v/>
      </c>
      <c r="V45" s="84"/>
      <c r="W45" s="4"/>
      <c r="X45" s="4"/>
      <c r="Y45" s="4"/>
      <c r="Z45" s="4"/>
    </row>
    <row r="46" spans="1:26" ht="15" customHeight="1">
      <c r="A46" s="82"/>
      <c r="B46" s="82"/>
      <c r="C46" s="82"/>
      <c r="D46" s="82"/>
      <c r="E46" s="82"/>
      <c r="F46" s="82"/>
      <c r="G46" s="82"/>
      <c r="H46" s="82"/>
      <c r="I46" s="82"/>
      <c r="J46" s="82"/>
      <c r="K46" s="82"/>
      <c r="L46" s="82"/>
      <c r="M46" s="82"/>
      <c r="N46" s="82"/>
      <c r="O46" s="82"/>
      <c r="P46" s="82"/>
      <c r="Q46" s="82"/>
      <c r="R46" s="82"/>
      <c r="S46" s="82"/>
      <c r="T46" s="82"/>
      <c r="U46" s="82"/>
      <c r="V46" s="82"/>
      <c r="W46" s="4"/>
      <c r="X46" s="4"/>
      <c r="Y46" s="4"/>
      <c r="Z46" s="4"/>
    </row>
    <row r="47" spans="1:26" ht="15" customHeight="1">
      <c r="A47" s="83"/>
      <c r="B47" s="83"/>
      <c r="C47" s="83"/>
      <c r="D47" s="83"/>
      <c r="E47" s="83"/>
      <c r="F47" s="83"/>
      <c r="G47" s="83"/>
      <c r="H47" s="83"/>
      <c r="I47" s="83"/>
      <c r="J47" s="83"/>
      <c r="K47" s="83"/>
      <c r="L47" s="83"/>
      <c r="M47" s="83"/>
      <c r="N47" s="83"/>
      <c r="O47" s="83"/>
      <c r="P47" s="83"/>
      <c r="Q47" s="83"/>
      <c r="R47" s="83"/>
      <c r="S47" s="83"/>
      <c r="T47" s="83"/>
      <c r="U47" s="83"/>
      <c r="V47" s="83"/>
      <c r="W47" s="4"/>
      <c r="X47" s="4"/>
      <c r="Y47" s="4"/>
      <c r="Z47" s="4"/>
    </row>
    <row r="48" spans="1:26" ht="16.5" customHeight="1">
      <c r="A48" s="89">
        <v>14</v>
      </c>
      <c r="B48" s="84" t="str">
        <f>IF(C48="","",
IF('1. Punto de Partida'!$C$6="","",'1. Punto de Partida'!$C$6))</f>
        <v/>
      </c>
      <c r="C48" s="84"/>
      <c r="D48" s="84"/>
      <c r="E48" s="84"/>
      <c r="F48" s="84"/>
      <c r="G48" s="84"/>
      <c r="H48" s="84"/>
      <c r="I48" s="84"/>
      <c r="J48" s="84"/>
      <c r="K48" s="85" t="str">
        <f>IFERROR(MID(J48,1,SEARCH(":",J48,1)-1),"")</f>
        <v/>
      </c>
      <c r="L48" s="86" t="str">
        <f>IF(OR(K48="Rara vez",K48="Muy Baja"),0.2,
IF(OR(K48="Improbable",K48="Baja"),0.4,
IF(OR(K48="Posible",K48="Media"),0.6,
IF(OR(K48="Probable",K48="Alta"),0.8,
IF(OR(K48="Casi seguro",K48="Muy Alta"),1,"")))))</f>
        <v/>
      </c>
      <c r="M48" s="87"/>
      <c r="N48" s="85"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6" t="str">
        <f>IF(N48="Leve",0.2,
IF(N48="Menor",0.4,
IF(N48="Moderado",0.6,
IF(N48="Mayor",0.8,
IF(N48="Catastrófico",1,"")))))</f>
        <v/>
      </c>
      <c r="P48" s="8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8"/>
      <c r="R48" s="88"/>
      <c r="S48" s="88"/>
      <c r="T48" s="88"/>
      <c r="U48" s="84" t="str">
        <f>IF(S48="","","Cuatrimestral")</f>
        <v/>
      </c>
      <c r="V48" s="84"/>
      <c r="W48" s="4"/>
      <c r="X48" s="4"/>
      <c r="Y48" s="4"/>
      <c r="Z48" s="4"/>
    </row>
    <row r="49" spans="1:26" ht="15" customHeight="1">
      <c r="A49" s="82"/>
      <c r="B49" s="82"/>
      <c r="C49" s="82"/>
      <c r="D49" s="82"/>
      <c r="E49" s="82"/>
      <c r="F49" s="82"/>
      <c r="G49" s="82"/>
      <c r="H49" s="82"/>
      <c r="I49" s="82"/>
      <c r="J49" s="82"/>
      <c r="K49" s="82"/>
      <c r="L49" s="82"/>
      <c r="M49" s="82"/>
      <c r="N49" s="82"/>
      <c r="O49" s="82"/>
      <c r="P49" s="82"/>
      <c r="Q49" s="82"/>
      <c r="R49" s="82"/>
      <c r="S49" s="82"/>
      <c r="T49" s="82"/>
      <c r="U49" s="82"/>
      <c r="V49" s="82"/>
      <c r="W49" s="4"/>
      <c r="X49" s="4"/>
      <c r="Y49" s="4"/>
      <c r="Z49" s="4"/>
    </row>
    <row r="50" spans="1:26" ht="15" customHeight="1">
      <c r="A50" s="83"/>
      <c r="B50" s="83"/>
      <c r="C50" s="83"/>
      <c r="D50" s="83"/>
      <c r="E50" s="83"/>
      <c r="F50" s="83"/>
      <c r="G50" s="83"/>
      <c r="H50" s="83"/>
      <c r="I50" s="83"/>
      <c r="J50" s="83"/>
      <c r="K50" s="83"/>
      <c r="L50" s="83"/>
      <c r="M50" s="83"/>
      <c r="N50" s="83"/>
      <c r="O50" s="83"/>
      <c r="P50" s="83"/>
      <c r="Q50" s="83"/>
      <c r="R50" s="83"/>
      <c r="S50" s="83"/>
      <c r="T50" s="83"/>
      <c r="U50" s="83"/>
      <c r="V50" s="83"/>
      <c r="W50" s="4"/>
      <c r="X50" s="4"/>
      <c r="Y50" s="4"/>
      <c r="Z50" s="4"/>
    </row>
    <row r="51" spans="1:26" ht="16.5" customHeight="1">
      <c r="A51" s="89">
        <v>15</v>
      </c>
      <c r="B51" s="84" t="str">
        <f>IF(C51="","",
IF('1. Punto de Partida'!$C$6="","",'1. Punto de Partida'!$C$6))</f>
        <v/>
      </c>
      <c r="C51" s="84"/>
      <c r="D51" s="84"/>
      <c r="E51" s="84"/>
      <c r="F51" s="84"/>
      <c r="G51" s="84"/>
      <c r="H51" s="84"/>
      <c r="I51" s="84"/>
      <c r="J51" s="84"/>
      <c r="K51" s="85" t="str">
        <f>IFERROR(MID(J51,1,SEARCH(":",J51,1)-1),"")</f>
        <v/>
      </c>
      <c r="L51" s="86" t="str">
        <f>IF(OR(K51="Rara vez",K51="Muy Baja"),0.2,
IF(OR(K51="Improbable",K51="Baja"),0.4,
IF(OR(K51="Posible",K51="Media"),0.6,
IF(OR(K51="Probable",K51="Alta"),0.8,
IF(OR(K51="Casi seguro",K51="Muy Alta"),1,"")))))</f>
        <v/>
      </c>
      <c r="M51" s="87"/>
      <c r="N51" s="85"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6" t="str">
        <f>IF(N51="Leve",0.2,
IF(N51="Menor",0.4,
IF(N51="Moderado",0.6,
IF(N51="Mayor",0.8,
IF(N51="Catastrófico",1,"")))))</f>
        <v/>
      </c>
      <c r="P51" s="8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8"/>
      <c r="R51" s="88"/>
      <c r="S51" s="88"/>
      <c r="T51" s="88"/>
      <c r="U51" s="84" t="str">
        <f>IF(S51="","","Cuatrimestral")</f>
        <v/>
      </c>
      <c r="V51" s="84"/>
      <c r="W51" s="4"/>
      <c r="X51" s="4"/>
      <c r="Y51" s="4"/>
      <c r="Z51" s="4"/>
    </row>
    <row r="52" spans="1:26" ht="15" customHeight="1">
      <c r="A52" s="82"/>
      <c r="B52" s="82"/>
      <c r="C52" s="82"/>
      <c r="D52" s="82"/>
      <c r="E52" s="82"/>
      <c r="F52" s="82"/>
      <c r="G52" s="82"/>
      <c r="H52" s="82"/>
      <c r="I52" s="82"/>
      <c r="J52" s="82"/>
      <c r="K52" s="82"/>
      <c r="L52" s="82"/>
      <c r="M52" s="82"/>
      <c r="N52" s="82"/>
      <c r="O52" s="82"/>
      <c r="P52" s="82"/>
      <c r="Q52" s="82"/>
      <c r="R52" s="82"/>
      <c r="S52" s="82"/>
      <c r="T52" s="82"/>
      <c r="U52" s="82"/>
      <c r="V52" s="82"/>
      <c r="W52" s="4"/>
      <c r="X52" s="4"/>
      <c r="Y52" s="4"/>
      <c r="Z52" s="4"/>
    </row>
    <row r="53" spans="1:26" ht="15" customHeight="1">
      <c r="A53" s="83"/>
      <c r="B53" s="83"/>
      <c r="C53" s="83"/>
      <c r="D53" s="83"/>
      <c r="E53" s="83"/>
      <c r="F53" s="83"/>
      <c r="G53" s="83"/>
      <c r="H53" s="83"/>
      <c r="I53" s="83"/>
      <c r="J53" s="83"/>
      <c r="K53" s="83"/>
      <c r="L53" s="83"/>
      <c r="M53" s="83"/>
      <c r="N53" s="83"/>
      <c r="O53" s="83"/>
      <c r="P53" s="83"/>
      <c r="Q53" s="83"/>
      <c r="R53" s="83"/>
      <c r="S53" s="83"/>
      <c r="T53" s="83"/>
      <c r="U53" s="83"/>
      <c r="V53" s="83"/>
      <c r="W53" s="4"/>
      <c r="X53" s="4"/>
      <c r="Y53" s="4"/>
      <c r="Z53" s="4"/>
    </row>
    <row r="54" spans="1:26" ht="16.5" customHeight="1">
      <c r="A54" s="89">
        <v>16</v>
      </c>
      <c r="B54" s="84" t="str">
        <f>IF(C54="","",
IF('1. Punto de Partida'!$C$6="","",'1. Punto de Partida'!$C$6))</f>
        <v/>
      </c>
      <c r="C54" s="84"/>
      <c r="D54" s="84"/>
      <c r="E54" s="84"/>
      <c r="F54" s="84"/>
      <c r="G54" s="84"/>
      <c r="H54" s="84"/>
      <c r="I54" s="84"/>
      <c r="J54" s="84"/>
      <c r="K54" s="85" t="str">
        <f>IFERROR(MID(J54,1,SEARCH(":",J54,1)-1),"")</f>
        <v/>
      </c>
      <c r="L54" s="86" t="str">
        <f>IF(OR(K54="Rara vez",K54="Muy Baja"),0.2,
IF(OR(K54="Improbable",K54="Baja"),0.4,
IF(OR(K54="Posible",K54="Media"),0.6,
IF(OR(K54="Probable",K54="Alta"),0.8,
IF(OR(K54="Casi seguro",K54="Muy Alta"),1,"")))))</f>
        <v/>
      </c>
      <c r="M54" s="87"/>
      <c r="N54" s="85"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6" t="str">
        <f>IF(N54="Leve",0.2,
IF(N54="Menor",0.4,
IF(N54="Moderado",0.6,
IF(N54="Mayor",0.8,
IF(N54="Catastrófico",1,"")))))</f>
        <v/>
      </c>
      <c r="P54" s="8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8"/>
      <c r="R54" s="88"/>
      <c r="S54" s="88"/>
      <c r="T54" s="88"/>
      <c r="U54" s="84" t="str">
        <f>IF(S54="","","Cuatrimestral")</f>
        <v/>
      </c>
      <c r="V54" s="84"/>
      <c r="W54" s="4"/>
      <c r="X54" s="4"/>
      <c r="Y54" s="4"/>
      <c r="Z54" s="4"/>
    </row>
    <row r="55" spans="1:26" ht="15" customHeight="1">
      <c r="A55" s="82"/>
      <c r="B55" s="82"/>
      <c r="C55" s="82"/>
      <c r="D55" s="82"/>
      <c r="E55" s="82"/>
      <c r="F55" s="82"/>
      <c r="G55" s="82"/>
      <c r="H55" s="82"/>
      <c r="I55" s="82"/>
      <c r="J55" s="82"/>
      <c r="K55" s="82"/>
      <c r="L55" s="82"/>
      <c r="M55" s="82"/>
      <c r="N55" s="82"/>
      <c r="O55" s="82"/>
      <c r="P55" s="82"/>
      <c r="Q55" s="82"/>
      <c r="R55" s="82"/>
      <c r="S55" s="82"/>
      <c r="T55" s="82"/>
      <c r="U55" s="82"/>
      <c r="V55" s="82"/>
      <c r="W55" s="4"/>
      <c r="X55" s="4"/>
      <c r="Y55" s="4"/>
      <c r="Z55" s="4"/>
    </row>
    <row r="56" spans="1:26" ht="15" customHeight="1">
      <c r="A56" s="83"/>
      <c r="B56" s="83"/>
      <c r="C56" s="83"/>
      <c r="D56" s="83"/>
      <c r="E56" s="83"/>
      <c r="F56" s="83"/>
      <c r="G56" s="83"/>
      <c r="H56" s="83"/>
      <c r="I56" s="83"/>
      <c r="J56" s="83"/>
      <c r="K56" s="83"/>
      <c r="L56" s="83"/>
      <c r="M56" s="83"/>
      <c r="N56" s="83"/>
      <c r="O56" s="83"/>
      <c r="P56" s="83"/>
      <c r="Q56" s="83"/>
      <c r="R56" s="83"/>
      <c r="S56" s="83"/>
      <c r="T56" s="83"/>
      <c r="U56" s="83"/>
      <c r="V56" s="83"/>
      <c r="W56" s="4"/>
      <c r="X56" s="4"/>
      <c r="Y56" s="4"/>
      <c r="Z56" s="4"/>
    </row>
    <row r="57" spans="1:26" ht="16.5" customHeight="1">
      <c r="A57" s="89">
        <v>17</v>
      </c>
      <c r="B57" s="84" t="str">
        <f>IF(C57="","",
IF('1. Punto de Partida'!$C$6="","",'1. Punto de Partida'!$C$6))</f>
        <v/>
      </c>
      <c r="C57" s="84"/>
      <c r="D57" s="84"/>
      <c r="E57" s="84"/>
      <c r="F57" s="84"/>
      <c r="G57" s="84"/>
      <c r="H57" s="84"/>
      <c r="I57" s="84"/>
      <c r="J57" s="84"/>
      <c r="K57" s="85" t="str">
        <f>IFERROR(MID(J57,1,SEARCH(":",J57,1)-1),"")</f>
        <v/>
      </c>
      <c r="L57" s="86" t="str">
        <f>IF(OR(K57="Rara vez",K57="Muy Baja"),0.2,
IF(OR(K57="Improbable",K57="Baja"),0.4,
IF(OR(K57="Posible",K57="Media"),0.6,
IF(OR(K57="Probable",K57="Alta"),0.8,
IF(OR(K57="Casi seguro",K57="Muy Alta"),1,"")))))</f>
        <v/>
      </c>
      <c r="M57" s="87"/>
      <c r="N57" s="85"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6" t="str">
        <f>IF(N57="Leve",0.2,
IF(N57="Menor",0.4,
IF(N57="Moderado",0.6,
IF(N57="Mayor",0.8,
IF(N57="Catastrófico",1,"")))))</f>
        <v/>
      </c>
      <c r="P57" s="8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8"/>
      <c r="R57" s="88"/>
      <c r="S57" s="88"/>
      <c r="T57" s="88"/>
      <c r="U57" s="84" t="str">
        <f>IF(S57="","","Cuatrimestral")</f>
        <v/>
      </c>
      <c r="V57" s="84"/>
      <c r="W57" s="4"/>
      <c r="X57" s="4"/>
      <c r="Y57" s="4"/>
      <c r="Z57" s="4"/>
    </row>
    <row r="58" spans="1:26" ht="15" customHeight="1">
      <c r="A58" s="82"/>
      <c r="B58" s="82"/>
      <c r="C58" s="82"/>
      <c r="D58" s="82"/>
      <c r="E58" s="82"/>
      <c r="F58" s="82"/>
      <c r="G58" s="82"/>
      <c r="H58" s="82"/>
      <c r="I58" s="82"/>
      <c r="J58" s="82"/>
      <c r="K58" s="82"/>
      <c r="L58" s="82"/>
      <c r="M58" s="82"/>
      <c r="N58" s="82"/>
      <c r="O58" s="82"/>
      <c r="P58" s="82"/>
      <c r="Q58" s="82"/>
      <c r="R58" s="82"/>
      <c r="S58" s="82"/>
      <c r="T58" s="82"/>
      <c r="U58" s="82"/>
      <c r="V58" s="82"/>
      <c r="W58" s="4"/>
      <c r="X58" s="4"/>
      <c r="Y58" s="4"/>
      <c r="Z58" s="4"/>
    </row>
    <row r="59" spans="1:26" ht="15" customHeight="1">
      <c r="A59" s="83"/>
      <c r="B59" s="83"/>
      <c r="C59" s="83"/>
      <c r="D59" s="83"/>
      <c r="E59" s="83"/>
      <c r="F59" s="83"/>
      <c r="G59" s="83"/>
      <c r="H59" s="83"/>
      <c r="I59" s="83"/>
      <c r="J59" s="83"/>
      <c r="K59" s="83"/>
      <c r="L59" s="83"/>
      <c r="M59" s="83"/>
      <c r="N59" s="83"/>
      <c r="O59" s="83"/>
      <c r="P59" s="83"/>
      <c r="Q59" s="83"/>
      <c r="R59" s="83"/>
      <c r="S59" s="83"/>
      <c r="T59" s="83"/>
      <c r="U59" s="83"/>
      <c r="V59" s="83"/>
      <c r="W59" s="4"/>
      <c r="X59" s="4"/>
      <c r="Y59" s="4"/>
      <c r="Z59" s="4"/>
    </row>
    <row r="60" spans="1:26" ht="16.5" customHeight="1">
      <c r="A60" s="89">
        <v>18</v>
      </c>
      <c r="B60" s="84" t="str">
        <f>IF(C60="","",
IF('1. Punto de Partida'!$C$6="","",'1. Punto de Partida'!$C$6))</f>
        <v/>
      </c>
      <c r="C60" s="84"/>
      <c r="D60" s="84"/>
      <c r="E60" s="84"/>
      <c r="F60" s="84"/>
      <c r="G60" s="84"/>
      <c r="H60" s="84"/>
      <c r="I60" s="84"/>
      <c r="J60" s="84"/>
      <c r="K60" s="85" t="str">
        <f>IFERROR(MID(J60,1,SEARCH(":",J60,1)-1),"")</f>
        <v/>
      </c>
      <c r="L60" s="86" t="str">
        <f>IF(OR(K60="Rara vez",K60="Muy Baja"),0.2,
IF(OR(K60="Improbable",K60="Baja"),0.4,
IF(OR(K60="Posible",K60="Media"),0.6,
IF(OR(K60="Probable",K60="Alta"),0.8,
IF(OR(K60="Casi seguro",K60="Muy Alta"),1,"")))))</f>
        <v/>
      </c>
      <c r="M60" s="87"/>
      <c r="N60" s="85"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6" t="str">
        <f>IF(N60="Leve",0.2,
IF(N60="Menor",0.4,
IF(N60="Moderado",0.6,
IF(N60="Mayor",0.8,
IF(N60="Catastrófico",1,"")))))</f>
        <v/>
      </c>
      <c r="P60" s="8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8"/>
      <c r="R60" s="88"/>
      <c r="S60" s="88"/>
      <c r="T60" s="88"/>
      <c r="U60" s="84" t="str">
        <f>IF(S60="","","Cuatrimestral")</f>
        <v/>
      </c>
      <c r="V60" s="84"/>
      <c r="W60" s="4"/>
      <c r="X60" s="4"/>
      <c r="Y60" s="4"/>
      <c r="Z60" s="4"/>
    </row>
    <row r="61" spans="1:26" ht="15" customHeight="1">
      <c r="A61" s="82"/>
      <c r="B61" s="82"/>
      <c r="C61" s="82"/>
      <c r="D61" s="82"/>
      <c r="E61" s="82"/>
      <c r="F61" s="82"/>
      <c r="G61" s="82"/>
      <c r="H61" s="82"/>
      <c r="I61" s="82"/>
      <c r="J61" s="82"/>
      <c r="K61" s="82"/>
      <c r="L61" s="82"/>
      <c r="M61" s="82"/>
      <c r="N61" s="82"/>
      <c r="O61" s="82"/>
      <c r="P61" s="82"/>
      <c r="Q61" s="82"/>
      <c r="R61" s="82"/>
      <c r="S61" s="82"/>
      <c r="T61" s="82"/>
      <c r="U61" s="82"/>
      <c r="V61" s="82"/>
      <c r="W61" s="4"/>
      <c r="X61" s="4"/>
      <c r="Y61" s="4"/>
      <c r="Z61" s="4"/>
    </row>
    <row r="62" spans="1:26" ht="15" customHeight="1">
      <c r="A62" s="83"/>
      <c r="B62" s="83"/>
      <c r="C62" s="83"/>
      <c r="D62" s="83"/>
      <c r="E62" s="83"/>
      <c r="F62" s="83"/>
      <c r="G62" s="83"/>
      <c r="H62" s="83"/>
      <c r="I62" s="83"/>
      <c r="J62" s="83"/>
      <c r="K62" s="83"/>
      <c r="L62" s="83"/>
      <c r="M62" s="83"/>
      <c r="N62" s="83"/>
      <c r="O62" s="83"/>
      <c r="P62" s="83"/>
      <c r="Q62" s="83"/>
      <c r="R62" s="83"/>
      <c r="S62" s="83"/>
      <c r="T62" s="83"/>
      <c r="U62" s="83"/>
      <c r="V62" s="83"/>
      <c r="W62" s="4"/>
      <c r="X62" s="4"/>
      <c r="Y62" s="4"/>
      <c r="Z62" s="4"/>
    </row>
    <row r="63" spans="1:26" ht="16.5" customHeight="1">
      <c r="A63" s="89">
        <v>19</v>
      </c>
      <c r="B63" s="84" t="str">
        <f>IF(C63="","",
IF('1. Punto de Partida'!$C$6="","",'1. Punto de Partida'!$C$6))</f>
        <v/>
      </c>
      <c r="C63" s="84"/>
      <c r="D63" s="84"/>
      <c r="E63" s="84"/>
      <c r="F63" s="84"/>
      <c r="G63" s="84"/>
      <c r="H63" s="84"/>
      <c r="I63" s="84"/>
      <c r="J63" s="84"/>
      <c r="K63" s="85" t="str">
        <f>IFERROR(MID(J63,1,SEARCH(":",J63,1)-1),"")</f>
        <v/>
      </c>
      <c r="L63" s="86" t="str">
        <f>IF(OR(K63="Rara vez",K63="Muy Baja"),0.2,
IF(OR(K63="Improbable",K63="Baja"),0.4,
IF(OR(K63="Posible",K63="Media"),0.6,
IF(OR(K63="Probable",K63="Alta"),0.8,
IF(OR(K63="Casi seguro",K63="Muy Alta"),1,"")))))</f>
        <v/>
      </c>
      <c r="M63" s="87"/>
      <c r="N63" s="85"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6" t="str">
        <f>IF(N63="Leve",0.2,
IF(N63="Menor",0.4,
IF(N63="Moderado",0.6,
IF(N63="Mayor",0.8,
IF(N63="Catastrófico",1,"")))))</f>
        <v/>
      </c>
      <c r="P63" s="8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8"/>
      <c r="R63" s="88"/>
      <c r="S63" s="88"/>
      <c r="T63" s="88"/>
      <c r="U63" s="84" t="str">
        <f>IF(S63="","","Cuatrimestral")</f>
        <v/>
      </c>
      <c r="V63" s="84"/>
      <c r="W63" s="4"/>
      <c r="X63" s="4"/>
      <c r="Y63" s="4"/>
      <c r="Z63" s="4"/>
    </row>
    <row r="64" spans="1:26" ht="15" customHeight="1">
      <c r="A64" s="82"/>
      <c r="B64" s="82"/>
      <c r="C64" s="82"/>
      <c r="D64" s="82"/>
      <c r="E64" s="82"/>
      <c r="F64" s="82"/>
      <c r="G64" s="82"/>
      <c r="H64" s="82"/>
      <c r="I64" s="82"/>
      <c r="J64" s="82"/>
      <c r="K64" s="82"/>
      <c r="L64" s="82"/>
      <c r="M64" s="82"/>
      <c r="N64" s="82"/>
      <c r="O64" s="82"/>
      <c r="P64" s="82"/>
      <c r="Q64" s="82"/>
      <c r="R64" s="82"/>
      <c r="S64" s="82"/>
      <c r="T64" s="82"/>
      <c r="U64" s="82"/>
      <c r="V64" s="82"/>
      <c r="W64" s="4"/>
      <c r="X64" s="4"/>
      <c r="Y64" s="4"/>
      <c r="Z64" s="4"/>
    </row>
    <row r="65" spans="1:26" ht="15" customHeight="1">
      <c r="A65" s="83"/>
      <c r="B65" s="83"/>
      <c r="C65" s="83"/>
      <c r="D65" s="83"/>
      <c r="E65" s="83"/>
      <c r="F65" s="83"/>
      <c r="G65" s="83"/>
      <c r="H65" s="83"/>
      <c r="I65" s="83"/>
      <c r="J65" s="83"/>
      <c r="K65" s="83"/>
      <c r="L65" s="83"/>
      <c r="M65" s="83"/>
      <c r="N65" s="83"/>
      <c r="O65" s="83"/>
      <c r="P65" s="83"/>
      <c r="Q65" s="83"/>
      <c r="R65" s="83"/>
      <c r="S65" s="83"/>
      <c r="T65" s="83"/>
      <c r="U65" s="83"/>
      <c r="V65" s="83"/>
      <c r="W65" s="4"/>
      <c r="X65" s="4"/>
      <c r="Y65" s="4"/>
      <c r="Z65" s="4"/>
    </row>
    <row r="66" spans="1:26" ht="16.5" customHeight="1">
      <c r="A66" s="89">
        <v>20</v>
      </c>
      <c r="B66" s="84" t="str">
        <f>IF(C66="","",
IF('1. Punto de Partida'!$C$6="","",'1. Punto de Partida'!$C$6))</f>
        <v/>
      </c>
      <c r="C66" s="84"/>
      <c r="D66" s="84"/>
      <c r="E66" s="84"/>
      <c r="F66" s="84"/>
      <c r="G66" s="84"/>
      <c r="H66" s="84"/>
      <c r="I66" s="84"/>
      <c r="J66" s="84"/>
      <c r="K66" s="85" t="str">
        <f>IFERROR(MID(J66,1,SEARCH(":",J66,1)-1),"")</f>
        <v/>
      </c>
      <c r="L66" s="86" t="str">
        <f>IF(OR(K66="Rara vez",K66="Muy Baja"),0.2,
IF(OR(K66="Improbable",K66="Baja"),0.4,
IF(OR(K66="Posible",K66="Media"),0.6,
IF(OR(K66="Probable",K66="Alta"),0.8,
IF(OR(K66="Casi seguro",K66="Muy Alta"),1,"")))))</f>
        <v/>
      </c>
      <c r="M66" s="87"/>
      <c r="N66" s="85"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6" t="str">
        <f>IF(N66="Leve",0.2,
IF(N66="Menor",0.4,
IF(N66="Moderado",0.6,
IF(N66="Mayor",0.8,
IF(N66="Catastrófico",1,"")))))</f>
        <v/>
      </c>
      <c r="P66" s="8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8"/>
      <c r="R66" s="88"/>
      <c r="S66" s="88"/>
      <c r="T66" s="88"/>
      <c r="U66" s="84" t="str">
        <f>IF(S66="","","Cuatrimestral")</f>
        <v/>
      </c>
      <c r="V66" s="84"/>
      <c r="W66" s="4"/>
      <c r="X66" s="4"/>
      <c r="Y66" s="4"/>
      <c r="Z66" s="4"/>
    </row>
    <row r="67" spans="1:26" ht="15" customHeight="1">
      <c r="A67" s="82"/>
      <c r="B67" s="82"/>
      <c r="C67" s="82"/>
      <c r="D67" s="82"/>
      <c r="E67" s="82"/>
      <c r="F67" s="82"/>
      <c r="G67" s="82"/>
      <c r="H67" s="82"/>
      <c r="I67" s="82"/>
      <c r="J67" s="82"/>
      <c r="K67" s="82"/>
      <c r="L67" s="82"/>
      <c r="M67" s="82"/>
      <c r="N67" s="82"/>
      <c r="O67" s="82"/>
      <c r="P67" s="82"/>
      <c r="Q67" s="82"/>
      <c r="R67" s="82"/>
      <c r="S67" s="82"/>
      <c r="T67" s="82"/>
      <c r="U67" s="82"/>
      <c r="V67" s="82"/>
      <c r="W67" s="4"/>
      <c r="X67" s="4"/>
      <c r="Y67" s="4"/>
      <c r="Z67" s="4"/>
    </row>
    <row r="68" spans="1:26" ht="15" customHeight="1">
      <c r="A68" s="83"/>
      <c r="B68" s="83"/>
      <c r="C68" s="83"/>
      <c r="D68" s="83"/>
      <c r="E68" s="83"/>
      <c r="F68" s="83"/>
      <c r="G68" s="83"/>
      <c r="H68" s="83"/>
      <c r="I68" s="83"/>
      <c r="J68" s="83"/>
      <c r="K68" s="83"/>
      <c r="L68" s="83"/>
      <c r="M68" s="83"/>
      <c r="N68" s="83"/>
      <c r="O68" s="83"/>
      <c r="P68" s="83"/>
      <c r="Q68" s="83"/>
      <c r="R68" s="83"/>
      <c r="S68" s="83"/>
      <c r="T68" s="83"/>
      <c r="U68" s="83"/>
      <c r="V68" s="8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1"/>
      <c r="B1" s="67"/>
      <c r="C1" s="72" t="s">
        <v>0</v>
      </c>
      <c r="D1" s="73"/>
      <c r="E1" s="73"/>
      <c r="F1" s="73"/>
      <c r="G1" s="73"/>
      <c r="H1" s="73"/>
      <c r="I1" s="73"/>
      <c r="J1" s="73"/>
      <c r="K1" s="73"/>
      <c r="L1" s="73"/>
      <c r="M1" s="73"/>
      <c r="N1" s="73"/>
      <c r="O1" s="73"/>
      <c r="P1" s="73"/>
      <c r="Q1" s="73"/>
      <c r="R1" s="73"/>
      <c r="S1" s="73"/>
      <c r="T1" s="73"/>
      <c r="U1" s="73"/>
      <c r="V1" s="73"/>
      <c r="W1" s="67"/>
      <c r="X1" s="100" t="s">
        <v>165</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0" t="s">
        <v>166</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0" t="s">
        <v>167</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0" t="s">
        <v>168</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6" t="s">
        <v>100</v>
      </c>
      <c r="B6" s="58"/>
      <c r="C6" s="58"/>
      <c r="D6" s="58"/>
      <c r="E6" s="59"/>
      <c r="F6" s="96" t="s">
        <v>169</v>
      </c>
      <c r="G6" s="58"/>
      <c r="H6" s="58"/>
      <c r="I6" s="58"/>
      <c r="J6" s="58"/>
      <c r="K6" s="58"/>
      <c r="L6" s="58"/>
      <c r="M6" s="58"/>
      <c r="N6" s="58"/>
      <c r="O6" s="58"/>
      <c r="P6" s="58"/>
      <c r="Q6" s="58"/>
      <c r="R6" s="58"/>
      <c r="S6" s="58"/>
      <c r="T6" s="58"/>
      <c r="U6" s="58"/>
      <c r="V6" s="58"/>
      <c r="W6" s="58"/>
      <c r="X6" s="59"/>
      <c r="Y6" s="92" t="s">
        <v>170</v>
      </c>
      <c r="Z6" s="92" t="s">
        <v>114</v>
      </c>
      <c r="AA6" s="3"/>
      <c r="AB6" s="3"/>
      <c r="AC6" s="3"/>
      <c r="AD6" s="3"/>
      <c r="AE6" s="3"/>
      <c r="AF6" s="3"/>
      <c r="AG6" s="3"/>
      <c r="AH6" s="3"/>
      <c r="AI6" s="3"/>
      <c r="AJ6" s="3"/>
      <c r="AK6" s="3"/>
    </row>
    <row r="7" spans="1:37" ht="18" customHeight="1">
      <c r="A7" s="95" t="s">
        <v>98</v>
      </c>
      <c r="B7" s="91" t="s">
        <v>99</v>
      </c>
      <c r="C7" s="91" t="s">
        <v>103</v>
      </c>
      <c r="D7" s="91" t="s">
        <v>107</v>
      </c>
      <c r="E7" s="91" t="s">
        <v>108</v>
      </c>
      <c r="F7" s="99" t="s">
        <v>171</v>
      </c>
      <c r="G7" s="99" t="s">
        <v>172</v>
      </c>
      <c r="H7" s="99" t="s">
        <v>173</v>
      </c>
      <c r="I7" s="99" t="s">
        <v>174</v>
      </c>
      <c r="J7" s="99" t="s">
        <v>175</v>
      </c>
      <c r="K7" s="99" t="s">
        <v>176</v>
      </c>
      <c r="L7" s="99" t="s">
        <v>177</v>
      </c>
      <c r="M7" s="99" t="s">
        <v>178</v>
      </c>
      <c r="N7" s="99" t="s">
        <v>179</v>
      </c>
      <c r="O7" s="99" t="s">
        <v>180</v>
      </c>
      <c r="P7" s="99" t="s">
        <v>181</v>
      </c>
      <c r="Q7" s="99" t="s">
        <v>182</v>
      </c>
      <c r="R7" s="99" t="s">
        <v>183</v>
      </c>
      <c r="S7" s="99" t="s">
        <v>184</v>
      </c>
      <c r="T7" s="99" t="s">
        <v>185</v>
      </c>
      <c r="U7" s="99" t="s">
        <v>186</v>
      </c>
      <c r="V7" s="99" t="s">
        <v>187</v>
      </c>
      <c r="W7" s="99" t="s">
        <v>188</v>
      </c>
      <c r="X7" s="99" t="s">
        <v>189</v>
      </c>
      <c r="Y7" s="82"/>
      <c r="Z7" s="82"/>
      <c r="AA7" s="3"/>
      <c r="AB7" s="3"/>
      <c r="AC7" s="3"/>
      <c r="AD7" s="3"/>
      <c r="AE7" s="3"/>
      <c r="AF7" s="3"/>
      <c r="AG7" s="3"/>
      <c r="AH7" s="3"/>
      <c r="AI7" s="3"/>
      <c r="AJ7" s="3"/>
      <c r="AK7" s="3"/>
    </row>
    <row r="8" spans="1:37" ht="35.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16"/>
      <c r="AB8" s="16"/>
      <c r="AC8" s="16"/>
      <c r="AD8" s="16"/>
      <c r="AE8" s="16"/>
      <c r="AF8" s="16"/>
      <c r="AG8" s="16"/>
      <c r="AH8" s="16"/>
      <c r="AI8" s="16"/>
      <c r="AJ8" s="16"/>
      <c r="AK8" s="16"/>
    </row>
    <row r="9" spans="1:37" ht="16.5" customHeight="1">
      <c r="A9" s="89">
        <v>1</v>
      </c>
      <c r="B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Manejo de Emergencias y Desastres</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Aprovisionamiento, servicios de logística y entrega de ayudas no pecuniarias del centro distrital logístico y de reserva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Uso  de los elementos del CDLyR para actividades contrarias al objeto que fueron adquiridos para el favorecimiento de un tercero</v>
      </c>
      <c r="E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4" t="s">
        <v>190</v>
      </c>
      <c r="G9" s="84" t="s">
        <v>190</v>
      </c>
      <c r="H9" s="84" t="s">
        <v>191</v>
      </c>
      <c r="I9" s="84" t="s">
        <v>190</v>
      </c>
      <c r="J9" s="84" t="s">
        <v>190</v>
      </c>
      <c r="K9" s="84" t="s">
        <v>190</v>
      </c>
      <c r="L9" s="84" t="s">
        <v>190</v>
      </c>
      <c r="M9" s="84" t="s">
        <v>190</v>
      </c>
      <c r="N9" s="84" t="s">
        <v>190</v>
      </c>
      <c r="O9" s="84" t="s">
        <v>191</v>
      </c>
      <c r="P9" s="84" t="s">
        <v>191</v>
      </c>
      <c r="Q9" s="84" t="s">
        <v>191</v>
      </c>
      <c r="R9" s="84" t="s">
        <v>190</v>
      </c>
      <c r="S9" s="84" t="s">
        <v>190</v>
      </c>
      <c r="T9" s="84" t="s">
        <v>190</v>
      </c>
      <c r="U9" s="84" t="s">
        <v>190</v>
      </c>
      <c r="V9" s="84" t="s">
        <v>190</v>
      </c>
      <c r="W9" s="84" t="s">
        <v>190</v>
      </c>
      <c r="X9" s="84" t="s">
        <v>190</v>
      </c>
      <c r="Y9" s="84">
        <f>IF(OR(E9="",E9="No Aplica"),"",COUNTIF(F9:X11,"SI"))</f>
        <v>4</v>
      </c>
      <c r="Z9" s="85"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Moderado</v>
      </c>
      <c r="AA9" s="17"/>
      <c r="AB9" s="17"/>
      <c r="AC9" s="17"/>
      <c r="AD9" s="17"/>
      <c r="AE9" s="17"/>
      <c r="AF9" s="17"/>
      <c r="AG9" s="17"/>
      <c r="AH9" s="17"/>
      <c r="AI9" s="17"/>
      <c r="AJ9" s="17"/>
      <c r="AK9" s="17"/>
    </row>
    <row r="10" spans="1:37"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3"/>
      <c r="AB10" s="3"/>
      <c r="AC10" s="3"/>
      <c r="AD10" s="3"/>
      <c r="AE10" s="3"/>
      <c r="AF10" s="3"/>
      <c r="AG10" s="3"/>
      <c r="AH10" s="3"/>
      <c r="AI10" s="3"/>
      <c r="AJ10" s="3"/>
      <c r="AK10" s="3"/>
    </row>
    <row r="11" spans="1:37" ht="16.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c r="A12" s="89">
        <v>2</v>
      </c>
      <c r="B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Manejo de Emergencias y Desastres</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Reconocimiento de AHCP para la relocalización transitoria de familias afectadas por emergencia o por riesgo inminente</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Otorgamiento de la AHCP sin el cumplimiento de los requisitos para el favorecimiento de un tercero</v>
      </c>
      <c r="E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F12" s="84" t="s">
        <v>190</v>
      </c>
      <c r="G12" s="84" t="s">
        <v>190</v>
      </c>
      <c r="H12" s="84" t="s">
        <v>190</v>
      </c>
      <c r="I12" s="84" t="s">
        <v>190</v>
      </c>
      <c r="J12" s="84" t="s">
        <v>191</v>
      </c>
      <c r="K12" s="84" t="s">
        <v>191</v>
      </c>
      <c r="L12" s="84" t="s">
        <v>190</v>
      </c>
      <c r="M12" s="84" t="s">
        <v>190</v>
      </c>
      <c r="N12" s="84" t="s">
        <v>190</v>
      </c>
      <c r="O12" s="84" t="s">
        <v>191</v>
      </c>
      <c r="P12" s="84" t="s">
        <v>191</v>
      </c>
      <c r="Q12" s="84" t="s">
        <v>191</v>
      </c>
      <c r="R12" s="84" t="s">
        <v>190</v>
      </c>
      <c r="S12" s="84" t="s">
        <v>190</v>
      </c>
      <c r="T12" s="84" t="s">
        <v>190</v>
      </c>
      <c r="U12" s="84" t="s">
        <v>190</v>
      </c>
      <c r="V12" s="84" t="s">
        <v>190</v>
      </c>
      <c r="W12" s="84" t="s">
        <v>190</v>
      </c>
      <c r="X12" s="84" t="s">
        <v>190</v>
      </c>
      <c r="Y12" s="84">
        <f>IF(OR(E12="",E12="No Aplica"),"",COUNTIF(F12:X14,"SI"))</f>
        <v>5</v>
      </c>
      <c r="Z12" s="85"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Moderado</v>
      </c>
      <c r="AA12" s="3"/>
      <c r="AB12" s="3"/>
      <c r="AC12" s="3"/>
      <c r="AD12" s="3"/>
      <c r="AE12" s="3"/>
      <c r="AF12" s="3"/>
      <c r="AG12" s="3"/>
      <c r="AH12" s="3"/>
      <c r="AI12" s="3"/>
      <c r="AJ12" s="3"/>
      <c r="AK12" s="3"/>
    </row>
    <row r="13" spans="1:37"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3"/>
      <c r="AB13" s="3"/>
      <c r="AC13" s="3"/>
      <c r="AD13" s="3"/>
      <c r="AE13" s="3"/>
      <c r="AF13" s="3"/>
      <c r="AG13" s="3"/>
      <c r="AH13" s="3"/>
      <c r="AI13" s="3"/>
      <c r="AJ13" s="3"/>
      <c r="AK13" s="3"/>
    </row>
    <row r="14" spans="1:37"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c r="A15" s="89">
        <v>3</v>
      </c>
      <c r="B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Manejo de Emergencias y Desastres</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Emisión de concepto técnico de planes de emergencias y contingencias para actividades de aglomeraciones de público, parques de diverisiones, atracciones o dispositivos de entretenimeinto</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Emisión de conceptos técnicos de evaluación de planes de aglomeraciones de público, parques de diversiones, atracciones o dispositivos de entretenimiento, sin el cumplimiento de requisitos para beneficio de un tercero</v>
      </c>
      <c r="E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 en Trámites, OPAs y Consultas de Acceso a la Información Pública</v>
      </c>
      <c r="F15" s="84" t="s">
        <v>190</v>
      </c>
      <c r="G15" s="84" t="s">
        <v>190</v>
      </c>
      <c r="H15" s="84" t="s">
        <v>190</v>
      </c>
      <c r="I15" s="84" t="s">
        <v>190</v>
      </c>
      <c r="J15" s="84" t="s">
        <v>191</v>
      </c>
      <c r="K15" s="84" t="s">
        <v>190</v>
      </c>
      <c r="L15" s="84" t="s">
        <v>190</v>
      </c>
      <c r="M15" s="84" t="s">
        <v>190</v>
      </c>
      <c r="N15" s="84" t="s">
        <v>190</v>
      </c>
      <c r="O15" s="84" t="s">
        <v>191</v>
      </c>
      <c r="P15" s="84" t="s">
        <v>191</v>
      </c>
      <c r="Q15" s="84" t="s">
        <v>191</v>
      </c>
      <c r="R15" s="84" t="s">
        <v>190</v>
      </c>
      <c r="S15" s="84" t="s">
        <v>190</v>
      </c>
      <c r="T15" s="84" t="s">
        <v>190</v>
      </c>
      <c r="U15" s="84" t="s">
        <v>190</v>
      </c>
      <c r="V15" s="84" t="s">
        <v>190</v>
      </c>
      <c r="W15" s="84" t="s">
        <v>190</v>
      </c>
      <c r="X15" s="84" t="s">
        <v>190</v>
      </c>
      <c r="Y15" s="84">
        <f>IF(OR(E15="",E15="No Aplica"),"",COUNTIF(F15:X17,"SI"))</f>
        <v>4</v>
      </c>
      <c r="Z15" s="85"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Moderado</v>
      </c>
      <c r="AA15" s="3"/>
      <c r="AB15" s="3"/>
      <c r="AC15" s="3"/>
      <c r="AD15" s="3"/>
      <c r="AE15" s="3"/>
      <c r="AF15" s="3"/>
      <c r="AG15" s="3"/>
      <c r="AH15" s="3"/>
      <c r="AI15" s="3"/>
      <c r="AJ15" s="3"/>
      <c r="AK15" s="3"/>
    </row>
    <row r="16" spans="1:37" ht="16.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3"/>
      <c r="AB16" s="3"/>
      <c r="AC16" s="3"/>
      <c r="AD16" s="3"/>
      <c r="AE16" s="3"/>
      <c r="AF16" s="3"/>
      <c r="AG16" s="3"/>
      <c r="AH16" s="3"/>
      <c r="AI16" s="3"/>
      <c r="AJ16" s="3"/>
      <c r="AK16" s="3"/>
    </row>
    <row r="17" spans="1:37" ht="16.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c r="A18" s="89">
        <v>4</v>
      </c>
      <c r="B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84"/>
      <c r="G18" s="84"/>
      <c r="H18" s="84"/>
      <c r="I18" s="84"/>
      <c r="J18" s="84"/>
      <c r="K18" s="84"/>
      <c r="L18" s="84"/>
      <c r="M18" s="84"/>
      <c r="N18" s="84"/>
      <c r="O18" s="84"/>
      <c r="P18" s="84"/>
      <c r="Q18" s="84"/>
      <c r="R18" s="84"/>
      <c r="S18" s="84"/>
      <c r="T18" s="84"/>
      <c r="U18" s="84"/>
      <c r="V18" s="84"/>
      <c r="W18" s="84"/>
      <c r="X18" s="84"/>
      <c r="Y18" s="84" t="str">
        <f>IF(OR(E18="",E18="No Aplica"),"",COUNTIF(F18:X20,"SI"))</f>
        <v/>
      </c>
      <c r="Z18" s="85"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3"/>
      <c r="AB19" s="3"/>
      <c r="AC19" s="3"/>
      <c r="AD19" s="3"/>
      <c r="AE19" s="3"/>
      <c r="AF19" s="3"/>
      <c r="AG19" s="3"/>
      <c r="AH19" s="3"/>
      <c r="AI19" s="3"/>
      <c r="AJ19" s="3"/>
      <c r="AK19" s="3"/>
    </row>
    <row r="20" spans="1:37" ht="16.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c r="A21" s="89">
        <v>5</v>
      </c>
      <c r="B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Manejo de Emergencias y Desastres</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Coordinación servicios de respuesta, emergencias y desastres</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Emisión de certificados de emergencia, sin el cumplimiento de requisitos para beneficio de un tercero</v>
      </c>
      <c r="E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Corrupción en Trámites, OPAs y Consultas de Acceso a la Información Pública</v>
      </c>
      <c r="F21" s="84" t="s">
        <v>190</v>
      </c>
      <c r="G21" s="84" t="s">
        <v>190</v>
      </c>
      <c r="H21" s="84" t="s">
        <v>190</v>
      </c>
      <c r="I21" s="84" t="s">
        <v>190</v>
      </c>
      <c r="J21" s="84" t="s">
        <v>191</v>
      </c>
      <c r="K21" s="84" t="s">
        <v>190</v>
      </c>
      <c r="L21" s="84" t="s">
        <v>190</v>
      </c>
      <c r="M21" s="84" t="s">
        <v>190</v>
      </c>
      <c r="N21" s="84" t="s">
        <v>190</v>
      </c>
      <c r="O21" s="84" t="s">
        <v>191</v>
      </c>
      <c r="P21" s="84" t="s">
        <v>191</v>
      </c>
      <c r="Q21" s="84" t="s">
        <v>191</v>
      </c>
      <c r="R21" s="84" t="s">
        <v>190</v>
      </c>
      <c r="S21" s="84" t="s">
        <v>190</v>
      </c>
      <c r="T21" s="84" t="s">
        <v>190</v>
      </c>
      <c r="U21" s="84" t="s">
        <v>190</v>
      </c>
      <c r="V21" s="84" t="s">
        <v>190</v>
      </c>
      <c r="W21" s="84" t="s">
        <v>190</v>
      </c>
      <c r="X21" s="84" t="s">
        <v>190</v>
      </c>
      <c r="Y21" s="84">
        <f>IF(OR(E21="",E21="No Aplica"),"",COUNTIF(F21:X23,"SI"))</f>
        <v>4</v>
      </c>
      <c r="Z21" s="85"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Moderado</v>
      </c>
      <c r="AA21" s="3"/>
      <c r="AB21" s="3"/>
      <c r="AC21" s="3"/>
      <c r="AD21" s="3"/>
      <c r="AE21" s="3"/>
      <c r="AF21" s="3"/>
      <c r="AG21" s="3"/>
      <c r="AH21" s="3"/>
      <c r="AI21" s="3"/>
      <c r="AJ21" s="3"/>
      <c r="AK21" s="3"/>
    </row>
    <row r="22" spans="1:37"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3"/>
      <c r="AB22" s="3"/>
      <c r="AC22" s="3"/>
      <c r="AD22" s="3"/>
      <c r="AE22" s="3"/>
      <c r="AF22" s="3"/>
      <c r="AG22" s="3"/>
      <c r="AH22" s="3"/>
      <c r="AI22" s="3"/>
      <c r="AJ22" s="3"/>
      <c r="AK22" s="3"/>
    </row>
    <row r="23" spans="1:37"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c r="A24" s="89">
        <v>6</v>
      </c>
      <c r="B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84"/>
      <c r="G24" s="84"/>
      <c r="H24" s="84"/>
      <c r="I24" s="84"/>
      <c r="J24" s="84"/>
      <c r="K24" s="84"/>
      <c r="L24" s="84"/>
      <c r="M24" s="84"/>
      <c r="N24" s="84"/>
      <c r="O24" s="84"/>
      <c r="P24" s="84"/>
      <c r="Q24" s="84"/>
      <c r="R24" s="84"/>
      <c r="S24" s="84"/>
      <c r="T24" s="84"/>
      <c r="U24" s="84"/>
      <c r="V24" s="84"/>
      <c r="W24" s="84"/>
      <c r="X24" s="84"/>
      <c r="Y24" s="84" t="str">
        <f>IF(OR(E24="",E24="No Aplica"),"",COUNTIF(F24:X26,"SI"))</f>
        <v/>
      </c>
      <c r="Z24" s="85"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3"/>
      <c r="AB25" s="3"/>
      <c r="AC25" s="3"/>
      <c r="AD25" s="3"/>
      <c r="AE25" s="3"/>
      <c r="AF25" s="3"/>
      <c r="AG25" s="3"/>
      <c r="AH25" s="3"/>
      <c r="AI25" s="3"/>
      <c r="AJ25" s="3"/>
      <c r="AK25" s="3"/>
    </row>
    <row r="26" spans="1:37"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c r="A27" s="89">
        <v>7</v>
      </c>
      <c r="B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4"/>
      <c r="G27" s="84"/>
      <c r="H27" s="84"/>
      <c r="I27" s="84"/>
      <c r="J27" s="84"/>
      <c r="K27" s="84"/>
      <c r="L27" s="84"/>
      <c r="M27" s="84"/>
      <c r="N27" s="84"/>
      <c r="O27" s="84"/>
      <c r="P27" s="84"/>
      <c r="Q27" s="84"/>
      <c r="R27" s="84"/>
      <c r="S27" s="84"/>
      <c r="T27" s="84"/>
      <c r="U27" s="84"/>
      <c r="V27" s="84"/>
      <c r="W27" s="84"/>
      <c r="X27" s="84"/>
      <c r="Y27" s="84" t="str">
        <f>IF(OR(E27="",E27="No Aplica"),"",COUNTIF(F27:X29,"SI"))</f>
        <v/>
      </c>
      <c r="Z27" s="85"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3"/>
      <c r="AB28" s="3"/>
      <c r="AC28" s="3"/>
      <c r="AD28" s="3"/>
      <c r="AE28" s="3"/>
      <c r="AF28" s="3"/>
      <c r="AG28" s="3"/>
      <c r="AH28" s="3"/>
      <c r="AI28" s="3"/>
      <c r="AJ28" s="3"/>
      <c r="AK28" s="3"/>
    </row>
    <row r="29" spans="1:37"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c r="A30" s="89">
        <v>8</v>
      </c>
      <c r="B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4"/>
      <c r="G30" s="84"/>
      <c r="H30" s="84"/>
      <c r="I30" s="84"/>
      <c r="J30" s="84"/>
      <c r="K30" s="84"/>
      <c r="L30" s="84"/>
      <c r="M30" s="84"/>
      <c r="N30" s="84"/>
      <c r="O30" s="84"/>
      <c r="P30" s="84"/>
      <c r="Q30" s="84"/>
      <c r="R30" s="84"/>
      <c r="S30" s="84"/>
      <c r="T30" s="84"/>
      <c r="U30" s="84"/>
      <c r="V30" s="84"/>
      <c r="W30" s="84"/>
      <c r="X30" s="84"/>
      <c r="Y30" s="84" t="str">
        <f>IF(OR(E30="",E30="No Aplica"),"",COUNTIF(F30:X32,"SI"))</f>
        <v/>
      </c>
      <c r="Z30" s="85"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3"/>
      <c r="AB31" s="3"/>
      <c r="AC31" s="3"/>
      <c r="AD31" s="3"/>
      <c r="AE31" s="3"/>
      <c r="AF31" s="3"/>
      <c r="AG31" s="3"/>
      <c r="AH31" s="3"/>
      <c r="AI31" s="3"/>
      <c r="AJ31" s="3"/>
      <c r="AK31" s="3"/>
    </row>
    <row r="32" spans="1:37"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c r="A33" s="89">
        <v>9</v>
      </c>
      <c r="B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4"/>
      <c r="G33" s="84"/>
      <c r="H33" s="84"/>
      <c r="I33" s="84"/>
      <c r="J33" s="84"/>
      <c r="K33" s="84"/>
      <c r="L33" s="84"/>
      <c r="M33" s="84"/>
      <c r="N33" s="84"/>
      <c r="O33" s="84"/>
      <c r="P33" s="84"/>
      <c r="Q33" s="84"/>
      <c r="R33" s="84"/>
      <c r="S33" s="84"/>
      <c r="T33" s="84"/>
      <c r="U33" s="84"/>
      <c r="V33" s="84"/>
      <c r="W33" s="84"/>
      <c r="X33" s="84"/>
      <c r="Y33" s="84" t="str">
        <f>IF(OR(E33="",E33="No Aplica"),"",COUNTIF(F33:X35,"SI"))</f>
        <v/>
      </c>
      <c r="Z33" s="85"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3"/>
      <c r="AB34" s="3"/>
      <c r="AC34" s="3"/>
      <c r="AD34" s="3"/>
      <c r="AE34" s="3"/>
      <c r="AF34" s="3"/>
      <c r="AG34" s="3"/>
      <c r="AH34" s="3"/>
      <c r="AI34" s="3"/>
      <c r="AJ34" s="3"/>
      <c r="AK34" s="3"/>
    </row>
    <row r="35" spans="1:37"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c r="A36" s="89">
        <v>10</v>
      </c>
      <c r="B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4"/>
      <c r="G36" s="84"/>
      <c r="H36" s="84"/>
      <c r="I36" s="84"/>
      <c r="J36" s="84"/>
      <c r="K36" s="84"/>
      <c r="L36" s="84"/>
      <c r="M36" s="84"/>
      <c r="N36" s="84"/>
      <c r="O36" s="84"/>
      <c r="P36" s="84"/>
      <c r="Q36" s="84"/>
      <c r="R36" s="84"/>
      <c r="S36" s="84"/>
      <c r="T36" s="84"/>
      <c r="U36" s="84"/>
      <c r="V36" s="84"/>
      <c r="W36" s="84"/>
      <c r="X36" s="84"/>
      <c r="Y36" s="84" t="str">
        <f>IF(OR(E36="",E36="No Aplica"),"",COUNTIF(F36:X38,"SI"))</f>
        <v/>
      </c>
      <c r="Z36" s="85"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2"/>
      <c r="AB37" s="2"/>
      <c r="AC37" s="2"/>
      <c r="AD37" s="2"/>
      <c r="AE37" s="2"/>
      <c r="AF37" s="2"/>
      <c r="AG37" s="2"/>
      <c r="AH37" s="2"/>
      <c r="AI37" s="2"/>
      <c r="AJ37" s="2"/>
      <c r="AK37" s="2"/>
    </row>
    <row r="38" spans="1:37"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c r="A39" s="89">
        <v>11</v>
      </c>
      <c r="B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4"/>
      <c r="G39" s="84"/>
      <c r="H39" s="84"/>
      <c r="I39" s="84"/>
      <c r="J39" s="84"/>
      <c r="K39" s="84"/>
      <c r="L39" s="84"/>
      <c r="M39" s="84"/>
      <c r="N39" s="84"/>
      <c r="O39" s="84"/>
      <c r="P39" s="84"/>
      <c r="Q39" s="84"/>
      <c r="R39" s="84"/>
      <c r="S39" s="84"/>
      <c r="T39" s="84"/>
      <c r="U39" s="84"/>
      <c r="V39" s="84"/>
      <c r="W39" s="84"/>
      <c r="X39" s="84"/>
      <c r="Y39" s="84" t="str">
        <f>IF(OR(E39="",E39="No Aplica"),"",COUNTIF(F39:X41,"SI"))</f>
        <v/>
      </c>
      <c r="Z39" s="85"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2"/>
      <c r="AB40" s="2"/>
      <c r="AC40" s="2"/>
      <c r="AD40" s="2"/>
      <c r="AE40" s="2"/>
      <c r="AF40" s="2"/>
      <c r="AG40" s="2"/>
      <c r="AH40" s="2"/>
      <c r="AI40" s="2"/>
      <c r="AJ40" s="2"/>
      <c r="AK40" s="2"/>
    </row>
    <row r="41" spans="1:37"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c r="A42" s="89">
        <v>12</v>
      </c>
      <c r="B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4"/>
      <c r="G42" s="84"/>
      <c r="H42" s="84"/>
      <c r="I42" s="84"/>
      <c r="J42" s="84"/>
      <c r="K42" s="84"/>
      <c r="L42" s="84"/>
      <c r="M42" s="84"/>
      <c r="N42" s="84"/>
      <c r="O42" s="84"/>
      <c r="P42" s="84"/>
      <c r="Q42" s="84"/>
      <c r="R42" s="84"/>
      <c r="S42" s="84"/>
      <c r="T42" s="84"/>
      <c r="U42" s="84"/>
      <c r="V42" s="84"/>
      <c r="W42" s="84"/>
      <c r="X42" s="84"/>
      <c r="Y42" s="84" t="str">
        <f>IF(OR(E42="",E42="No Aplica"),"",COUNTIF(F42:X44,"SI"))</f>
        <v/>
      </c>
      <c r="Z42" s="85"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2"/>
      <c r="AB43" s="2"/>
      <c r="AC43" s="2"/>
      <c r="AD43" s="2"/>
      <c r="AE43" s="2"/>
      <c r="AF43" s="2"/>
      <c r="AG43" s="2"/>
      <c r="AH43" s="2"/>
      <c r="AI43" s="2"/>
      <c r="AJ43" s="2"/>
      <c r="AK43" s="2"/>
    </row>
    <row r="44" spans="1:37"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c r="A45" s="89">
        <v>13</v>
      </c>
      <c r="B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4"/>
      <c r="G45" s="84"/>
      <c r="H45" s="84"/>
      <c r="I45" s="84"/>
      <c r="J45" s="84"/>
      <c r="K45" s="84"/>
      <c r="L45" s="84"/>
      <c r="M45" s="84"/>
      <c r="N45" s="84"/>
      <c r="O45" s="84"/>
      <c r="P45" s="84"/>
      <c r="Q45" s="84"/>
      <c r="R45" s="84"/>
      <c r="S45" s="84"/>
      <c r="T45" s="84"/>
      <c r="U45" s="84"/>
      <c r="V45" s="84"/>
      <c r="W45" s="84"/>
      <c r="X45" s="84"/>
      <c r="Y45" s="84" t="str">
        <f>IF(OR(E45="",E45="No Aplica"),"",COUNTIF(F45:X47,"SI"))</f>
        <v/>
      </c>
      <c r="Z45" s="85"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2"/>
      <c r="AB46" s="2"/>
      <c r="AC46" s="2"/>
      <c r="AD46" s="2"/>
      <c r="AE46" s="2"/>
      <c r="AF46" s="2"/>
      <c r="AG46" s="2"/>
      <c r="AH46" s="2"/>
      <c r="AI46" s="2"/>
      <c r="AJ46" s="2"/>
      <c r="AK46" s="2"/>
    </row>
    <row r="47" spans="1:37"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c r="A48" s="89">
        <v>14</v>
      </c>
      <c r="B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4"/>
      <c r="G48" s="84"/>
      <c r="H48" s="84"/>
      <c r="I48" s="84"/>
      <c r="J48" s="84"/>
      <c r="K48" s="84"/>
      <c r="L48" s="84"/>
      <c r="M48" s="84"/>
      <c r="N48" s="84"/>
      <c r="O48" s="84"/>
      <c r="P48" s="84"/>
      <c r="Q48" s="84"/>
      <c r="R48" s="84"/>
      <c r="S48" s="84"/>
      <c r="T48" s="84"/>
      <c r="U48" s="84"/>
      <c r="V48" s="84"/>
      <c r="W48" s="84"/>
      <c r="X48" s="84"/>
      <c r="Y48" s="84" t="str">
        <f>IF(OR(E48="",E48="No Aplica"),"",COUNTIF(F48:X50,"SI"))</f>
        <v/>
      </c>
      <c r="Z48" s="85"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2"/>
      <c r="AB49" s="2"/>
      <c r="AC49" s="2"/>
      <c r="AD49" s="2"/>
      <c r="AE49" s="2"/>
      <c r="AF49" s="2"/>
      <c r="AG49" s="2"/>
      <c r="AH49" s="2"/>
      <c r="AI49" s="2"/>
      <c r="AJ49" s="2"/>
      <c r="AK49" s="2"/>
    </row>
    <row r="50" spans="1:37"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c r="A51" s="89">
        <v>15</v>
      </c>
      <c r="B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4"/>
      <c r="G51" s="84"/>
      <c r="H51" s="84"/>
      <c r="I51" s="84"/>
      <c r="J51" s="84"/>
      <c r="K51" s="84"/>
      <c r="L51" s="84"/>
      <c r="M51" s="84"/>
      <c r="N51" s="84"/>
      <c r="O51" s="84"/>
      <c r="P51" s="84"/>
      <c r="Q51" s="84"/>
      <c r="R51" s="84"/>
      <c r="S51" s="84"/>
      <c r="T51" s="84"/>
      <c r="U51" s="84"/>
      <c r="V51" s="84"/>
      <c r="W51" s="84"/>
      <c r="X51" s="84"/>
      <c r="Y51" s="84" t="str">
        <f>IF(OR(E51="",E51="No Aplica"),"",COUNTIF(F51:X53,"SI"))</f>
        <v/>
      </c>
      <c r="Z51" s="85"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2"/>
      <c r="AB52" s="2"/>
      <c r="AC52" s="2"/>
      <c r="AD52" s="2"/>
      <c r="AE52" s="2"/>
      <c r="AF52" s="2"/>
      <c r="AG52" s="2"/>
      <c r="AH52" s="2"/>
      <c r="AI52" s="2"/>
      <c r="AJ52" s="2"/>
      <c r="AK52" s="2"/>
    </row>
    <row r="53" spans="1:37"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c r="A54" s="89">
        <v>16</v>
      </c>
      <c r="B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4"/>
      <c r="G54" s="84"/>
      <c r="H54" s="84"/>
      <c r="I54" s="84"/>
      <c r="J54" s="84"/>
      <c r="K54" s="84"/>
      <c r="L54" s="84"/>
      <c r="M54" s="84"/>
      <c r="N54" s="84"/>
      <c r="O54" s="84"/>
      <c r="P54" s="84"/>
      <c r="Q54" s="84"/>
      <c r="R54" s="84"/>
      <c r="S54" s="84"/>
      <c r="T54" s="84"/>
      <c r="U54" s="84"/>
      <c r="V54" s="84"/>
      <c r="W54" s="84"/>
      <c r="X54" s="84"/>
      <c r="Y54" s="84" t="str">
        <f>IF(OR(E54="",E54="No Aplica"),"",COUNTIF(F54:X56,"SI"))</f>
        <v/>
      </c>
      <c r="Z54" s="85"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2"/>
      <c r="AB55" s="2"/>
      <c r="AC55" s="2"/>
      <c r="AD55" s="2"/>
      <c r="AE55" s="2"/>
      <c r="AF55" s="2"/>
      <c r="AG55" s="2"/>
      <c r="AH55" s="2"/>
      <c r="AI55" s="2"/>
      <c r="AJ55" s="2"/>
      <c r="AK55" s="2"/>
    </row>
    <row r="56" spans="1:37"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c r="A57" s="89">
        <v>17</v>
      </c>
      <c r="B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4"/>
      <c r="G57" s="84"/>
      <c r="H57" s="84"/>
      <c r="I57" s="84"/>
      <c r="J57" s="84"/>
      <c r="K57" s="84"/>
      <c r="L57" s="84"/>
      <c r="M57" s="84"/>
      <c r="N57" s="84"/>
      <c r="O57" s="84"/>
      <c r="P57" s="84"/>
      <c r="Q57" s="84"/>
      <c r="R57" s="84"/>
      <c r="S57" s="84"/>
      <c r="T57" s="84"/>
      <c r="U57" s="84"/>
      <c r="V57" s="84"/>
      <c r="W57" s="84"/>
      <c r="X57" s="84"/>
      <c r="Y57" s="84" t="str">
        <f>IF(OR(E57="",E57="No Aplica"),"",COUNTIF(F57:X59,"SI"))</f>
        <v/>
      </c>
      <c r="Z57" s="85"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2"/>
      <c r="AB58" s="2"/>
      <c r="AC58" s="2"/>
      <c r="AD58" s="2"/>
      <c r="AE58" s="2"/>
      <c r="AF58" s="2"/>
      <c r="AG58" s="2"/>
      <c r="AH58" s="2"/>
      <c r="AI58" s="2"/>
      <c r="AJ58" s="2"/>
      <c r="AK58" s="2"/>
    </row>
    <row r="59" spans="1:37"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c r="A60" s="89">
        <v>18</v>
      </c>
      <c r="B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4"/>
      <c r="G60" s="84"/>
      <c r="H60" s="84"/>
      <c r="I60" s="84"/>
      <c r="J60" s="84"/>
      <c r="K60" s="84"/>
      <c r="L60" s="84"/>
      <c r="M60" s="84"/>
      <c r="N60" s="84"/>
      <c r="O60" s="84"/>
      <c r="P60" s="84"/>
      <c r="Q60" s="84"/>
      <c r="R60" s="84"/>
      <c r="S60" s="84"/>
      <c r="T60" s="84"/>
      <c r="U60" s="84"/>
      <c r="V60" s="84"/>
      <c r="W60" s="84"/>
      <c r="X60" s="84"/>
      <c r="Y60" s="84" t="str">
        <f>IF(OR(E60="",E60="No Aplica"),"",COUNTIF(F60:X62,"SI"))</f>
        <v/>
      </c>
      <c r="Z60" s="85"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2"/>
      <c r="AB61" s="2"/>
      <c r="AC61" s="2"/>
      <c r="AD61" s="2"/>
      <c r="AE61" s="2"/>
      <c r="AF61" s="2"/>
      <c r="AG61" s="2"/>
      <c r="AH61" s="2"/>
      <c r="AI61" s="2"/>
      <c r="AJ61" s="2"/>
      <c r="AK61" s="2"/>
    </row>
    <row r="62" spans="1:37"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c r="A63" s="89">
        <v>19</v>
      </c>
      <c r="B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4"/>
      <c r="G63" s="84"/>
      <c r="H63" s="84"/>
      <c r="I63" s="84"/>
      <c r="J63" s="84"/>
      <c r="K63" s="84"/>
      <c r="L63" s="84"/>
      <c r="M63" s="84"/>
      <c r="N63" s="84"/>
      <c r="O63" s="84"/>
      <c r="P63" s="84"/>
      <c r="Q63" s="84"/>
      <c r="R63" s="84"/>
      <c r="S63" s="84"/>
      <c r="T63" s="84"/>
      <c r="U63" s="84"/>
      <c r="V63" s="84"/>
      <c r="W63" s="84"/>
      <c r="X63" s="84"/>
      <c r="Y63" s="84" t="str">
        <f>IF(OR(E63="",E63="No Aplica"),"",COUNTIF(F63:X65,"SI"))</f>
        <v/>
      </c>
      <c r="Z63" s="85"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2"/>
      <c r="AB64" s="2"/>
      <c r="AC64" s="2"/>
      <c r="AD64" s="2"/>
      <c r="AE64" s="2"/>
      <c r="AF64" s="2"/>
      <c r="AG64" s="2"/>
      <c r="AH64" s="2"/>
      <c r="AI64" s="2"/>
      <c r="AJ64" s="2"/>
      <c r="AK64" s="2"/>
    </row>
    <row r="65" spans="1:37"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c r="A66" s="89">
        <v>20</v>
      </c>
      <c r="B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4"/>
      <c r="G66" s="84"/>
      <c r="H66" s="84"/>
      <c r="I66" s="84"/>
      <c r="J66" s="84"/>
      <c r="K66" s="84"/>
      <c r="L66" s="84"/>
      <c r="M66" s="84"/>
      <c r="N66" s="84"/>
      <c r="O66" s="84"/>
      <c r="P66" s="84"/>
      <c r="Q66" s="84"/>
      <c r="R66" s="84"/>
      <c r="S66" s="84"/>
      <c r="T66" s="84"/>
      <c r="U66" s="84"/>
      <c r="V66" s="84"/>
      <c r="W66" s="84"/>
      <c r="X66" s="84"/>
      <c r="Y66" s="84" t="str">
        <f>IF(OR(E66="",E66="No Aplica"),"",COUNTIF(F66:X68,"SI"))</f>
        <v/>
      </c>
      <c r="Z66" s="85"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2"/>
      <c r="AB67" s="2"/>
      <c r="AC67" s="2"/>
      <c r="AD67" s="2"/>
      <c r="AE67" s="2"/>
      <c r="AF67" s="2"/>
      <c r="AG67" s="2"/>
      <c r="AH67" s="2"/>
      <c r="AI67" s="2"/>
      <c r="AJ67" s="2"/>
      <c r="AK67" s="2"/>
    </row>
    <row r="68" spans="1:37"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1"/>
      <c r="B1" s="67"/>
      <c r="C1" s="72" t="s">
        <v>0</v>
      </c>
      <c r="D1" s="73"/>
      <c r="E1" s="73"/>
      <c r="F1" s="73"/>
      <c r="G1" s="73"/>
      <c r="H1" s="73"/>
      <c r="I1" s="73"/>
      <c r="J1" s="67"/>
      <c r="K1" s="100" t="s">
        <v>192</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0" t="s">
        <v>193</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0" t="s">
        <v>194</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0" t="s">
        <v>195</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6" t="s">
        <v>100</v>
      </c>
      <c r="B6" s="58"/>
      <c r="C6" s="58"/>
      <c r="D6" s="58"/>
      <c r="E6" s="58"/>
      <c r="F6" s="58"/>
      <c r="G6" s="59"/>
      <c r="H6" s="96" t="s">
        <v>196</v>
      </c>
      <c r="I6" s="58"/>
      <c r="J6" s="58"/>
      <c r="K6" s="58"/>
      <c r="L6" s="59"/>
      <c r="M6" s="3"/>
      <c r="N6" s="3"/>
      <c r="O6" s="3"/>
      <c r="P6" s="3"/>
      <c r="Q6" s="4"/>
      <c r="R6" s="4"/>
      <c r="S6" s="4"/>
      <c r="T6" s="4"/>
      <c r="U6" s="4"/>
      <c r="V6" s="4"/>
      <c r="W6" s="4"/>
      <c r="X6" s="4"/>
      <c r="Y6" s="4"/>
      <c r="Z6" s="4"/>
    </row>
    <row r="7" spans="1:26" ht="18" customHeight="1">
      <c r="A7" s="95" t="s">
        <v>98</v>
      </c>
      <c r="B7" s="91" t="s">
        <v>99</v>
      </c>
      <c r="C7" s="91" t="s">
        <v>103</v>
      </c>
      <c r="D7" s="91" t="s">
        <v>107</v>
      </c>
      <c r="E7" s="91" t="s">
        <v>108</v>
      </c>
      <c r="F7" s="92" t="s">
        <v>109</v>
      </c>
      <c r="G7" s="92" t="s">
        <v>197</v>
      </c>
      <c r="H7" s="99" t="s">
        <v>198</v>
      </c>
      <c r="I7" s="99" t="s">
        <v>199</v>
      </c>
      <c r="J7" s="91" t="s">
        <v>200</v>
      </c>
      <c r="K7" s="99" t="s">
        <v>201</v>
      </c>
      <c r="L7" s="99" t="s">
        <v>202</v>
      </c>
      <c r="M7" s="3"/>
      <c r="N7" s="3"/>
      <c r="O7" s="3"/>
      <c r="P7" s="3"/>
      <c r="Q7" s="4"/>
      <c r="R7" s="4"/>
      <c r="S7" s="4"/>
      <c r="T7" s="4"/>
      <c r="U7" s="4"/>
      <c r="V7" s="4"/>
      <c r="W7" s="4"/>
      <c r="X7" s="4"/>
      <c r="Y7" s="4"/>
      <c r="Z7" s="4"/>
    </row>
    <row r="8" spans="1:26" ht="35.25" customHeight="1">
      <c r="A8" s="83"/>
      <c r="B8" s="83"/>
      <c r="C8" s="83"/>
      <c r="D8" s="83"/>
      <c r="E8" s="83"/>
      <c r="F8" s="83"/>
      <c r="G8" s="83"/>
      <c r="H8" s="83"/>
      <c r="I8" s="83"/>
      <c r="J8" s="83"/>
      <c r="K8" s="83"/>
      <c r="L8" s="83"/>
      <c r="M8" s="16"/>
      <c r="N8" s="16"/>
      <c r="O8" s="16"/>
      <c r="P8" s="16"/>
      <c r="Q8" s="4"/>
      <c r="R8" s="4"/>
      <c r="S8" s="4"/>
      <c r="T8" s="4"/>
      <c r="U8" s="4"/>
      <c r="V8" s="4"/>
      <c r="W8" s="4"/>
      <c r="X8" s="4"/>
      <c r="Y8" s="4"/>
      <c r="Z8" s="4"/>
    </row>
    <row r="9" spans="1:26" ht="16.5" customHeight="1">
      <c r="A9" s="89">
        <v>1</v>
      </c>
      <c r="B9" s="84" t="str">
        <f>IF(MID('2. Identificación del Riesgo'!H9:H11,1,27)="Seguridad de la Información",'2. Identificación del Riesgo'!B9:B11,
IF('2. Identificación del Riesgo'!H9:H11="","",
IF(MID('2. Identificación del Riesgo'!H9:H11,1,27)&lt;&gt;"Seguridad de la Información","No aplica")))</f>
        <v>No aplica</v>
      </c>
      <c r="C9" s="84" t="str">
        <f>IF(MID('2. Identificación del Riesgo'!H9:H11,1,27)="Seguridad de la Información",'2. Identificación del Riesgo'!C9:C11,
IF('2. Identificación del Riesgo'!H9:H11="","",
IF(MID('2. Identificación del Riesgo'!H9:H11,1,27)&lt;&gt;"Seguridad de la Información","No aplica")))</f>
        <v>No aplica</v>
      </c>
      <c r="D9" s="84" t="str">
        <f>IF(MID('2. Identificación del Riesgo'!H9:H11,1,27)="Seguridad de la Información",'2. Identificación del Riesgo'!G9:G11,
IF('2. Identificación del Riesgo'!H9:H11="","",
IF(MID('2. Identificación del Riesgo'!H9:H11,1,27)&lt;&gt;"Seguridad de la Información","No aplica")))</f>
        <v>No aplica</v>
      </c>
      <c r="E9" s="84" t="str">
        <f>IF(MID('2. Identificación del Riesgo'!H9:H11,1,27)="Seguridad de la Información",'2. Identificación del Riesgo'!H9:H11,
IF('2. Identificación del Riesgo'!H9:H11="","",
IF(MID('2. Identificación del Riesgo'!H9:H11,1,27)&lt;&gt;"Seguridad de la Información","No aplica")))</f>
        <v>No aplica</v>
      </c>
      <c r="F9" s="84" t="str">
        <f>IF(MID('2. Identificación del Riesgo'!H9:H11,1,27)="Seguridad de la Información",'2. Identificación del Riesgo'!I9:I11,
IF('2. Identificación del Riesgo'!H9:H11="","",
IF(MID('2. Identificación del Riesgo'!H9:H11,1,27)&lt;&gt;"Seguridad de la Información","No aplica")))</f>
        <v>No aplica</v>
      </c>
      <c r="G9" s="8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4"/>
      <c r="I9" s="84"/>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4"/>
      <c r="L9" s="84"/>
      <c r="M9" s="17"/>
      <c r="N9" s="17"/>
      <c r="O9" s="17"/>
      <c r="P9" s="17"/>
      <c r="Q9" s="4"/>
      <c r="R9" s="4"/>
      <c r="S9" s="4"/>
      <c r="T9" s="4"/>
      <c r="U9" s="4"/>
      <c r="V9" s="4"/>
      <c r="W9" s="4"/>
      <c r="X9" s="4"/>
      <c r="Y9" s="4"/>
      <c r="Z9" s="4"/>
    </row>
    <row r="10" spans="1:26" ht="16.5" customHeight="1">
      <c r="A10" s="82"/>
      <c r="B10" s="82"/>
      <c r="C10" s="82"/>
      <c r="D10" s="82"/>
      <c r="E10" s="82"/>
      <c r="F10" s="82"/>
      <c r="G10" s="82"/>
      <c r="H10" s="82"/>
      <c r="I10" s="82"/>
      <c r="J10" s="82"/>
      <c r="K10" s="82"/>
      <c r="L10" s="82"/>
      <c r="M10" s="3"/>
      <c r="N10" s="3"/>
      <c r="O10" s="3"/>
      <c r="P10" s="3"/>
      <c r="Q10" s="4"/>
      <c r="R10" s="4"/>
      <c r="S10" s="4"/>
      <c r="T10" s="4"/>
      <c r="U10" s="4"/>
      <c r="V10" s="4"/>
      <c r="W10" s="4"/>
      <c r="X10" s="4"/>
      <c r="Y10" s="4"/>
      <c r="Z10" s="4"/>
    </row>
    <row r="11" spans="1:26" ht="16.5" customHeight="1">
      <c r="A11" s="83"/>
      <c r="B11" s="83"/>
      <c r="C11" s="83"/>
      <c r="D11" s="83"/>
      <c r="E11" s="83"/>
      <c r="F11" s="83"/>
      <c r="G11" s="83"/>
      <c r="H11" s="83"/>
      <c r="I11" s="83"/>
      <c r="J11" s="83"/>
      <c r="K11" s="83"/>
      <c r="L11" s="83"/>
      <c r="M11" s="3"/>
      <c r="N11" s="3"/>
      <c r="O11" s="3"/>
      <c r="P11" s="3"/>
      <c r="Q11" s="4"/>
      <c r="R11" s="4"/>
      <c r="S11" s="4"/>
      <c r="T11" s="4"/>
      <c r="U11" s="4"/>
      <c r="V11" s="4"/>
      <c r="W11" s="4"/>
      <c r="X11" s="4"/>
      <c r="Y11" s="4"/>
      <c r="Z11" s="4"/>
    </row>
    <row r="12" spans="1:26" ht="16.5" customHeight="1">
      <c r="A12" s="89">
        <v>2</v>
      </c>
      <c r="B12" s="84" t="str">
        <f>IF(MID('2. Identificación del Riesgo'!H12:H14,1,27)="Seguridad de la Información",'2. Identificación del Riesgo'!B12:B14,
IF('2. Identificación del Riesgo'!H12:H14="","",
IF(MID('2. Identificación del Riesgo'!H12:H14,1,27)&lt;&gt;"Seguridad de la Información","No aplica")))</f>
        <v>No aplica</v>
      </c>
      <c r="C12" s="84" t="str">
        <f>IF(MID('2. Identificación del Riesgo'!H12:H14,1,27)="Seguridad de la Información",'2. Identificación del Riesgo'!C12:C14,
IF('2. Identificación del Riesgo'!H12:H14="","",
IF(MID('2. Identificación del Riesgo'!H12:H14,1,27)&lt;&gt;"Seguridad de la Información","No aplica")))</f>
        <v>No aplica</v>
      </c>
      <c r="D12" s="84" t="str">
        <f>IF(MID('2. Identificación del Riesgo'!H12:H14,1,27)="Seguridad de la Información",'2. Identificación del Riesgo'!G12:G14,
IF('2. Identificación del Riesgo'!H12:H14="","",
IF(MID('2. Identificación del Riesgo'!H12:H14,1,27)&lt;&gt;"Seguridad de la Información","No aplica")))</f>
        <v>No aplica</v>
      </c>
      <c r="E12" s="84" t="str">
        <f>IF(MID('2. Identificación del Riesgo'!H12:H14,1,27)="Seguridad de la Información",'2. Identificación del Riesgo'!H12:H14,
IF('2. Identificación del Riesgo'!H12:H14="","",
IF(MID('2. Identificación del Riesgo'!H12:H14,1,27)&lt;&gt;"Seguridad de la Información","No aplica")))</f>
        <v>No aplica</v>
      </c>
      <c r="F12" s="84" t="str">
        <f>IF(MID('2. Identificación del Riesgo'!H12:H14,1,27)="Seguridad de la Información",'2. Identificación del Riesgo'!I12:I14,
IF('2. Identificación del Riesgo'!H12:H14="","",
IF(MID('2. Identificación del Riesgo'!H12:H14,1,27)&lt;&gt;"Seguridad de la Información","No aplica")))</f>
        <v>No aplica</v>
      </c>
      <c r="G12" s="8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4"/>
      <c r="I12" s="84"/>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4"/>
      <c r="L12" s="84"/>
      <c r="M12" s="3"/>
      <c r="N12" s="3"/>
      <c r="O12" s="3"/>
      <c r="P12" s="3"/>
      <c r="Q12" s="4"/>
      <c r="R12" s="4"/>
      <c r="S12" s="4"/>
      <c r="T12" s="4"/>
      <c r="U12" s="4"/>
      <c r="V12" s="4"/>
      <c r="W12" s="4"/>
      <c r="X12" s="4"/>
      <c r="Y12" s="4"/>
      <c r="Z12" s="4"/>
    </row>
    <row r="13" spans="1:26" ht="16.5" customHeight="1">
      <c r="A13" s="82"/>
      <c r="B13" s="82"/>
      <c r="C13" s="82"/>
      <c r="D13" s="82"/>
      <c r="E13" s="82"/>
      <c r="F13" s="82"/>
      <c r="G13" s="82"/>
      <c r="H13" s="82"/>
      <c r="I13" s="82"/>
      <c r="J13" s="82"/>
      <c r="K13" s="82"/>
      <c r="L13" s="82"/>
      <c r="M13" s="3"/>
      <c r="N13" s="3"/>
      <c r="O13" s="3"/>
      <c r="P13" s="3"/>
      <c r="Q13" s="4"/>
      <c r="R13" s="4"/>
      <c r="S13" s="4"/>
      <c r="T13" s="4"/>
      <c r="U13" s="4"/>
      <c r="V13" s="4"/>
      <c r="W13" s="4"/>
      <c r="X13" s="4"/>
      <c r="Y13" s="4"/>
      <c r="Z13" s="4"/>
    </row>
    <row r="14" spans="1:26" ht="16.5" customHeight="1">
      <c r="A14" s="83"/>
      <c r="B14" s="83"/>
      <c r="C14" s="83"/>
      <c r="D14" s="83"/>
      <c r="E14" s="83"/>
      <c r="F14" s="83"/>
      <c r="G14" s="83"/>
      <c r="H14" s="83"/>
      <c r="I14" s="83"/>
      <c r="J14" s="83"/>
      <c r="K14" s="83"/>
      <c r="L14" s="83"/>
      <c r="M14" s="3"/>
      <c r="N14" s="3"/>
      <c r="O14" s="3"/>
      <c r="P14" s="3"/>
      <c r="Q14" s="4"/>
      <c r="R14" s="4"/>
      <c r="S14" s="4"/>
      <c r="T14" s="4"/>
      <c r="U14" s="4"/>
      <c r="V14" s="4"/>
      <c r="W14" s="4"/>
      <c r="X14" s="4"/>
      <c r="Y14" s="4"/>
      <c r="Z14" s="4"/>
    </row>
    <row r="15" spans="1:26" ht="16.5" customHeight="1">
      <c r="A15" s="89">
        <v>3</v>
      </c>
      <c r="B15" s="84" t="str">
        <f>IF(MID('2. Identificación del Riesgo'!H15:H17,1,27)="Seguridad de la Información",'2. Identificación del Riesgo'!B15:B17,
IF('2. Identificación del Riesgo'!H15:H17="","",
IF(MID('2. Identificación del Riesgo'!H15:H17,1,27)&lt;&gt;"Seguridad de la Información","No aplica")))</f>
        <v>No aplica</v>
      </c>
      <c r="C15" s="84" t="str">
        <f>IF(MID('2. Identificación del Riesgo'!H15:H17,1,27)="Seguridad de la Información",'2. Identificación del Riesgo'!C15:C17,
IF('2. Identificación del Riesgo'!H15:H17="","",
IF(MID('2. Identificación del Riesgo'!H15:H17,1,27)&lt;&gt;"Seguridad de la Información","No aplica")))</f>
        <v>No aplica</v>
      </c>
      <c r="D15" s="84" t="str">
        <f>IF(MID('2. Identificación del Riesgo'!H15:H17,1,27)="Seguridad de la Información",'2. Identificación del Riesgo'!G15:G17,
IF('2. Identificación del Riesgo'!H15:H17="","",
IF(MID('2. Identificación del Riesgo'!H15:H17,1,27)&lt;&gt;"Seguridad de la Información","No aplica")))</f>
        <v>No aplica</v>
      </c>
      <c r="E15" s="84" t="str">
        <f>IF(MID('2. Identificación del Riesgo'!H15:H17,1,27)="Seguridad de la Información",'2. Identificación del Riesgo'!H15:H17,
IF('2. Identificación del Riesgo'!H15:H17="","",
IF(MID('2. Identificación del Riesgo'!H15:H17,1,27)&lt;&gt;"Seguridad de la Información","No aplica")))</f>
        <v>No aplica</v>
      </c>
      <c r="F15" s="84" t="str">
        <f>IF(MID('2. Identificación del Riesgo'!H15:H17,1,27)="Seguridad de la Información",'2. Identificación del Riesgo'!I15:I17,
IF('2. Identificación del Riesgo'!H15:H17="","",
IF(MID('2. Identificación del Riesgo'!H15:H17,1,27)&lt;&gt;"Seguridad de la Información","No aplica")))</f>
        <v>No aplica</v>
      </c>
      <c r="G15" s="8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4"/>
      <c r="I15" s="84"/>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4"/>
      <c r="L15" s="84"/>
      <c r="M15" s="3"/>
      <c r="N15" s="3"/>
      <c r="O15" s="3"/>
      <c r="P15" s="3"/>
      <c r="Q15" s="4"/>
      <c r="R15" s="4"/>
      <c r="S15" s="4"/>
      <c r="T15" s="4"/>
      <c r="U15" s="4"/>
      <c r="V15" s="4"/>
      <c r="W15" s="4"/>
      <c r="X15" s="4"/>
      <c r="Y15" s="4"/>
      <c r="Z15" s="4"/>
    </row>
    <row r="16" spans="1:26" ht="16.5" customHeight="1">
      <c r="A16" s="82"/>
      <c r="B16" s="82"/>
      <c r="C16" s="82"/>
      <c r="D16" s="82"/>
      <c r="E16" s="82"/>
      <c r="F16" s="82"/>
      <c r="G16" s="82"/>
      <c r="H16" s="82"/>
      <c r="I16" s="82"/>
      <c r="J16" s="82"/>
      <c r="K16" s="82"/>
      <c r="L16" s="82"/>
      <c r="M16" s="3"/>
      <c r="N16" s="3"/>
      <c r="O16" s="3"/>
      <c r="P16" s="3"/>
      <c r="Q16" s="4"/>
      <c r="R16" s="4"/>
      <c r="S16" s="4"/>
      <c r="T16" s="4"/>
      <c r="U16" s="4"/>
      <c r="V16" s="4"/>
      <c r="W16" s="4"/>
      <c r="X16" s="4"/>
      <c r="Y16" s="4"/>
      <c r="Z16" s="4"/>
    </row>
    <row r="17" spans="1:26" ht="16.5" customHeight="1">
      <c r="A17" s="83"/>
      <c r="B17" s="83"/>
      <c r="C17" s="83"/>
      <c r="D17" s="83"/>
      <c r="E17" s="83"/>
      <c r="F17" s="83"/>
      <c r="G17" s="83"/>
      <c r="H17" s="83"/>
      <c r="I17" s="83"/>
      <c r="J17" s="83"/>
      <c r="K17" s="83"/>
      <c r="L17" s="83"/>
      <c r="M17" s="3"/>
      <c r="N17" s="3"/>
      <c r="O17" s="3"/>
      <c r="P17" s="3"/>
      <c r="Q17" s="4"/>
      <c r="R17" s="4"/>
      <c r="S17" s="4"/>
      <c r="T17" s="4"/>
      <c r="U17" s="4"/>
      <c r="V17" s="4"/>
      <c r="W17" s="4"/>
      <c r="X17" s="4"/>
      <c r="Y17" s="4"/>
      <c r="Z17" s="4"/>
    </row>
    <row r="18" spans="1:26" ht="16.5" customHeight="1">
      <c r="A18" s="89">
        <v>4</v>
      </c>
      <c r="B18" s="84" t="str">
        <f>IF(MID('2. Identificación del Riesgo'!H18:H20,1,27)="Seguridad de la Información",'2. Identificación del Riesgo'!B18:B20,
IF('2. Identificación del Riesgo'!H18:H20="","",
IF(MID('2. Identificación del Riesgo'!H18:H20,1,27)&lt;&gt;"Seguridad de la Información","No aplica")))</f>
        <v>No aplica</v>
      </c>
      <c r="C18" s="84" t="str">
        <f>IF(MID('2. Identificación del Riesgo'!H18:H20,1,27)="Seguridad de la Información",'2. Identificación del Riesgo'!C18:C20,
IF('2. Identificación del Riesgo'!H18:H20="","",
IF(MID('2. Identificación del Riesgo'!H18:H20,1,27)&lt;&gt;"Seguridad de la Información","No aplica")))</f>
        <v>No aplica</v>
      </c>
      <c r="D18" s="84" t="str">
        <f>IF(MID('2. Identificación del Riesgo'!H18:H20,1,27)="Seguridad de la Información",'2. Identificación del Riesgo'!G18:G20,
IF('2. Identificación del Riesgo'!H18:H20="","",
IF(MID('2. Identificación del Riesgo'!H18:H20,1,27)&lt;&gt;"Seguridad de la Información","No aplica")))</f>
        <v>No aplica</v>
      </c>
      <c r="E18" s="84" t="str">
        <f>IF(MID('2. Identificación del Riesgo'!H18:H20,1,27)="Seguridad de la Información",'2. Identificación del Riesgo'!H18:H20,
IF('2. Identificación del Riesgo'!H18:H20="","",
IF(MID('2. Identificación del Riesgo'!H18:H20,1,27)&lt;&gt;"Seguridad de la Información","No aplica")))</f>
        <v>No aplica</v>
      </c>
      <c r="F18" s="84" t="str">
        <f>IF(MID('2. Identificación del Riesgo'!H18:H20,1,27)="Seguridad de la Información",'2. Identificación del Riesgo'!I18:I20,
IF('2. Identificación del Riesgo'!H18:H20="","",
IF(MID('2. Identificación del Riesgo'!H18:H20,1,27)&lt;&gt;"Seguridad de la Información","No aplica")))</f>
        <v>No aplica</v>
      </c>
      <c r="G18" s="8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4"/>
      <c r="I18" s="84"/>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4"/>
      <c r="L18" s="84"/>
      <c r="M18" s="3"/>
      <c r="N18" s="3"/>
      <c r="O18" s="3"/>
      <c r="P18" s="3"/>
      <c r="Q18" s="4"/>
      <c r="R18" s="4"/>
      <c r="S18" s="4"/>
      <c r="T18" s="4"/>
      <c r="U18" s="4"/>
      <c r="V18" s="4"/>
      <c r="W18" s="4"/>
      <c r="X18" s="4"/>
      <c r="Y18" s="4"/>
      <c r="Z18" s="4"/>
    </row>
    <row r="19" spans="1:26" ht="16.5" customHeight="1">
      <c r="A19" s="82"/>
      <c r="B19" s="82"/>
      <c r="C19" s="82"/>
      <c r="D19" s="82"/>
      <c r="E19" s="82"/>
      <c r="F19" s="82"/>
      <c r="G19" s="82"/>
      <c r="H19" s="82"/>
      <c r="I19" s="82"/>
      <c r="J19" s="82"/>
      <c r="K19" s="82"/>
      <c r="L19" s="82"/>
      <c r="M19" s="3"/>
      <c r="N19" s="3"/>
      <c r="O19" s="3"/>
      <c r="P19" s="3"/>
      <c r="Q19" s="4"/>
      <c r="R19" s="4"/>
      <c r="S19" s="4"/>
      <c r="T19" s="4"/>
      <c r="U19" s="4"/>
      <c r="V19" s="4"/>
      <c r="W19" s="4"/>
      <c r="X19" s="4"/>
      <c r="Y19" s="4"/>
      <c r="Z19" s="4"/>
    </row>
    <row r="20" spans="1:26" ht="16.5" customHeight="1">
      <c r="A20" s="83"/>
      <c r="B20" s="83"/>
      <c r="C20" s="83"/>
      <c r="D20" s="83"/>
      <c r="E20" s="83"/>
      <c r="F20" s="83"/>
      <c r="G20" s="83"/>
      <c r="H20" s="83"/>
      <c r="I20" s="83"/>
      <c r="J20" s="83"/>
      <c r="K20" s="83"/>
      <c r="L20" s="83"/>
      <c r="M20" s="3"/>
      <c r="N20" s="3"/>
      <c r="O20" s="3"/>
      <c r="P20" s="3"/>
      <c r="Q20" s="4"/>
      <c r="R20" s="4"/>
      <c r="S20" s="4"/>
      <c r="T20" s="4"/>
      <c r="U20" s="4"/>
      <c r="V20" s="4"/>
      <c r="W20" s="4"/>
      <c r="X20" s="4"/>
      <c r="Y20" s="4"/>
      <c r="Z20" s="4"/>
    </row>
    <row r="21" spans="1:26" ht="16.5" customHeight="1">
      <c r="A21" s="89">
        <v>5</v>
      </c>
      <c r="B21" s="84" t="str">
        <f>IF(MID('2. Identificación del Riesgo'!H21:H23,1,27)="Seguridad de la Información",'2. Identificación del Riesgo'!B21:B23,
IF('2. Identificación del Riesgo'!H21:H23="","",
IF(MID('2. Identificación del Riesgo'!H21:H23,1,27)&lt;&gt;"Seguridad de la Información","No aplica")))</f>
        <v>No aplica</v>
      </c>
      <c r="C21" s="84" t="str">
        <f>IF(MID('2. Identificación del Riesgo'!H21:H23,1,27)="Seguridad de la Información",'2. Identificación del Riesgo'!C21:C23,
IF('2. Identificación del Riesgo'!H21:H23="","",
IF(MID('2. Identificación del Riesgo'!H21:H23,1,27)&lt;&gt;"Seguridad de la Información","No aplica")))</f>
        <v>No aplica</v>
      </c>
      <c r="D21" s="84" t="str">
        <f>IF(MID('2. Identificación del Riesgo'!H21:H23,1,27)="Seguridad de la Información",'2. Identificación del Riesgo'!G21:G23,
IF('2. Identificación del Riesgo'!H21:H23="","",
IF(MID('2. Identificación del Riesgo'!H21:H23,1,27)&lt;&gt;"Seguridad de la Información","No aplica")))</f>
        <v>No aplica</v>
      </c>
      <c r="E21" s="84" t="str">
        <f>IF(MID('2. Identificación del Riesgo'!H21:H23,1,27)="Seguridad de la Información",'2. Identificación del Riesgo'!H21:H23,
IF('2. Identificación del Riesgo'!H21:H23="","",
IF(MID('2. Identificación del Riesgo'!H21:H23,1,27)&lt;&gt;"Seguridad de la Información","No aplica")))</f>
        <v>No aplica</v>
      </c>
      <c r="F21" s="84" t="str">
        <f>IF(MID('2. Identificación del Riesgo'!H21:H23,1,27)="Seguridad de la Información",'2. Identificación del Riesgo'!I21:I23,
IF('2. Identificación del Riesgo'!H21:H23="","",
IF(MID('2. Identificación del Riesgo'!H21:H23,1,27)&lt;&gt;"Seguridad de la Información","No aplica")))</f>
        <v>No aplica</v>
      </c>
      <c r="G21" s="8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4"/>
      <c r="I21" s="84"/>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4"/>
      <c r="L21" s="84"/>
      <c r="M21" s="3"/>
      <c r="N21" s="3"/>
      <c r="O21" s="3"/>
      <c r="P21" s="3"/>
      <c r="Q21" s="4"/>
      <c r="R21" s="4"/>
      <c r="S21" s="4"/>
      <c r="T21" s="4"/>
      <c r="U21" s="4"/>
      <c r="V21" s="4"/>
      <c r="W21" s="4"/>
      <c r="X21" s="4"/>
      <c r="Y21" s="4"/>
      <c r="Z21" s="4"/>
    </row>
    <row r="22" spans="1:26" ht="16.5" customHeight="1">
      <c r="A22" s="82"/>
      <c r="B22" s="82"/>
      <c r="C22" s="82"/>
      <c r="D22" s="82"/>
      <c r="E22" s="82"/>
      <c r="F22" s="82"/>
      <c r="G22" s="82"/>
      <c r="H22" s="82"/>
      <c r="I22" s="82"/>
      <c r="J22" s="82"/>
      <c r="K22" s="82"/>
      <c r="L22" s="82"/>
      <c r="M22" s="3"/>
      <c r="N22" s="3"/>
      <c r="O22" s="3"/>
      <c r="P22" s="3"/>
      <c r="Q22" s="4"/>
      <c r="R22" s="4"/>
      <c r="S22" s="4"/>
      <c r="T22" s="4"/>
      <c r="U22" s="4"/>
      <c r="V22" s="4"/>
      <c r="W22" s="4"/>
      <c r="X22" s="4"/>
      <c r="Y22" s="4"/>
      <c r="Z22" s="4"/>
    </row>
    <row r="23" spans="1:26" ht="16.5" customHeight="1">
      <c r="A23" s="83"/>
      <c r="B23" s="83"/>
      <c r="C23" s="83"/>
      <c r="D23" s="83"/>
      <c r="E23" s="83"/>
      <c r="F23" s="83"/>
      <c r="G23" s="83"/>
      <c r="H23" s="83"/>
      <c r="I23" s="83"/>
      <c r="J23" s="83"/>
      <c r="K23" s="83"/>
      <c r="L23" s="83"/>
      <c r="M23" s="3"/>
      <c r="N23" s="3"/>
      <c r="O23" s="3"/>
      <c r="P23" s="3"/>
      <c r="Q23" s="4"/>
      <c r="R23" s="4"/>
      <c r="S23" s="4"/>
      <c r="T23" s="4"/>
      <c r="U23" s="4"/>
      <c r="V23" s="4"/>
      <c r="W23" s="4"/>
      <c r="X23" s="4"/>
      <c r="Y23" s="4"/>
      <c r="Z23" s="4"/>
    </row>
    <row r="24" spans="1:26" ht="16.5" customHeight="1">
      <c r="A24" s="89">
        <v>6</v>
      </c>
      <c r="B24" s="84" t="str">
        <f>IF(MID('2. Identificación del Riesgo'!H24:H26,1,27)="Seguridad de la Información",'2. Identificación del Riesgo'!B24:B26,
IF('2. Identificación del Riesgo'!H24:H26="","",
IF(MID('2. Identificación del Riesgo'!H24:H26,1,27)&lt;&gt;"Seguridad de la Información","No aplica")))</f>
        <v>No aplica</v>
      </c>
      <c r="C24" s="84" t="str">
        <f>IF(MID('2. Identificación del Riesgo'!H24:H26,1,27)="Seguridad de la Información",'2. Identificación del Riesgo'!C24:C26,
IF('2. Identificación del Riesgo'!H24:H26="","",
IF(MID('2. Identificación del Riesgo'!H24:H26,1,27)&lt;&gt;"Seguridad de la Información","No aplica")))</f>
        <v>No aplica</v>
      </c>
      <c r="D24" s="84" t="str">
        <f>IF(MID('2. Identificación del Riesgo'!H24:H26,1,27)="Seguridad de la Información",'2. Identificación del Riesgo'!G24:G26,
IF('2. Identificación del Riesgo'!H24:H26="","",
IF(MID('2. Identificación del Riesgo'!H24:H26,1,27)&lt;&gt;"Seguridad de la Información","No aplica")))</f>
        <v>No aplica</v>
      </c>
      <c r="E24" s="84" t="str">
        <f>IF(MID('2. Identificación del Riesgo'!H24:H26,1,27)="Seguridad de la Información",'2. Identificación del Riesgo'!H24:H26,
IF('2. Identificación del Riesgo'!H24:H26="","",
IF(MID('2. Identificación del Riesgo'!H24:H26,1,27)&lt;&gt;"Seguridad de la Información","No aplica")))</f>
        <v>No aplica</v>
      </c>
      <c r="F24" s="84" t="str">
        <f>IF(MID('2. Identificación del Riesgo'!H24:H26,1,27)="Seguridad de la Información",'2. Identificación del Riesgo'!I24:I26,
IF('2. Identificación del Riesgo'!H24:H26="","",
IF(MID('2. Identificación del Riesgo'!H24:H26,1,27)&lt;&gt;"Seguridad de la Información","No aplica")))</f>
        <v>No aplica</v>
      </c>
      <c r="G24" s="8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4"/>
      <c r="I24" s="84"/>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4"/>
      <c r="L24" s="84"/>
      <c r="M24" s="3"/>
      <c r="N24" s="3"/>
      <c r="O24" s="3"/>
      <c r="P24" s="3"/>
      <c r="Q24" s="4"/>
      <c r="R24" s="4"/>
      <c r="S24" s="4"/>
      <c r="T24" s="4"/>
      <c r="U24" s="4"/>
      <c r="V24" s="4"/>
      <c r="W24" s="4"/>
      <c r="X24" s="4"/>
      <c r="Y24" s="4"/>
      <c r="Z24" s="4"/>
    </row>
    <row r="25" spans="1:26" ht="16.5" customHeight="1">
      <c r="A25" s="82"/>
      <c r="B25" s="82"/>
      <c r="C25" s="82"/>
      <c r="D25" s="82"/>
      <c r="E25" s="82"/>
      <c r="F25" s="82"/>
      <c r="G25" s="82"/>
      <c r="H25" s="82"/>
      <c r="I25" s="82"/>
      <c r="J25" s="82"/>
      <c r="K25" s="82"/>
      <c r="L25" s="82"/>
      <c r="M25" s="3"/>
      <c r="N25" s="3"/>
      <c r="O25" s="3"/>
      <c r="P25" s="3"/>
      <c r="Q25" s="4"/>
      <c r="R25" s="4"/>
      <c r="S25" s="4"/>
      <c r="T25" s="4"/>
      <c r="U25" s="4"/>
      <c r="V25" s="4"/>
      <c r="W25" s="4"/>
      <c r="X25" s="4"/>
      <c r="Y25" s="4"/>
      <c r="Z25" s="4"/>
    </row>
    <row r="26" spans="1:26" ht="16.5" customHeight="1">
      <c r="A26" s="83"/>
      <c r="B26" s="83"/>
      <c r="C26" s="83"/>
      <c r="D26" s="83"/>
      <c r="E26" s="83"/>
      <c r="F26" s="83"/>
      <c r="G26" s="83"/>
      <c r="H26" s="83"/>
      <c r="I26" s="83"/>
      <c r="J26" s="83"/>
      <c r="K26" s="83"/>
      <c r="L26" s="83"/>
      <c r="M26" s="3"/>
      <c r="N26" s="3"/>
      <c r="O26" s="3"/>
      <c r="P26" s="3"/>
      <c r="Q26" s="4"/>
      <c r="R26" s="4"/>
      <c r="S26" s="4"/>
      <c r="T26" s="4"/>
      <c r="U26" s="4"/>
      <c r="V26" s="4"/>
      <c r="W26" s="4"/>
      <c r="X26" s="4"/>
      <c r="Y26" s="4"/>
      <c r="Z26" s="4"/>
    </row>
    <row r="27" spans="1:26" ht="16.5" customHeight="1">
      <c r="A27" s="89">
        <v>7</v>
      </c>
      <c r="B27" s="84" t="str">
        <f>IF(MID('2. Identificación del Riesgo'!H27:H29,1,27)="Seguridad de la Información",'2. Identificación del Riesgo'!B27:B29,
IF('2. Identificación del Riesgo'!H27:H29="","",
IF(MID('2. Identificación del Riesgo'!H27:H29,1,27)&lt;&gt;"Seguridad de la Información","No aplica")))</f>
        <v/>
      </c>
      <c r="C27" s="84" t="str">
        <f>IF(MID('2. Identificación del Riesgo'!H27:H29,1,27)="Seguridad de la Información",'2. Identificación del Riesgo'!C27:C29,
IF('2. Identificación del Riesgo'!H27:H29="","",
IF(MID('2. Identificación del Riesgo'!H27:H29,1,27)&lt;&gt;"Seguridad de la Información","No aplica")))</f>
        <v/>
      </c>
      <c r="D27" s="84" t="str">
        <f>IF(MID('2. Identificación del Riesgo'!H27:H29,1,27)="Seguridad de la Información",'2. Identificación del Riesgo'!G27:G29,
IF('2. Identificación del Riesgo'!H27:H29="","",
IF(MID('2. Identificación del Riesgo'!H27:H29,1,27)&lt;&gt;"Seguridad de la Información","No aplica")))</f>
        <v/>
      </c>
      <c r="E27" s="84" t="str">
        <f>IF(MID('2. Identificación del Riesgo'!H27:H29,1,27)="Seguridad de la Información",'2. Identificación del Riesgo'!H27:H29,
IF('2. Identificación del Riesgo'!H27:H29="","",
IF(MID('2. Identificación del Riesgo'!H27:H29,1,27)&lt;&gt;"Seguridad de la Información","No aplica")))</f>
        <v/>
      </c>
      <c r="F27" s="84" t="str">
        <f>IF(MID('2. Identificación del Riesgo'!H27:H29,1,27)="Seguridad de la Información",'2. Identificación del Riesgo'!I27:I29,
IF('2. Identificación del Riesgo'!H27:H29="","",
IF(MID('2. Identificación del Riesgo'!H27:H29,1,27)&lt;&gt;"Seguridad de la Información","No aplica")))</f>
        <v/>
      </c>
      <c r="G27" s="8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4"/>
      <c r="I27" s="84"/>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4"/>
      <c r="L27" s="84"/>
      <c r="M27" s="3"/>
      <c r="N27" s="3"/>
      <c r="O27" s="3"/>
      <c r="P27" s="3"/>
      <c r="Q27" s="4"/>
      <c r="R27" s="4"/>
      <c r="S27" s="4"/>
      <c r="T27" s="4"/>
      <c r="U27" s="4"/>
      <c r="V27" s="4"/>
      <c r="W27" s="4"/>
      <c r="X27" s="4"/>
      <c r="Y27" s="4"/>
      <c r="Z27" s="4"/>
    </row>
    <row r="28" spans="1:26" ht="16.5" customHeight="1">
      <c r="A28" s="82"/>
      <c r="B28" s="82"/>
      <c r="C28" s="82"/>
      <c r="D28" s="82"/>
      <c r="E28" s="82"/>
      <c r="F28" s="82"/>
      <c r="G28" s="82"/>
      <c r="H28" s="82"/>
      <c r="I28" s="82"/>
      <c r="J28" s="82"/>
      <c r="K28" s="82"/>
      <c r="L28" s="82"/>
      <c r="M28" s="3"/>
      <c r="N28" s="3"/>
      <c r="O28" s="3"/>
      <c r="P28" s="3"/>
      <c r="Q28" s="4"/>
      <c r="R28" s="4"/>
      <c r="S28" s="4"/>
      <c r="T28" s="4"/>
      <c r="U28" s="4"/>
      <c r="V28" s="4"/>
      <c r="W28" s="4"/>
      <c r="X28" s="4"/>
      <c r="Y28" s="4"/>
      <c r="Z28" s="4"/>
    </row>
    <row r="29" spans="1:26" ht="16.5" customHeight="1">
      <c r="A29" s="83"/>
      <c r="B29" s="83"/>
      <c r="C29" s="83"/>
      <c r="D29" s="83"/>
      <c r="E29" s="83"/>
      <c r="F29" s="83"/>
      <c r="G29" s="83"/>
      <c r="H29" s="83"/>
      <c r="I29" s="83"/>
      <c r="J29" s="83"/>
      <c r="K29" s="83"/>
      <c r="L29" s="83"/>
      <c r="M29" s="3"/>
      <c r="N29" s="3"/>
      <c r="O29" s="3"/>
      <c r="P29" s="3"/>
      <c r="Q29" s="4"/>
      <c r="R29" s="4"/>
      <c r="S29" s="4"/>
      <c r="T29" s="4"/>
      <c r="U29" s="4"/>
      <c r="V29" s="4"/>
      <c r="W29" s="4"/>
      <c r="X29" s="4"/>
      <c r="Y29" s="4"/>
      <c r="Z29" s="4"/>
    </row>
    <row r="30" spans="1:26" ht="16.5" customHeight="1">
      <c r="A30" s="89">
        <v>8</v>
      </c>
      <c r="B30" s="84" t="str">
        <f>IF(MID('2. Identificación del Riesgo'!H30:H32,1,27)="Seguridad de la Información",'2. Identificación del Riesgo'!B30:B32,
IF('2. Identificación del Riesgo'!H30:H32="","",
IF(MID('2. Identificación del Riesgo'!H30:H32,1,27)&lt;&gt;"Seguridad de la Información","No aplica")))</f>
        <v/>
      </c>
      <c r="C30" s="84" t="str">
        <f>IF(MID('2. Identificación del Riesgo'!H30:H32,1,27)="Seguridad de la Información",'2. Identificación del Riesgo'!C30:C32,
IF('2. Identificación del Riesgo'!H30:H32="","",
IF(MID('2. Identificación del Riesgo'!H30:H32,1,27)&lt;&gt;"Seguridad de la Información","No aplica")))</f>
        <v/>
      </c>
      <c r="D30" s="84" t="str">
        <f>IF(MID('2. Identificación del Riesgo'!H30:H32,1,27)="Seguridad de la Información",'2. Identificación del Riesgo'!G30:G32,
IF('2. Identificación del Riesgo'!H30:H32="","",
IF(MID('2. Identificación del Riesgo'!H30:H32,1,27)&lt;&gt;"Seguridad de la Información","No aplica")))</f>
        <v/>
      </c>
      <c r="E30" s="84" t="str">
        <f>IF(MID('2. Identificación del Riesgo'!H30:H32,1,27)="Seguridad de la Información",'2. Identificación del Riesgo'!H30:H32,
IF('2. Identificación del Riesgo'!H30:H32="","",
IF(MID('2. Identificación del Riesgo'!H30:H32,1,27)&lt;&gt;"Seguridad de la Información","No aplica")))</f>
        <v/>
      </c>
      <c r="F30" s="84" t="str">
        <f>IF(MID('2. Identificación del Riesgo'!H30:H32,1,27)="Seguridad de la Información",'2. Identificación del Riesgo'!I30:I32,
IF('2. Identificación del Riesgo'!H30:H32="","",
IF(MID('2. Identificación del Riesgo'!H30:H32,1,27)&lt;&gt;"Seguridad de la Información","No aplica")))</f>
        <v/>
      </c>
      <c r="G30" s="8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4"/>
      <c r="I30" s="84"/>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4"/>
      <c r="L30" s="84"/>
      <c r="M30" s="3"/>
      <c r="N30" s="3"/>
      <c r="O30" s="3"/>
      <c r="P30" s="3"/>
      <c r="Q30" s="4"/>
      <c r="R30" s="4"/>
      <c r="S30" s="4"/>
      <c r="T30" s="4"/>
      <c r="U30" s="4"/>
      <c r="V30" s="4"/>
      <c r="W30" s="4"/>
      <c r="X30" s="4"/>
      <c r="Y30" s="4"/>
      <c r="Z30" s="4"/>
    </row>
    <row r="31" spans="1:26" ht="16.5" customHeight="1">
      <c r="A31" s="82"/>
      <c r="B31" s="82"/>
      <c r="C31" s="82"/>
      <c r="D31" s="82"/>
      <c r="E31" s="82"/>
      <c r="F31" s="82"/>
      <c r="G31" s="82"/>
      <c r="H31" s="82"/>
      <c r="I31" s="82"/>
      <c r="J31" s="82"/>
      <c r="K31" s="82"/>
      <c r="L31" s="82"/>
      <c r="M31" s="3"/>
      <c r="N31" s="3"/>
      <c r="O31" s="3"/>
      <c r="P31" s="3"/>
      <c r="Q31" s="4"/>
      <c r="R31" s="4"/>
      <c r="S31" s="4"/>
      <c r="T31" s="4"/>
      <c r="U31" s="4"/>
      <c r="V31" s="4"/>
      <c r="W31" s="4"/>
      <c r="X31" s="4"/>
      <c r="Y31" s="4"/>
      <c r="Z31" s="4"/>
    </row>
    <row r="32" spans="1:26" ht="16.5" customHeight="1">
      <c r="A32" s="83"/>
      <c r="B32" s="83"/>
      <c r="C32" s="83"/>
      <c r="D32" s="83"/>
      <c r="E32" s="83"/>
      <c r="F32" s="83"/>
      <c r="G32" s="83"/>
      <c r="H32" s="83"/>
      <c r="I32" s="83"/>
      <c r="J32" s="83"/>
      <c r="K32" s="83"/>
      <c r="L32" s="83"/>
      <c r="M32" s="3"/>
      <c r="N32" s="3"/>
      <c r="O32" s="3"/>
      <c r="P32" s="3"/>
      <c r="Q32" s="4"/>
      <c r="R32" s="4"/>
      <c r="S32" s="4"/>
      <c r="T32" s="4"/>
      <c r="U32" s="4"/>
      <c r="V32" s="4"/>
      <c r="W32" s="4"/>
      <c r="X32" s="4"/>
      <c r="Y32" s="4"/>
      <c r="Z32" s="4"/>
    </row>
    <row r="33" spans="1:26" ht="16.5" customHeight="1">
      <c r="A33" s="89">
        <v>9</v>
      </c>
      <c r="B33" s="84" t="str">
        <f>IF(MID('2. Identificación del Riesgo'!H33:H35,1,27)="Seguridad de la Información",'2. Identificación del Riesgo'!B33:B35,
IF('2. Identificación del Riesgo'!H33:H35="","",
IF(MID('2. Identificación del Riesgo'!H33:H35,1,27)&lt;&gt;"Seguridad de la Información","No aplica")))</f>
        <v/>
      </c>
      <c r="C33" s="84" t="str">
        <f>IF(MID('2. Identificación del Riesgo'!H33:H35,1,27)="Seguridad de la Información",'2. Identificación del Riesgo'!C33:C35,
IF('2. Identificación del Riesgo'!H33:H35="","",
IF(MID('2. Identificación del Riesgo'!H33:H35,1,27)&lt;&gt;"Seguridad de la Información","No aplica")))</f>
        <v/>
      </c>
      <c r="D33" s="84" t="str">
        <f>IF(MID('2. Identificación del Riesgo'!H33:H35,1,27)="Seguridad de la Información",'2. Identificación del Riesgo'!G33:G35,
IF('2. Identificación del Riesgo'!H33:H35="","",
IF(MID('2. Identificación del Riesgo'!H33:H35,1,27)&lt;&gt;"Seguridad de la Información","No aplica")))</f>
        <v/>
      </c>
      <c r="E33" s="84" t="str">
        <f>IF(MID('2. Identificación del Riesgo'!H33:H35,1,27)="Seguridad de la Información",'2. Identificación del Riesgo'!H33:H35,
IF('2. Identificación del Riesgo'!H33:H35="","",
IF(MID('2. Identificación del Riesgo'!H33:H35,1,27)&lt;&gt;"Seguridad de la Información","No aplica")))</f>
        <v/>
      </c>
      <c r="F33" s="84" t="str">
        <f>IF(MID('2. Identificación del Riesgo'!H33:H35,1,27)="Seguridad de la Información",'2. Identificación del Riesgo'!I33:I35,
IF('2. Identificación del Riesgo'!H33:H35="","",
IF(MID('2. Identificación del Riesgo'!H33:H35,1,27)&lt;&gt;"Seguridad de la Información","No aplica")))</f>
        <v/>
      </c>
      <c r="G33" s="8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4"/>
      <c r="I33" s="84"/>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4"/>
      <c r="L33" s="84"/>
      <c r="M33" s="3"/>
      <c r="N33" s="3"/>
      <c r="O33" s="3"/>
      <c r="P33" s="3"/>
      <c r="Q33" s="4"/>
      <c r="R33" s="4"/>
      <c r="S33" s="4"/>
      <c r="T33" s="4"/>
      <c r="U33" s="4"/>
      <c r="V33" s="4"/>
      <c r="W33" s="4"/>
      <c r="X33" s="4"/>
      <c r="Y33" s="4"/>
      <c r="Z33" s="4"/>
    </row>
    <row r="34" spans="1:26" ht="16.5" customHeight="1">
      <c r="A34" s="82"/>
      <c r="B34" s="82"/>
      <c r="C34" s="82"/>
      <c r="D34" s="82"/>
      <c r="E34" s="82"/>
      <c r="F34" s="82"/>
      <c r="G34" s="82"/>
      <c r="H34" s="82"/>
      <c r="I34" s="82"/>
      <c r="J34" s="82"/>
      <c r="K34" s="82"/>
      <c r="L34" s="82"/>
      <c r="M34" s="3"/>
      <c r="N34" s="3"/>
      <c r="O34" s="3"/>
      <c r="P34" s="3"/>
      <c r="Q34" s="4"/>
      <c r="R34" s="4"/>
      <c r="S34" s="4"/>
      <c r="T34" s="4"/>
      <c r="U34" s="4"/>
      <c r="V34" s="4"/>
      <c r="W34" s="4"/>
      <c r="X34" s="4"/>
      <c r="Y34" s="4"/>
      <c r="Z34" s="4"/>
    </row>
    <row r="35" spans="1:26" ht="16.5" customHeight="1">
      <c r="A35" s="83"/>
      <c r="B35" s="83"/>
      <c r="C35" s="83"/>
      <c r="D35" s="83"/>
      <c r="E35" s="83"/>
      <c r="F35" s="83"/>
      <c r="G35" s="83"/>
      <c r="H35" s="83"/>
      <c r="I35" s="83"/>
      <c r="J35" s="83"/>
      <c r="K35" s="83"/>
      <c r="L35" s="83"/>
      <c r="M35" s="3"/>
      <c r="N35" s="3"/>
      <c r="O35" s="3"/>
      <c r="P35" s="3"/>
      <c r="Q35" s="4"/>
      <c r="R35" s="4"/>
      <c r="S35" s="4"/>
      <c r="T35" s="4"/>
      <c r="U35" s="4"/>
      <c r="V35" s="4"/>
      <c r="W35" s="4"/>
      <c r="X35" s="4"/>
      <c r="Y35" s="4"/>
      <c r="Z35" s="4"/>
    </row>
    <row r="36" spans="1:26" ht="16.5" customHeight="1">
      <c r="A36" s="89">
        <v>10</v>
      </c>
      <c r="B36" s="84" t="str">
        <f>IF(MID('2. Identificación del Riesgo'!H36:H38,1,27)="Seguridad de la Información",'2. Identificación del Riesgo'!B36:B38,
IF('2. Identificación del Riesgo'!H36:H38="","",
IF(MID('2. Identificación del Riesgo'!H36:H38,1,27)&lt;&gt;"Seguridad de la Información","No aplica")))</f>
        <v/>
      </c>
      <c r="C36" s="84" t="str">
        <f>IF(MID('2. Identificación del Riesgo'!H36:H38,1,27)="Seguridad de la Información",'2. Identificación del Riesgo'!C36:C38,
IF('2. Identificación del Riesgo'!H36:H38="","",
IF(MID('2. Identificación del Riesgo'!H36:H38,1,27)&lt;&gt;"Seguridad de la Información","No aplica")))</f>
        <v/>
      </c>
      <c r="D36" s="84" t="str">
        <f>IF(MID('2. Identificación del Riesgo'!H36:H38,1,27)="Seguridad de la Información",'2. Identificación del Riesgo'!G36:G38,
IF('2. Identificación del Riesgo'!H36:H38="","",
IF(MID('2. Identificación del Riesgo'!H36:H38,1,27)&lt;&gt;"Seguridad de la Información","No aplica")))</f>
        <v/>
      </c>
      <c r="E36" s="84" t="str">
        <f>IF(MID('2. Identificación del Riesgo'!H36:H38,1,27)="Seguridad de la Información",'2. Identificación del Riesgo'!H36:H38,
IF('2. Identificación del Riesgo'!H36:H38="","",
IF(MID('2. Identificación del Riesgo'!H36:H38,1,27)&lt;&gt;"Seguridad de la Información","No aplica")))</f>
        <v/>
      </c>
      <c r="F36" s="84" t="str">
        <f>IF(MID('2. Identificación del Riesgo'!H36:H38,1,27)="Seguridad de la Información",'2. Identificación del Riesgo'!I36:I38,
IF('2. Identificación del Riesgo'!H36:H38="","",
IF(MID('2. Identificación del Riesgo'!H36:H38,1,27)&lt;&gt;"Seguridad de la Información","No aplica")))</f>
        <v/>
      </c>
      <c r="G36" s="8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4"/>
      <c r="I36" s="84"/>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4"/>
      <c r="L36" s="84"/>
      <c r="M36" s="3"/>
      <c r="N36" s="3"/>
      <c r="O36" s="3"/>
      <c r="P36" s="3"/>
      <c r="Q36" s="4"/>
      <c r="R36" s="4"/>
      <c r="S36" s="4"/>
      <c r="T36" s="4"/>
      <c r="U36" s="4"/>
      <c r="V36" s="4"/>
      <c r="W36" s="4"/>
      <c r="X36" s="4"/>
      <c r="Y36" s="4"/>
      <c r="Z36" s="4"/>
    </row>
    <row r="37" spans="1:26" ht="16.5" customHeight="1">
      <c r="A37" s="82"/>
      <c r="B37" s="82"/>
      <c r="C37" s="82"/>
      <c r="D37" s="82"/>
      <c r="E37" s="82"/>
      <c r="F37" s="82"/>
      <c r="G37" s="82"/>
      <c r="H37" s="82"/>
      <c r="I37" s="82"/>
      <c r="J37" s="82"/>
      <c r="K37" s="82"/>
      <c r="L37" s="82"/>
      <c r="M37" s="2"/>
      <c r="N37" s="2"/>
      <c r="O37" s="2"/>
      <c r="P37" s="2"/>
      <c r="Q37" s="4"/>
      <c r="R37" s="4"/>
      <c r="S37" s="4"/>
      <c r="T37" s="4"/>
      <c r="U37" s="4"/>
      <c r="V37" s="4"/>
      <c r="W37" s="4"/>
      <c r="X37" s="4"/>
      <c r="Y37" s="4"/>
      <c r="Z37" s="4"/>
    </row>
    <row r="38" spans="1:26" ht="16.5" customHeight="1">
      <c r="A38" s="83"/>
      <c r="B38" s="83"/>
      <c r="C38" s="83"/>
      <c r="D38" s="83"/>
      <c r="E38" s="83"/>
      <c r="F38" s="83"/>
      <c r="G38" s="83"/>
      <c r="H38" s="83"/>
      <c r="I38" s="83"/>
      <c r="J38" s="83"/>
      <c r="K38" s="83"/>
      <c r="L38" s="83"/>
      <c r="M38" s="2"/>
      <c r="N38" s="2"/>
      <c r="O38" s="2"/>
      <c r="P38" s="2"/>
      <c r="Q38" s="4"/>
      <c r="R38" s="4"/>
      <c r="S38" s="4"/>
      <c r="T38" s="4"/>
      <c r="U38" s="4"/>
      <c r="V38" s="4"/>
      <c r="W38" s="4"/>
      <c r="X38" s="4"/>
      <c r="Y38" s="4"/>
      <c r="Z38" s="4"/>
    </row>
    <row r="39" spans="1:26" ht="16.5" customHeight="1">
      <c r="A39" s="89">
        <v>11</v>
      </c>
      <c r="B39" s="84" t="str">
        <f>IF(MID('2. Identificación del Riesgo'!H39:H41,1,27)="Seguridad de la Información",'2. Identificación del Riesgo'!B39:B41,
IF('2. Identificación del Riesgo'!H39:H41="","",
IF(MID('2. Identificación del Riesgo'!H39:H41,1,27)&lt;&gt;"Seguridad de la Información","No aplica")))</f>
        <v/>
      </c>
      <c r="C39" s="84" t="str">
        <f>IF(MID('2. Identificación del Riesgo'!H39:H41,1,27)="Seguridad de la Información",'2. Identificación del Riesgo'!C39:C41,
IF('2. Identificación del Riesgo'!H39:H41="","",
IF(MID('2. Identificación del Riesgo'!H39:H41,1,27)&lt;&gt;"Seguridad de la Información","No aplica")))</f>
        <v/>
      </c>
      <c r="D39" s="84" t="str">
        <f>IF(MID('2. Identificación del Riesgo'!H39:H41,1,27)="Seguridad de la Información",'2. Identificación del Riesgo'!G39:G41,
IF('2. Identificación del Riesgo'!H39:H41="","",
IF(MID('2. Identificación del Riesgo'!H39:H41,1,27)&lt;&gt;"Seguridad de la Información","No aplica")))</f>
        <v/>
      </c>
      <c r="E39" s="84" t="str">
        <f>IF(MID('2. Identificación del Riesgo'!H39:H41,1,27)="Seguridad de la Información",'2. Identificación del Riesgo'!H39:H41,
IF('2. Identificación del Riesgo'!H39:H41="","",
IF(MID('2. Identificación del Riesgo'!H39:H41,1,27)&lt;&gt;"Seguridad de la Información","No aplica")))</f>
        <v/>
      </c>
      <c r="F39" s="84" t="str">
        <f>IF(MID('2. Identificación del Riesgo'!H39:H41,1,27)="Seguridad de la Información",'2. Identificación del Riesgo'!I39:I41,
IF('2. Identificación del Riesgo'!H39:H41="","",
IF(MID('2. Identificación del Riesgo'!H39:H41,1,27)&lt;&gt;"Seguridad de la Información","No aplica")))</f>
        <v/>
      </c>
      <c r="G39" s="8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4"/>
      <c r="I39" s="84"/>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4"/>
      <c r="L39" s="84"/>
      <c r="M39" s="3"/>
      <c r="N39" s="3"/>
      <c r="O39" s="3"/>
      <c r="P39" s="3"/>
      <c r="Q39" s="4"/>
      <c r="R39" s="4"/>
      <c r="S39" s="4"/>
      <c r="T39" s="4"/>
      <c r="U39" s="4"/>
      <c r="V39" s="4"/>
      <c r="W39" s="4"/>
      <c r="X39" s="4"/>
      <c r="Y39" s="4"/>
      <c r="Z39" s="4"/>
    </row>
    <row r="40" spans="1:26" ht="16.5" customHeight="1">
      <c r="A40" s="82"/>
      <c r="B40" s="82"/>
      <c r="C40" s="82"/>
      <c r="D40" s="82"/>
      <c r="E40" s="82"/>
      <c r="F40" s="82"/>
      <c r="G40" s="82"/>
      <c r="H40" s="82"/>
      <c r="I40" s="82"/>
      <c r="J40" s="82"/>
      <c r="K40" s="82"/>
      <c r="L40" s="82"/>
      <c r="M40" s="2"/>
      <c r="N40" s="2"/>
      <c r="O40" s="2"/>
      <c r="P40" s="2"/>
      <c r="Q40" s="4"/>
      <c r="R40" s="4"/>
      <c r="S40" s="4"/>
      <c r="T40" s="4"/>
      <c r="U40" s="4"/>
      <c r="V40" s="4"/>
      <c r="W40" s="4"/>
      <c r="X40" s="4"/>
      <c r="Y40" s="4"/>
      <c r="Z40" s="4"/>
    </row>
    <row r="41" spans="1:26" ht="16.5" customHeight="1">
      <c r="A41" s="83"/>
      <c r="B41" s="83"/>
      <c r="C41" s="83"/>
      <c r="D41" s="83"/>
      <c r="E41" s="83"/>
      <c r="F41" s="83"/>
      <c r="G41" s="83"/>
      <c r="H41" s="83"/>
      <c r="I41" s="83"/>
      <c r="J41" s="83"/>
      <c r="K41" s="83"/>
      <c r="L41" s="83"/>
      <c r="M41" s="2"/>
      <c r="N41" s="2"/>
      <c r="O41" s="2"/>
      <c r="P41" s="2"/>
      <c r="Q41" s="4"/>
      <c r="R41" s="4"/>
      <c r="S41" s="4"/>
      <c r="T41" s="4"/>
      <c r="U41" s="4"/>
      <c r="V41" s="4"/>
      <c r="W41" s="4"/>
      <c r="X41" s="4"/>
      <c r="Y41" s="4"/>
      <c r="Z41" s="4"/>
    </row>
    <row r="42" spans="1:26" ht="16.5" customHeight="1">
      <c r="A42" s="89">
        <v>12</v>
      </c>
      <c r="B42" s="84" t="str">
        <f>IF(MID('2. Identificación del Riesgo'!H42:H44,1,27)="Seguridad de la Información",'2. Identificación del Riesgo'!B42:B44,
IF('2. Identificación del Riesgo'!H42:H44="","",
IF(MID('2. Identificación del Riesgo'!H42:H44,1,27)&lt;&gt;"Seguridad de la Información","No aplica")))</f>
        <v/>
      </c>
      <c r="C42" s="84" t="str">
        <f>IF(MID('2. Identificación del Riesgo'!H42:H44,1,27)="Seguridad de la Información",'2. Identificación del Riesgo'!C42:C44,
IF('2. Identificación del Riesgo'!H42:H44="","",
IF(MID('2. Identificación del Riesgo'!H42:H44,1,27)&lt;&gt;"Seguridad de la Información","No aplica")))</f>
        <v/>
      </c>
      <c r="D42" s="84" t="str">
        <f>IF(MID('2. Identificación del Riesgo'!H42:H44,1,27)="Seguridad de la Información",'2. Identificación del Riesgo'!G42:G44,
IF('2. Identificación del Riesgo'!H42:H44="","",
IF(MID('2. Identificación del Riesgo'!H42:H44,1,27)&lt;&gt;"Seguridad de la Información","No aplica")))</f>
        <v/>
      </c>
      <c r="E42" s="84" t="str">
        <f>IF(MID('2. Identificación del Riesgo'!H42:H44,1,27)="Seguridad de la Información",'2. Identificación del Riesgo'!H42:H44,
IF('2. Identificación del Riesgo'!H42:H44="","",
IF(MID('2. Identificación del Riesgo'!H42:H44,1,27)&lt;&gt;"Seguridad de la Información","No aplica")))</f>
        <v/>
      </c>
      <c r="F42" s="84" t="str">
        <f>IF(MID('2. Identificación del Riesgo'!H42:H44,1,27)="Seguridad de la Información",'2. Identificación del Riesgo'!I42:I44,
IF('2. Identificación del Riesgo'!H42:H44="","",
IF(MID('2. Identificación del Riesgo'!H42:H44,1,27)&lt;&gt;"Seguridad de la Información","No aplica")))</f>
        <v/>
      </c>
      <c r="G42" s="8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4"/>
      <c r="I42" s="84"/>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4"/>
      <c r="L42" s="84"/>
      <c r="M42" s="3"/>
      <c r="N42" s="3"/>
      <c r="O42" s="3"/>
      <c r="P42" s="3"/>
      <c r="Q42" s="4"/>
      <c r="R42" s="4"/>
      <c r="S42" s="4"/>
      <c r="T42" s="4"/>
      <c r="U42" s="4"/>
      <c r="V42" s="4"/>
      <c r="W42" s="4"/>
      <c r="X42" s="4"/>
      <c r="Y42" s="4"/>
      <c r="Z42" s="4"/>
    </row>
    <row r="43" spans="1:26" ht="16.5" customHeight="1">
      <c r="A43" s="82"/>
      <c r="B43" s="82"/>
      <c r="C43" s="82"/>
      <c r="D43" s="82"/>
      <c r="E43" s="82"/>
      <c r="F43" s="82"/>
      <c r="G43" s="82"/>
      <c r="H43" s="82"/>
      <c r="I43" s="82"/>
      <c r="J43" s="82"/>
      <c r="K43" s="82"/>
      <c r="L43" s="82"/>
      <c r="M43" s="2"/>
      <c r="N43" s="2"/>
      <c r="O43" s="2"/>
      <c r="P43" s="2"/>
      <c r="Q43" s="4"/>
      <c r="R43" s="4"/>
      <c r="S43" s="4"/>
      <c r="T43" s="4"/>
      <c r="U43" s="4"/>
      <c r="V43" s="4"/>
      <c r="W43" s="4"/>
      <c r="X43" s="4"/>
      <c r="Y43" s="4"/>
      <c r="Z43" s="4"/>
    </row>
    <row r="44" spans="1:26" ht="16.5" customHeight="1">
      <c r="A44" s="83"/>
      <c r="B44" s="83"/>
      <c r="C44" s="83"/>
      <c r="D44" s="83"/>
      <c r="E44" s="83"/>
      <c r="F44" s="83"/>
      <c r="G44" s="83"/>
      <c r="H44" s="83"/>
      <c r="I44" s="83"/>
      <c r="J44" s="83"/>
      <c r="K44" s="83"/>
      <c r="L44" s="83"/>
      <c r="M44" s="2"/>
      <c r="N44" s="2"/>
      <c r="O44" s="2"/>
      <c r="P44" s="2"/>
      <c r="Q44" s="4"/>
      <c r="R44" s="4"/>
      <c r="S44" s="4"/>
      <c r="T44" s="4"/>
      <c r="U44" s="4"/>
      <c r="V44" s="4"/>
      <c r="W44" s="4"/>
      <c r="X44" s="4"/>
      <c r="Y44" s="4"/>
      <c r="Z44" s="4"/>
    </row>
    <row r="45" spans="1:26" ht="16.5" customHeight="1">
      <c r="A45" s="89">
        <v>13</v>
      </c>
      <c r="B45" s="84" t="str">
        <f>IF(MID('2. Identificación del Riesgo'!H45:H47,1,27)="Seguridad de la Información",'2. Identificación del Riesgo'!B45:B47,
IF('2. Identificación del Riesgo'!H45:H47="","",
IF(MID('2. Identificación del Riesgo'!H45:H47,1,27)&lt;&gt;"Seguridad de la Información","No aplica")))</f>
        <v/>
      </c>
      <c r="C45" s="84" t="str">
        <f>IF(MID('2. Identificación del Riesgo'!H45:H47,1,27)="Seguridad de la Información",'2. Identificación del Riesgo'!C45:C47,
IF('2. Identificación del Riesgo'!H45:H47="","",
IF(MID('2. Identificación del Riesgo'!H45:H47,1,27)&lt;&gt;"Seguridad de la Información","No aplica")))</f>
        <v/>
      </c>
      <c r="D45" s="84" t="str">
        <f>IF(MID('2. Identificación del Riesgo'!H45:H47,1,27)="Seguridad de la Información",'2. Identificación del Riesgo'!G45:G47,
IF('2. Identificación del Riesgo'!H45:H47="","",
IF(MID('2. Identificación del Riesgo'!H45:H47,1,27)&lt;&gt;"Seguridad de la Información","No aplica")))</f>
        <v/>
      </c>
      <c r="E45" s="84" t="str">
        <f>IF(MID('2. Identificación del Riesgo'!H45:H47,1,27)="Seguridad de la Información",'2. Identificación del Riesgo'!H45:H47,
IF('2. Identificación del Riesgo'!H45:H47="","",
IF(MID('2. Identificación del Riesgo'!H45:H47,1,27)&lt;&gt;"Seguridad de la Información","No aplica")))</f>
        <v/>
      </c>
      <c r="F45" s="84" t="str">
        <f>IF(MID('2. Identificación del Riesgo'!H45:H47,1,27)="Seguridad de la Información",'2. Identificación del Riesgo'!I45:I47,
IF('2. Identificación del Riesgo'!H45:H47="","",
IF(MID('2. Identificación del Riesgo'!H45:H47,1,27)&lt;&gt;"Seguridad de la Información","No aplica")))</f>
        <v/>
      </c>
      <c r="G45" s="8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4"/>
      <c r="I45" s="84"/>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4"/>
      <c r="L45" s="84"/>
      <c r="M45" s="3"/>
      <c r="N45" s="3"/>
      <c r="O45" s="3"/>
      <c r="P45" s="3"/>
      <c r="Q45" s="4"/>
      <c r="R45" s="4"/>
      <c r="S45" s="4"/>
      <c r="T45" s="4"/>
      <c r="U45" s="4"/>
      <c r="V45" s="4"/>
      <c r="W45" s="4"/>
      <c r="X45" s="4"/>
      <c r="Y45" s="4"/>
      <c r="Z45" s="4"/>
    </row>
    <row r="46" spans="1:26" ht="16.5" customHeight="1">
      <c r="A46" s="82"/>
      <c r="B46" s="82"/>
      <c r="C46" s="82"/>
      <c r="D46" s="82"/>
      <c r="E46" s="82"/>
      <c r="F46" s="82"/>
      <c r="G46" s="82"/>
      <c r="H46" s="82"/>
      <c r="I46" s="82"/>
      <c r="J46" s="82"/>
      <c r="K46" s="82"/>
      <c r="L46" s="82"/>
      <c r="M46" s="2"/>
      <c r="N46" s="2"/>
      <c r="O46" s="2"/>
      <c r="P46" s="2"/>
      <c r="Q46" s="4"/>
      <c r="R46" s="4"/>
      <c r="S46" s="4"/>
      <c r="T46" s="4"/>
      <c r="U46" s="4"/>
      <c r="V46" s="4"/>
      <c r="W46" s="4"/>
      <c r="X46" s="4"/>
      <c r="Y46" s="4"/>
      <c r="Z46" s="4"/>
    </row>
    <row r="47" spans="1:26" ht="16.5" customHeight="1">
      <c r="A47" s="83"/>
      <c r="B47" s="83"/>
      <c r="C47" s="83"/>
      <c r="D47" s="83"/>
      <c r="E47" s="83"/>
      <c r="F47" s="83"/>
      <c r="G47" s="83"/>
      <c r="H47" s="83"/>
      <c r="I47" s="83"/>
      <c r="J47" s="83"/>
      <c r="K47" s="83"/>
      <c r="L47" s="83"/>
      <c r="M47" s="2"/>
      <c r="N47" s="2"/>
      <c r="O47" s="2"/>
      <c r="P47" s="2"/>
      <c r="Q47" s="4"/>
      <c r="R47" s="4"/>
      <c r="S47" s="4"/>
      <c r="T47" s="4"/>
      <c r="U47" s="4"/>
      <c r="V47" s="4"/>
      <c r="W47" s="4"/>
      <c r="X47" s="4"/>
      <c r="Y47" s="4"/>
      <c r="Z47" s="4"/>
    </row>
    <row r="48" spans="1:26" ht="16.5" customHeight="1">
      <c r="A48" s="89">
        <v>14</v>
      </c>
      <c r="B48" s="84" t="str">
        <f>IF(MID('2. Identificación del Riesgo'!H48:H50,1,27)="Seguridad de la Información",'2. Identificación del Riesgo'!B48:B50,
IF('2. Identificación del Riesgo'!H48:H50="","",
IF(MID('2. Identificación del Riesgo'!H48:H50,1,27)&lt;&gt;"Seguridad de la Información","No aplica")))</f>
        <v/>
      </c>
      <c r="C48" s="84" t="str">
        <f>IF(MID('2. Identificación del Riesgo'!H48:H50,1,27)="Seguridad de la Información",'2. Identificación del Riesgo'!C48:C50,
IF('2. Identificación del Riesgo'!H48:H50="","",
IF(MID('2. Identificación del Riesgo'!H48:H50,1,27)&lt;&gt;"Seguridad de la Información","No aplica")))</f>
        <v/>
      </c>
      <c r="D48" s="84" t="str">
        <f>IF(MID('2. Identificación del Riesgo'!H48:H50,1,27)="Seguridad de la Información",'2. Identificación del Riesgo'!G48:G50,
IF('2. Identificación del Riesgo'!H48:H50="","",
IF(MID('2. Identificación del Riesgo'!H48:H50,1,27)&lt;&gt;"Seguridad de la Información","No aplica")))</f>
        <v/>
      </c>
      <c r="E48" s="84" t="str">
        <f>IF(MID('2. Identificación del Riesgo'!H48:H50,1,27)="Seguridad de la Información",'2. Identificación del Riesgo'!H48:H50,
IF('2. Identificación del Riesgo'!H48:H50="","",
IF(MID('2. Identificación del Riesgo'!H48:H50,1,27)&lt;&gt;"Seguridad de la Información","No aplica")))</f>
        <v/>
      </c>
      <c r="F48" s="84" t="str">
        <f>IF(MID('2. Identificación del Riesgo'!H48:H50,1,27)="Seguridad de la Información",'2. Identificación del Riesgo'!I48:I50,
IF('2. Identificación del Riesgo'!H48:H50="","",
IF(MID('2. Identificación del Riesgo'!H48:H50,1,27)&lt;&gt;"Seguridad de la Información","No aplica")))</f>
        <v/>
      </c>
      <c r="G48" s="8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4"/>
      <c r="I48" s="84"/>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4"/>
      <c r="L48" s="84"/>
      <c r="M48" s="3"/>
      <c r="N48" s="3"/>
      <c r="O48" s="3"/>
      <c r="P48" s="3"/>
      <c r="Q48" s="4"/>
      <c r="R48" s="4"/>
      <c r="S48" s="4"/>
      <c r="T48" s="4"/>
      <c r="U48" s="4"/>
      <c r="V48" s="4"/>
      <c r="W48" s="4"/>
      <c r="X48" s="4"/>
      <c r="Y48" s="4"/>
      <c r="Z48" s="4"/>
    </row>
    <row r="49" spans="1:26" ht="16.5" customHeight="1">
      <c r="A49" s="82"/>
      <c r="B49" s="82"/>
      <c r="C49" s="82"/>
      <c r="D49" s="82"/>
      <c r="E49" s="82"/>
      <c r="F49" s="82"/>
      <c r="G49" s="82"/>
      <c r="H49" s="82"/>
      <c r="I49" s="82"/>
      <c r="J49" s="82"/>
      <c r="K49" s="82"/>
      <c r="L49" s="82"/>
      <c r="M49" s="2"/>
      <c r="N49" s="2"/>
      <c r="O49" s="2"/>
      <c r="P49" s="2"/>
      <c r="Q49" s="4"/>
      <c r="R49" s="4"/>
      <c r="S49" s="4"/>
      <c r="T49" s="4"/>
      <c r="U49" s="4"/>
      <c r="V49" s="4"/>
      <c r="W49" s="4"/>
      <c r="X49" s="4"/>
      <c r="Y49" s="4"/>
      <c r="Z49" s="4"/>
    </row>
    <row r="50" spans="1:26" ht="16.5" customHeight="1">
      <c r="A50" s="83"/>
      <c r="B50" s="83"/>
      <c r="C50" s="83"/>
      <c r="D50" s="83"/>
      <c r="E50" s="83"/>
      <c r="F50" s="83"/>
      <c r="G50" s="83"/>
      <c r="H50" s="83"/>
      <c r="I50" s="83"/>
      <c r="J50" s="83"/>
      <c r="K50" s="83"/>
      <c r="L50" s="83"/>
      <c r="M50" s="2"/>
      <c r="N50" s="2"/>
      <c r="O50" s="2"/>
      <c r="P50" s="2"/>
      <c r="Q50" s="4"/>
      <c r="R50" s="4"/>
      <c r="S50" s="4"/>
      <c r="T50" s="4"/>
      <c r="U50" s="4"/>
      <c r="V50" s="4"/>
      <c r="W50" s="4"/>
      <c r="X50" s="4"/>
      <c r="Y50" s="4"/>
      <c r="Z50" s="4"/>
    </row>
    <row r="51" spans="1:26" ht="16.5" customHeight="1">
      <c r="A51" s="89">
        <v>15</v>
      </c>
      <c r="B51" s="84" t="str">
        <f>IF(MID('2. Identificación del Riesgo'!H51:H53,1,27)="Seguridad de la Información",'2. Identificación del Riesgo'!B51:B53,
IF('2. Identificación del Riesgo'!H51:H53="","",
IF(MID('2. Identificación del Riesgo'!H51:H53,1,27)&lt;&gt;"Seguridad de la Información","No aplica")))</f>
        <v/>
      </c>
      <c r="C51" s="84" t="str">
        <f>IF(MID('2. Identificación del Riesgo'!H51:H53,1,27)="Seguridad de la Información",'2. Identificación del Riesgo'!C51:C53,
IF('2. Identificación del Riesgo'!H51:H53="","",
IF(MID('2. Identificación del Riesgo'!H51:H53,1,27)&lt;&gt;"Seguridad de la Información","No aplica")))</f>
        <v/>
      </c>
      <c r="D51" s="84" t="str">
        <f>IF(MID('2. Identificación del Riesgo'!H51:H53,1,27)="Seguridad de la Información",'2. Identificación del Riesgo'!G51:G53,
IF('2. Identificación del Riesgo'!H51:H53="","",
IF(MID('2. Identificación del Riesgo'!H51:H53,1,27)&lt;&gt;"Seguridad de la Información","No aplica")))</f>
        <v/>
      </c>
      <c r="E51" s="84" t="str">
        <f>IF(MID('2. Identificación del Riesgo'!H51:H53,1,27)="Seguridad de la Información",'2. Identificación del Riesgo'!H51:H53,
IF('2. Identificación del Riesgo'!H51:H53="","",
IF(MID('2. Identificación del Riesgo'!H51:H53,1,27)&lt;&gt;"Seguridad de la Información","No aplica")))</f>
        <v/>
      </c>
      <c r="F51" s="84" t="str">
        <f>IF(MID('2. Identificación del Riesgo'!H51:H53,1,27)="Seguridad de la Información",'2. Identificación del Riesgo'!I51:I53,
IF('2. Identificación del Riesgo'!H51:H53="","",
IF(MID('2. Identificación del Riesgo'!H51:H53,1,27)&lt;&gt;"Seguridad de la Información","No aplica")))</f>
        <v/>
      </c>
      <c r="G51" s="8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4"/>
      <c r="I51" s="84"/>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4"/>
      <c r="L51" s="84"/>
      <c r="M51" s="3"/>
      <c r="N51" s="3"/>
      <c r="O51" s="3"/>
      <c r="P51" s="3"/>
      <c r="Q51" s="4"/>
      <c r="R51" s="4"/>
      <c r="S51" s="4"/>
      <c r="T51" s="4"/>
      <c r="U51" s="4"/>
      <c r="V51" s="4"/>
      <c r="W51" s="4"/>
      <c r="X51" s="4"/>
      <c r="Y51" s="4"/>
      <c r="Z51" s="4"/>
    </row>
    <row r="52" spans="1:26" ht="16.5" customHeight="1">
      <c r="A52" s="82"/>
      <c r="B52" s="82"/>
      <c r="C52" s="82"/>
      <c r="D52" s="82"/>
      <c r="E52" s="82"/>
      <c r="F52" s="82"/>
      <c r="G52" s="82"/>
      <c r="H52" s="82"/>
      <c r="I52" s="82"/>
      <c r="J52" s="82"/>
      <c r="K52" s="82"/>
      <c r="L52" s="82"/>
      <c r="M52" s="2"/>
      <c r="N52" s="2"/>
      <c r="O52" s="2"/>
      <c r="P52" s="2"/>
      <c r="Q52" s="4"/>
      <c r="R52" s="4"/>
      <c r="S52" s="4"/>
      <c r="T52" s="4"/>
      <c r="U52" s="4"/>
      <c r="V52" s="4"/>
      <c r="W52" s="4"/>
      <c r="X52" s="4"/>
      <c r="Y52" s="4"/>
      <c r="Z52" s="4"/>
    </row>
    <row r="53" spans="1:26" ht="16.5" customHeight="1">
      <c r="A53" s="83"/>
      <c r="B53" s="83"/>
      <c r="C53" s="83"/>
      <c r="D53" s="83"/>
      <c r="E53" s="83"/>
      <c r="F53" s="83"/>
      <c r="G53" s="83"/>
      <c r="H53" s="83"/>
      <c r="I53" s="83"/>
      <c r="J53" s="83"/>
      <c r="K53" s="83"/>
      <c r="L53" s="83"/>
      <c r="M53" s="2"/>
      <c r="N53" s="2"/>
      <c r="O53" s="2"/>
      <c r="P53" s="2"/>
      <c r="Q53" s="4"/>
      <c r="R53" s="4"/>
      <c r="S53" s="4"/>
      <c r="T53" s="4"/>
      <c r="U53" s="4"/>
      <c r="V53" s="4"/>
      <c r="W53" s="4"/>
      <c r="X53" s="4"/>
      <c r="Y53" s="4"/>
      <c r="Z53" s="4"/>
    </row>
    <row r="54" spans="1:26" ht="16.5" customHeight="1">
      <c r="A54" s="89">
        <v>16</v>
      </c>
      <c r="B54" s="84" t="str">
        <f>IF(MID('2. Identificación del Riesgo'!H54:H56,1,27)="Seguridad de la Información",'2. Identificación del Riesgo'!B54:B56,
IF('2. Identificación del Riesgo'!H54:H56="","",
IF(MID('2. Identificación del Riesgo'!H54:H56,1,27)&lt;&gt;"Seguridad de la Información","No aplica")))</f>
        <v/>
      </c>
      <c r="C54" s="84" t="str">
        <f>IF(MID('2. Identificación del Riesgo'!H54:H56,1,27)="Seguridad de la Información",'2. Identificación del Riesgo'!C54:C56,
IF('2. Identificación del Riesgo'!H54:H56="","",
IF(MID('2. Identificación del Riesgo'!H54:H56,1,27)&lt;&gt;"Seguridad de la Información","No aplica")))</f>
        <v/>
      </c>
      <c r="D54" s="84" t="str">
        <f>IF(MID('2. Identificación del Riesgo'!H54:H56,1,27)="Seguridad de la Información",'2. Identificación del Riesgo'!G54:G56,
IF('2. Identificación del Riesgo'!H54:H56="","",
IF(MID('2. Identificación del Riesgo'!H54:H56,1,27)&lt;&gt;"Seguridad de la Información","No aplica")))</f>
        <v/>
      </c>
      <c r="E54" s="84" t="str">
        <f>IF(MID('2. Identificación del Riesgo'!H54:H56,1,27)="Seguridad de la Información",'2. Identificación del Riesgo'!H54:H56,
IF('2. Identificación del Riesgo'!H54:H56="","",
IF(MID('2. Identificación del Riesgo'!H54:H56,1,27)&lt;&gt;"Seguridad de la Información","No aplica")))</f>
        <v/>
      </c>
      <c r="F54" s="84" t="str">
        <f>IF(MID('2. Identificación del Riesgo'!H54:H56,1,27)="Seguridad de la Información",'2. Identificación del Riesgo'!I54:I56,
IF('2. Identificación del Riesgo'!H54:H56="","",
IF(MID('2. Identificación del Riesgo'!H54:H56,1,27)&lt;&gt;"Seguridad de la Información","No aplica")))</f>
        <v/>
      </c>
      <c r="G54" s="8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4"/>
      <c r="I54" s="84"/>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4"/>
      <c r="L54" s="84"/>
      <c r="M54" s="3"/>
      <c r="N54" s="3"/>
      <c r="O54" s="3"/>
      <c r="P54" s="3"/>
      <c r="Q54" s="4"/>
      <c r="R54" s="4"/>
      <c r="S54" s="4"/>
      <c r="T54" s="4"/>
      <c r="U54" s="4"/>
      <c r="V54" s="4"/>
      <c r="W54" s="4"/>
      <c r="X54" s="4"/>
      <c r="Y54" s="4"/>
      <c r="Z54" s="4"/>
    </row>
    <row r="55" spans="1:26" ht="16.5" customHeight="1">
      <c r="A55" s="82"/>
      <c r="B55" s="82"/>
      <c r="C55" s="82"/>
      <c r="D55" s="82"/>
      <c r="E55" s="82"/>
      <c r="F55" s="82"/>
      <c r="G55" s="82"/>
      <c r="H55" s="82"/>
      <c r="I55" s="82"/>
      <c r="J55" s="82"/>
      <c r="K55" s="82"/>
      <c r="L55" s="82"/>
      <c r="M55" s="2"/>
      <c r="N55" s="2"/>
      <c r="O55" s="2"/>
      <c r="P55" s="2"/>
      <c r="Q55" s="4"/>
      <c r="R55" s="4"/>
      <c r="S55" s="4"/>
      <c r="T55" s="4"/>
      <c r="U55" s="4"/>
      <c r="V55" s="4"/>
      <c r="W55" s="4"/>
      <c r="X55" s="4"/>
      <c r="Y55" s="4"/>
      <c r="Z55" s="4"/>
    </row>
    <row r="56" spans="1:26" ht="16.5" customHeight="1">
      <c r="A56" s="83"/>
      <c r="B56" s="83"/>
      <c r="C56" s="83"/>
      <c r="D56" s="83"/>
      <c r="E56" s="83"/>
      <c r="F56" s="83"/>
      <c r="G56" s="83"/>
      <c r="H56" s="83"/>
      <c r="I56" s="83"/>
      <c r="J56" s="83"/>
      <c r="K56" s="83"/>
      <c r="L56" s="83"/>
      <c r="M56" s="2"/>
      <c r="N56" s="2"/>
      <c r="O56" s="2"/>
      <c r="P56" s="2"/>
      <c r="Q56" s="4"/>
      <c r="R56" s="4"/>
      <c r="S56" s="4"/>
      <c r="T56" s="4"/>
      <c r="U56" s="4"/>
      <c r="V56" s="4"/>
      <c r="W56" s="4"/>
      <c r="X56" s="4"/>
      <c r="Y56" s="4"/>
      <c r="Z56" s="4"/>
    </row>
    <row r="57" spans="1:26" ht="16.5" customHeight="1">
      <c r="A57" s="89">
        <v>17</v>
      </c>
      <c r="B57" s="84" t="str">
        <f>IF(MID('2. Identificación del Riesgo'!H57:H59,1,27)="Seguridad de la Información",'2. Identificación del Riesgo'!B57:B59,
IF('2. Identificación del Riesgo'!H57:H59="","",
IF(MID('2. Identificación del Riesgo'!H57:H59,1,27)&lt;&gt;"Seguridad de la Información","No aplica")))</f>
        <v/>
      </c>
      <c r="C57" s="84" t="str">
        <f>IF(MID('2. Identificación del Riesgo'!H57:H59,1,27)="Seguridad de la Información",'2. Identificación del Riesgo'!C57:C59,
IF('2. Identificación del Riesgo'!H57:H59="","",
IF(MID('2. Identificación del Riesgo'!H57:H59,1,27)&lt;&gt;"Seguridad de la Información","No aplica")))</f>
        <v/>
      </c>
      <c r="D57" s="84" t="str">
        <f>IF(MID('2. Identificación del Riesgo'!H57:H59,1,27)="Seguridad de la Información",'2. Identificación del Riesgo'!G57:G59,
IF('2. Identificación del Riesgo'!H57:H59="","",
IF(MID('2. Identificación del Riesgo'!H57:H59,1,27)&lt;&gt;"Seguridad de la Información","No aplica")))</f>
        <v/>
      </c>
      <c r="E57" s="84" t="str">
        <f>IF(MID('2. Identificación del Riesgo'!H57:H59,1,27)="Seguridad de la Información",'2. Identificación del Riesgo'!H57:H59,
IF('2. Identificación del Riesgo'!H57:H59="","",
IF(MID('2. Identificación del Riesgo'!H57:H59,1,27)&lt;&gt;"Seguridad de la Información","No aplica")))</f>
        <v/>
      </c>
      <c r="F57" s="84" t="str">
        <f>IF(MID('2. Identificación del Riesgo'!H57:H59,1,27)="Seguridad de la Información",'2. Identificación del Riesgo'!I57:I59,
IF('2. Identificación del Riesgo'!H57:H59="","",
IF(MID('2. Identificación del Riesgo'!H57:H59,1,27)&lt;&gt;"Seguridad de la Información","No aplica")))</f>
        <v/>
      </c>
      <c r="G57" s="8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4"/>
      <c r="I57" s="84"/>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4"/>
      <c r="L57" s="84"/>
      <c r="M57" s="3"/>
      <c r="N57" s="3"/>
      <c r="O57" s="3"/>
      <c r="P57" s="3"/>
      <c r="Q57" s="4"/>
      <c r="R57" s="4"/>
      <c r="S57" s="4"/>
      <c r="T57" s="4"/>
      <c r="U57" s="4"/>
      <c r="V57" s="4"/>
      <c r="W57" s="4"/>
      <c r="X57" s="4"/>
      <c r="Y57" s="4"/>
      <c r="Z57" s="4"/>
    </row>
    <row r="58" spans="1:26" ht="16.5" customHeight="1">
      <c r="A58" s="82"/>
      <c r="B58" s="82"/>
      <c r="C58" s="82"/>
      <c r="D58" s="82"/>
      <c r="E58" s="82"/>
      <c r="F58" s="82"/>
      <c r="G58" s="82"/>
      <c r="H58" s="82"/>
      <c r="I58" s="82"/>
      <c r="J58" s="82"/>
      <c r="K58" s="82"/>
      <c r="L58" s="82"/>
      <c r="M58" s="2"/>
      <c r="N58" s="2"/>
      <c r="O58" s="2"/>
      <c r="P58" s="2"/>
      <c r="Q58" s="4"/>
      <c r="R58" s="4"/>
      <c r="S58" s="4"/>
      <c r="T58" s="4"/>
      <c r="U58" s="4"/>
      <c r="V58" s="4"/>
      <c r="W58" s="4"/>
      <c r="X58" s="4"/>
      <c r="Y58" s="4"/>
      <c r="Z58" s="4"/>
    </row>
    <row r="59" spans="1:26" ht="16.5" customHeight="1">
      <c r="A59" s="83"/>
      <c r="B59" s="83"/>
      <c r="C59" s="83"/>
      <c r="D59" s="83"/>
      <c r="E59" s="83"/>
      <c r="F59" s="83"/>
      <c r="G59" s="83"/>
      <c r="H59" s="83"/>
      <c r="I59" s="83"/>
      <c r="J59" s="83"/>
      <c r="K59" s="83"/>
      <c r="L59" s="83"/>
      <c r="M59" s="2"/>
      <c r="N59" s="2"/>
      <c r="O59" s="2"/>
      <c r="P59" s="2"/>
      <c r="Q59" s="4"/>
      <c r="R59" s="4"/>
      <c r="S59" s="4"/>
      <c r="T59" s="4"/>
      <c r="U59" s="4"/>
      <c r="V59" s="4"/>
      <c r="W59" s="4"/>
      <c r="X59" s="4"/>
      <c r="Y59" s="4"/>
      <c r="Z59" s="4"/>
    </row>
    <row r="60" spans="1:26" ht="16.5" customHeight="1">
      <c r="A60" s="89">
        <v>18</v>
      </c>
      <c r="B60" s="84" t="str">
        <f>IF(MID('2. Identificación del Riesgo'!H60:H62,1,27)="Seguridad de la Información",'2. Identificación del Riesgo'!B60:B62,
IF('2. Identificación del Riesgo'!H60:H62="","",
IF(MID('2. Identificación del Riesgo'!H60:H62,1,27)&lt;&gt;"Seguridad de la Información","No aplica")))</f>
        <v/>
      </c>
      <c r="C60" s="84" t="str">
        <f>IF(MID('2. Identificación del Riesgo'!H60:H62,1,27)="Seguridad de la Información",'2. Identificación del Riesgo'!C60:C62,
IF('2. Identificación del Riesgo'!H60:H62="","",
IF(MID('2. Identificación del Riesgo'!H60:H62,1,27)&lt;&gt;"Seguridad de la Información","No aplica")))</f>
        <v/>
      </c>
      <c r="D60" s="84" t="str">
        <f>IF(MID('2. Identificación del Riesgo'!H60:H62,1,27)="Seguridad de la Información",'2. Identificación del Riesgo'!G60:G62,
IF('2. Identificación del Riesgo'!H60:H62="","",
IF(MID('2. Identificación del Riesgo'!H60:H62,1,27)&lt;&gt;"Seguridad de la Información","No aplica")))</f>
        <v/>
      </c>
      <c r="E60" s="84" t="str">
        <f>IF(MID('2. Identificación del Riesgo'!H60:H62,1,27)="Seguridad de la Información",'2. Identificación del Riesgo'!H60:H62,
IF('2. Identificación del Riesgo'!H60:H62="","",
IF(MID('2. Identificación del Riesgo'!H60:H62,1,27)&lt;&gt;"Seguridad de la Información","No aplica")))</f>
        <v/>
      </c>
      <c r="F60" s="84" t="str">
        <f>IF(MID('2. Identificación del Riesgo'!H60:H62,1,27)="Seguridad de la Información",'2. Identificación del Riesgo'!I60:I62,
IF('2. Identificación del Riesgo'!H60:H62="","",
IF(MID('2. Identificación del Riesgo'!H60:H62,1,27)&lt;&gt;"Seguridad de la Información","No aplica")))</f>
        <v/>
      </c>
      <c r="G60" s="8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4"/>
      <c r="I60" s="84"/>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4"/>
      <c r="L60" s="84"/>
      <c r="M60" s="3"/>
      <c r="N60" s="3"/>
      <c r="O60" s="3"/>
      <c r="P60" s="3"/>
      <c r="Q60" s="4"/>
      <c r="R60" s="4"/>
      <c r="S60" s="4"/>
      <c r="T60" s="4"/>
      <c r="U60" s="4"/>
      <c r="V60" s="4"/>
      <c r="W60" s="4"/>
      <c r="X60" s="4"/>
      <c r="Y60" s="4"/>
      <c r="Z60" s="4"/>
    </row>
    <row r="61" spans="1:26" ht="16.5" customHeight="1">
      <c r="A61" s="82"/>
      <c r="B61" s="82"/>
      <c r="C61" s="82"/>
      <c r="D61" s="82"/>
      <c r="E61" s="82"/>
      <c r="F61" s="82"/>
      <c r="G61" s="82"/>
      <c r="H61" s="82"/>
      <c r="I61" s="82"/>
      <c r="J61" s="82"/>
      <c r="K61" s="82"/>
      <c r="L61" s="82"/>
      <c r="M61" s="2"/>
      <c r="N61" s="2"/>
      <c r="O61" s="2"/>
      <c r="P61" s="2"/>
      <c r="Q61" s="4"/>
      <c r="R61" s="4"/>
      <c r="S61" s="4"/>
      <c r="T61" s="4"/>
      <c r="U61" s="4"/>
      <c r="V61" s="4"/>
      <c r="W61" s="4"/>
      <c r="X61" s="4"/>
      <c r="Y61" s="4"/>
      <c r="Z61" s="4"/>
    </row>
    <row r="62" spans="1:26" ht="16.5" customHeight="1">
      <c r="A62" s="83"/>
      <c r="B62" s="83"/>
      <c r="C62" s="83"/>
      <c r="D62" s="83"/>
      <c r="E62" s="83"/>
      <c r="F62" s="83"/>
      <c r="G62" s="83"/>
      <c r="H62" s="83"/>
      <c r="I62" s="83"/>
      <c r="J62" s="83"/>
      <c r="K62" s="83"/>
      <c r="L62" s="83"/>
      <c r="M62" s="2"/>
      <c r="N62" s="2"/>
      <c r="O62" s="2"/>
      <c r="P62" s="2"/>
      <c r="Q62" s="4"/>
      <c r="R62" s="4"/>
      <c r="S62" s="4"/>
      <c r="T62" s="4"/>
      <c r="U62" s="4"/>
      <c r="V62" s="4"/>
      <c r="W62" s="4"/>
      <c r="X62" s="4"/>
      <c r="Y62" s="4"/>
      <c r="Z62" s="4"/>
    </row>
    <row r="63" spans="1:26" ht="16.5" customHeight="1">
      <c r="A63" s="89">
        <v>19</v>
      </c>
      <c r="B63" s="84" t="str">
        <f>IF(MID('2. Identificación del Riesgo'!H63:H65,1,27)="Seguridad de la Información",'2. Identificación del Riesgo'!B63:B65,
IF('2. Identificación del Riesgo'!H63:H65="","",
IF(MID('2. Identificación del Riesgo'!H63:H65,1,27)&lt;&gt;"Seguridad de la Información","No aplica")))</f>
        <v/>
      </c>
      <c r="C63" s="84" t="str">
        <f>IF(MID('2. Identificación del Riesgo'!H63:H65,1,27)="Seguridad de la Información",'2. Identificación del Riesgo'!C63:C65,
IF('2. Identificación del Riesgo'!H63:H65="","",
IF(MID('2. Identificación del Riesgo'!H63:H65,1,27)&lt;&gt;"Seguridad de la Información","No aplica")))</f>
        <v/>
      </c>
      <c r="D63" s="84" t="str">
        <f>IF(MID('2. Identificación del Riesgo'!H63:H65,1,27)="Seguridad de la Información",'2. Identificación del Riesgo'!G63:G65,
IF('2. Identificación del Riesgo'!H63:H65="","",
IF(MID('2. Identificación del Riesgo'!H63:H65,1,27)&lt;&gt;"Seguridad de la Información","No aplica")))</f>
        <v/>
      </c>
      <c r="E63" s="84" t="str">
        <f>IF(MID('2. Identificación del Riesgo'!H63:H65,1,27)="Seguridad de la Información",'2. Identificación del Riesgo'!H63:H65,
IF('2. Identificación del Riesgo'!H63:H65="","",
IF(MID('2. Identificación del Riesgo'!H63:H65,1,27)&lt;&gt;"Seguridad de la Información","No aplica")))</f>
        <v/>
      </c>
      <c r="F63" s="84" t="str">
        <f>IF(MID('2. Identificación del Riesgo'!H63:H65,1,27)="Seguridad de la Información",'2. Identificación del Riesgo'!I63:I65,
IF('2. Identificación del Riesgo'!H63:H65="","",
IF(MID('2. Identificación del Riesgo'!H63:H65,1,27)&lt;&gt;"Seguridad de la Información","No aplica")))</f>
        <v/>
      </c>
      <c r="G63" s="8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4"/>
      <c r="I63" s="84"/>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4"/>
      <c r="L63" s="84"/>
      <c r="M63" s="3"/>
      <c r="N63" s="3"/>
      <c r="O63" s="3"/>
      <c r="P63" s="3"/>
      <c r="Q63" s="4"/>
      <c r="R63" s="4"/>
      <c r="S63" s="4"/>
      <c r="T63" s="4"/>
      <c r="U63" s="4"/>
      <c r="V63" s="4"/>
      <c r="W63" s="4"/>
      <c r="X63" s="4"/>
      <c r="Y63" s="4"/>
      <c r="Z63" s="4"/>
    </row>
    <row r="64" spans="1:26" ht="16.5" customHeight="1">
      <c r="A64" s="82"/>
      <c r="B64" s="82"/>
      <c r="C64" s="82"/>
      <c r="D64" s="82"/>
      <c r="E64" s="82"/>
      <c r="F64" s="82"/>
      <c r="G64" s="82"/>
      <c r="H64" s="82"/>
      <c r="I64" s="82"/>
      <c r="J64" s="82"/>
      <c r="K64" s="82"/>
      <c r="L64" s="82"/>
      <c r="M64" s="2"/>
      <c r="N64" s="2"/>
      <c r="O64" s="2"/>
      <c r="P64" s="2"/>
      <c r="Q64" s="4"/>
      <c r="R64" s="4"/>
      <c r="S64" s="4"/>
      <c r="T64" s="4"/>
      <c r="U64" s="4"/>
      <c r="V64" s="4"/>
      <c r="W64" s="4"/>
      <c r="X64" s="4"/>
      <c r="Y64" s="4"/>
      <c r="Z64" s="4"/>
    </row>
    <row r="65" spans="1:26" ht="16.5" customHeight="1">
      <c r="A65" s="83"/>
      <c r="B65" s="83"/>
      <c r="C65" s="83"/>
      <c r="D65" s="83"/>
      <c r="E65" s="83"/>
      <c r="F65" s="83"/>
      <c r="G65" s="83"/>
      <c r="H65" s="83"/>
      <c r="I65" s="83"/>
      <c r="J65" s="83"/>
      <c r="K65" s="83"/>
      <c r="L65" s="83"/>
      <c r="M65" s="2"/>
      <c r="N65" s="2"/>
      <c r="O65" s="2"/>
      <c r="P65" s="2"/>
      <c r="Q65" s="4"/>
      <c r="R65" s="4"/>
      <c r="S65" s="4"/>
      <c r="T65" s="4"/>
      <c r="U65" s="4"/>
      <c r="V65" s="4"/>
      <c r="W65" s="4"/>
      <c r="X65" s="4"/>
      <c r="Y65" s="4"/>
      <c r="Z65" s="4"/>
    </row>
    <row r="66" spans="1:26" ht="16.5" customHeight="1">
      <c r="A66" s="89">
        <v>20</v>
      </c>
      <c r="B66" s="84" t="str">
        <f>IF(MID('2. Identificación del Riesgo'!H66:H68,1,27)="Seguridad de la Información",'2. Identificación del Riesgo'!B66:B68,
IF('2. Identificación del Riesgo'!H66:H68="","",
IF(MID('2. Identificación del Riesgo'!H66:H68,1,27)&lt;&gt;"Seguridad de la Información","No aplica")))</f>
        <v/>
      </c>
      <c r="C66" s="84" t="str">
        <f>IF(MID('2. Identificación del Riesgo'!H66:H68,1,27)="Seguridad de la Información",'2. Identificación del Riesgo'!C66:C68,
IF('2. Identificación del Riesgo'!H66:H68="","",
IF(MID('2. Identificación del Riesgo'!H66:H68,1,27)&lt;&gt;"Seguridad de la Información","No aplica")))</f>
        <v/>
      </c>
      <c r="D66" s="84" t="str">
        <f>IF(MID('2. Identificación del Riesgo'!H66:H68,1,27)="Seguridad de la Información",'2. Identificación del Riesgo'!G66:G68,
IF('2. Identificación del Riesgo'!H66:H68="","",
IF(MID('2. Identificación del Riesgo'!H66:H68,1,27)&lt;&gt;"Seguridad de la Información","No aplica")))</f>
        <v/>
      </c>
      <c r="E66" s="84" t="str">
        <f>IF(MID('2. Identificación del Riesgo'!H66:H68,1,27)="Seguridad de la Información",'2. Identificación del Riesgo'!H66:H68,
IF('2. Identificación del Riesgo'!H66:H68="","",
IF(MID('2. Identificación del Riesgo'!H66:H68,1,27)&lt;&gt;"Seguridad de la Información","No aplica")))</f>
        <v/>
      </c>
      <c r="F66" s="84" t="str">
        <f>IF(MID('2. Identificación del Riesgo'!H66:H68,1,27)="Seguridad de la Información",'2. Identificación del Riesgo'!I66:I68,
IF('2. Identificación del Riesgo'!H66:H68="","",
IF(MID('2. Identificación del Riesgo'!H66:H68,1,27)&lt;&gt;"Seguridad de la Información","No aplica")))</f>
        <v/>
      </c>
      <c r="G66" s="8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4"/>
      <c r="I66" s="84"/>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4"/>
      <c r="L66" s="84"/>
      <c r="M66" s="3"/>
      <c r="N66" s="3"/>
      <c r="O66" s="3"/>
      <c r="P66" s="3"/>
      <c r="Q66" s="4"/>
      <c r="R66" s="4"/>
      <c r="S66" s="4"/>
      <c r="T66" s="4"/>
      <c r="U66" s="4"/>
      <c r="V66" s="4"/>
      <c r="W66" s="4"/>
      <c r="X66" s="4"/>
      <c r="Y66" s="4"/>
      <c r="Z66" s="4"/>
    </row>
    <row r="67" spans="1:26" ht="16.5" customHeight="1">
      <c r="A67" s="82"/>
      <c r="B67" s="82"/>
      <c r="C67" s="82"/>
      <c r="D67" s="82"/>
      <c r="E67" s="82"/>
      <c r="F67" s="82"/>
      <c r="G67" s="82"/>
      <c r="H67" s="82"/>
      <c r="I67" s="82"/>
      <c r="J67" s="82"/>
      <c r="K67" s="82"/>
      <c r="L67" s="82"/>
      <c r="M67" s="2"/>
      <c r="N67" s="2"/>
      <c r="O67" s="2"/>
      <c r="P67" s="2"/>
      <c r="Q67" s="4"/>
      <c r="R67" s="4"/>
      <c r="S67" s="4"/>
      <c r="T67" s="4"/>
      <c r="U67" s="4"/>
      <c r="V67" s="4"/>
      <c r="W67" s="4"/>
      <c r="X67" s="4"/>
      <c r="Y67" s="4"/>
      <c r="Z67" s="4"/>
    </row>
    <row r="68" spans="1:26" ht="16.5" customHeight="1">
      <c r="A68" s="83"/>
      <c r="B68" s="83"/>
      <c r="C68" s="83"/>
      <c r="D68" s="83"/>
      <c r="E68" s="83"/>
      <c r="F68" s="83"/>
      <c r="G68" s="83"/>
      <c r="H68" s="83"/>
      <c r="I68" s="83"/>
      <c r="J68" s="83"/>
      <c r="K68" s="83"/>
      <c r="L68" s="8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0" t="s">
        <v>203</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0" t="s">
        <v>204</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0" t="s">
        <v>205</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0" t="s">
        <v>206</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6" t="s">
        <v>100</v>
      </c>
      <c r="B6" s="58"/>
      <c r="C6" s="58"/>
      <c r="D6" s="59"/>
      <c r="E6" s="96" t="s">
        <v>207</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95" t="s">
        <v>98</v>
      </c>
      <c r="B7" s="91" t="s">
        <v>99</v>
      </c>
      <c r="C7" s="92" t="s">
        <v>107</v>
      </c>
      <c r="D7" s="92" t="s">
        <v>108</v>
      </c>
      <c r="E7" s="90" t="s">
        <v>208</v>
      </c>
      <c r="F7" s="90" t="s">
        <v>209</v>
      </c>
      <c r="G7" s="90" t="s">
        <v>210</v>
      </c>
      <c r="H7" s="92" t="s">
        <v>211</v>
      </c>
      <c r="I7" s="104" t="s">
        <v>212</v>
      </c>
      <c r="J7" s="105"/>
      <c r="K7" s="106"/>
      <c r="L7" s="107" t="s">
        <v>213</v>
      </c>
      <c r="M7" s="58"/>
      <c r="N7" s="58"/>
      <c r="O7" s="58"/>
      <c r="P7" s="58"/>
      <c r="Q7" s="58"/>
      <c r="R7" s="108" t="s">
        <v>214</v>
      </c>
      <c r="S7" s="107" t="s">
        <v>101</v>
      </c>
      <c r="T7" s="58"/>
      <c r="U7" s="108" t="s">
        <v>215</v>
      </c>
      <c r="V7" s="108" t="s">
        <v>216</v>
      </c>
      <c r="W7" s="3"/>
      <c r="X7" s="3"/>
      <c r="Y7" s="3"/>
      <c r="Z7" s="3"/>
      <c r="AA7" s="3"/>
      <c r="AB7" s="3"/>
      <c r="AC7" s="3"/>
      <c r="AD7" s="3"/>
      <c r="AE7" s="3"/>
      <c r="AF7" s="3"/>
      <c r="AG7" s="3"/>
      <c r="AH7" s="3"/>
      <c r="AI7" s="3"/>
      <c r="AJ7" s="3"/>
      <c r="AK7" s="3"/>
      <c r="AL7" s="3"/>
      <c r="AM7" s="3"/>
    </row>
    <row r="8" spans="1:39" ht="52.5" customHeight="1">
      <c r="A8" s="83"/>
      <c r="B8" s="83"/>
      <c r="C8" s="83"/>
      <c r="D8" s="83"/>
      <c r="E8" s="83"/>
      <c r="F8" s="83"/>
      <c r="G8" s="83"/>
      <c r="H8" s="83"/>
      <c r="I8" s="19" t="s">
        <v>217</v>
      </c>
      <c r="J8" s="20" t="s">
        <v>218</v>
      </c>
      <c r="K8" s="19" t="s">
        <v>219</v>
      </c>
      <c r="L8" s="19" t="s">
        <v>220</v>
      </c>
      <c r="M8" s="19" t="s">
        <v>221</v>
      </c>
      <c r="N8" s="19" t="s">
        <v>222</v>
      </c>
      <c r="O8" s="19" t="s">
        <v>223</v>
      </c>
      <c r="P8" s="19" t="s">
        <v>224</v>
      </c>
      <c r="Q8" s="21" t="s">
        <v>225</v>
      </c>
      <c r="R8" s="83"/>
      <c r="S8" s="20" t="s">
        <v>226</v>
      </c>
      <c r="T8" s="20" t="s">
        <v>227</v>
      </c>
      <c r="U8" s="83"/>
      <c r="V8" s="83"/>
      <c r="W8" s="16"/>
      <c r="X8" s="16"/>
      <c r="Y8" s="16"/>
      <c r="Z8" s="16"/>
      <c r="AA8" s="16"/>
      <c r="AB8" s="16"/>
      <c r="AC8" s="16"/>
      <c r="AD8" s="16"/>
      <c r="AE8" s="16"/>
      <c r="AF8" s="16"/>
      <c r="AG8" s="16"/>
      <c r="AH8" s="16"/>
      <c r="AI8" s="16"/>
      <c r="AJ8" s="16"/>
      <c r="AK8" s="16"/>
      <c r="AL8" s="16"/>
      <c r="AM8" s="16"/>
    </row>
    <row r="9" spans="1:39" ht="30.7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2"/>
      <c r="B10" s="82"/>
      <c r="C10" s="82"/>
      <c r="D10" s="82"/>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3"/>
      <c r="B11" s="83"/>
      <c r="C11" s="83"/>
      <c r="D11" s="83"/>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No aplica</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No aplica</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No aplica</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75" customHeight="1">
      <c r="A13" s="82"/>
      <c r="B13" s="82"/>
      <c r="C13" s="82"/>
      <c r="D13" s="82"/>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3"/>
      <c r="B14" s="83"/>
      <c r="C14" s="83"/>
      <c r="D14" s="83"/>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No aplica</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No aplica</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No aplica</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2"/>
      <c r="B16" s="82"/>
      <c r="C16" s="82"/>
      <c r="D16" s="82"/>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3"/>
      <c r="B17" s="83"/>
      <c r="C17" s="83"/>
      <c r="D17" s="83"/>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Manejo de Emergencias y Desastres</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Incumplimiento de las actividades establecidas en el plan de acción</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Estratégico</v>
      </c>
      <c r="E18" s="22" t="s">
        <v>228</v>
      </c>
      <c r="F18" s="22" t="s">
        <v>229</v>
      </c>
      <c r="G18" s="22" t="s">
        <v>230</v>
      </c>
      <c r="H18" s="22" t="str">
        <f t="shared" si="0"/>
        <v>Líderes de grupos funcionales realizan seguimiento a las actividades del plan de acción mensualmente con el fin de establecer el estado de avance de los compromisos establecidos</v>
      </c>
      <c r="I18" s="23" t="s">
        <v>231</v>
      </c>
      <c r="J18" s="23" t="str">
        <f t="shared" si="1"/>
        <v>Afecta probabilidad</v>
      </c>
      <c r="K18" s="23" t="s">
        <v>232</v>
      </c>
      <c r="L18" s="23" t="s">
        <v>233</v>
      </c>
      <c r="M18" s="23" t="s">
        <v>234</v>
      </c>
      <c r="N18" s="23" t="s">
        <v>235</v>
      </c>
      <c r="O18" s="23" t="s">
        <v>236</v>
      </c>
      <c r="P18" s="23" t="s">
        <v>237</v>
      </c>
      <c r="Q18" s="23" t="s">
        <v>238</v>
      </c>
      <c r="R18" s="24">
        <f t="shared" si="2"/>
        <v>0.4</v>
      </c>
      <c r="S18" s="25">
        <f>IF(OR(J18="",J18=0),"",
IF(J18="Afecta probabilidad",'2. Identificación del Riesgo'!$L$18,""))</f>
        <v>0.4</v>
      </c>
      <c r="T18" s="25" t="str">
        <f>IF(OR(J18="",J18=0),"",
IF(J18="Afecta Impacto",'2. Identificación del Riesgo'!$O$18,""))</f>
        <v/>
      </c>
      <c r="U18" s="25">
        <f t="shared" si="3"/>
        <v>0.24</v>
      </c>
      <c r="V18" s="25">
        <f t="shared" si="4"/>
        <v>0</v>
      </c>
      <c r="W18" s="3"/>
      <c r="X18" s="3"/>
      <c r="Y18" s="3"/>
      <c r="Z18" s="3"/>
      <c r="AA18" s="3"/>
      <c r="AB18" s="3"/>
      <c r="AC18" s="3"/>
      <c r="AD18" s="3"/>
      <c r="AE18" s="3"/>
      <c r="AF18" s="3"/>
      <c r="AG18" s="3"/>
      <c r="AH18" s="3"/>
      <c r="AI18" s="3"/>
      <c r="AJ18" s="3"/>
      <c r="AK18" s="3"/>
      <c r="AL18" s="3"/>
      <c r="AM18" s="3"/>
    </row>
    <row r="19" spans="1:39" ht="30.75" customHeight="1">
      <c r="A19" s="82"/>
      <c r="B19" s="82"/>
      <c r="C19" s="82"/>
      <c r="D19" s="82"/>
      <c r="E19" s="22" t="s">
        <v>239</v>
      </c>
      <c r="F19" s="22" t="s">
        <v>240</v>
      </c>
      <c r="G19" s="22" t="s">
        <v>241</v>
      </c>
      <c r="H19" s="22" t="str">
        <f t="shared" si="0"/>
        <v>Subdirector revisa el avance de las actividades del plan de acción cada dos meses con el fin de establecer el estado de avance de los compromisos establecidos</v>
      </c>
      <c r="I19" s="23" t="s">
        <v>231</v>
      </c>
      <c r="J19" s="23" t="str">
        <f t="shared" si="1"/>
        <v>Afecta probabilidad</v>
      </c>
      <c r="K19" s="23" t="s">
        <v>232</v>
      </c>
      <c r="L19" s="23" t="s">
        <v>233</v>
      </c>
      <c r="M19" s="23" t="s">
        <v>234</v>
      </c>
      <c r="N19" s="23" t="s">
        <v>235</v>
      </c>
      <c r="O19" s="23" t="s">
        <v>236</v>
      </c>
      <c r="P19" s="23" t="s">
        <v>242</v>
      </c>
      <c r="Q19" s="23" t="s">
        <v>243</v>
      </c>
      <c r="R19" s="24">
        <f t="shared" si="2"/>
        <v>0.4</v>
      </c>
      <c r="S19" s="25">
        <f>IF(OR(J19="",J19=0),"",
IF(J19="Afecta probabilidad",
IF(J18="Afecta probabilidad",S18-(S18*R18),'2. Identificación del Riesgo'!$L$18),""))</f>
        <v>0.24</v>
      </c>
      <c r="T19" s="25" t="str">
        <f>IF(OR(J19="",J19=0),"",
IF(J19="Afecta Impacto",
IF(J18="Afecta Impacto",T18-(T18*R18),'2. Identificación del Riesgo'!$O$18),""))</f>
        <v/>
      </c>
      <c r="U19" s="25">
        <f t="shared" si="3"/>
        <v>0.14399999999999999</v>
      </c>
      <c r="V19" s="25">
        <f t="shared" si="4"/>
        <v>0</v>
      </c>
      <c r="W19" s="3"/>
      <c r="X19" s="3"/>
      <c r="Y19" s="3"/>
      <c r="Z19" s="3"/>
      <c r="AA19" s="3"/>
      <c r="AB19" s="3"/>
      <c r="AC19" s="3"/>
      <c r="AD19" s="3"/>
      <c r="AE19" s="3"/>
      <c r="AF19" s="3"/>
      <c r="AG19" s="3"/>
      <c r="AH19" s="3"/>
      <c r="AI19" s="3"/>
      <c r="AJ19" s="3"/>
      <c r="AK19" s="3"/>
      <c r="AL19" s="3"/>
      <c r="AM19" s="3"/>
    </row>
    <row r="20" spans="1:39" ht="30.75" customHeight="1">
      <c r="A20" s="83"/>
      <c r="B20" s="83"/>
      <c r="C20" s="83"/>
      <c r="D20" s="83"/>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No aplica</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No aplica</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No aplica</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2"/>
      <c r="B22" s="82"/>
      <c r="C22" s="82"/>
      <c r="D22" s="82"/>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3"/>
      <c r="B23" s="83"/>
      <c r="C23" s="83"/>
      <c r="D23" s="83"/>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Manejo de Emergencias y Desastres</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no atención oportuna de las solicitudes para atención de eventos o emergencias que lleguen a presentarse por falta de suministros disponibles en
el CDLyR</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244</v>
      </c>
      <c r="F24" s="22" t="s">
        <v>245</v>
      </c>
      <c r="G24" s="22" t="s">
        <v>246</v>
      </c>
      <c r="H24" s="22" t="str">
        <f t="shared" si="0"/>
        <v>El supervisor del contrato verifica mensualmente el estado de ejecución con el fin de establecer las necesidades de requerimientos</v>
      </c>
      <c r="I24" s="23" t="s">
        <v>231</v>
      </c>
      <c r="J24" s="23" t="str">
        <f t="shared" si="1"/>
        <v>Afecta probabilidad</v>
      </c>
      <c r="K24" s="23" t="s">
        <v>232</v>
      </c>
      <c r="L24" s="23" t="s">
        <v>247</v>
      </c>
      <c r="M24" s="23" t="s">
        <v>234</v>
      </c>
      <c r="N24" s="23" t="s">
        <v>235</v>
      </c>
      <c r="O24" s="23" t="s">
        <v>236</v>
      </c>
      <c r="P24" s="23" t="s">
        <v>248</v>
      </c>
      <c r="Q24" s="23" t="s">
        <v>249</v>
      </c>
      <c r="R24" s="24">
        <f t="shared" si="2"/>
        <v>0.4</v>
      </c>
      <c r="S24" s="25">
        <f>IF(OR(J24="",J24=0),"",
IF(J24="Afecta probabilidad",'2. Identificación del Riesgo'!$L$24,""))</f>
        <v>0.6</v>
      </c>
      <c r="T24" s="25" t="str">
        <f>IF(OR(J24="",J24=0),"",
IF(J24="Afecta Impacto",'2. Identificación del Riesgo'!$O$24,""))</f>
        <v/>
      </c>
      <c r="U24" s="25">
        <f t="shared" si="3"/>
        <v>0.36</v>
      </c>
      <c r="V24" s="25">
        <f t="shared" si="4"/>
        <v>0</v>
      </c>
      <c r="W24" s="3"/>
      <c r="X24" s="3"/>
      <c r="Y24" s="3"/>
      <c r="Z24" s="3"/>
      <c r="AA24" s="3"/>
      <c r="AB24" s="3"/>
      <c r="AC24" s="3"/>
      <c r="AD24" s="3"/>
      <c r="AE24" s="3"/>
      <c r="AF24" s="3"/>
      <c r="AG24" s="3"/>
      <c r="AH24" s="3"/>
      <c r="AI24" s="3"/>
      <c r="AJ24" s="3"/>
      <c r="AK24" s="3"/>
      <c r="AL24" s="3"/>
      <c r="AM24" s="3"/>
    </row>
    <row r="25" spans="1:39" ht="30.75" customHeight="1">
      <c r="A25" s="82"/>
      <c r="B25" s="82"/>
      <c r="C25" s="82"/>
      <c r="D25" s="82"/>
      <c r="E25" s="22" t="s">
        <v>250</v>
      </c>
      <c r="F25" s="22" t="s">
        <v>251</v>
      </c>
      <c r="G25" s="22" t="s">
        <v>252</v>
      </c>
      <c r="H25" s="22" t="str">
        <f t="shared" si="0"/>
        <v>El personal de servicios de logística   diariamente adelantan la revisión del inventario de los elementos del CDLyR de acuerdo a la programación establecida en el software realizando el respectivo registro.</v>
      </c>
      <c r="I25" s="23" t="s">
        <v>231</v>
      </c>
      <c r="J25" s="23" t="str">
        <f t="shared" si="1"/>
        <v>Afecta probabilidad</v>
      </c>
      <c r="K25" s="23" t="s">
        <v>232</v>
      </c>
      <c r="L25" s="23" t="s">
        <v>247</v>
      </c>
      <c r="M25" s="23" t="s">
        <v>253</v>
      </c>
      <c r="N25" s="23" t="s">
        <v>235</v>
      </c>
      <c r="O25" s="23" t="s">
        <v>236</v>
      </c>
      <c r="P25" s="23" t="s">
        <v>254</v>
      </c>
      <c r="Q25" s="23" t="s">
        <v>255</v>
      </c>
      <c r="R25" s="24">
        <f t="shared" si="2"/>
        <v>0.4</v>
      </c>
      <c r="S25" s="25">
        <f>IF(OR(J25="",J25=0),"",
IF(J25="Afecta probabilidad",
IF(J24="Afecta probabilidad",S24-(S24*R24),'2. Identificación del Riesgo'!$L$24),""))</f>
        <v>0.36</v>
      </c>
      <c r="T25" s="25" t="str">
        <f>IF(OR(J25="",J25=0),"",
IF(J25="Afecta Impacto",
IF(J24="Afecta Impacto",T24-(T24*R24),'2. Identificación del Riesgo'!$O$24),""))</f>
        <v/>
      </c>
      <c r="U25" s="25">
        <f t="shared" si="3"/>
        <v>0.216</v>
      </c>
      <c r="V25" s="25">
        <f t="shared" si="4"/>
        <v>0</v>
      </c>
      <c r="W25" s="3"/>
      <c r="X25" s="3"/>
      <c r="Y25" s="3"/>
      <c r="Z25" s="3"/>
      <c r="AA25" s="3"/>
      <c r="AB25" s="3"/>
      <c r="AC25" s="3"/>
      <c r="AD25" s="3"/>
      <c r="AE25" s="3"/>
      <c r="AF25" s="3"/>
      <c r="AG25" s="3"/>
      <c r="AH25" s="3"/>
      <c r="AI25" s="3"/>
      <c r="AJ25" s="3"/>
      <c r="AK25" s="3"/>
      <c r="AL25" s="3"/>
      <c r="AM25" s="3"/>
    </row>
    <row r="26" spans="1:39" ht="30.75" customHeight="1">
      <c r="A26" s="83"/>
      <c r="B26" s="83"/>
      <c r="C26" s="83"/>
      <c r="D26" s="83"/>
      <c r="E26" s="22" t="s">
        <v>256</v>
      </c>
      <c r="F26" s="22" t="s">
        <v>257</v>
      </c>
      <c r="G26" s="22" t="s">
        <v>258</v>
      </c>
      <c r="H26" s="22" t="str">
        <f t="shared" si="0"/>
        <v>El subdirector de Manejo de Emergencias y Desastres cuando se requiera establece la necesidad de adelantar contratos mediante la modalidad de urgencia manifiesta con el fin de contar de manera inmediata con suministros requeridos para la atención de emergencias, calamidades o desastres</v>
      </c>
      <c r="I26" s="23" t="s">
        <v>259</v>
      </c>
      <c r="J26" s="23" t="str">
        <f t="shared" si="1"/>
        <v>Afecta Impacto</v>
      </c>
      <c r="K26" s="23" t="s">
        <v>232</v>
      </c>
      <c r="L26" s="23" t="s">
        <v>247</v>
      </c>
      <c r="M26" s="23" t="s">
        <v>253</v>
      </c>
      <c r="N26" s="23" t="s">
        <v>235</v>
      </c>
      <c r="O26" s="23" t="s">
        <v>260</v>
      </c>
      <c r="P26" s="23" t="s">
        <v>260</v>
      </c>
      <c r="Q26" s="23" t="s">
        <v>261</v>
      </c>
      <c r="R26" s="24">
        <f t="shared" si="2"/>
        <v>0.25</v>
      </c>
      <c r="S26" s="25" t="str">
        <f>IF(OR(J26="",J26=0),"",
IF(J26="Afecta probabilidad",
IF(J25="Afecta probabilidad",S25-(S25*R25),
IF(J24="Afecta probabilidad",S24-(S24*R24),'2. Identificación del Riesgo'!$L$24)),""))</f>
        <v/>
      </c>
      <c r="T26" s="25">
        <f>IF(OR(J26="",J26=0),"",
IF(J26="Afecta Impacto",
IF(J25="Afecta Impacto",T25-(T25*R25),
IF(J24="Afecta Impacto",T24-(T24*R24),'2. Identificación del Riesgo'!$O$24)),""))</f>
        <v>0.6</v>
      </c>
      <c r="U26" s="25">
        <f t="shared" si="3"/>
        <v>0</v>
      </c>
      <c r="V26" s="25">
        <f t="shared" si="4"/>
        <v>0.44999999999999996</v>
      </c>
      <c r="W26" s="3"/>
      <c r="X26" s="3"/>
      <c r="Y26" s="3"/>
      <c r="Z26" s="3"/>
      <c r="AA26" s="3"/>
      <c r="AB26" s="3"/>
      <c r="AC26" s="3"/>
      <c r="AD26" s="3"/>
      <c r="AE26" s="3"/>
      <c r="AF26" s="3"/>
      <c r="AG26" s="3"/>
      <c r="AH26" s="3"/>
      <c r="AI26" s="3"/>
      <c r="AJ26" s="3"/>
      <c r="AK26" s="3"/>
      <c r="AL26" s="3"/>
      <c r="AM26" s="3"/>
    </row>
    <row r="27" spans="1:39" ht="30.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2"/>
      <c r="B28" s="82"/>
      <c r="C28" s="82"/>
      <c r="D28" s="82"/>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3"/>
      <c r="B29" s="83"/>
      <c r="C29" s="83"/>
      <c r="D29" s="83"/>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2"/>
      <c r="B31" s="82"/>
      <c r="C31" s="82"/>
      <c r="D31" s="82"/>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3"/>
      <c r="B32" s="83"/>
      <c r="C32" s="83"/>
      <c r="D32" s="83"/>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2"/>
      <c r="B34" s="82"/>
      <c r="C34" s="82"/>
      <c r="D34" s="82"/>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3"/>
      <c r="B35" s="83"/>
      <c r="C35" s="83"/>
      <c r="D35" s="83"/>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2"/>
      <c r="B37" s="82"/>
      <c r="C37" s="82"/>
      <c r="D37" s="82"/>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3"/>
      <c r="B38" s="83"/>
      <c r="C38" s="83"/>
      <c r="D38" s="83"/>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2"/>
      <c r="B40" s="82"/>
      <c r="C40" s="82"/>
      <c r="D40" s="82"/>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3"/>
      <c r="B41" s="83"/>
      <c r="C41" s="83"/>
      <c r="D41" s="83"/>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2"/>
      <c r="B43" s="82"/>
      <c r="C43" s="82"/>
      <c r="D43" s="82"/>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3"/>
      <c r="B44" s="83"/>
      <c r="C44" s="83"/>
      <c r="D44" s="83"/>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2"/>
      <c r="B46" s="82"/>
      <c r="C46" s="82"/>
      <c r="D46" s="82"/>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3"/>
      <c r="B47" s="83"/>
      <c r="C47" s="83"/>
      <c r="D47" s="83"/>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2"/>
      <c r="B49" s="82"/>
      <c r="C49" s="82"/>
      <c r="D49" s="82"/>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3"/>
      <c r="B50" s="83"/>
      <c r="C50" s="83"/>
      <c r="D50" s="83"/>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2"/>
      <c r="B52" s="82"/>
      <c r="C52" s="82"/>
      <c r="D52" s="82"/>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3"/>
      <c r="B53" s="83"/>
      <c r="C53" s="83"/>
      <c r="D53" s="83"/>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2"/>
      <c r="B55" s="82"/>
      <c r="C55" s="82"/>
      <c r="D55" s="82"/>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3"/>
      <c r="B56" s="83"/>
      <c r="C56" s="83"/>
      <c r="D56" s="83"/>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2"/>
      <c r="B58" s="82"/>
      <c r="C58" s="82"/>
      <c r="D58" s="82"/>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3"/>
      <c r="B59" s="83"/>
      <c r="C59" s="83"/>
      <c r="D59" s="83"/>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2"/>
      <c r="B61" s="82"/>
      <c r="C61" s="82"/>
      <c r="D61" s="82"/>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3"/>
      <c r="B62" s="83"/>
      <c r="C62" s="83"/>
      <c r="D62" s="83"/>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2"/>
      <c r="B64" s="82"/>
      <c r="C64" s="82"/>
      <c r="D64" s="82"/>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3"/>
      <c r="B65" s="83"/>
      <c r="C65" s="83"/>
      <c r="D65" s="83"/>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2"/>
      <c r="B67" s="82"/>
      <c r="C67" s="82"/>
      <c r="D67" s="82"/>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3"/>
      <c r="B68" s="83"/>
      <c r="C68" s="83"/>
      <c r="D68" s="83"/>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Listas!$J$2:$J$4</xm:f>
          </x14:formula1>
          <xm:sqref>K9:K68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0" t="s">
        <v>262</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0" t="s">
        <v>263</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0" t="s">
        <v>264</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0" t="s">
        <v>265</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6" t="s">
        <v>100</v>
      </c>
      <c r="B6" s="58"/>
      <c r="C6" s="58"/>
      <c r="D6" s="59"/>
      <c r="E6" s="96" t="s">
        <v>211</v>
      </c>
      <c r="F6" s="58"/>
      <c r="G6" s="58"/>
      <c r="H6" s="58"/>
      <c r="I6" s="58"/>
      <c r="J6" s="59"/>
      <c r="K6" s="96" t="s">
        <v>266</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95" t="s">
        <v>98</v>
      </c>
      <c r="B7" s="91" t="s">
        <v>99</v>
      </c>
      <c r="C7" s="92" t="s">
        <v>107</v>
      </c>
      <c r="D7" s="92" t="s">
        <v>108</v>
      </c>
      <c r="E7" s="98" t="s">
        <v>208</v>
      </c>
      <c r="F7" s="98" t="s">
        <v>267</v>
      </c>
      <c r="G7" s="98" t="s">
        <v>268</v>
      </c>
      <c r="H7" s="98" t="s">
        <v>269</v>
      </c>
      <c r="I7" s="98" t="s">
        <v>270</v>
      </c>
      <c r="J7" s="98" t="s">
        <v>271</v>
      </c>
      <c r="K7" s="110" t="s">
        <v>272</v>
      </c>
      <c r="L7" s="110" t="s">
        <v>273</v>
      </c>
      <c r="M7" s="110" t="s">
        <v>274</v>
      </c>
      <c r="N7" s="110" t="s">
        <v>275</v>
      </c>
      <c r="O7" s="110" t="s">
        <v>276</v>
      </c>
      <c r="P7" s="110" t="s">
        <v>277</v>
      </c>
      <c r="Q7" s="110" t="s">
        <v>278</v>
      </c>
      <c r="R7" s="92" t="s">
        <v>279</v>
      </c>
      <c r="S7" s="92" t="s">
        <v>280</v>
      </c>
      <c r="T7" s="92" t="s">
        <v>281</v>
      </c>
      <c r="U7" s="98" t="s">
        <v>282</v>
      </c>
      <c r="V7" s="92" t="s">
        <v>283</v>
      </c>
      <c r="W7" s="92" t="s">
        <v>284</v>
      </c>
      <c r="X7" s="92" t="s">
        <v>285</v>
      </c>
      <c r="Y7" s="92" t="s">
        <v>286</v>
      </c>
      <c r="Z7" s="98" t="s">
        <v>287</v>
      </c>
      <c r="AA7" s="92" t="s">
        <v>288</v>
      </c>
      <c r="AB7" s="92" t="s">
        <v>289</v>
      </c>
      <c r="AC7" s="3"/>
      <c r="AD7" s="3"/>
      <c r="AE7" s="3"/>
      <c r="AF7" s="3"/>
      <c r="AG7" s="3"/>
      <c r="AH7" s="3"/>
      <c r="AI7" s="3"/>
      <c r="AJ7" s="3"/>
      <c r="AK7" s="3"/>
      <c r="AL7" s="3"/>
      <c r="AM7" s="3"/>
      <c r="AN7" s="3"/>
      <c r="AO7" s="3"/>
      <c r="AP7" s="3"/>
      <c r="AQ7" s="3"/>
      <c r="AR7" s="3"/>
    </row>
    <row r="8" spans="1:44" ht="59.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16"/>
      <c r="AD8" s="16"/>
      <c r="AE8" s="16"/>
      <c r="AF8" s="16"/>
      <c r="AG8" s="16"/>
      <c r="AH8" s="16"/>
      <c r="AI8" s="16"/>
      <c r="AJ8" s="16"/>
      <c r="AK8" s="16"/>
      <c r="AL8" s="16"/>
      <c r="AM8" s="16"/>
      <c r="AN8" s="16"/>
      <c r="AO8" s="16"/>
      <c r="AP8" s="16"/>
      <c r="AQ8" s="16"/>
      <c r="AR8" s="16"/>
    </row>
    <row r="9" spans="1:44" ht="86.2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Manejo de Emergencias y Desastres</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Uso  de los elementos del CDLyR para actividades contrarias al objeto que fueron adquiridos para el favorecimiento de un tercero</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290</v>
      </c>
      <c r="F9" s="26" t="s">
        <v>291</v>
      </c>
      <c r="G9" s="26" t="s">
        <v>292</v>
      </c>
      <c r="H9" s="27" t="s">
        <v>293</v>
      </c>
      <c r="I9" s="27" t="s">
        <v>294</v>
      </c>
      <c r="J9" s="27" t="s">
        <v>295</v>
      </c>
      <c r="K9" s="28" t="s">
        <v>296</v>
      </c>
      <c r="L9" s="28" t="s">
        <v>297</v>
      </c>
      <c r="M9" s="28" t="s">
        <v>298</v>
      </c>
      <c r="N9" s="28" t="s">
        <v>299</v>
      </c>
      <c r="O9" s="28" t="s">
        <v>300</v>
      </c>
      <c r="P9" s="28" t="s">
        <v>301</v>
      </c>
      <c r="Q9" s="28" t="s">
        <v>302</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303</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09">
        <f>IF(AND(S9="",S10="",S11=""),"",AVERAGE(S9:S11))</f>
        <v>100</v>
      </c>
      <c r="X9" s="109" t="str">
        <f>IF(W9="","",
IF(W9=100,"Fuerte",
IF(W9&lt;50,"Débil",
IF(OR(W9&gt;=50,W9&lt;100),"Moderado",""))))</f>
        <v>Fuerte</v>
      </c>
      <c r="Y9" s="84" t="str">
        <f>IF(X9="","",IF(X9="Fuerte","NO","SI"))</f>
        <v>NO</v>
      </c>
      <c r="Z9" s="84" t="s">
        <v>304</v>
      </c>
      <c r="AA9" s="84">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85"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97.5" customHeight="1">
      <c r="A10" s="82"/>
      <c r="B10" s="82"/>
      <c r="C10" s="82"/>
      <c r="D10" s="82"/>
      <c r="E10" s="26" t="s">
        <v>290</v>
      </c>
      <c r="F10" s="26" t="s">
        <v>305</v>
      </c>
      <c r="G10" s="26" t="s">
        <v>306</v>
      </c>
      <c r="H10" s="27" t="s">
        <v>307</v>
      </c>
      <c r="I10" s="27" t="s">
        <v>308</v>
      </c>
      <c r="J10" s="27" t="s">
        <v>309</v>
      </c>
      <c r="K10" s="28" t="s">
        <v>296</v>
      </c>
      <c r="L10" s="28" t="s">
        <v>297</v>
      </c>
      <c r="M10" s="28" t="s">
        <v>298</v>
      </c>
      <c r="N10" s="28" t="s">
        <v>299</v>
      </c>
      <c r="O10" s="28" t="s">
        <v>300</v>
      </c>
      <c r="P10" s="28" t="s">
        <v>301</v>
      </c>
      <c r="Q10" s="28" t="s">
        <v>302</v>
      </c>
      <c r="R10" s="23" t="str">
        <f t="shared" si="0"/>
        <v>Fuerte</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100</v>
      </c>
      <c r="T10" s="23" t="str">
        <f t="shared" si="1"/>
        <v>No debe establecer un plan de acción para mejorar el diseño del control.</v>
      </c>
      <c r="U10" s="23" t="s">
        <v>303</v>
      </c>
      <c r="V10" s="23" t="str">
        <f t="shared" si="2"/>
        <v>Fuerte</v>
      </c>
      <c r="W10" s="82"/>
      <c r="X10" s="82"/>
      <c r="Y10" s="82"/>
      <c r="Z10" s="82"/>
      <c r="AA10" s="82"/>
      <c r="AB10" s="82"/>
      <c r="AC10" s="3"/>
      <c r="AD10" s="3"/>
      <c r="AE10" s="3"/>
      <c r="AF10" s="3"/>
      <c r="AG10" s="3"/>
      <c r="AH10" s="3"/>
      <c r="AI10" s="3"/>
      <c r="AJ10" s="3"/>
      <c r="AK10" s="3"/>
      <c r="AL10" s="3"/>
      <c r="AM10" s="3"/>
      <c r="AN10" s="3"/>
      <c r="AO10" s="3"/>
      <c r="AP10" s="3"/>
      <c r="AQ10" s="3"/>
      <c r="AR10" s="3"/>
    </row>
    <row r="11" spans="1:44" ht="45.75" customHeight="1">
      <c r="A11" s="83"/>
      <c r="B11" s="83"/>
      <c r="C11" s="83"/>
      <c r="D11" s="83"/>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3"/>
      <c r="X11" s="83"/>
      <c r="Y11" s="83"/>
      <c r="Z11" s="83"/>
      <c r="AA11" s="83"/>
      <c r="AB11" s="83"/>
      <c r="AC11" s="3"/>
      <c r="AD11" s="3"/>
      <c r="AE11" s="3"/>
      <c r="AF11" s="3"/>
      <c r="AG11" s="3"/>
      <c r="AH11" s="3"/>
      <c r="AI11" s="3"/>
      <c r="AJ11" s="3"/>
      <c r="AK11" s="3"/>
      <c r="AL11" s="3"/>
      <c r="AM11" s="3"/>
      <c r="AN11" s="3"/>
      <c r="AO11" s="3"/>
      <c r="AP11" s="3"/>
      <c r="AQ11" s="3"/>
      <c r="AR11" s="3"/>
    </row>
    <row r="12" spans="1:44" ht="96.7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Manejo de Emergencias y Desastres</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Otorgamiento de la AHCP sin el cumplimiento de los requisitos para el favorecimiento de un tercero</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E12" s="29" t="s">
        <v>310</v>
      </c>
      <c r="F12" s="29" t="s">
        <v>311</v>
      </c>
      <c r="G12" s="29" t="s">
        <v>312</v>
      </c>
      <c r="H12" s="30" t="s">
        <v>313</v>
      </c>
      <c r="I12" s="30" t="s">
        <v>314</v>
      </c>
      <c r="J12" s="30" t="s">
        <v>315</v>
      </c>
      <c r="K12" s="28" t="s">
        <v>296</v>
      </c>
      <c r="L12" s="28" t="s">
        <v>297</v>
      </c>
      <c r="M12" s="28" t="s">
        <v>298</v>
      </c>
      <c r="N12" s="28" t="s">
        <v>299</v>
      </c>
      <c r="O12" s="28" t="s">
        <v>300</v>
      </c>
      <c r="P12" s="28" t="s">
        <v>301</v>
      </c>
      <c r="Q12" s="28" t="s">
        <v>302</v>
      </c>
      <c r="R12" s="23" t="str">
        <f t="shared" si="0"/>
        <v>Fuerte</v>
      </c>
      <c r="S12" s="23">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100</v>
      </c>
      <c r="T12" s="23" t="str">
        <f t="shared" si="1"/>
        <v>No debe establecer un plan de acción para mejorar el diseño del control.</v>
      </c>
      <c r="U12" s="23" t="s">
        <v>303</v>
      </c>
      <c r="V12" s="23" t="str">
        <f t="shared" si="2"/>
        <v>Fuerte</v>
      </c>
      <c r="W12" s="109">
        <f>IF(AND(S12="",S13="",S14=""),"",AVERAGE(S12:S14))</f>
        <v>100</v>
      </c>
      <c r="X12" s="109" t="str">
        <f>IF(W12="","",
IF(W12=100,"Fuerte",
IF(W12&lt;50,"Débil",
IF(OR(W12&gt;=50,W12&lt;100),"Moderado",""))))</f>
        <v>Fuerte</v>
      </c>
      <c r="Y12" s="84" t="str">
        <f>IF(X12="","",IF(X12="Fuerte","NO","SI"))</f>
        <v>NO</v>
      </c>
      <c r="Z12" s="84" t="s">
        <v>304</v>
      </c>
      <c r="AA12" s="84">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2</v>
      </c>
      <c r="AB12" s="85"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Rara vez</v>
      </c>
      <c r="AC12" s="3"/>
      <c r="AD12" s="3"/>
      <c r="AE12" s="3"/>
      <c r="AF12" s="3"/>
      <c r="AG12" s="3"/>
      <c r="AH12" s="3"/>
      <c r="AI12" s="3"/>
      <c r="AJ12" s="3"/>
      <c r="AK12" s="3"/>
      <c r="AL12" s="3"/>
      <c r="AM12" s="3"/>
      <c r="AN12" s="3"/>
      <c r="AO12" s="3"/>
      <c r="AP12" s="3"/>
      <c r="AQ12" s="3"/>
      <c r="AR12" s="3"/>
    </row>
    <row r="13" spans="1:44" ht="45.75" customHeight="1">
      <c r="A13" s="82"/>
      <c r="B13" s="82"/>
      <c r="C13" s="82"/>
      <c r="D13" s="82"/>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2"/>
      <c r="X13" s="82"/>
      <c r="Y13" s="82"/>
      <c r="Z13" s="82"/>
      <c r="AA13" s="82"/>
      <c r="AB13" s="82"/>
      <c r="AC13" s="3"/>
      <c r="AD13" s="3"/>
      <c r="AE13" s="3"/>
      <c r="AF13" s="3"/>
      <c r="AG13" s="3"/>
      <c r="AH13" s="3"/>
      <c r="AI13" s="3"/>
      <c r="AJ13" s="3"/>
      <c r="AK13" s="3"/>
      <c r="AL13" s="3"/>
      <c r="AM13" s="3"/>
      <c r="AN13" s="3"/>
      <c r="AO13" s="3"/>
      <c r="AP13" s="3"/>
      <c r="AQ13" s="3"/>
      <c r="AR13" s="3"/>
    </row>
    <row r="14" spans="1:44" ht="45.75" customHeight="1">
      <c r="A14" s="83"/>
      <c r="B14" s="83"/>
      <c r="C14" s="83"/>
      <c r="D14" s="83"/>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3"/>
      <c r="X14" s="83"/>
      <c r="Y14" s="83"/>
      <c r="Z14" s="83"/>
      <c r="AA14" s="83"/>
      <c r="AB14" s="83"/>
      <c r="AC14" s="3"/>
      <c r="AD14" s="3"/>
      <c r="AE14" s="3"/>
      <c r="AF14" s="3"/>
      <c r="AG14" s="3"/>
      <c r="AH14" s="3"/>
      <c r="AI14" s="3"/>
      <c r="AJ14" s="3"/>
      <c r="AK14" s="3"/>
      <c r="AL14" s="3"/>
      <c r="AM14" s="3"/>
      <c r="AN14" s="3"/>
      <c r="AO14" s="3"/>
      <c r="AP14" s="3"/>
      <c r="AQ14" s="3"/>
      <c r="AR14" s="3"/>
    </row>
    <row r="15" spans="1:44" ht="144"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Manejo de Emergencias y Desastres</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Emisión de conceptos técnicos de evaluación de planes de aglomeraciones de público, parques de diversiones, atracciones o dispositivos de entretenimiento, sin el cumplimiento de requisitos para beneficio de un tercero</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 en Trámites, OPAs y Consultas de Acceso a la Información Pública</v>
      </c>
      <c r="E15" s="29" t="s">
        <v>316</v>
      </c>
      <c r="F15" s="29" t="s">
        <v>317</v>
      </c>
      <c r="G15" s="29" t="s">
        <v>318</v>
      </c>
      <c r="H15" s="30" t="s">
        <v>319</v>
      </c>
      <c r="I15" s="30" t="s">
        <v>320</v>
      </c>
      <c r="J15" s="30" t="s">
        <v>321</v>
      </c>
      <c r="K15" s="28" t="s">
        <v>296</v>
      </c>
      <c r="L15" s="28" t="s">
        <v>297</v>
      </c>
      <c r="M15" s="28" t="s">
        <v>298</v>
      </c>
      <c r="N15" s="28" t="s">
        <v>299</v>
      </c>
      <c r="O15" s="28" t="s">
        <v>300</v>
      </c>
      <c r="P15" s="28" t="s">
        <v>301</v>
      </c>
      <c r="Q15" s="28" t="s">
        <v>302</v>
      </c>
      <c r="R15" s="23" t="str">
        <f t="shared" si="0"/>
        <v>Fuerte</v>
      </c>
      <c r="S15" s="23">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100</v>
      </c>
      <c r="T15" s="23" t="str">
        <f t="shared" si="1"/>
        <v>No debe establecer un plan de acción para mejorar el diseño del control.</v>
      </c>
      <c r="U15" s="23" t="s">
        <v>303</v>
      </c>
      <c r="V15" s="23" t="str">
        <f t="shared" si="2"/>
        <v>Fuerte</v>
      </c>
      <c r="W15" s="109">
        <f>IF(AND(S15="",S16="",S17=""),"",AVERAGE(S15:S17))</f>
        <v>100</v>
      </c>
      <c r="X15" s="109" t="str">
        <f>IF(W15="","",
IF(W15=100,"Fuerte",
IF(W15&lt;50,"Débil",
IF(OR(W15&gt;=50,W15&lt;100),"Moderado",""))))</f>
        <v>Fuerte</v>
      </c>
      <c r="Y15" s="84" t="str">
        <f>IF(X15="","",IF(X15="Fuerte","NO","SI"))</f>
        <v>NO</v>
      </c>
      <c r="Z15" s="84" t="s">
        <v>304</v>
      </c>
      <c r="AA15" s="84">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2</v>
      </c>
      <c r="AB15" s="85"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Rara vez</v>
      </c>
      <c r="AC15" s="3"/>
      <c r="AD15" s="3"/>
      <c r="AE15" s="3"/>
      <c r="AF15" s="3"/>
      <c r="AG15" s="3"/>
      <c r="AH15" s="3"/>
      <c r="AI15" s="3"/>
      <c r="AJ15" s="3"/>
      <c r="AK15" s="3"/>
      <c r="AL15" s="3"/>
      <c r="AM15" s="3"/>
      <c r="AN15" s="3"/>
      <c r="AO15" s="3"/>
      <c r="AP15" s="3"/>
      <c r="AQ15" s="3"/>
      <c r="AR15" s="3"/>
    </row>
    <row r="16" spans="1:44" ht="45.75" customHeight="1">
      <c r="A16" s="82"/>
      <c r="B16" s="82"/>
      <c r="C16" s="82"/>
      <c r="D16" s="82"/>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2"/>
      <c r="X16" s="82"/>
      <c r="Y16" s="82"/>
      <c r="Z16" s="82"/>
      <c r="AA16" s="82"/>
      <c r="AB16" s="82"/>
      <c r="AC16" s="3"/>
      <c r="AD16" s="3"/>
      <c r="AE16" s="3"/>
      <c r="AF16" s="3"/>
      <c r="AG16" s="3"/>
      <c r="AH16" s="3"/>
      <c r="AI16" s="3"/>
      <c r="AJ16" s="3"/>
      <c r="AK16" s="3"/>
      <c r="AL16" s="3"/>
      <c r="AM16" s="3"/>
      <c r="AN16" s="3"/>
      <c r="AO16" s="3"/>
      <c r="AP16" s="3"/>
      <c r="AQ16" s="3"/>
      <c r="AR16" s="3"/>
    </row>
    <row r="17" spans="1:44" ht="45.75" customHeight="1">
      <c r="A17" s="83"/>
      <c r="B17" s="83"/>
      <c r="C17" s="83"/>
      <c r="D17" s="83"/>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3"/>
      <c r="X17" s="83"/>
      <c r="Y17" s="83"/>
      <c r="Z17" s="83"/>
      <c r="AA17" s="83"/>
      <c r="AB17" s="83"/>
      <c r="AC17" s="3"/>
      <c r="AD17" s="3"/>
      <c r="AE17" s="3"/>
      <c r="AF17" s="3"/>
      <c r="AG17" s="3"/>
      <c r="AH17" s="3"/>
      <c r="AI17" s="3"/>
      <c r="AJ17" s="3"/>
      <c r="AK17" s="3"/>
      <c r="AL17" s="3"/>
      <c r="AM17" s="3"/>
      <c r="AN17" s="3"/>
      <c r="AO17" s="3"/>
      <c r="AP17" s="3"/>
      <c r="AQ17" s="3"/>
      <c r="AR17" s="3"/>
    </row>
    <row r="18" spans="1:44" ht="45.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09" t="str">
        <f>IF(AND(S18="",S19="",S20=""),"",AVERAGE(S18:S20))</f>
        <v/>
      </c>
      <c r="X18" s="109" t="str">
        <f>IF(W18="","",
IF(W18=100,"Fuerte",
IF(W18&lt;50,"Débil",
IF(OR(W18&gt;=50,W18&lt;100),"Moderado",""))))</f>
        <v/>
      </c>
      <c r="Y18" s="84" t="str">
        <f>IF(X18="","",IF(X18="Fuerte","NO","SI"))</f>
        <v/>
      </c>
      <c r="Z18" s="84"/>
      <c r="AA18" s="84"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5"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2"/>
      <c r="B19" s="82"/>
      <c r="C19" s="82"/>
      <c r="D19" s="82"/>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2"/>
      <c r="X19" s="82"/>
      <c r="Y19" s="82"/>
      <c r="Z19" s="82"/>
      <c r="AA19" s="82"/>
      <c r="AB19" s="82"/>
      <c r="AC19" s="3"/>
      <c r="AD19" s="3"/>
      <c r="AE19" s="3"/>
      <c r="AF19" s="3"/>
      <c r="AG19" s="3"/>
      <c r="AH19" s="3"/>
      <c r="AI19" s="3"/>
      <c r="AJ19" s="3"/>
      <c r="AK19" s="3"/>
      <c r="AL19" s="3"/>
      <c r="AM19" s="3"/>
      <c r="AN19" s="3"/>
      <c r="AO19" s="3"/>
      <c r="AP19" s="3"/>
      <c r="AQ19" s="3"/>
      <c r="AR19" s="3"/>
    </row>
    <row r="20" spans="1:44" ht="45.75" customHeight="1">
      <c r="A20" s="83"/>
      <c r="B20" s="83"/>
      <c r="C20" s="83"/>
      <c r="D20" s="83"/>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3"/>
      <c r="X20" s="83"/>
      <c r="Y20" s="83"/>
      <c r="Z20" s="83"/>
      <c r="AA20" s="83"/>
      <c r="AB20" s="83"/>
      <c r="AC20" s="3"/>
      <c r="AD20" s="3"/>
      <c r="AE20" s="3"/>
      <c r="AF20" s="3"/>
      <c r="AG20" s="3"/>
      <c r="AH20" s="3"/>
      <c r="AI20" s="3"/>
      <c r="AJ20" s="3"/>
      <c r="AK20" s="3"/>
      <c r="AL20" s="3"/>
      <c r="AM20" s="3"/>
      <c r="AN20" s="3"/>
      <c r="AO20" s="3"/>
      <c r="AP20" s="3"/>
      <c r="AQ20" s="3"/>
      <c r="AR20" s="3"/>
    </row>
    <row r="21" spans="1:44" ht="87.75" customHeight="1">
      <c r="A21" s="89">
        <v>0</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Manejo de Emergencias y Desastres</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Emisión de certificados de emergencia, sin el cumplimiento de requisitos para beneficio de un tercero</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Corrupción en Trámites, OPAs y Consultas de Acceso a la Información Pública</v>
      </c>
      <c r="E21" s="29" t="s">
        <v>322</v>
      </c>
      <c r="F21" s="29" t="s">
        <v>317</v>
      </c>
      <c r="G21" s="29" t="s">
        <v>323</v>
      </c>
      <c r="H21" s="30" t="s">
        <v>324</v>
      </c>
      <c r="I21" s="30" t="s">
        <v>325</v>
      </c>
      <c r="J21" s="30" t="s">
        <v>326</v>
      </c>
      <c r="K21" s="28" t="s">
        <v>296</v>
      </c>
      <c r="L21" s="28" t="s">
        <v>297</v>
      </c>
      <c r="M21" s="28" t="s">
        <v>298</v>
      </c>
      <c r="N21" s="28" t="s">
        <v>299</v>
      </c>
      <c r="O21" s="28" t="s">
        <v>300</v>
      </c>
      <c r="P21" s="28" t="s">
        <v>301</v>
      </c>
      <c r="Q21" s="28" t="s">
        <v>302</v>
      </c>
      <c r="R21" s="23" t="str">
        <f t="shared" si="0"/>
        <v>Fuerte</v>
      </c>
      <c r="S21" s="23">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100</v>
      </c>
      <c r="T21" s="23" t="str">
        <f t="shared" si="1"/>
        <v>No debe establecer un plan de acción para mejorar el diseño del control.</v>
      </c>
      <c r="U21" s="23" t="s">
        <v>303</v>
      </c>
      <c r="V21" s="23" t="str">
        <f t="shared" si="2"/>
        <v>Fuerte</v>
      </c>
      <c r="W21" s="109">
        <f>IF(AND(S21="",S22="",S23=""),"",AVERAGE(S21:S23))</f>
        <v>100</v>
      </c>
      <c r="X21" s="109" t="str">
        <f>IF(W21="","",
IF(W21=100,"Fuerte",
IF(W21&lt;50,"Débil",
IF(OR(W21&gt;=50,W21&lt;100),"Moderado",""))))</f>
        <v>Fuerte</v>
      </c>
      <c r="Y21" s="84" t="str">
        <f>IF(X21="","",IF(X21="Fuerte","NO","SI"))</f>
        <v>NO</v>
      </c>
      <c r="Z21" s="84" t="s">
        <v>304</v>
      </c>
      <c r="AA21" s="84">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2</v>
      </c>
      <c r="AB21" s="85"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Rara vez</v>
      </c>
      <c r="AC21" s="3"/>
      <c r="AD21" s="3"/>
      <c r="AE21" s="3"/>
      <c r="AF21" s="3"/>
      <c r="AG21" s="3"/>
      <c r="AH21" s="3"/>
      <c r="AI21" s="3"/>
      <c r="AJ21" s="3"/>
      <c r="AK21" s="3"/>
      <c r="AL21" s="3"/>
      <c r="AM21" s="3"/>
      <c r="AN21" s="3"/>
      <c r="AO21" s="3"/>
      <c r="AP21" s="3"/>
      <c r="AQ21" s="3"/>
      <c r="AR21" s="3"/>
    </row>
    <row r="22" spans="1:44" ht="45.75" customHeight="1">
      <c r="A22" s="82"/>
      <c r="B22" s="82"/>
      <c r="C22" s="82"/>
      <c r="D22" s="82"/>
      <c r="E22" s="29"/>
      <c r="F22" s="29"/>
      <c r="G22" s="29"/>
      <c r="H22" s="30"/>
      <c r="I22" s="30"/>
      <c r="J22" s="30"/>
      <c r="K22" s="28" t="s">
        <v>296</v>
      </c>
      <c r="L22" s="28" t="s">
        <v>297</v>
      </c>
      <c r="M22" s="28" t="s">
        <v>298</v>
      </c>
      <c r="N22" s="28" t="s">
        <v>299</v>
      </c>
      <c r="O22" s="28" t="s">
        <v>300</v>
      </c>
      <c r="P22" s="28" t="s">
        <v>301</v>
      </c>
      <c r="Q22" s="28" t="s">
        <v>302</v>
      </c>
      <c r="R22" s="23" t="str">
        <f t="shared" si="0"/>
        <v>Fuerte</v>
      </c>
      <c r="S22" s="23">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100</v>
      </c>
      <c r="T22" s="23" t="str">
        <f t="shared" si="1"/>
        <v>No debe establecer un plan de acción para mejorar el diseño del control.</v>
      </c>
      <c r="U22" s="23" t="s">
        <v>303</v>
      </c>
      <c r="V22" s="23" t="str">
        <f t="shared" si="2"/>
        <v>Fuerte</v>
      </c>
      <c r="W22" s="82"/>
      <c r="X22" s="82"/>
      <c r="Y22" s="82"/>
      <c r="Z22" s="82"/>
      <c r="AA22" s="82"/>
      <c r="AB22" s="82"/>
      <c r="AC22" s="3"/>
      <c r="AD22" s="3"/>
      <c r="AE22" s="3"/>
      <c r="AF22" s="3"/>
      <c r="AG22" s="3"/>
      <c r="AH22" s="3"/>
      <c r="AI22" s="3"/>
      <c r="AJ22" s="3"/>
      <c r="AK22" s="3"/>
      <c r="AL22" s="3"/>
      <c r="AM22" s="3"/>
      <c r="AN22" s="3"/>
      <c r="AO22" s="3"/>
      <c r="AP22" s="3"/>
      <c r="AQ22" s="3"/>
      <c r="AR22" s="3"/>
    </row>
    <row r="23" spans="1:44" ht="45.75" customHeight="1">
      <c r="A23" s="83"/>
      <c r="B23" s="83"/>
      <c r="C23" s="83"/>
      <c r="D23" s="83"/>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3"/>
      <c r="X23" s="83"/>
      <c r="Y23" s="83"/>
      <c r="Z23" s="83"/>
      <c r="AA23" s="83"/>
      <c r="AB23" s="83"/>
      <c r="AC23" s="3"/>
      <c r="AD23" s="3"/>
      <c r="AE23" s="3"/>
      <c r="AF23" s="3"/>
      <c r="AG23" s="3"/>
      <c r="AH23" s="3"/>
      <c r="AI23" s="3"/>
      <c r="AJ23" s="3"/>
      <c r="AK23" s="3"/>
      <c r="AL23" s="3"/>
      <c r="AM23" s="3"/>
      <c r="AN23" s="3"/>
      <c r="AO23" s="3"/>
      <c r="AP23" s="3"/>
      <c r="AQ23" s="3"/>
      <c r="AR23" s="3"/>
    </row>
    <row r="24" spans="1:44" ht="45.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09" t="str">
        <f>IF(AND(S24="",S25="",S26=""),"",AVERAGE(S24:S26))</f>
        <v/>
      </c>
      <c r="X24" s="109" t="str">
        <f>IF(W24="","",
IF(W24=100,"Fuerte",
IF(W24&lt;50,"Débil",
IF(OR(W24&gt;=50,W24&lt;100),"Moderado",""))))</f>
        <v/>
      </c>
      <c r="Y24" s="84" t="str">
        <f>IF(X24="","",IF(X24="Fuerte","NO","SI"))</f>
        <v/>
      </c>
      <c r="Z24" s="84"/>
      <c r="AA24" s="8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5"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2"/>
      <c r="B25" s="82"/>
      <c r="C25" s="82"/>
      <c r="D25" s="82"/>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2"/>
      <c r="X25" s="82"/>
      <c r="Y25" s="82"/>
      <c r="Z25" s="82"/>
      <c r="AA25" s="82"/>
      <c r="AB25" s="82"/>
      <c r="AC25" s="3"/>
      <c r="AD25" s="3"/>
      <c r="AE25" s="3"/>
      <c r="AF25" s="3"/>
      <c r="AG25" s="3"/>
      <c r="AH25" s="3"/>
      <c r="AI25" s="3"/>
      <c r="AJ25" s="3"/>
      <c r="AK25" s="3"/>
      <c r="AL25" s="3"/>
      <c r="AM25" s="3"/>
      <c r="AN25" s="3"/>
      <c r="AO25" s="3"/>
      <c r="AP25" s="3"/>
      <c r="AQ25" s="3"/>
      <c r="AR25" s="3"/>
    </row>
    <row r="26" spans="1:44" ht="45.75" customHeight="1">
      <c r="A26" s="83"/>
      <c r="B26" s="83"/>
      <c r="C26" s="83"/>
      <c r="D26" s="83"/>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3"/>
      <c r="X26" s="83"/>
      <c r="Y26" s="83"/>
      <c r="Z26" s="83"/>
      <c r="AA26" s="83"/>
      <c r="AB26" s="83"/>
      <c r="AC26" s="3"/>
      <c r="AD26" s="3"/>
      <c r="AE26" s="3"/>
      <c r="AF26" s="3"/>
      <c r="AG26" s="3"/>
      <c r="AH26" s="3"/>
      <c r="AI26" s="3"/>
      <c r="AJ26" s="3"/>
      <c r="AK26" s="3"/>
      <c r="AL26" s="3"/>
      <c r="AM26" s="3"/>
      <c r="AN26" s="3"/>
      <c r="AO26" s="3"/>
      <c r="AP26" s="3"/>
      <c r="AQ26" s="3"/>
      <c r="AR26" s="3"/>
    </row>
    <row r="27" spans="1:44" ht="45.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09" t="str">
        <f>IF(AND(S27="",S28="",S29=""),"",AVERAGE(S27:S29))</f>
        <v/>
      </c>
      <c r="X27" s="109" t="str">
        <f>IF(W27="","",
IF(W27=100,"Fuerte",
IF(W27&lt;50,"Débil",
IF(OR(W27&gt;=50,W27&lt;100),"Moderado",""))))</f>
        <v/>
      </c>
      <c r="Y27" s="84" t="str">
        <f>IF(X27="","",IF(X27="Fuerte","NO","SI"))</f>
        <v/>
      </c>
      <c r="Z27" s="84"/>
      <c r="AA27" s="8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5"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2"/>
      <c r="B28" s="82"/>
      <c r="C28" s="82"/>
      <c r="D28" s="82"/>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2"/>
      <c r="X28" s="82"/>
      <c r="Y28" s="82"/>
      <c r="Z28" s="82"/>
      <c r="AA28" s="82"/>
      <c r="AB28" s="82"/>
      <c r="AC28" s="3"/>
      <c r="AD28" s="3"/>
      <c r="AE28" s="3"/>
      <c r="AF28" s="3"/>
      <c r="AG28" s="3"/>
      <c r="AH28" s="3"/>
      <c r="AI28" s="3"/>
      <c r="AJ28" s="3"/>
      <c r="AK28" s="3"/>
      <c r="AL28" s="3"/>
      <c r="AM28" s="3"/>
      <c r="AN28" s="3"/>
      <c r="AO28" s="3"/>
      <c r="AP28" s="3"/>
      <c r="AQ28" s="3"/>
      <c r="AR28" s="3"/>
    </row>
    <row r="29" spans="1:44" ht="45.75" customHeight="1">
      <c r="A29" s="83"/>
      <c r="B29" s="83"/>
      <c r="C29" s="83"/>
      <c r="D29" s="83"/>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3"/>
      <c r="X29" s="83"/>
      <c r="Y29" s="83"/>
      <c r="Z29" s="83"/>
      <c r="AA29" s="83"/>
      <c r="AB29" s="83"/>
      <c r="AC29" s="3"/>
      <c r="AD29" s="3"/>
      <c r="AE29" s="3"/>
      <c r="AF29" s="3"/>
      <c r="AG29" s="3"/>
      <c r="AH29" s="3"/>
      <c r="AI29" s="3"/>
      <c r="AJ29" s="3"/>
      <c r="AK29" s="3"/>
      <c r="AL29" s="3"/>
      <c r="AM29" s="3"/>
      <c r="AN29" s="3"/>
      <c r="AO29" s="3"/>
      <c r="AP29" s="3"/>
      <c r="AQ29" s="3"/>
      <c r="AR29" s="3"/>
    </row>
    <row r="30" spans="1:44" ht="45.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09" t="str">
        <f>IF(AND(S30="",S31="",S32=""),"",AVERAGE(S30:S32))</f>
        <v/>
      </c>
      <c r="X30" s="109" t="str">
        <f>IF(W30="","",
IF(W30=100,"Fuerte",
IF(W30&lt;50,"Débil",
IF(OR(W30&gt;=50,W30&lt;100),"Moderado",""))))</f>
        <v/>
      </c>
      <c r="Y30" s="84" t="str">
        <f>IF(X30="","",IF(X30="Fuerte","NO","SI"))</f>
        <v/>
      </c>
      <c r="Z30" s="84"/>
      <c r="AA30" s="8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5"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2"/>
      <c r="B31" s="82"/>
      <c r="C31" s="82"/>
      <c r="D31" s="82"/>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2"/>
      <c r="X31" s="82"/>
      <c r="Y31" s="82"/>
      <c r="Z31" s="82"/>
      <c r="AA31" s="82"/>
      <c r="AB31" s="82"/>
      <c r="AC31" s="3"/>
      <c r="AD31" s="3"/>
      <c r="AE31" s="3"/>
      <c r="AF31" s="3"/>
      <c r="AG31" s="3"/>
      <c r="AH31" s="3"/>
      <c r="AI31" s="3"/>
      <c r="AJ31" s="3"/>
      <c r="AK31" s="3"/>
      <c r="AL31" s="3"/>
      <c r="AM31" s="3"/>
      <c r="AN31" s="3"/>
      <c r="AO31" s="3"/>
      <c r="AP31" s="3"/>
      <c r="AQ31" s="3"/>
      <c r="AR31" s="3"/>
    </row>
    <row r="32" spans="1:44" ht="45.75" customHeight="1">
      <c r="A32" s="83"/>
      <c r="B32" s="83"/>
      <c r="C32" s="83"/>
      <c r="D32" s="83"/>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3"/>
      <c r="X32" s="83"/>
      <c r="Y32" s="83"/>
      <c r="Z32" s="83"/>
      <c r="AA32" s="83"/>
      <c r="AB32" s="83"/>
      <c r="AC32" s="3"/>
      <c r="AD32" s="3"/>
      <c r="AE32" s="3"/>
      <c r="AF32" s="3"/>
      <c r="AG32" s="3"/>
      <c r="AH32" s="3"/>
      <c r="AI32" s="3"/>
      <c r="AJ32" s="3"/>
      <c r="AK32" s="3"/>
      <c r="AL32" s="3"/>
      <c r="AM32" s="3"/>
      <c r="AN32" s="3"/>
      <c r="AO32" s="3"/>
      <c r="AP32" s="3"/>
      <c r="AQ32" s="3"/>
      <c r="AR32" s="3"/>
    </row>
    <row r="33" spans="1:44" ht="45.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09" t="str">
        <f>IF(AND(S33="",S34="",S35=""),"",AVERAGE(S33:S35))</f>
        <v/>
      </c>
      <c r="X33" s="109" t="str">
        <f>IF(W33="","",
IF(W33=100,"Fuerte",
IF(W33&lt;50,"Débil",
IF(OR(W33&gt;=50,W33&lt;100),"Moderado",""))))</f>
        <v/>
      </c>
      <c r="Y33" s="84" t="str">
        <f>IF(X33="","",IF(X33="Fuerte","NO","SI"))</f>
        <v/>
      </c>
      <c r="Z33" s="84"/>
      <c r="AA33" s="8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5"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2"/>
      <c r="B34" s="82"/>
      <c r="C34" s="82"/>
      <c r="D34" s="82"/>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2"/>
      <c r="X34" s="82"/>
      <c r="Y34" s="82"/>
      <c r="Z34" s="82"/>
      <c r="AA34" s="82"/>
      <c r="AB34" s="82"/>
      <c r="AC34" s="3"/>
      <c r="AD34" s="3"/>
      <c r="AE34" s="3"/>
      <c r="AF34" s="3"/>
      <c r="AG34" s="3"/>
      <c r="AH34" s="3"/>
      <c r="AI34" s="3"/>
      <c r="AJ34" s="3"/>
      <c r="AK34" s="3"/>
      <c r="AL34" s="3"/>
      <c r="AM34" s="3"/>
      <c r="AN34" s="3"/>
      <c r="AO34" s="3"/>
      <c r="AP34" s="3"/>
      <c r="AQ34" s="3"/>
      <c r="AR34" s="3"/>
    </row>
    <row r="35" spans="1:44" ht="45.75" customHeight="1">
      <c r="A35" s="83"/>
      <c r="B35" s="83"/>
      <c r="C35" s="83"/>
      <c r="D35" s="83"/>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3"/>
      <c r="X35" s="83"/>
      <c r="Y35" s="83"/>
      <c r="Z35" s="83"/>
      <c r="AA35" s="83"/>
      <c r="AB35" s="83"/>
      <c r="AC35" s="3"/>
      <c r="AD35" s="3"/>
      <c r="AE35" s="3"/>
      <c r="AF35" s="3"/>
      <c r="AG35" s="3"/>
      <c r="AH35" s="3"/>
      <c r="AI35" s="3"/>
      <c r="AJ35" s="3"/>
      <c r="AK35" s="3"/>
      <c r="AL35" s="3"/>
      <c r="AM35" s="3"/>
      <c r="AN35" s="3"/>
      <c r="AO35" s="3"/>
      <c r="AP35" s="3"/>
      <c r="AQ35" s="3"/>
      <c r="AR35" s="3"/>
    </row>
    <row r="36" spans="1:44" ht="45.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09" t="str">
        <f>IF(AND(S36="",S37="",S38=""),"",AVERAGE(S36:S38))</f>
        <v/>
      </c>
      <c r="X36" s="109" t="str">
        <f>IF(W36="","",
IF(W36=100,"Fuerte",
IF(W36&lt;50,"Débil",
IF(OR(W36&gt;=50,W36&lt;100),"Moderado",""))))</f>
        <v/>
      </c>
      <c r="Y36" s="84" t="str">
        <f>IF(X36="","",IF(X36="Fuerte","NO","SI"))</f>
        <v/>
      </c>
      <c r="Z36" s="84"/>
      <c r="AA36" s="84"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5"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2"/>
      <c r="B37" s="82"/>
      <c r="C37" s="82"/>
      <c r="D37" s="82"/>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2"/>
      <c r="X37" s="82"/>
      <c r="Y37" s="82"/>
      <c r="Z37" s="82"/>
      <c r="AA37" s="82"/>
      <c r="AB37" s="82"/>
      <c r="AC37" s="2"/>
      <c r="AD37" s="2"/>
      <c r="AE37" s="2"/>
      <c r="AF37" s="2"/>
      <c r="AG37" s="2"/>
      <c r="AH37" s="2"/>
      <c r="AI37" s="2"/>
      <c r="AJ37" s="2"/>
      <c r="AK37" s="2"/>
      <c r="AL37" s="2"/>
      <c r="AM37" s="2"/>
      <c r="AN37" s="2"/>
      <c r="AO37" s="2"/>
      <c r="AP37" s="2"/>
      <c r="AQ37" s="2"/>
      <c r="AR37" s="2"/>
    </row>
    <row r="38" spans="1:44" ht="45.75" customHeight="1">
      <c r="A38" s="83"/>
      <c r="B38" s="83"/>
      <c r="C38" s="83"/>
      <c r="D38" s="83"/>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3"/>
      <c r="X38" s="83"/>
      <c r="Y38" s="83"/>
      <c r="Z38" s="83"/>
      <c r="AA38" s="83"/>
      <c r="AB38" s="83"/>
      <c r="AC38" s="2"/>
      <c r="AD38" s="2"/>
      <c r="AE38" s="2"/>
      <c r="AF38" s="2"/>
      <c r="AG38" s="2"/>
      <c r="AH38" s="2"/>
      <c r="AI38" s="2"/>
      <c r="AJ38" s="2"/>
      <c r="AK38" s="2"/>
      <c r="AL38" s="2"/>
      <c r="AM38" s="2"/>
      <c r="AN38" s="2"/>
      <c r="AO38" s="2"/>
      <c r="AP38" s="2"/>
      <c r="AQ38" s="2"/>
      <c r="AR38" s="2"/>
    </row>
    <row r="39" spans="1:44" ht="45.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09" t="str">
        <f>IF(AND(S39="",S40="",S41=""),"",AVERAGE(S39:S41))</f>
        <v/>
      </c>
      <c r="X39" s="109" t="str">
        <f>IF(W39="","",
IF(W39=100,"Fuerte",
IF(W39&lt;50,"Débil",
IF(OR(W39&gt;=50,W39&lt;100),"Moderado",""))))</f>
        <v/>
      </c>
      <c r="Y39" s="84" t="str">
        <f>IF(X39="","",IF(X39="Fuerte","NO","SI"))</f>
        <v/>
      </c>
      <c r="Z39" s="84"/>
      <c r="AA39" s="8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5"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2"/>
      <c r="B40" s="82"/>
      <c r="C40" s="82"/>
      <c r="D40" s="82"/>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2"/>
      <c r="X40" s="82"/>
      <c r="Y40" s="82"/>
      <c r="Z40" s="82"/>
      <c r="AA40" s="82"/>
      <c r="AB40" s="82"/>
      <c r="AC40" s="2"/>
      <c r="AD40" s="2"/>
      <c r="AE40" s="2"/>
      <c r="AF40" s="2"/>
      <c r="AG40" s="2"/>
      <c r="AH40" s="2"/>
      <c r="AI40" s="2"/>
      <c r="AJ40" s="2"/>
      <c r="AK40" s="2"/>
      <c r="AL40" s="2"/>
      <c r="AM40" s="2"/>
      <c r="AN40" s="2"/>
      <c r="AO40" s="2"/>
      <c r="AP40" s="2"/>
      <c r="AQ40" s="2"/>
      <c r="AR40" s="2"/>
    </row>
    <row r="41" spans="1:44" ht="45.75" customHeight="1">
      <c r="A41" s="83"/>
      <c r="B41" s="83"/>
      <c r="C41" s="83"/>
      <c r="D41" s="83"/>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3"/>
      <c r="X41" s="83"/>
      <c r="Y41" s="83"/>
      <c r="Z41" s="83"/>
      <c r="AA41" s="83"/>
      <c r="AB41" s="83"/>
      <c r="AC41" s="2"/>
      <c r="AD41" s="2"/>
      <c r="AE41" s="2"/>
      <c r="AF41" s="2"/>
      <c r="AG41" s="2"/>
      <c r="AH41" s="2"/>
      <c r="AI41" s="2"/>
      <c r="AJ41" s="2"/>
      <c r="AK41" s="2"/>
      <c r="AL41" s="2"/>
      <c r="AM41" s="2"/>
      <c r="AN41" s="2"/>
      <c r="AO41" s="2"/>
      <c r="AP41" s="2"/>
      <c r="AQ41" s="2"/>
      <c r="AR41" s="2"/>
    </row>
    <row r="42" spans="1:44" ht="45.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09" t="str">
        <f>IF(AND(S42="",S43="",S44=""),"",AVERAGE(S42:S44))</f>
        <v/>
      </c>
      <c r="X42" s="109" t="str">
        <f>IF(W42="","",
IF(W42=100,"Fuerte",
IF(W42&lt;50,"Débil",
IF(OR(W42&gt;=50,W42&lt;100),"Moderado",""))))</f>
        <v/>
      </c>
      <c r="Y42" s="84" t="str">
        <f>IF(X42="","",IF(X42="Fuerte","NO","SI"))</f>
        <v/>
      </c>
      <c r="Z42" s="84"/>
      <c r="AA42" s="8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5"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2"/>
      <c r="B43" s="82"/>
      <c r="C43" s="82"/>
      <c r="D43" s="82"/>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2"/>
      <c r="X43" s="82"/>
      <c r="Y43" s="82"/>
      <c r="Z43" s="82"/>
      <c r="AA43" s="82"/>
      <c r="AB43" s="82"/>
      <c r="AC43" s="2"/>
      <c r="AD43" s="2"/>
      <c r="AE43" s="2"/>
      <c r="AF43" s="2"/>
      <c r="AG43" s="2"/>
      <c r="AH43" s="2"/>
      <c r="AI43" s="2"/>
      <c r="AJ43" s="2"/>
      <c r="AK43" s="2"/>
      <c r="AL43" s="2"/>
      <c r="AM43" s="2"/>
      <c r="AN43" s="2"/>
      <c r="AO43" s="2"/>
      <c r="AP43" s="2"/>
      <c r="AQ43" s="2"/>
      <c r="AR43" s="2"/>
    </row>
    <row r="44" spans="1:44" ht="45.75" customHeight="1">
      <c r="A44" s="83"/>
      <c r="B44" s="83"/>
      <c r="C44" s="83"/>
      <c r="D44" s="83"/>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3"/>
      <c r="X44" s="83"/>
      <c r="Y44" s="83"/>
      <c r="Z44" s="83"/>
      <c r="AA44" s="83"/>
      <c r="AB44" s="83"/>
      <c r="AC44" s="2"/>
      <c r="AD44" s="2"/>
      <c r="AE44" s="2"/>
      <c r="AF44" s="2"/>
      <c r="AG44" s="2"/>
      <c r="AH44" s="2"/>
      <c r="AI44" s="2"/>
      <c r="AJ44" s="2"/>
      <c r="AK44" s="2"/>
      <c r="AL44" s="2"/>
      <c r="AM44" s="2"/>
      <c r="AN44" s="2"/>
      <c r="AO44" s="2"/>
      <c r="AP44" s="2"/>
      <c r="AQ44" s="2"/>
      <c r="AR44" s="2"/>
    </row>
    <row r="45" spans="1:44" ht="45.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09" t="str">
        <f>IF(AND(S45="",S46="",S47=""),"",AVERAGE(S45:S47))</f>
        <v/>
      </c>
      <c r="X45" s="109" t="str">
        <f>IF(W45="","",
IF(W45=100,"Fuerte",
IF(W45&lt;50,"Débil",
IF(OR(W45&gt;=50,W45&lt;100),"Moderado",""))))</f>
        <v/>
      </c>
      <c r="Y45" s="84" t="str">
        <f>IF(X45="","",IF(X45="Fuerte","NO","SI"))</f>
        <v/>
      </c>
      <c r="Z45" s="84"/>
      <c r="AA45" s="8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5"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2"/>
      <c r="B46" s="82"/>
      <c r="C46" s="82"/>
      <c r="D46" s="82"/>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2"/>
      <c r="X46" s="82"/>
      <c r="Y46" s="82"/>
      <c r="Z46" s="82"/>
      <c r="AA46" s="82"/>
      <c r="AB46" s="82"/>
      <c r="AC46" s="2"/>
      <c r="AD46" s="2"/>
      <c r="AE46" s="2"/>
      <c r="AF46" s="2"/>
      <c r="AG46" s="2"/>
      <c r="AH46" s="2"/>
      <c r="AI46" s="2"/>
      <c r="AJ46" s="2"/>
      <c r="AK46" s="2"/>
      <c r="AL46" s="2"/>
      <c r="AM46" s="2"/>
      <c r="AN46" s="2"/>
      <c r="AO46" s="2"/>
      <c r="AP46" s="2"/>
      <c r="AQ46" s="2"/>
      <c r="AR46" s="2"/>
    </row>
    <row r="47" spans="1:44" ht="45.75" customHeight="1">
      <c r="A47" s="83"/>
      <c r="B47" s="83"/>
      <c r="C47" s="83"/>
      <c r="D47" s="83"/>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3"/>
      <c r="X47" s="83"/>
      <c r="Y47" s="83"/>
      <c r="Z47" s="83"/>
      <c r="AA47" s="83"/>
      <c r="AB47" s="83"/>
      <c r="AC47" s="2"/>
      <c r="AD47" s="2"/>
      <c r="AE47" s="2"/>
      <c r="AF47" s="2"/>
      <c r="AG47" s="2"/>
      <c r="AH47" s="2"/>
      <c r="AI47" s="2"/>
      <c r="AJ47" s="2"/>
      <c r="AK47" s="2"/>
      <c r="AL47" s="2"/>
      <c r="AM47" s="2"/>
      <c r="AN47" s="2"/>
      <c r="AO47" s="2"/>
      <c r="AP47" s="2"/>
      <c r="AQ47" s="2"/>
      <c r="AR47" s="2"/>
    </row>
    <row r="48" spans="1:44" ht="45.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09" t="str">
        <f>IF(AND(S48="",S49="",S50=""),"",AVERAGE(S48:S50))</f>
        <v/>
      </c>
      <c r="X48" s="109" t="str">
        <f>IF(W48="","",
IF(W48=100,"Fuerte",
IF(W48&lt;50,"Débil",
IF(OR(W48&gt;=50,W48&lt;100),"Moderado",""))))</f>
        <v/>
      </c>
      <c r="Y48" s="84" t="str">
        <f>IF(X48="","",IF(X48="Fuerte","NO","SI"))</f>
        <v/>
      </c>
      <c r="Z48" s="84"/>
      <c r="AA48" s="8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5"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2"/>
      <c r="B49" s="82"/>
      <c r="C49" s="82"/>
      <c r="D49" s="82"/>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2"/>
      <c r="X49" s="82"/>
      <c r="Y49" s="82"/>
      <c r="Z49" s="82"/>
      <c r="AA49" s="82"/>
      <c r="AB49" s="82"/>
      <c r="AC49" s="2"/>
      <c r="AD49" s="2"/>
      <c r="AE49" s="2"/>
      <c r="AF49" s="2"/>
      <c r="AG49" s="2"/>
      <c r="AH49" s="2"/>
      <c r="AI49" s="2"/>
      <c r="AJ49" s="2"/>
      <c r="AK49" s="2"/>
      <c r="AL49" s="2"/>
      <c r="AM49" s="2"/>
      <c r="AN49" s="2"/>
      <c r="AO49" s="2"/>
      <c r="AP49" s="2"/>
      <c r="AQ49" s="2"/>
      <c r="AR49" s="2"/>
    </row>
    <row r="50" spans="1:44" ht="45.75" customHeight="1">
      <c r="A50" s="83"/>
      <c r="B50" s="83"/>
      <c r="C50" s="83"/>
      <c r="D50" s="83"/>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3"/>
      <c r="X50" s="83"/>
      <c r="Y50" s="83"/>
      <c r="Z50" s="83"/>
      <c r="AA50" s="83"/>
      <c r="AB50" s="83"/>
      <c r="AC50" s="2"/>
      <c r="AD50" s="2"/>
      <c r="AE50" s="2"/>
      <c r="AF50" s="2"/>
      <c r="AG50" s="2"/>
      <c r="AH50" s="2"/>
      <c r="AI50" s="2"/>
      <c r="AJ50" s="2"/>
      <c r="AK50" s="2"/>
      <c r="AL50" s="2"/>
      <c r="AM50" s="2"/>
      <c r="AN50" s="2"/>
      <c r="AO50" s="2"/>
      <c r="AP50" s="2"/>
      <c r="AQ50" s="2"/>
      <c r="AR50" s="2"/>
    </row>
    <row r="51" spans="1:44" ht="45.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09" t="str">
        <f>IF(AND(S51="",S52="",S53=""),"",AVERAGE(S51:S53))</f>
        <v/>
      </c>
      <c r="X51" s="109" t="str">
        <f>IF(W51="","",
IF(W51=100,"Fuerte",
IF(W51&lt;50,"Débil",
IF(OR(W51&gt;=50,W51&lt;100),"Moderado",""))))</f>
        <v/>
      </c>
      <c r="Y51" s="84" t="str">
        <f>IF(X51="","",IF(X51="Fuerte","NO","SI"))</f>
        <v/>
      </c>
      <c r="Z51" s="84"/>
      <c r="AA51" s="8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5"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2"/>
      <c r="B52" s="82"/>
      <c r="C52" s="82"/>
      <c r="D52" s="82"/>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2"/>
      <c r="X52" s="82"/>
      <c r="Y52" s="82"/>
      <c r="Z52" s="82"/>
      <c r="AA52" s="82"/>
      <c r="AB52" s="82"/>
      <c r="AC52" s="2"/>
      <c r="AD52" s="2"/>
      <c r="AE52" s="2"/>
      <c r="AF52" s="2"/>
      <c r="AG52" s="2"/>
      <c r="AH52" s="2"/>
      <c r="AI52" s="2"/>
      <c r="AJ52" s="2"/>
      <c r="AK52" s="2"/>
      <c r="AL52" s="2"/>
      <c r="AM52" s="2"/>
      <c r="AN52" s="2"/>
      <c r="AO52" s="2"/>
      <c r="AP52" s="2"/>
      <c r="AQ52" s="2"/>
      <c r="AR52" s="2"/>
    </row>
    <row r="53" spans="1:44" ht="45.75" customHeight="1">
      <c r="A53" s="83"/>
      <c r="B53" s="83"/>
      <c r="C53" s="83"/>
      <c r="D53" s="83"/>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3"/>
      <c r="X53" s="83"/>
      <c r="Y53" s="83"/>
      <c r="Z53" s="83"/>
      <c r="AA53" s="83"/>
      <c r="AB53" s="83"/>
      <c r="AC53" s="2"/>
      <c r="AD53" s="2"/>
      <c r="AE53" s="2"/>
      <c r="AF53" s="2"/>
      <c r="AG53" s="2"/>
      <c r="AH53" s="2"/>
      <c r="AI53" s="2"/>
      <c r="AJ53" s="2"/>
      <c r="AK53" s="2"/>
      <c r="AL53" s="2"/>
      <c r="AM53" s="2"/>
      <c r="AN53" s="2"/>
      <c r="AO53" s="2"/>
      <c r="AP53" s="2"/>
      <c r="AQ53" s="2"/>
      <c r="AR53" s="2"/>
    </row>
    <row r="54" spans="1:44" ht="45.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09" t="str">
        <f>IF(AND(S54="",S55="",S56=""),"",AVERAGE(S54:S56))</f>
        <v/>
      </c>
      <c r="X54" s="109" t="str">
        <f>IF(W54="","",
IF(W54=100,"Fuerte",
IF(W54&lt;50,"Débil",
IF(OR(W54&gt;=50,W54&lt;100),"Moderado",""))))</f>
        <v/>
      </c>
      <c r="Y54" s="84" t="str">
        <f>IF(X54="","",IF(X54="Fuerte","NO","SI"))</f>
        <v/>
      </c>
      <c r="Z54" s="84"/>
      <c r="AA54" s="8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5"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2"/>
      <c r="B55" s="82"/>
      <c r="C55" s="82"/>
      <c r="D55" s="82"/>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2"/>
      <c r="X55" s="82"/>
      <c r="Y55" s="82"/>
      <c r="Z55" s="82"/>
      <c r="AA55" s="82"/>
      <c r="AB55" s="82"/>
      <c r="AC55" s="2"/>
      <c r="AD55" s="2"/>
      <c r="AE55" s="2"/>
      <c r="AF55" s="2"/>
      <c r="AG55" s="2"/>
      <c r="AH55" s="2"/>
      <c r="AI55" s="2"/>
      <c r="AJ55" s="2"/>
      <c r="AK55" s="2"/>
      <c r="AL55" s="2"/>
      <c r="AM55" s="2"/>
      <c r="AN55" s="2"/>
      <c r="AO55" s="2"/>
      <c r="AP55" s="2"/>
      <c r="AQ55" s="2"/>
      <c r="AR55" s="2"/>
    </row>
    <row r="56" spans="1:44" ht="45.75" customHeight="1">
      <c r="A56" s="83"/>
      <c r="B56" s="83"/>
      <c r="C56" s="83"/>
      <c r="D56" s="83"/>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3"/>
      <c r="X56" s="83"/>
      <c r="Y56" s="83"/>
      <c r="Z56" s="83"/>
      <c r="AA56" s="83"/>
      <c r="AB56" s="83"/>
      <c r="AC56" s="2"/>
      <c r="AD56" s="2"/>
      <c r="AE56" s="2"/>
      <c r="AF56" s="2"/>
      <c r="AG56" s="2"/>
      <c r="AH56" s="2"/>
      <c r="AI56" s="2"/>
      <c r="AJ56" s="2"/>
      <c r="AK56" s="2"/>
      <c r="AL56" s="2"/>
      <c r="AM56" s="2"/>
      <c r="AN56" s="2"/>
      <c r="AO56" s="2"/>
      <c r="AP56" s="2"/>
      <c r="AQ56" s="2"/>
      <c r="AR56" s="2"/>
    </row>
    <row r="57" spans="1:44" ht="45.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09" t="str">
        <f>IF(AND(S57="",S58="",S59=""),"",AVERAGE(S57:S59))</f>
        <v/>
      </c>
      <c r="X57" s="109" t="str">
        <f>IF(W57="","",
IF(W57=100,"Fuerte",
IF(W57&lt;50,"Débil",
IF(OR(W57&gt;=50,W57&lt;100),"Moderado",""))))</f>
        <v/>
      </c>
      <c r="Y57" s="84" t="str">
        <f>IF(X57="","",IF(X57="Fuerte","NO","SI"))</f>
        <v/>
      </c>
      <c r="Z57" s="84"/>
      <c r="AA57" s="8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5"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2"/>
      <c r="B58" s="82"/>
      <c r="C58" s="82"/>
      <c r="D58" s="82"/>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2"/>
      <c r="X58" s="82"/>
      <c r="Y58" s="82"/>
      <c r="Z58" s="82"/>
      <c r="AA58" s="82"/>
      <c r="AB58" s="82"/>
      <c r="AC58" s="2"/>
      <c r="AD58" s="2"/>
      <c r="AE58" s="2"/>
      <c r="AF58" s="2"/>
      <c r="AG58" s="2"/>
      <c r="AH58" s="2"/>
      <c r="AI58" s="2"/>
      <c r="AJ58" s="2"/>
      <c r="AK58" s="2"/>
      <c r="AL58" s="2"/>
      <c r="AM58" s="2"/>
      <c r="AN58" s="2"/>
      <c r="AO58" s="2"/>
      <c r="AP58" s="2"/>
      <c r="AQ58" s="2"/>
      <c r="AR58" s="2"/>
    </row>
    <row r="59" spans="1:44" ht="45.75" customHeight="1">
      <c r="A59" s="83"/>
      <c r="B59" s="83"/>
      <c r="C59" s="83"/>
      <c r="D59" s="83"/>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3"/>
      <c r="X59" s="83"/>
      <c r="Y59" s="83"/>
      <c r="Z59" s="83"/>
      <c r="AA59" s="83"/>
      <c r="AB59" s="83"/>
      <c r="AC59" s="2"/>
      <c r="AD59" s="2"/>
      <c r="AE59" s="2"/>
      <c r="AF59" s="2"/>
      <c r="AG59" s="2"/>
      <c r="AH59" s="2"/>
      <c r="AI59" s="2"/>
      <c r="AJ59" s="2"/>
      <c r="AK59" s="2"/>
      <c r="AL59" s="2"/>
      <c r="AM59" s="2"/>
      <c r="AN59" s="2"/>
      <c r="AO59" s="2"/>
      <c r="AP59" s="2"/>
      <c r="AQ59" s="2"/>
      <c r="AR59" s="2"/>
    </row>
    <row r="60" spans="1:44" ht="45.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09" t="str">
        <f>IF(AND(S60="",S61="",S62=""),"",AVERAGE(S60:S62))</f>
        <v/>
      </c>
      <c r="X60" s="109" t="str">
        <f>IF(W60="","",
IF(W60=100,"Fuerte",
IF(W60&lt;50,"Débil",
IF(OR(W60&gt;=50,W60&lt;100),"Moderado",""))))</f>
        <v/>
      </c>
      <c r="Y60" s="84" t="str">
        <f>IF(X60="","",IF(X60="Fuerte","NO","SI"))</f>
        <v/>
      </c>
      <c r="Z60" s="84"/>
      <c r="AA60" s="8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5"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2"/>
      <c r="B61" s="82"/>
      <c r="C61" s="82"/>
      <c r="D61" s="82"/>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2"/>
      <c r="X61" s="82"/>
      <c r="Y61" s="82"/>
      <c r="Z61" s="82"/>
      <c r="AA61" s="82"/>
      <c r="AB61" s="82"/>
      <c r="AC61" s="2"/>
      <c r="AD61" s="2"/>
      <c r="AE61" s="2"/>
      <c r="AF61" s="2"/>
      <c r="AG61" s="2"/>
      <c r="AH61" s="2"/>
      <c r="AI61" s="2"/>
      <c r="AJ61" s="2"/>
      <c r="AK61" s="2"/>
      <c r="AL61" s="2"/>
      <c r="AM61" s="2"/>
      <c r="AN61" s="2"/>
      <c r="AO61" s="2"/>
      <c r="AP61" s="2"/>
      <c r="AQ61" s="2"/>
      <c r="AR61" s="2"/>
    </row>
    <row r="62" spans="1:44" ht="45.75" customHeight="1">
      <c r="A62" s="83"/>
      <c r="B62" s="83"/>
      <c r="C62" s="83"/>
      <c r="D62" s="83"/>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3"/>
      <c r="X62" s="83"/>
      <c r="Y62" s="83"/>
      <c r="Z62" s="83"/>
      <c r="AA62" s="83"/>
      <c r="AB62" s="83"/>
      <c r="AC62" s="2"/>
      <c r="AD62" s="2"/>
      <c r="AE62" s="2"/>
      <c r="AF62" s="2"/>
      <c r="AG62" s="2"/>
      <c r="AH62" s="2"/>
      <c r="AI62" s="2"/>
      <c r="AJ62" s="2"/>
      <c r="AK62" s="2"/>
      <c r="AL62" s="2"/>
      <c r="AM62" s="2"/>
      <c r="AN62" s="2"/>
      <c r="AO62" s="2"/>
      <c r="AP62" s="2"/>
      <c r="AQ62" s="2"/>
      <c r="AR62" s="2"/>
    </row>
    <row r="63" spans="1:44" ht="45.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09" t="str">
        <f>IF(AND(S63="",S64="",S65=""),"",AVERAGE(S63:S65))</f>
        <v/>
      </c>
      <c r="X63" s="109" t="str">
        <f>IF(W63="","",
IF(W63=100,"Fuerte",
IF(W63&lt;50,"Débil",
IF(OR(W63&gt;=50,W63&lt;100),"Moderado",""))))</f>
        <v/>
      </c>
      <c r="Y63" s="84" t="str">
        <f>IF(X63="","",IF(X63="Fuerte","NO","SI"))</f>
        <v/>
      </c>
      <c r="Z63" s="84"/>
      <c r="AA63" s="8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5"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2"/>
      <c r="B64" s="82"/>
      <c r="C64" s="82"/>
      <c r="D64" s="82"/>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2"/>
      <c r="X64" s="82"/>
      <c r="Y64" s="82"/>
      <c r="Z64" s="82"/>
      <c r="AA64" s="82"/>
      <c r="AB64" s="82"/>
      <c r="AC64" s="2"/>
      <c r="AD64" s="2"/>
      <c r="AE64" s="2"/>
      <c r="AF64" s="2"/>
      <c r="AG64" s="2"/>
      <c r="AH64" s="2"/>
      <c r="AI64" s="2"/>
      <c r="AJ64" s="2"/>
      <c r="AK64" s="2"/>
      <c r="AL64" s="2"/>
      <c r="AM64" s="2"/>
      <c r="AN64" s="2"/>
      <c r="AO64" s="2"/>
      <c r="AP64" s="2"/>
      <c r="AQ64" s="2"/>
      <c r="AR64" s="2"/>
    </row>
    <row r="65" spans="1:44" ht="45.75" customHeight="1">
      <c r="A65" s="83"/>
      <c r="B65" s="83"/>
      <c r="C65" s="83"/>
      <c r="D65" s="83"/>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3"/>
      <c r="X65" s="83"/>
      <c r="Y65" s="83"/>
      <c r="Z65" s="83"/>
      <c r="AA65" s="83"/>
      <c r="AB65" s="83"/>
      <c r="AC65" s="2"/>
      <c r="AD65" s="2"/>
      <c r="AE65" s="2"/>
      <c r="AF65" s="2"/>
      <c r="AG65" s="2"/>
      <c r="AH65" s="2"/>
      <c r="AI65" s="2"/>
      <c r="AJ65" s="2"/>
      <c r="AK65" s="2"/>
      <c r="AL65" s="2"/>
      <c r="AM65" s="2"/>
      <c r="AN65" s="2"/>
      <c r="AO65" s="2"/>
      <c r="AP65" s="2"/>
      <c r="AQ65" s="2"/>
      <c r="AR65" s="2"/>
    </row>
    <row r="66" spans="1:44" ht="45.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09" t="str">
        <f>IF(AND(S66="",S67="",S68=""),"",AVERAGE(S66:S68))</f>
        <v/>
      </c>
      <c r="X66" s="109" t="str">
        <f>IF(W66="","",
IF(W66=100,"Fuerte",
IF(W66&lt;50,"Débil",
IF(OR(W66&gt;=50,W66&lt;100),"Moderado",""))))</f>
        <v/>
      </c>
      <c r="Y66" s="84" t="str">
        <f>IF(X66="","",IF(X66="Fuerte","NO","SI"))</f>
        <v/>
      </c>
      <c r="Z66" s="84"/>
      <c r="AA66" s="8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5"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2"/>
      <c r="B67" s="82"/>
      <c r="C67" s="82"/>
      <c r="D67" s="82"/>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2"/>
      <c r="X67" s="82"/>
      <c r="Y67" s="82"/>
      <c r="Z67" s="82"/>
      <c r="AA67" s="82"/>
      <c r="AB67" s="82"/>
      <c r="AC67" s="2"/>
      <c r="AD67" s="2"/>
      <c r="AE67" s="2"/>
      <c r="AF67" s="2"/>
      <c r="AG67" s="2"/>
      <c r="AH67" s="2"/>
      <c r="AI67" s="2"/>
      <c r="AJ67" s="2"/>
      <c r="AK67" s="2"/>
      <c r="AL67" s="2"/>
      <c r="AM67" s="2"/>
      <c r="AN67" s="2"/>
      <c r="AO67" s="2"/>
      <c r="AP67" s="2"/>
      <c r="AQ67" s="2"/>
      <c r="AR67" s="2"/>
    </row>
    <row r="68" spans="1:44" ht="45.75" customHeight="1">
      <c r="A68" s="83"/>
      <c r="B68" s="83"/>
      <c r="C68" s="83"/>
      <c r="D68" s="83"/>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3"/>
      <c r="X68" s="83"/>
      <c r="Y68" s="83"/>
      <c r="Z68" s="83"/>
      <c r="AA68" s="83"/>
      <c r="AB68" s="8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Listas!$AB$2:$AB$4</xm:f>
          </x14:formula1>
          <xm:sqref>U9:U68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IF($E9="",Listas!$R$3,Listas!$U$2:$U$3)</xm:f>
          </x14:formula1>
          <xm:sqref>M9:M68</xm:sqref>
        </x14:dataValidation>
        <x14:dataValidation type="list" allowBlank="1" showErrorMessage="1">
          <x14:formula1>
            <xm:f>IF($E9="",Listas!$R$3,Listas!$W$2:$W$3)</xm:f>
          </x14:formula1>
          <xm:sqref>O9:O68</xm:sqref>
        </x14:dataValidation>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IF($E9="",Listas!$R$3,Listas!$T$2:$T$3)</xm:f>
          </x14:formula1>
          <xm:sqref>L9:L68</xm:sqref>
        </x14:dataValidation>
        <x14:dataValidation type="list" allowBlank="1" showErrorMessage="1">
          <x14:formula1>
            <xm:f>IF($E9="",Listas!$R$3,Listas!$V$2:$V$4)</xm:f>
          </x14:formula1>
          <xm:sqref>N9:N68</xm:sqref>
        </x14:dataValidation>
        <x14:dataValidation type="list" allowBlank="1" showErrorMessage="1">
          <x14:formula1>
            <xm:f>IF($E9="",Listas!$R$3,Listas!$S$2:$S$3)</xm:f>
          </x14:formula1>
          <xm:sqref>K9:K68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3" t="s">
        <v>327</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0" t="s">
        <v>328</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0" t="s">
        <v>329</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0" t="s">
        <v>330</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0" t="s">
        <v>331</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6" t="s">
        <v>100</v>
      </c>
      <c r="B6" s="58"/>
      <c r="C6" s="58"/>
      <c r="D6" s="58"/>
      <c r="E6" s="58"/>
      <c r="F6" s="58"/>
      <c r="G6" s="58"/>
      <c r="H6" s="58"/>
      <c r="I6" s="58"/>
      <c r="J6" s="59"/>
      <c r="K6" s="96" t="s">
        <v>101</v>
      </c>
      <c r="L6" s="58"/>
      <c r="M6" s="58"/>
      <c r="N6" s="58"/>
      <c r="O6" s="58"/>
      <c r="P6" s="59"/>
      <c r="Q6" s="96" t="s">
        <v>207</v>
      </c>
      <c r="R6" s="58"/>
      <c r="S6" s="58"/>
      <c r="T6" s="58"/>
      <c r="U6" s="58"/>
      <c r="V6" s="58"/>
      <c r="W6" s="58"/>
      <c r="X6" s="58"/>
      <c r="Y6" s="58"/>
      <c r="Z6" s="58"/>
      <c r="AA6" s="58"/>
      <c r="AB6" s="58"/>
      <c r="AC6" s="58"/>
      <c r="AD6" s="58"/>
      <c r="AE6" s="58"/>
      <c r="AF6" s="58"/>
      <c r="AG6" s="59"/>
      <c r="AH6" s="96" t="s">
        <v>332</v>
      </c>
      <c r="AI6" s="58"/>
      <c r="AJ6" s="58"/>
      <c r="AK6" s="58"/>
      <c r="AL6" s="58"/>
      <c r="AM6" s="58"/>
      <c r="AN6" s="59"/>
      <c r="AO6" s="114" t="s">
        <v>333</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95" t="s">
        <v>98</v>
      </c>
      <c r="B7" s="91" t="s">
        <v>99</v>
      </c>
      <c r="C7" s="92" t="s">
        <v>103</v>
      </c>
      <c r="D7" s="92" t="s">
        <v>104</v>
      </c>
      <c r="E7" s="92" t="s">
        <v>105</v>
      </c>
      <c r="F7" s="92" t="s">
        <v>106</v>
      </c>
      <c r="G7" s="91" t="s">
        <v>107</v>
      </c>
      <c r="H7" s="92" t="s">
        <v>108</v>
      </c>
      <c r="I7" s="92" t="s">
        <v>109</v>
      </c>
      <c r="J7" s="92" t="s">
        <v>110</v>
      </c>
      <c r="K7" s="92" t="s">
        <v>111</v>
      </c>
      <c r="L7" s="91" t="s">
        <v>112</v>
      </c>
      <c r="M7" s="92" t="s">
        <v>334</v>
      </c>
      <c r="N7" s="92" t="s">
        <v>114</v>
      </c>
      <c r="O7" s="91" t="s">
        <v>112</v>
      </c>
      <c r="P7" s="92" t="s">
        <v>115</v>
      </c>
      <c r="Q7" s="92" t="s">
        <v>335</v>
      </c>
      <c r="R7" s="107" t="s">
        <v>336</v>
      </c>
      <c r="S7" s="58"/>
      <c r="T7" s="58"/>
      <c r="U7" s="58"/>
      <c r="V7" s="58"/>
      <c r="W7" s="59"/>
      <c r="X7" s="107" t="s">
        <v>212</v>
      </c>
      <c r="Y7" s="58"/>
      <c r="Z7" s="59"/>
      <c r="AA7" s="107" t="s">
        <v>213</v>
      </c>
      <c r="AB7" s="58"/>
      <c r="AC7" s="58"/>
      <c r="AD7" s="58"/>
      <c r="AE7" s="58"/>
      <c r="AF7" s="59"/>
      <c r="AG7" s="92" t="s">
        <v>214</v>
      </c>
      <c r="AH7" s="92" t="s">
        <v>289</v>
      </c>
      <c r="AI7" s="92" t="s">
        <v>112</v>
      </c>
      <c r="AJ7" s="92" t="s">
        <v>337</v>
      </c>
      <c r="AK7" s="92" t="s">
        <v>112</v>
      </c>
      <c r="AL7" s="92" t="s">
        <v>338</v>
      </c>
      <c r="AM7" s="98" t="s">
        <v>339</v>
      </c>
      <c r="AN7" s="92" t="s">
        <v>340</v>
      </c>
      <c r="AO7" s="98" t="s">
        <v>341</v>
      </c>
      <c r="AP7" s="98" t="s">
        <v>342</v>
      </c>
      <c r="AQ7" s="92" t="s">
        <v>343</v>
      </c>
      <c r="AR7" s="98" t="s">
        <v>344</v>
      </c>
      <c r="AS7" s="3"/>
      <c r="AT7" s="3"/>
      <c r="AU7" s="3"/>
      <c r="AV7" s="3"/>
      <c r="AW7" s="3"/>
      <c r="AX7" s="3"/>
      <c r="AY7" s="3"/>
      <c r="AZ7" s="3"/>
      <c r="BA7" s="3"/>
      <c r="BB7" s="3"/>
      <c r="BC7" s="3"/>
      <c r="BD7" s="3"/>
      <c r="BE7" s="3"/>
      <c r="BF7" s="3"/>
      <c r="BG7" s="3"/>
      <c r="BH7" s="3"/>
      <c r="BI7" s="3"/>
      <c r="BJ7" s="3"/>
      <c r="BK7" s="3"/>
      <c r="BL7" s="3"/>
    </row>
    <row r="8" spans="1:64" ht="47.25" customHeight="1">
      <c r="A8" s="83"/>
      <c r="B8" s="83"/>
      <c r="C8" s="83"/>
      <c r="D8" s="83"/>
      <c r="E8" s="83"/>
      <c r="F8" s="83"/>
      <c r="G8" s="83"/>
      <c r="H8" s="83"/>
      <c r="I8" s="83"/>
      <c r="J8" s="83"/>
      <c r="K8" s="83"/>
      <c r="L8" s="83"/>
      <c r="M8" s="83"/>
      <c r="N8" s="83"/>
      <c r="O8" s="83"/>
      <c r="P8" s="83"/>
      <c r="Q8" s="83"/>
      <c r="R8" s="20" t="s">
        <v>208</v>
      </c>
      <c r="S8" s="20" t="s">
        <v>267</v>
      </c>
      <c r="T8" s="20" t="s">
        <v>268</v>
      </c>
      <c r="U8" s="20" t="s">
        <v>269</v>
      </c>
      <c r="V8" s="20" t="s">
        <v>270</v>
      </c>
      <c r="W8" s="20" t="s">
        <v>271</v>
      </c>
      <c r="X8" s="20" t="s">
        <v>217</v>
      </c>
      <c r="Y8" s="20" t="s">
        <v>218</v>
      </c>
      <c r="Z8" s="20" t="s">
        <v>219</v>
      </c>
      <c r="AA8" s="20" t="s">
        <v>220</v>
      </c>
      <c r="AB8" s="20" t="s">
        <v>221</v>
      </c>
      <c r="AC8" s="20" t="s">
        <v>222</v>
      </c>
      <c r="AD8" s="20" t="s">
        <v>223</v>
      </c>
      <c r="AE8" s="20" t="s">
        <v>224</v>
      </c>
      <c r="AF8" s="20" t="s">
        <v>225</v>
      </c>
      <c r="AG8" s="83"/>
      <c r="AH8" s="83"/>
      <c r="AI8" s="83"/>
      <c r="AJ8" s="83"/>
      <c r="AK8" s="83"/>
      <c r="AL8" s="83"/>
      <c r="AM8" s="83"/>
      <c r="AN8" s="83"/>
      <c r="AO8" s="83"/>
      <c r="AP8" s="83"/>
      <c r="AQ8" s="83"/>
      <c r="AR8" s="83"/>
      <c r="AS8" s="16"/>
      <c r="AT8" s="16"/>
      <c r="AU8" s="16"/>
      <c r="AV8" s="16"/>
      <c r="AW8" s="16"/>
      <c r="AX8" s="16"/>
      <c r="AY8" s="16"/>
      <c r="AZ8" s="16"/>
      <c r="BA8" s="16"/>
      <c r="BB8" s="16"/>
      <c r="BC8" s="16"/>
      <c r="BD8" s="16"/>
      <c r="BE8" s="16"/>
      <c r="BF8" s="16"/>
      <c r="BG8" s="16"/>
      <c r="BH8" s="16"/>
      <c r="BI8" s="16"/>
      <c r="BJ8" s="16"/>
      <c r="BK8" s="16"/>
      <c r="BL8" s="16"/>
    </row>
    <row r="9" spans="1:64" ht="32.25" customHeight="1">
      <c r="A9" s="89">
        <v>1</v>
      </c>
      <c r="B9" s="84" t="str">
        <f>'2. Identificación del Riesgo'!B9:B11</f>
        <v>Manejo de Emergencias y Desastres</v>
      </c>
      <c r="C9" s="84" t="str">
        <f>IF('2. Identificación del Riesgo'!C9:C11="","",'2. Identificación del Riesgo'!C9:C11)</f>
        <v>Aprovisionamiento, servicios de logística y entrega de ayudas no pecuniarias del centro distrital logístico y de reserva</v>
      </c>
      <c r="D9" s="84" t="str">
        <f>IF('2. Identificación del Riesgo'!D9:D11="","",'2. Identificación del Riesgo'!D9:D11)</f>
        <v>Afectación Reputacional</v>
      </c>
      <c r="E9" s="84" t="str">
        <f>IF('2. Identificación del Riesgo'!E9:E11="","",'2. Identificación del Riesgo'!E9:E11)</f>
        <v>Debilidades en el control de la salida de los elementos</v>
      </c>
      <c r="F9" s="84" t="str">
        <f>IF('2. Identificación del Riesgo'!F9:F11="","",'2. Identificación del Riesgo'!F9:F11)</f>
        <v>Deficiencias en la información al momento de solicitar elementos</v>
      </c>
      <c r="G9" s="84" t="str">
        <f>IF('2. Identificación del Riesgo'!G9:G11="","",'2. Identificación del Riesgo'!G9:G11)</f>
        <v>Uso  de los elementos del CDLyR para actividades contrarias al objeto que fueron adquiridos para el favorecimiento de un tercero</v>
      </c>
      <c r="H9" s="84" t="str">
        <f>IF('2. Identificación del Riesgo'!H9:H11="","",'2. Identificación del Riesgo'!H9:H11)</f>
        <v>Corrupción</v>
      </c>
      <c r="I9" s="84" t="str">
        <f>IF('2. Identificación del Riesgo'!I9:I11="","",'2. Identificación del Riesgo'!I9:I11)</f>
        <v>Ejecución y Administración de procesos</v>
      </c>
      <c r="J9" s="84" t="str">
        <f>IF('2. Identificación del Riesgo'!J9:J11="","",'2. Identificación del Riesgo'!J9:J11)</f>
        <v>Rara vez: No se ha presentado en los últimos cinco años.</v>
      </c>
      <c r="K9" s="85" t="str">
        <f>'2. Identificación del Riesgo'!K9:K11</f>
        <v>Rara vez</v>
      </c>
      <c r="L9" s="86">
        <f>'2. Identificación del Riesgo'!L9:L11</f>
        <v>0.2</v>
      </c>
      <c r="M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85" t="str">
        <f>'2. Identificación del Riesgo'!N9:N11</f>
        <v>Moderado</v>
      </c>
      <c r="O9" s="86">
        <f>'2. Identificación del Riesgo'!O9:O11</f>
        <v>0.6</v>
      </c>
      <c r="P9" s="81" t="str">
        <f>'2. Identificación del Riesgo'!P9:P11</f>
        <v>Moderado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Los profesionales de servicios de logistica</v>
      </c>
      <c r="S9" s="30" t="str">
        <f>IF($H$9="","",
IF(OR($H$9="Corrupción",$H$9="Lavado de Activos",$H$9="Financiación del Terrorismo",$H$9="Corrupción en Trámites, OPAs y Consultas de Acceso a la Información Pública"),'6.Valoración Control Corrupción'!F9,"No Aplica"))</f>
        <v>A demanda (cada vez que se realiza una solicitud de préstamo o entrega de elementos del CDLyR)</v>
      </c>
      <c r="T9" s="30" t="str">
        <f>IF($H$9="","",
IF(OR($H$9="Corrupción",$H$9="Lavado de Activos",$H$9="Financiación del Terrorismo",$H$9="Corrupción en Trámites, OPAs y Consultas de Acceso a la Información Pública"),'6.Valoración Control Corrupción'!G9,"No Aplica"))</f>
        <v>Evitar el uso mal intensionado o inadecuado de los elementos que se solicitan en el CDLyR, para favorecimiento de un tercero.</v>
      </c>
      <c r="U9" s="30" t="str">
        <f>IF($H$9="","",
IF(OR($H$9="Corrupción",$H$9="Lavado de Activos",$H$9="Financiación del Terrorismo",$H$9="Corrupción en Trámites, OPAs y Consultas de Acceso a la Información Pública"),'6.Valoración Control Corrupción'!H9,"No Aplica"))</f>
        <v>1) Verificación la actividad en la que será utilizado el elemento solicitado al CDLyR.</v>
      </c>
      <c r="V9" s="30" t="str">
        <f>IF($H$9="","",
IF(OR($H$9="Corrupción",$H$9="Lavado de Activos",$H$9="Financiación del Terrorismo",$H$9="Corrupción en Trámites, OPAs y Consultas de Acceso a la Información Pública"),'6.Valoración Control Corrupción'!I9,"No Aplica"))</f>
        <v>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 ela Entidad, para que continuen con el trámite.</v>
      </c>
      <c r="W9" s="30" t="str">
        <f>IF($H$9="","",
IF(OR($H$9="Corrupción",$H$9="Lavado de Activos",$H$9="Financiación del Terrorismo",$H$9="Corrupción en Trámites, OPAs y Consultas de Acceso a la Información Pública"),'6.Valoración Control Corrupción'!J9,"No Aplica"))</f>
        <v>1) Soporte del registro de prestamo o entrega en el software utilizado por el CDLyR.
2) Actas de Cliente externo.</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8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2"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85"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12"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87" t="s">
        <v>345</v>
      </c>
      <c r="AN9" s="10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2" t="s">
        <v>346</v>
      </c>
      <c r="AP9" s="111">
        <v>45291</v>
      </c>
      <c r="AQ9" s="111" t="str">
        <f>IF(AO9="","","∑ Peso porcentual de cada acción definida")</f>
        <v>∑ Peso porcentual de cada acción definida</v>
      </c>
      <c r="AR9" s="84" t="s">
        <v>347</v>
      </c>
      <c r="AS9" s="17"/>
      <c r="AT9" s="17"/>
      <c r="AU9" s="17"/>
      <c r="AV9" s="17"/>
      <c r="AW9" s="17"/>
      <c r="AX9" s="17"/>
      <c r="AY9" s="17"/>
      <c r="AZ9" s="17"/>
      <c r="BA9" s="17"/>
      <c r="BB9" s="17"/>
      <c r="BC9" s="17"/>
      <c r="BD9" s="17"/>
      <c r="BE9" s="17"/>
      <c r="BF9" s="17"/>
      <c r="BG9" s="17"/>
      <c r="BH9" s="17"/>
      <c r="BI9" s="17"/>
      <c r="BJ9" s="17"/>
      <c r="BK9" s="17"/>
      <c r="BL9" s="17"/>
    </row>
    <row r="10" spans="1:64" ht="31.5" customHeight="1">
      <c r="A10" s="82"/>
      <c r="B10" s="82"/>
      <c r="C10" s="82"/>
      <c r="D10" s="82"/>
      <c r="E10" s="82"/>
      <c r="F10" s="82"/>
      <c r="G10" s="82"/>
      <c r="H10" s="82"/>
      <c r="I10" s="82"/>
      <c r="J10" s="82"/>
      <c r="K10" s="82"/>
      <c r="L10" s="82"/>
      <c r="M10" s="82"/>
      <c r="N10" s="82"/>
      <c r="O10" s="82"/>
      <c r="P10" s="82"/>
      <c r="Q10" s="30" t="str">
        <f>IF($H$9="","",
IF(OR($H$9="Corrupción",$H$9="Lavado de Activos",$H$9="Financiación del Terrorismo",$H$9="Corrupción en Trámites, OPAs y Consultas de Acceso a la Información Pública"),"No Aplica",'5. Valoración de Controles'!H10))</f>
        <v>No Aplica</v>
      </c>
      <c r="R10" s="30" t="str">
        <f>IF($H$9="","",
IF(OR($H$9="Corrupción",$H$9="Lavado de Activos",$H$9="Financiación del Terrorismo",$H$9="Corrupción en Trámites, OPAs y Consultas de Acceso a la Información Pública"),'6.Valoración Control Corrupción'!E10,"No Aplica"))</f>
        <v>Los profesionales de servicios de logistica</v>
      </c>
      <c r="S10" s="30" t="str">
        <f>IF($H$9="","",
IF(OR($H$9="Corrupción",$H$9="Lavado de Activos",$H$9="Financiación del Terrorismo",$H$9="Corrupción en Trámites, OPAs y Consultas de Acceso a la Información Pública"),'6.Valoración Control Corrupción'!F10,"No Aplica"))</f>
        <v>Diariamente</v>
      </c>
      <c r="T10" s="30" t="str">
        <f>IF($H$9="","",
IF(OR($H$9="Corrupción",$H$9="Lavado de Activos",$H$9="Financiación del Terrorismo",$H$9="Corrupción en Trámites, OPAs y Consultas de Acceso a la Información Pública"),'6.Valoración Control Corrupción'!G10,"No Aplica"))</f>
        <v>Identificar novedades en el inventario que no coincidan con la programación establecida en el software utilizado por el CDLyR</v>
      </c>
      <c r="U10" s="30" t="str">
        <f>IF($H$9="","",
IF(OR($H$9="Corrupción",$H$9="Lavado de Activos",$H$9="Financiación del Terrorismo",$H$9="Corrupción en Trámites, OPAs y Consultas de Acceso a la Información Pública"),'6.Valoración Control Corrupción'!H10,"No Aplica"))</f>
        <v>1) Revisión del inventario de los elementos del CDLyR de acuerdo a la programación establecida en el software.</v>
      </c>
      <c r="V10" s="30" t="str">
        <f>IF($H$9="","",
IF(OR($H$9="Corrupción",$H$9="Lavado de Activos",$H$9="Financiación del Terrorismo",$H$9="Corrupción en Trámites, OPAs y Consultas de Acceso a la Información Pública"),'6.Valoración Control Corrupción'!I10,"No Aplica"))</f>
        <v>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v>
      </c>
      <c r="W10" s="30" t="str">
        <f>IF($H$9="","",
IF(OR($H$9="Corrupción",$H$9="Lavado de Activos",$H$9="Financiación del Terrorismo",$H$9="Corrupción en Trámites, OPAs y Consultas de Acceso a la Información Pública"),'6.Valoración Control Corrupción'!J10,"No Aplica"))</f>
        <v>1) Soporte del registro de la acción en el software utilizado por el CDLyR, incluyendo las novedades que se presenten.</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2"/>
      <c r="AI10" s="82"/>
      <c r="AJ10" s="82"/>
      <c r="AK10" s="82"/>
      <c r="AL10" s="82"/>
      <c r="AM10" s="82"/>
      <c r="AN10" s="82"/>
      <c r="AO10" s="82"/>
      <c r="AP10" s="82"/>
      <c r="AQ10" s="82"/>
      <c r="AR10" s="82"/>
      <c r="AS10" s="3"/>
      <c r="AT10" s="3"/>
      <c r="AU10" s="3"/>
      <c r="AV10" s="3"/>
      <c r="AW10" s="3"/>
      <c r="AX10" s="3"/>
      <c r="AY10" s="3"/>
      <c r="AZ10" s="3"/>
      <c r="BA10" s="3"/>
      <c r="BB10" s="3"/>
      <c r="BC10" s="3"/>
      <c r="BD10" s="3"/>
      <c r="BE10" s="3"/>
      <c r="BF10" s="3"/>
      <c r="BG10" s="3"/>
      <c r="BH10" s="3"/>
      <c r="BI10" s="3"/>
      <c r="BJ10" s="3"/>
      <c r="BK10" s="3"/>
      <c r="BL10" s="3"/>
    </row>
    <row r="11" spans="1:64" ht="31.5" customHeight="1">
      <c r="A11" s="83"/>
      <c r="B11" s="83"/>
      <c r="C11" s="83"/>
      <c r="D11" s="83"/>
      <c r="E11" s="83"/>
      <c r="F11" s="83"/>
      <c r="G11" s="83"/>
      <c r="H11" s="83"/>
      <c r="I11" s="83"/>
      <c r="J11" s="83"/>
      <c r="K11" s="83"/>
      <c r="L11" s="83"/>
      <c r="M11" s="83"/>
      <c r="N11" s="83"/>
      <c r="O11" s="83"/>
      <c r="P11" s="83"/>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31.5" customHeight="1">
      <c r="A12" s="89">
        <v>2</v>
      </c>
      <c r="B12" s="84" t="str">
        <f>'2. Identificación del Riesgo'!B12:B14</f>
        <v>Manejo de Emergencias y Desastres</v>
      </c>
      <c r="C12" s="84" t="str">
        <f>IF('2. Identificación del Riesgo'!C12:C14="","",'2. Identificación del Riesgo'!C12:C14)</f>
        <v>Reconocimiento de AHCP para la relocalización transitoria de familias afectadas por emergencia o por riesgo inminente</v>
      </c>
      <c r="D12" s="84" t="str">
        <f>IF('2. Identificación del Riesgo'!D12:D14="","",'2. Identificación del Riesgo'!D12:D14)</f>
        <v>Afectación Económica (o presupuestal) y Reputacional</v>
      </c>
      <c r="E12" s="84" t="str">
        <f>IF('2. Identificación del Riesgo'!E12:E14="","",'2. Identificación del Riesgo'!E12:E14)</f>
        <v>Debilidades en la verificación de los documentos para el trámite de la AHCP</v>
      </c>
      <c r="F12" s="84" t="str">
        <f>IF('2. Identificación del Riesgo'!F12:F14="","",'2. Identificación del Riesgo'!F12:F14)</f>
        <v>Debilidades en la caracterización de la población afectada o identificada con riesgo inminente</v>
      </c>
      <c r="G12" s="84" t="str">
        <f>IF('2. Identificación del Riesgo'!G12:G14="","",'2. Identificación del Riesgo'!G12:G14)</f>
        <v>Otorgamiento de la AHCP sin el cumplimiento de los requisitos para el favorecimiento de un tercero</v>
      </c>
      <c r="H12" s="84" t="str">
        <f>IF('2. Identificación del Riesgo'!H12:H14="","",'2. Identificación del Riesgo'!H12:H14)</f>
        <v>Corrupción</v>
      </c>
      <c r="I12" s="84" t="str">
        <f>IF('2. Identificación del Riesgo'!I12:I14="","",'2. Identificación del Riesgo'!I12:I14)</f>
        <v>Ejecución y Administración de procesos</v>
      </c>
      <c r="J12" s="84" t="str">
        <f>IF('2. Identificación del Riesgo'!J12:J14="","",'2. Identificación del Riesgo'!J12:J14)</f>
        <v>Rara vez: No se ha presentado en los últimos cinco años.</v>
      </c>
      <c r="K12" s="85" t="str">
        <f>'2. Identificación del Riesgo'!K12:K14</f>
        <v>Rara vez</v>
      </c>
      <c r="L12" s="86">
        <f>'2. Identificación del Riesgo'!L12:L14</f>
        <v>0.2</v>
      </c>
      <c r="M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No Aplica</v>
      </c>
      <c r="N12" s="85" t="str">
        <f>'2. Identificación del Riesgo'!N12:N14</f>
        <v>Moderado</v>
      </c>
      <c r="O12" s="86">
        <f>'2. Identificación del Riesgo'!O12:O14</f>
        <v>0.6</v>
      </c>
      <c r="P12" s="81" t="str">
        <f>'2. Identificación del Riesgo'!P12:P14</f>
        <v>Moderado</v>
      </c>
      <c r="Q12" s="30" t="str">
        <f>IF($H$12="","",
IF(OR($H$12="Corrupción",$H$12="Lavado de Activos",$H$12="Financiación del Terrorismo",$H$12="Corrupción en Trámites, OPAs y Consultas de Acceso a la Información Pública"),"No Aplica",'5. Valoración de Controles'!H12))</f>
        <v>No Aplica</v>
      </c>
      <c r="R12" s="30" t="str">
        <f>IF($H$12="","",
IF(OR($H$12="Corrupción",$H$12="Lavado de Activos",$H$12="Financiación del Terrorismo",$H$12="Corrupción en Trámites, OPAs y Consultas de Acceso a la Información Pública"),'6.Valoración Control Corrupción'!E12,"No Aplica"))</f>
        <v>El profesional asignado y profesional lider del grupo de gestión humanitaria.
y
El Subdirector para el Manejo deEmergencias y Desastres</v>
      </c>
      <c r="S12" s="30" t="str">
        <f>IF($H$12="","",
IF(OR($H$12="Corrupción",$H$12="Lavado de Activos",$H$12="Financiación del Terrorismo",$H$12="Corrupción en Trámites, OPAs y Consultas de Acceso a la Información Pública"),'6.Valoración Control Corrupción'!F12,"No Aplica"))</f>
        <v>A demanda (cada vez que se presente un evento de riesgo inminente, emergencia, calamidad o desastre)</v>
      </c>
      <c r="T12" s="30" t="str">
        <f>IF($H$12="","",
IF(OR($H$12="Corrupción",$H$12="Lavado de Activos",$H$12="Financiación del Terrorismo",$H$12="Corrupción en Trámites, OPAs y Consultas de Acceso a la Información Pública"),'6.Valoración Control Corrupción'!G12,"No Aplica"))</f>
        <v>Verificar que se cumplan todos los requisitos para otorgar las AHCP,con el fin de evitar su uso mal intensionado y favorecimiento de terceros.</v>
      </c>
      <c r="U12" s="30" t="str">
        <f>IF($H$12="","",
IF(OR($H$12="Corrupción",$H$12="Lavado de Activos",$H$12="Financiación del Terrorismo",$H$12="Corrupción en Trámites, OPAs y Consultas de Acceso a la Información Pública"),'6.Valoración Control Corrupción'!H12,"No Aplica"))</f>
        <v>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v>
      </c>
      <c r="V12" s="30" t="str">
        <f>IF($H$12="","",
IF(OR($H$12="Corrupción",$H$12="Lavado de Activos",$H$12="Financiación del Terrorismo",$H$12="Corrupción en Trámites, OPAs y Consultas de Acceso a la Información Pública"),'6.Valoración Control Corrupción'!I12,"No Aplica"))</f>
        <v>1) En caso de identificar el no cumplimiento de los requisitos, se procede a comunicar del no trámite, haciendo la devolución del expediente para su corrección, según las novedades identificadas.</v>
      </c>
      <c r="W12" s="30" t="str">
        <f>IF($H$12="","",
IF(OR($H$12="Corrupción",$H$12="Lavado de Activos",$H$12="Financiación del Terrorismo",$H$12="Corrupción en Trámites, OPAs y Consultas de Acceso a la Información Pública"),'6.Valoración Control Corrupción'!J12,"No Aplica"))</f>
        <v>1) Base de datos AHCP con la información radicados  planillas de pago</v>
      </c>
      <c r="X12" s="23" t="str">
        <f>IF($H$12="","",
IF(OR($H$12="Corrupción",$H$12="Lavado de Activos",$H$12="Financiación del Terrorismo",$H$12="Trámites, OPAs y Consultas de Acceso a la Información Pública"),"No Aplica",'5. Valoración de Controles'!I12))</f>
        <v>No Aplica</v>
      </c>
      <c r="Y12" s="23" t="str">
        <f>IF($H$12="","",
IF(OR($H$12="Corrupción",$H$12="Lavado de Activos",$H$12="Financiación del Terrorismo",$H$12="Trámites, OPAs y Consultas de Acceso a la Información Pública"),"No Aplica",'5. Valoración de Controles'!J12))</f>
        <v>No Aplica</v>
      </c>
      <c r="Z12" s="23" t="str">
        <f>IF($H$12="","",
IF(OR($H$12="Corrupción",$H$12="Lavado de Activos",$H$12="Financiación del Terrorismo",$H$12="Trámites, OPAs y Consultas de Acceso a la Información Pública"),"No Aplica",'5. Valoración de Controles'!K12))</f>
        <v>No Aplica</v>
      </c>
      <c r="AA12" s="23" t="str">
        <f>IF($H$12="","",
IF(OR($H$12="Corrupción",$H$12="Lavado de Activos",$H$12="Financiación del Terrorismo",$H$12="Trámites, OPAs y Consultas de Acceso a la Información Pública"),"No Aplica",'5. Valoración de Controles'!L12))</f>
        <v>No Aplica</v>
      </c>
      <c r="AB12" s="23" t="str">
        <f>IF($H$12="","",
IF(OR($H$12="Corrupción",$H$12="Lavado de Activos",$H$12="Financiación del Terrorismo",$H$12="Trámites, OPAs y Consultas de Acceso a la Información Pública"),"No Aplica",'5. Valoración de Controles'!M12))</f>
        <v>No Aplica</v>
      </c>
      <c r="AC12" s="23" t="str">
        <f>IF($H$12="","",
IF(OR($H$12="Corrupción",$H$12="Lavado de Activos",$H$12="Financiación del Terrorismo",$H$12="Trámites, OPAs y Consultas de Acceso a la Información Pública"),"No Aplica",'5. Valoración de Controles'!N12))</f>
        <v>No Aplica</v>
      </c>
      <c r="AD12" s="23" t="str">
        <f>IF($H$12="","",
IF(OR($H$12="Corrupción",$H$12="Lavado de Activos",$H$12="Financiación del Terrorismo",$H$12="Trámites, OPAs y Consultas de Acceso a la Información Pública"),"No Aplica",'5. Valoración de Controles'!O12))</f>
        <v>No Aplica</v>
      </c>
      <c r="AE12" s="23" t="str">
        <f>IF($H$12="","",
IF(OR($H$12="Corrupción",$H$12="Lavado de Activos",$H$12="Financiación del Terrorismo",$H$12="Trámites, OPAs y Consultas de Acceso a la Información Pública"),"No Aplica",'5. Valoración de Controles'!P12))</f>
        <v>No Aplica</v>
      </c>
      <c r="AF12" s="23" t="str">
        <f>IF($H$12="","",
IF(OR($H$12="Corrupción",$H$12="Lavado de Activos",$H$12="Financiación del Terrorismo",$H$12="Trámites, OPAs y Consultas de Acceso a la Información Pública"),"No Aplica",'5. Valoración de Controles'!Q12))</f>
        <v>No Aplica</v>
      </c>
      <c r="AG12" s="24" t="str">
        <f>IF($H$12="","",
IF(OR($H$12="Corrupción",$H$12="Lavado de Activos",$H$12="Financiación del Terrorismo",$H$12="Corrupción en Trámites, OPAs y Consultas de Acceso a la Información Pública"),"No Aplica",'5. Valoración de Controles'!R12))</f>
        <v>No Aplica</v>
      </c>
      <c r="AH12" s="85"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Rara vez</v>
      </c>
      <c r="AI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No aplica</v>
      </c>
      <c r="AJ12" s="85"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No aplica</v>
      </c>
      <c r="AL12" s="8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87" t="s">
        <v>345</v>
      </c>
      <c r="AN12" s="10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2" t="s">
        <v>348</v>
      </c>
      <c r="AP12" s="111">
        <v>45291</v>
      </c>
      <c r="AQ12" s="111" t="str">
        <f>IF(AO12="","","∑ Peso porcentual de cada acción definida")</f>
        <v>∑ Peso porcentual de cada acción definida</v>
      </c>
      <c r="AR12" s="84" t="s">
        <v>349</v>
      </c>
      <c r="AS12" s="3"/>
      <c r="AT12" s="3"/>
      <c r="AU12" s="3"/>
      <c r="AV12" s="3"/>
      <c r="AW12" s="3"/>
      <c r="AX12" s="3"/>
      <c r="AY12" s="3"/>
      <c r="AZ12" s="3"/>
      <c r="BA12" s="3"/>
      <c r="BB12" s="3"/>
      <c r="BC12" s="3"/>
      <c r="BD12" s="3"/>
      <c r="BE12" s="3"/>
      <c r="BF12" s="3"/>
      <c r="BG12" s="3"/>
      <c r="BH12" s="3"/>
      <c r="BI12" s="3"/>
      <c r="BJ12" s="3"/>
      <c r="BK12" s="3"/>
      <c r="BL12" s="3"/>
    </row>
    <row r="13" spans="1:64" ht="31.5" customHeight="1">
      <c r="A13" s="82"/>
      <c r="B13" s="82"/>
      <c r="C13" s="82"/>
      <c r="D13" s="82"/>
      <c r="E13" s="82"/>
      <c r="F13" s="82"/>
      <c r="G13" s="82"/>
      <c r="H13" s="82"/>
      <c r="I13" s="82"/>
      <c r="J13" s="82"/>
      <c r="K13" s="82"/>
      <c r="L13" s="82"/>
      <c r="M13" s="82"/>
      <c r="N13" s="82"/>
      <c r="O13" s="82"/>
      <c r="P13" s="82"/>
      <c r="Q13" s="30" t="str">
        <f>IF($H$12="","",
IF(OR($H$12="Corrupción",$H$12="Lavado de Activos",$H$12="Financiación del Terrorismo",$H$12="Corrupción en Trámites, OPAs y Consultas de Acceso a la Información Pública"),"No Aplica",'5. Valoración de Controles'!H13))</f>
        <v>No Aplica</v>
      </c>
      <c r="R13" s="30">
        <f>IF($H$12="","",
IF(OR($H$12="Corrupción",$H$12="Lavado de Activos",$H$12="Financiación del Terrorismo",$H$12="Corrupción en Trámites, OPAs y Consultas de Acceso a la Información Pública"),'6.Valoración Control Corrupción'!E13,"No Aplica"))</f>
        <v>0</v>
      </c>
      <c r="S13" s="30">
        <f>IF($H$12="","",
IF(OR($H$12="Corrupción",$H$12="Lavado de Activos",$H$12="Financiación del Terrorismo",$H$12="Corrupción en Trámites, OPAs y Consultas de Acceso a la Información Pública"),'6.Valoración Control Corrupción'!F13,"No Aplica"))</f>
        <v>0</v>
      </c>
      <c r="T13" s="30">
        <f>IF($H$12="","",
IF(OR($H$12="Corrupción",$H$12="Lavado de Activos",$H$12="Financiación del Terrorismo",$H$12="Corrupción en Trámites, OPAs y Consultas de Acceso a la Información Pública"),'6.Valoración Control Corrupción'!G13,"No Aplica"))</f>
        <v>0</v>
      </c>
      <c r="U13" s="30">
        <f>IF($H$12="","",
IF(OR($H$12="Corrupción",$H$12="Lavado de Activos",$H$12="Financiación del Terrorismo",$H$12="Corrupción en Trámites, OPAs y Consultas de Acceso a la Información Pública"),'6.Valoración Control Corrupción'!H13,"No Aplica"))</f>
        <v>0</v>
      </c>
      <c r="V13" s="30">
        <f>IF($H$12="","",
IF(OR($H$12="Corrupción",$H$12="Lavado de Activos",$H$12="Financiación del Terrorismo",$H$12="Corrupción en Trámites, OPAs y Consultas de Acceso a la Información Pública"),'6.Valoración Control Corrupción'!I13,"No Aplica"))</f>
        <v>0</v>
      </c>
      <c r="W13" s="30">
        <f>IF($H$12="","",
IF(OR($H$12="Corrupción",$H$12="Lavado de Activos",$H$12="Financiación del Terrorismo",$H$12="Corrupción en Trámites, OPAs y Consultas de Acceso a la Información Pública"),'6.Valoración Control Corrupción'!J13,"No Aplica"))</f>
        <v>0</v>
      </c>
      <c r="X13" s="23" t="str">
        <f>IF($H$12="","",
IF(OR($H$12="Corrupción",$H$12="Lavado de Activos",$H$12="Financiación del Terrorismo",$H$12="Trámites, OPAs y Consultas de Acceso a la Información Pública"),"No Aplica",'5. Valoración de Controles'!I13))</f>
        <v>No Aplica</v>
      </c>
      <c r="Y13" s="23" t="str">
        <f>IF($H$12="","",
IF(OR($H$12="Corrupción",$H$12="Lavado de Activos",$H$12="Financiación del Terrorismo",$H$12="Trámites, OPAs y Consultas de Acceso a la Información Pública"),"No Aplica",'5. Valoración de Controles'!J13))</f>
        <v>No Aplica</v>
      </c>
      <c r="Z13" s="23" t="str">
        <f>IF($H$12="","",
IF(OR($H$12="Corrupción",$H$12="Lavado de Activos",$H$12="Financiación del Terrorismo",$H$12="Trámites, OPAs y Consultas de Acceso a la Información Pública"),"No Aplica",'5. Valoración de Controles'!K13))</f>
        <v>No Aplica</v>
      </c>
      <c r="AA13" s="23" t="str">
        <f>IF($H$12="","",
IF(OR($H$12="Corrupción",$H$12="Lavado de Activos",$H$12="Financiación del Terrorismo",$H$12="Trámites, OPAs y Consultas de Acceso a la Información Pública"),"No Aplica",'5. Valoración de Controles'!L13))</f>
        <v>No Aplica</v>
      </c>
      <c r="AB13" s="23" t="str">
        <f>IF($H$12="","",
IF(OR($H$12="Corrupción",$H$12="Lavado de Activos",$H$12="Financiación del Terrorismo",$H$12="Trámites, OPAs y Consultas de Acceso a la Información Pública"),"No Aplica",'5. Valoración de Controles'!M13))</f>
        <v>No Aplica</v>
      </c>
      <c r="AC13" s="23" t="str">
        <f>IF($H$12="","",
IF(OR($H$12="Corrupción",$H$12="Lavado de Activos",$H$12="Financiación del Terrorismo",$H$12="Trámites, OPAs y Consultas de Acceso a la Información Pública"),"No Aplica",'5. Valoración de Controles'!N13))</f>
        <v>No Aplica</v>
      </c>
      <c r="AD13" s="23" t="str">
        <f>IF($H$12="","",
IF(OR($H$12="Corrupción",$H$12="Lavado de Activos",$H$12="Financiación del Terrorismo",$H$12="Trámites, OPAs y Consultas de Acceso a la Información Pública"),"No Aplica",'5. Valoración de Controles'!O13))</f>
        <v>No Aplica</v>
      </c>
      <c r="AE13" s="23" t="str">
        <f>IF($H$12="","",
IF(OR($H$12="Corrupción",$H$12="Lavado de Activos",$H$12="Financiación del Terrorismo",$H$12="Trámites, OPAs y Consultas de Acceso a la Información Pública"),"No Aplica",'5. Valoración de Controles'!P13))</f>
        <v>No Aplica</v>
      </c>
      <c r="AF13" s="23" t="str">
        <f>IF($H$12="","",
IF(OR($H$12="Corrupción",$H$12="Lavado de Activos",$H$12="Financiación del Terrorismo",$H$12="Trámites, OPAs y Consultas de Acceso a la Información Pública"),"No Aplica",'5. Valoración de Controles'!Q13))</f>
        <v>No Aplica</v>
      </c>
      <c r="AG13" s="24" t="str">
        <f>IF($H$12="","",
IF(OR($H$12="Corrupción",$H$12="Lavado de Activos",$H$12="Financiación del Terrorismo",$H$12="Corrupción en Trámites, OPAs y Consultas de Acceso a la Información Pública"),"No Aplica",'5. Valoración de Controles'!R13))</f>
        <v>No Aplica</v>
      </c>
      <c r="AH13" s="82"/>
      <c r="AI13" s="82"/>
      <c r="AJ13" s="82"/>
      <c r="AK13" s="82"/>
      <c r="AL13" s="82"/>
      <c r="AM13" s="82"/>
      <c r="AN13" s="82"/>
      <c r="AO13" s="82"/>
      <c r="AP13" s="82"/>
      <c r="AQ13" s="82"/>
      <c r="AR13" s="82"/>
      <c r="AS13" s="3"/>
      <c r="AT13" s="3"/>
      <c r="AU13" s="3"/>
      <c r="AV13" s="3"/>
      <c r="AW13" s="3"/>
      <c r="AX13" s="3"/>
      <c r="AY13" s="3"/>
      <c r="AZ13" s="3"/>
      <c r="BA13" s="3"/>
      <c r="BB13" s="3"/>
      <c r="BC13" s="3"/>
      <c r="BD13" s="3"/>
      <c r="BE13" s="3"/>
      <c r="BF13" s="3"/>
      <c r="BG13" s="3"/>
      <c r="BH13" s="3"/>
      <c r="BI13" s="3"/>
      <c r="BJ13" s="3"/>
      <c r="BK13" s="3"/>
      <c r="BL13" s="3"/>
    </row>
    <row r="14" spans="1:64" ht="31.5" customHeight="1">
      <c r="A14" s="83"/>
      <c r="B14" s="83"/>
      <c r="C14" s="83"/>
      <c r="D14" s="83"/>
      <c r="E14" s="83"/>
      <c r="F14" s="83"/>
      <c r="G14" s="83"/>
      <c r="H14" s="83"/>
      <c r="I14" s="83"/>
      <c r="J14" s="83"/>
      <c r="K14" s="83"/>
      <c r="L14" s="83"/>
      <c r="M14" s="83"/>
      <c r="N14" s="83"/>
      <c r="O14" s="83"/>
      <c r="P14" s="83"/>
      <c r="Q14" s="30" t="str">
        <f>IF($H$12="","",
IF(OR($H$12="Corrupción",$H$12="Lavado de Activos",$H$12="Financiación del Terrorismo",$H$12="Corrupción en Trámites, OPAs y Consultas de Acceso a la Información Pública"),"No Aplica",'5. Valoración de Controles'!H14))</f>
        <v>No Aplica</v>
      </c>
      <c r="R14" s="30">
        <f>IF($H$12="","",
IF(OR($H$12="Corrupción",$H$12="Lavado de Activos",$H$12="Financiación del Terrorismo",$H$12="Corrupción en Trámites, OPAs y Consultas de Acceso a la Información Pública"),'6.Valoración Control Corrupción'!E14,"No Aplica"))</f>
        <v>0</v>
      </c>
      <c r="S14" s="30">
        <f>IF($H$12="","",
IF(OR($H$12="Corrupción",$H$12="Lavado de Activos",$H$12="Financiación del Terrorismo",$H$12="Corrupción en Trámites, OPAs y Consultas de Acceso a la Información Pública"),'6.Valoración Control Corrupción'!F14,"No Aplica"))</f>
        <v>0</v>
      </c>
      <c r="T14" s="30">
        <f>IF($H$12="","",
IF(OR($H$12="Corrupción",$H$12="Lavado de Activos",$H$12="Financiación del Terrorismo",$H$12="Corrupción en Trámites, OPAs y Consultas de Acceso a la Información Pública"),'6.Valoración Control Corrupción'!G14,"No Aplica"))</f>
        <v>0</v>
      </c>
      <c r="U14" s="30">
        <f>IF($H$12="","",
IF(OR($H$12="Corrupción",$H$12="Lavado de Activos",$H$12="Financiación del Terrorismo",$H$12="Corrupción en Trámites, OPAs y Consultas de Acceso a la Información Pública"),'6.Valoración Control Corrupción'!H14,"No Aplica"))</f>
        <v>0</v>
      </c>
      <c r="V14" s="30">
        <f>IF($H$12="","",
IF(OR($H$12="Corrupción",$H$12="Lavado de Activos",$H$12="Financiación del Terrorismo",$H$12="Corrupción en Trámites, OPAs y Consultas de Acceso a la Información Pública"),'6.Valoración Control Corrupción'!I14,"No Aplica"))</f>
        <v>0</v>
      </c>
      <c r="W14" s="30">
        <f>IF($H$12="","",
IF(OR($H$12="Corrupción",$H$12="Lavado de Activos",$H$12="Financiación del Terrorismo",$H$12="Corrupción en Trámites, OPAs y Consultas de Acceso a la Información Pública"),'6.Valoración Control Corrupción'!J14,"No Aplica"))</f>
        <v>0</v>
      </c>
      <c r="X14" s="23" t="str">
        <f>IF($H$12="","",
IF(OR($H$12="Corrupción",$H$12="Lavado de Activos",$H$12="Financiación del Terrorismo",$H$12="Trámites, OPAs y Consultas de Acceso a la Información Pública"),"No Aplica",'5. Valoración de Controles'!I14))</f>
        <v>No Aplica</v>
      </c>
      <c r="Y14" s="23" t="str">
        <f>IF($H$12="","",
IF(OR($H$12="Corrupción",$H$12="Lavado de Activos",$H$12="Financiación del Terrorismo",$H$12="Trámites, OPAs y Consultas de Acceso a la Información Pública"),"No Aplica",'5. Valoración de Controles'!J14))</f>
        <v>No Aplica</v>
      </c>
      <c r="Z14" s="23" t="str">
        <f>IF($H$12="","",
IF(OR($H$12="Corrupción",$H$12="Lavado de Activos",$H$12="Financiación del Terrorismo",$H$12="Trámites, OPAs y Consultas de Acceso a la Información Pública"),"No Aplica",'5. Valoración de Controles'!K14))</f>
        <v>No Aplica</v>
      </c>
      <c r="AA14" s="23" t="str">
        <f>IF($H$12="","",
IF(OR($H$12="Corrupción",$H$12="Lavado de Activos",$H$12="Financiación del Terrorismo",$H$12="Trámites, OPAs y Consultas de Acceso a la Información Pública"),"No Aplica",'5. Valoración de Controles'!L14))</f>
        <v>No Aplica</v>
      </c>
      <c r="AB14" s="23" t="str">
        <f>IF($H$12="","",
IF(OR($H$12="Corrupción",$H$12="Lavado de Activos",$H$12="Financiación del Terrorismo",$H$12="Trámites, OPAs y Consultas de Acceso a la Información Pública"),"No Aplica",'5. Valoración de Controles'!M14))</f>
        <v>No Aplica</v>
      </c>
      <c r="AC14" s="23" t="str">
        <f>IF($H$12="","",
IF(OR($H$12="Corrupción",$H$12="Lavado de Activos",$H$12="Financiación del Terrorismo",$H$12="Trámites, OPAs y Consultas de Acceso a la Información Pública"),"No Aplica",'5. Valoración de Controles'!N14))</f>
        <v>No Aplica</v>
      </c>
      <c r="AD14" s="23" t="str">
        <f>IF($H$12="","",
IF(OR($H$12="Corrupción",$H$12="Lavado de Activos",$H$12="Financiación del Terrorismo",$H$12="Trámites, OPAs y Consultas de Acceso a la Información Pública"),"No Aplica",'5. Valoración de Controles'!O14))</f>
        <v>No Aplica</v>
      </c>
      <c r="AE14" s="23" t="str">
        <f>IF($H$12="","",
IF(OR($H$12="Corrupción",$H$12="Lavado de Activos",$H$12="Financiación del Terrorismo",$H$12="Trámites, OPAs y Consultas de Acceso a la Información Pública"),"No Aplica",'5. Valoración de Controles'!P14))</f>
        <v>No Aplica</v>
      </c>
      <c r="AF14" s="23" t="str">
        <f>IF($H$12="","",
IF(OR($H$12="Corrupción",$H$12="Lavado de Activos",$H$12="Financiación del Terrorismo",$H$12="Trámites, OPAs y Consultas de Acceso a la Información Pública"),"No Aplica",'5. Valoración de Controles'!Q14))</f>
        <v>No Aplica</v>
      </c>
      <c r="AG14" s="24" t="str">
        <f>IF($H$12="","",
IF(OR($H$12="Corrupción",$H$12="Lavado de Activos",$H$12="Financiación del Terrorismo",$H$12="Corrupción en Trámites, OPAs y Consultas de Acceso a la Información Pública"),"No Aplica",'5. Valoración de Controles'!R14))</f>
        <v>No Aplica</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31.5" customHeight="1">
      <c r="A15" s="89">
        <v>3</v>
      </c>
      <c r="B15" s="84" t="str">
        <f>'2. Identificación del Riesgo'!B15:B17</f>
        <v>Manejo de Emergencias y Desastres</v>
      </c>
      <c r="C15" s="84" t="str">
        <f>IF('2. Identificación del Riesgo'!C15:C17="","",'2. Identificación del Riesgo'!C15:C17)</f>
        <v>Emisión de concepto técnico de planes de emergencias y contingencias para actividades de aglomeraciones de público, parques de diverisiones, atracciones o dispositivos de entretenimeinto</v>
      </c>
      <c r="D15" s="84" t="str">
        <f>IF('2. Identificación del Riesgo'!D15:D17="","",'2. Identificación del Riesgo'!D15:D17)</f>
        <v>Afectación Reputacional</v>
      </c>
      <c r="E15" s="84" t="str">
        <f>IF('2. Identificación del Riesgo'!E15:E17="","",'2. Identificación del Riesgo'!E15:E17)</f>
        <v>Falta de seguimiento en la emisión de sión de conceptos de verificación de PEC</v>
      </c>
      <c r="F15" s="84" t="str">
        <f>IF('2. Identificación del Riesgo'!F15:F17="","",'2. Identificación del Riesgo'!F15:F17)</f>
        <v xml:space="preserve">Debilidad en la elaboración  de los conceptos de verificación de los PEC </v>
      </c>
      <c r="G15" s="84" t="str">
        <f>IF('2. Identificación del Riesgo'!G15:G17="","",'2. Identificación del Riesgo'!G15:G17)</f>
        <v>Emisión de conceptos técnicos de evaluación de planes de aglomeraciones de público, parques de diversiones, atracciones o dispositivos de entretenimiento, sin el cumplimiento de requisitos para beneficio de un tercero</v>
      </c>
      <c r="H15" s="84" t="str">
        <f>IF('2. Identificación del Riesgo'!H15:H17="","",'2. Identificación del Riesgo'!H15:H17)</f>
        <v>Corrupción en Trámites, OPAs y Consultas de Acceso a la Información Pública</v>
      </c>
      <c r="I15" s="84" t="str">
        <f>IF('2. Identificación del Riesgo'!I15:I17="","",'2. Identificación del Riesgo'!I15:I17)</f>
        <v>Ejecución y Administración de procesos</v>
      </c>
      <c r="J15" s="84" t="str">
        <f>IF('2. Identificación del Riesgo'!J15:J17="","",'2. Identificación del Riesgo'!J15:J17)</f>
        <v>Rara vez: No se ha presentado en los últimos cinco años.</v>
      </c>
      <c r="K15" s="85" t="str">
        <f>'2. Identificación del Riesgo'!K15:K17</f>
        <v>Rara vez</v>
      </c>
      <c r="L15" s="86">
        <f>'2. Identificación del Riesgo'!L15:L17</f>
        <v>0.2</v>
      </c>
      <c r="M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No Aplica</v>
      </c>
      <c r="N15" s="85" t="str">
        <f>'2. Identificación del Riesgo'!N15:N17</f>
        <v>Moderado</v>
      </c>
      <c r="O15" s="86">
        <f>'2. Identificación del Riesgo'!O15:O17</f>
        <v>0.6</v>
      </c>
      <c r="P15" s="81" t="str">
        <f>'2. Identificación del Riesgo'!P15:P17</f>
        <v>Moderado</v>
      </c>
      <c r="Q15" s="30" t="str">
        <f>IF($H$15="","",
IF(OR($H$15="Corrupción",$H$15="Lavado de Activos",$H$15="Financiación del Terrorismo",$H$15="Corrupción en Trámites, OPAs y Consultas de Acceso a la Información Pública"),"No Aplica",'5. Valoración de Controles'!H15))</f>
        <v>No Aplica</v>
      </c>
      <c r="R15" s="30" t="str">
        <f>IF($H$15="","",
IF(OR($H$15="Corrupción",$H$15="Lavado de Activos",$H$15="Financiación del Terrorismo",$H$15="Corrupción en Trámites, OPAs y Consultas de Acceso a la Información Pública"),'6.Valoración Control Corrupción'!E15,"No Aplica"))</f>
        <v>El profesional asignado y profesional lider del grupo de gestión de riesgos por aglomeraciones de público y STV.
y
El Subdirector para el Manejo deEmergencias y Desastres</v>
      </c>
      <c r="S15" s="30" t="str">
        <f>IF($H$15="","",
IF(OR($H$15="Corrupción",$H$15="Lavado de Activos",$H$15="Financiación del Terrorismo",$H$15="Corrupción en Trámites, OPAs y Consultas de Acceso a la Información Pública"),'6.Valoración Control Corrupción'!F15,"No Aplica"))</f>
        <v>A demanda</v>
      </c>
      <c r="T15" s="30" t="str">
        <f>IF($H$15="","",
IF(OR($H$15="Corrupción",$H$15="Lavado de Activos",$H$15="Financiación del Terrorismo",$H$15="Corrupción en Trámites, OPAs y Consultas de Acceso a la Información Pública"),'6.Valoración Control Corrupción'!G15,"No Aplica"))</f>
        <v>Verificar que se cumplan todos los requisitos para emitir concepto técnico de los planes de aglomeraciones de público, con el fin de evitar la materialización de riesgos y el favorecimiento de terceros.</v>
      </c>
      <c r="U15" s="30" t="str">
        <f>IF($H$15="","",
IF(OR($H$15="Corrupción",$H$15="Lavado de Activos",$H$15="Financiación del Terrorismo",$H$15="Corrupción en Trámites, OPAs y Consultas de Acceso a la Información Pública"),'6.Valoración Control Corrupción'!H15,"No Aplica"))</f>
        <v>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v>
      </c>
      <c r="V15" s="30" t="str">
        <f>IF($H$15="","",
IF(OR($H$15="Corrupción",$H$15="Lavado de Activos",$H$15="Financiación del Terrorismo",$H$15="Corrupción en Trámites, OPAs y Consultas de Acceso a la Información Pública"),'6.Valoración Control Corrupción'!I15,"No Aplica"))</f>
        <v>1) En caso de identificar el no cumplimiento de los requisitos, se procede a proyectar concepto técnico no favorable, según las novedades identificadas.</v>
      </c>
      <c r="W15" s="30" t="str">
        <f>IF($H$15="","",
IF(OR($H$15="Corrupción",$H$15="Lavado de Activos",$H$15="Financiación del Terrorismo",$H$15="Corrupción en Trámites, OPAs y Consultas de Acceso a la Información Pública"),'6.Valoración Control Corrupción'!J15,"No Aplica"))</f>
        <v>1) Base de datos SUGA con los id de radicados entrada y salida, asignaciones (en donde están las revisiones y aprobaciones) y la información de favorable o no favorable.
2) base de datos PDADE con los id de radicados entrada y salida (en donde están las revisiones y aprobaciones)</v>
      </c>
      <c r="X15" s="23">
        <f>IF($H$15="","",
IF(OR($H$15="Corrupción",$H$15="Lavado de Activos",$H$15="Financiación del Terrorismo",$H$15="Trámites, OPAs y Consultas de Acceso a la Información Pública"),"No Aplica",'5. Valoración de Controles'!I15))</f>
        <v>0</v>
      </c>
      <c r="Y15" s="23" t="str">
        <f>IF($H$15="","",
IF(OR($H$15="Corrupción",$H$15="Lavado de Activos",$H$15="Financiación del Terrorismo",$H$15="Trámites, OPAs y Consultas de Acceso a la Información Pública"),"No Aplica",'5. Valoración de Controles'!J15))</f>
        <v/>
      </c>
      <c r="Z15" s="23">
        <f>IF($H$15="","",
IF(OR($H$15="Corrupción",$H$15="Lavado de Activos",$H$15="Financiación del Terrorismo",$H$15="Trámites, OPAs y Consultas de Acceso a la Información Pública"),"No Aplica",'5. Valoración de Controles'!K15))</f>
        <v>0</v>
      </c>
      <c r="AA15" s="23">
        <f>IF($H$15="","",
IF(OR($H$15="Corrupción",$H$15="Lavado de Activos",$H$15="Financiación del Terrorismo",$H$15="Trámites, OPAs y Consultas de Acceso a la Información Pública"),"No Aplica",'5. Valoración de Controles'!L15))</f>
        <v>0</v>
      </c>
      <c r="AB15" s="23">
        <f>IF($H$15="","",
IF(OR($H$15="Corrupción",$H$15="Lavado de Activos",$H$15="Financiación del Terrorismo",$H$15="Trámites, OPAs y Consultas de Acceso a la Información Pública"),"No Aplica",'5. Valoración de Controles'!M15))</f>
        <v>0</v>
      </c>
      <c r="AC15" s="23">
        <f>IF($H$15="","",
IF(OR($H$15="Corrupción",$H$15="Lavado de Activos",$H$15="Financiación del Terrorismo",$H$15="Trámites, OPAs y Consultas de Acceso a la Información Pública"),"No Aplica",'5. Valoración de Controles'!N15))</f>
        <v>0</v>
      </c>
      <c r="AD15" s="23">
        <f>IF($H$15="","",
IF(OR($H$15="Corrupción",$H$15="Lavado de Activos",$H$15="Financiación del Terrorismo",$H$15="Trámites, OPAs y Consultas de Acceso a la Información Pública"),"No Aplica",'5. Valoración de Controles'!O15))</f>
        <v>0</v>
      </c>
      <c r="AE15" s="23">
        <f>IF($H$15="","",
IF(OR($H$15="Corrupción",$H$15="Lavado de Activos",$H$15="Financiación del Terrorismo",$H$15="Trámites, OPAs y Consultas de Acceso a la Información Pública"),"No Aplica",'5. Valoración de Controles'!P15))</f>
        <v>0</v>
      </c>
      <c r="AF15" s="23">
        <f>IF($H$15="","",
IF(OR($H$15="Corrupción",$H$15="Lavado de Activos",$H$15="Financiación del Terrorismo",$H$15="Trámites, OPAs y Consultas de Acceso a la Información Pública"),"No Aplica",'5. Valoración de Controles'!Q15))</f>
        <v>0</v>
      </c>
      <c r="AG15" s="24" t="str">
        <f>IF($H$15="","",
IF(OR($H$15="Corrupción",$H$15="Lavado de Activos",$H$15="Financiación del Terrorismo",$H$15="Corrupción en Trámites, OPAs y Consultas de Acceso a la Información Pública"),"No Aplica",'5. Valoración de Controles'!R15))</f>
        <v>No Aplica</v>
      </c>
      <c r="AH15" s="85"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Rara vez</v>
      </c>
      <c r="AI15" s="112"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No aplica</v>
      </c>
      <c r="AJ15" s="85"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Moderado</v>
      </c>
      <c r="AK15" s="112"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No aplica</v>
      </c>
      <c r="AL15" s="8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87" t="s">
        <v>345</v>
      </c>
      <c r="AN15" s="10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02" t="s">
        <v>346</v>
      </c>
      <c r="AP15" s="111">
        <v>45291</v>
      </c>
      <c r="AQ15" s="111" t="str">
        <f>IF(AO15="","","∑ Peso porcentual de cada acción definida")</f>
        <v>∑ Peso porcentual de cada acción definida</v>
      </c>
      <c r="AR15" s="84" t="s">
        <v>350</v>
      </c>
      <c r="AS15" s="3"/>
      <c r="AT15" s="3"/>
      <c r="AU15" s="3"/>
      <c r="AV15" s="3"/>
      <c r="AW15" s="3"/>
      <c r="AX15" s="3"/>
      <c r="AY15" s="3"/>
      <c r="AZ15" s="3"/>
      <c r="BA15" s="3"/>
      <c r="BB15" s="3"/>
      <c r="BC15" s="3"/>
      <c r="BD15" s="3"/>
      <c r="BE15" s="3"/>
      <c r="BF15" s="3"/>
      <c r="BG15" s="3"/>
      <c r="BH15" s="3"/>
      <c r="BI15" s="3"/>
      <c r="BJ15" s="3"/>
      <c r="BK15" s="3"/>
      <c r="BL15" s="3"/>
    </row>
    <row r="16" spans="1:64" ht="31.5" customHeight="1">
      <c r="A16" s="82"/>
      <c r="B16" s="82"/>
      <c r="C16" s="82"/>
      <c r="D16" s="82"/>
      <c r="E16" s="82"/>
      <c r="F16" s="82"/>
      <c r="G16" s="82"/>
      <c r="H16" s="82"/>
      <c r="I16" s="82"/>
      <c r="J16" s="82"/>
      <c r="K16" s="82"/>
      <c r="L16" s="82"/>
      <c r="M16" s="82"/>
      <c r="N16" s="82"/>
      <c r="O16" s="82"/>
      <c r="P16" s="82"/>
      <c r="Q16" s="30" t="str">
        <f>IF($H$15="","",
IF(OR($H$15="Corrupción",$H$15="Lavado de Activos",$H$15="Financiación del Terrorismo",$H$15="Corrupción en Trámites, OPAs y Consultas de Acceso a la Información Pública"),"No Aplica",'5. Valoración de Controles'!H16))</f>
        <v>No Aplica</v>
      </c>
      <c r="R16" s="30">
        <f>IF($H$15="","",
IF(OR($H$15="Corrupción",$H$15="Lavado de Activos",$H$15="Financiación del Terrorismo",$H$15="Corrupción en Trámites, OPAs y Consultas de Acceso a la Información Pública"),'6.Valoración Control Corrupción'!E16,"No Aplica"))</f>
        <v>0</v>
      </c>
      <c r="S16" s="30">
        <f>IF($H$15="","",
IF(OR($H$15="Corrupción",$H$15="Lavado de Activos",$H$15="Financiación del Terrorismo",$H$15="Corrupción en Trámites, OPAs y Consultas de Acceso a la Información Pública"),'6.Valoración Control Corrupción'!F16,"No Aplica"))</f>
        <v>0</v>
      </c>
      <c r="T16" s="30">
        <f>IF($H$15="","",
IF(OR($H$15="Corrupción",$H$15="Lavado de Activos",$H$15="Financiación del Terrorismo",$H$15="Corrupción en Trámites, OPAs y Consultas de Acceso a la Información Pública"),'6.Valoración Control Corrupción'!G16,"No Aplica"))</f>
        <v>0</v>
      </c>
      <c r="U16" s="30">
        <f>IF($H$15="","",
IF(OR($H$15="Corrupción",$H$15="Lavado de Activos",$H$15="Financiación del Terrorismo",$H$15="Corrupción en Trámites, OPAs y Consultas de Acceso a la Información Pública"),'6.Valoración Control Corrupción'!H16,"No Aplica"))</f>
        <v>0</v>
      </c>
      <c r="V16" s="30">
        <f>IF($H$15="","",
IF(OR($H$15="Corrupción",$H$15="Lavado de Activos",$H$15="Financiación del Terrorismo",$H$15="Corrupción en Trámites, OPAs y Consultas de Acceso a la Información Pública"),'6.Valoración Control Corrupción'!I16,"No Aplica"))</f>
        <v>0</v>
      </c>
      <c r="W16" s="30">
        <f>IF($H$15="","",
IF(OR($H$15="Corrupción",$H$15="Lavado de Activos",$H$15="Financiación del Terrorismo",$H$15="Corrupción en Trámites, OPAs y Consultas de Acceso a la Información Pública"),'6.Valoración Control Corrupción'!J16,"No Aplica"))</f>
        <v>0</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No Aplica</v>
      </c>
      <c r="AH16" s="82"/>
      <c r="AI16" s="82"/>
      <c r="AJ16" s="82"/>
      <c r="AK16" s="82"/>
      <c r="AL16" s="82"/>
      <c r="AM16" s="82"/>
      <c r="AN16" s="82"/>
      <c r="AO16" s="82"/>
      <c r="AP16" s="82"/>
      <c r="AQ16" s="82"/>
      <c r="AR16" s="82"/>
      <c r="AS16" s="3"/>
      <c r="AT16" s="3"/>
      <c r="AU16" s="3"/>
      <c r="AV16" s="3"/>
      <c r="AW16" s="3"/>
      <c r="AX16" s="3"/>
      <c r="AY16" s="3"/>
      <c r="AZ16" s="3"/>
      <c r="BA16" s="3"/>
      <c r="BB16" s="3"/>
      <c r="BC16" s="3"/>
      <c r="BD16" s="3"/>
      <c r="BE16" s="3"/>
      <c r="BF16" s="3"/>
      <c r="BG16" s="3"/>
      <c r="BH16" s="3"/>
      <c r="BI16" s="3"/>
      <c r="BJ16" s="3"/>
      <c r="BK16" s="3"/>
      <c r="BL16" s="3"/>
    </row>
    <row r="17" spans="1:64" ht="31.5" customHeight="1">
      <c r="A17" s="83"/>
      <c r="B17" s="83"/>
      <c r="C17" s="83"/>
      <c r="D17" s="83"/>
      <c r="E17" s="83"/>
      <c r="F17" s="83"/>
      <c r="G17" s="83"/>
      <c r="H17" s="83"/>
      <c r="I17" s="83"/>
      <c r="J17" s="83"/>
      <c r="K17" s="83"/>
      <c r="L17" s="83"/>
      <c r="M17" s="83"/>
      <c r="N17" s="83"/>
      <c r="O17" s="83"/>
      <c r="P17" s="83"/>
      <c r="Q17" s="30" t="str">
        <f>IF($H$15="","",
IF(OR($H$15="Corrupción",$H$15="Lavado de Activos",$H$15="Financiación del Terrorismo",$H$15="Corrupción en Trámites, OPAs y Consultas de Acceso a la Información Pública"),"No Aplica",'5. Valoración de Controles'!H17))</f>
        <v>No Aplica</v>
      </c>
      <c r="R17" s="30">
        <f>IF($H$15="","",
IF(OR($H$15="Corrupción",$H$15="Lavado de Activos",$H$15="Financiación del Terrorismo",$H$15="Corrupción en Trámites, OPAs y Consultas de Acceso a la Información Pública"),'6.Valoración Control Corrupción'!E17,"No Aplica"))</f>
        <v>0</v>
      </c>
      <c r="S17" s="30">
        <f>IF($H$15="","",
IF(OR($H$15="Corrupción",$H$15="Lavado de Activos",$H$15="Financiación del Terrorismo",$H$15="Corrupción en Trámites, OPAs y Consultas de Acceso a la Información Pública"),'6.Valoración Control Corrupción'!F17,"No Aplica"))</f>
        <v>0</v>
      </c>
      <c r="T17" s="30">
        <f>IF($H$15="","",
IF(OR($H$15="Corrupción",$H$15="Lavado de Activos",$H$15="Financiación del Terrorismo",$H$15="Corrupción en Trámites, OPAs y Consultas de Acceso a la Información Pública"),'6.Valoración Control Corrupción'!G17,"No Aplica"))</f>
        <v>0</v>
      </c>
      <c r="U17" s="30">
        <f>IF($H$15="","",
IF(OR($H$15="Corrupción",$H$15="Lavado de Activos",$H$15="Financiación del Terrorismo",$H$15="Corrupción en Trámites, OPAs y Consultas de Acceso a la Información Pública"),'6.Valoración Control Corrupción'!H17,"No Aplica"))</f>
        <v>0</v>
      </c>
      <c r="V17" s="30">
        <f>IF($H$15="","",
IF(OR($H$15="Corrupción",$H$15="Lavado de Activos",$H$15="Financiación del Terrorismo",$H$15="Corrupción en Trámites, OPAs y Consultas de Acceso a la Información Pública"),'6.Valoración Control Corrupción'!I17,"No Aplica"))</f>
        <v>0</v>
      </c>
      <c r="W17" s="30">
        <f>IF($H$15="","",
IF(OR($H$15="Corrupción",$H$15="Lavado de Activos",$H$15="Financiación del Terrorismo",$H$15="Corrupción en Trámites, OPAs y Consultas de Acceso a la Información Pública"),'6.Valoración Control Corrupción'!J17,"No Aplica"))</f>
        <v>0</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No Aplica</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31.5" customHeight="1">
      <c r="A18" s="89">
        <v>4</v>
      </c>
      <c r="B18" s="84" t="str">
        <f>'2. Identificación del Riesgo'!B18:B20</f>
        <v>Manejo de Emergencias y Desastres</v>
      </c>
      <c r="C18" s="84" t="str">
        <f>IF('2. Identificación del Riesgo'!C18:C20="","",'2. Identificación del Riesgo'!C18:C20)</f>
        <v>Compromisos de plan de acción</v>
      </c>
      <c r="D18" s="84" t="str">
        <f>IF('2. Identificación del Riesgo'!D18:D20="","",'2. Identificación del Riesgo'!D18:D20)</f>
        <v>Afectación Reputacional</v>
      </c>
      <c r="E18" s="84" t="str">
        <f>IF('2. Identificación del Riesgo'!E18:E20="","",'2. Identificación del Riesgo'!E18:E20)</f>
        <v>Recursos limitados para el cumplimiento de los compromisos</v>
      </c>
      <c r="F18" s="84" t="str">
        <f>IF('2. Identificación del Riesgo'!F18:F20="","",'2. Identificación del Riesgo'!F18:F20)</f>
        <v>Debilidad en el seguimiento de los compromisos</v>
      </c>
      <c r="G18" s="84" t="str">
        <f>IF('2. Identificación del Riesgo'!G18:G20="","",'2. Identificación del Riesgo'!G18:G20)</f>
        <v>Incumplimiento de las actividades establecidas en el plan de acción</v>
      </c>
      <c r="H18" s="84" t="str">
        <f>IF('2. Identificación del Riesgo'!H18:H20="","",'2. Identificación del Riesgo'!H18:H20)</f>
        <v>Estratégico</v>
      </c>
      <c r="I18" s="84" t="str">
        <f>IF('2. Identificación del Riesgo'!I18:I20="","",'2. Identificación del Riesgo'!I18:I20)</f>
        <v>Ejecución y Administración de procesos</v>
      </c>
      <c r="J18" s="84" t="str">
        <f>IF('2. Identificación del Riesgo'!J18:J20="","",'2. Identificación del Riesgo'!J18:J20)</f>
        <v>Baja: La actividad que conlleva el riesgo se ejecuta de 3 a 24 veces por año</v>
      </c>
      <c r="K18" s="85" t="str">
        <f>'2. Identificación del Riesgo'!K18:K20</f>
        <v>Baja</v>
      </c>
      <c r="L18" s="86">
        <f>'2. Identificación del Riesgo'!L18:L20</f>
        <v>0.4</v>
      </c>
      <c r="M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85" t="str">
        <f>'2. Identificación del Riesgo'!N18:N20</f>
        <v>Leve</v>
      </c>
      <c r="O18" s="86">
        <f>'2. Identificación del Riesgo'!O18:O20</f>
        <v>0.2</v>
      </c>
      <c r="P18" s="81" t="str">
        <f>'2. Identificación del Riesgo'!P18:P20</f>
        <v>Bajo</v>
      </c>
      <c r="Q18" s="30" t="str">
        <f>IF($H$18="","",
IF(OR($H$18="Corrupción",$H$18="Lavado de Activos",$H$18="Financiación del Terrorismo",$H$18="Corrupción en Trámites, OPAs y Consultas de Acceso a la Información Pública"),"No Aplica",'5. Valoración de Controles'!H18))</f>
        <v>Líderes de grupos funcionales realizan seguimiento a las actividades del plan de acción mensualmente con el fin de establecer el estado de avance de los compromisos establecidos</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t="str">
        <f>IF($H$18="","",
IF(OR($H$18="Corrupción",$H$18="Lavado de Activos",$H$18="Financiación del Terrorismo",$H$18="Trámites, OPAs y Consultas de Acceso a la Información Pública"),"No Aplica",'5. Valoración de Controles'!I18))</f>
        <v>Preventivo</v>
      </c>
      <c r="Y18" s="23" t="str">
        <f>IF($H$18="","",
IF(OR($H$18="Corrupción",$H$18="Lavado de Activos",$H$18="Financiación del Terrorismo",$H$18="Trámites, OPAs y Consultas de Acceso a la Información Pública"),"No Aplica",'5. Valoración de Controles'!J18))</f>
        <v>Afecta probabilidad</v>
      </c>
      <c r="Z18" s="23" t="str">
        <f>IF($H$18="","",
IF(OR($H$18="Corrupción",$H$18="Lavado de Activos",$H$18="Financiación del Terrorismo",$H$18="Trámites, OPAs y Consultas de Acceso a la Información Pública"),"No Aplica",'5. Valoración de Controles'!K18))</f>
        <v>Manual</v>
      </c>
      <c r="AA18" s="23" t="str">
        <f>IF($H$18="","",
IF(OR($H$18="Corrupción",$H$18="Lavado de Activos",$H$18="Financiación del Terrorismo",$H$18="Trámites, OPAs y Consultas de Acceso a la Información Pública"),"No Aplica",'5. Valoración de Controles'!L18))</f>
        <v>Sin Documentar</v>
      </c>
      <c r="AB18" s="23" t="str">
        <f>IF($H$18="","",
IF(OR($H$18="Corrupción",$H$18="Lavado de Activos",$H$18="Financiación del Terrorismo",$H$18="Trámites, OPAs y Consultas de Acceso a la Información Pública"),"No Aplica",'5. Valoración de Controles'!M18))</f>
        <v>Continua</v>
      </c>
      <c r="AC18" s="23" t="str">
        <f>IF($H$18="","",
IF(OR($H$18="Corrupción",$H$18="Lavado de Activos",$H$18="Financiación del Terrorismo",$H$18="Trámites, OPAs y Consultas de Acceso a la Información Pública"),"No Aplica",'5. Valoración de Controles'!N18))</f>
        <v>Con registro</v>
      </c>
      <c r="AD18" s="23" t="str">
        <f>IF($H$18="","",
IF(OR($H$18="Corrupción",$H$18="Lavado de Activos",$H$18="Financiación del Terrorismo",$H$18="Trámites, OPAs y Consultas de Acceso a la Información Pública"),"No Aplica",'5. Valoración de Controles'!O18))</f>
        <v>Carpeta compartida</v>
      </c>
      <c r="AE18" s="23" t="str">
        <f>IF($H$18="","",
IF(OR($H$18="Corrupción",$H$18="Lavado de Activos",$H$18="Financiación del Terrorismo",$H$18="Trámites, OPAs y Consultas de Acceso a la Información Pública"),"No Aplica",'5. Valoración de Controles'!P18))</f>
        <v>Informe mensual de gestión</v>
      </c>
      <c r="AF18" s="23" t="str">
        <f>IF($H$18="","",
IF(OR($H$18="Corrupción",$H$18="Lavado de Activos",$H$18="Financiación del Terrorismo",$H$18="Trámites, OPAs y Consultas de Acceso a la Información Pública"),"No Aplica",'5. Valoración de Controles'!Q18))</f>
        <v>En los casos, que se evidencien incumplimientos o retrasos en el cumplimiento de las actividades, adelantar la gestión para su priorización y en los casos que corresponda justificar el no cumplimiento</v>
      </c>
      <c r="AG18" s="24">
        <f>IF($H$18="","",
IF(OR($H$18="Corrupción",$H$18="Lavado de Activos",$H$18="Financiación del Terrorismo",$H$18="Corrupción en Trámites, OPAs y Consultas de Acceso a la Información Pública"),"No Aplica",'5. Valoración de Controles'!R18))</f>
        <v>0.4</v>
      </c>
      <c r="AH18" s="85"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12">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0.14399999999999999</v>
      </c>
      <c r="AJ18" s="85"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12">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8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87" t="s">
        <v>351</v>
      </c>
      <c r="AN18" s="10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2"/>
      <c r="AP18" s="111"/>
      <c r="AQ18" s="111" t="str">
        <f>IF(AO18="","","∑ Peso porcentual de cada acción definida")</f>
        <v/>
      </c>
      <c r="AR18" s="84"/>
      <c r="AS18" s="3"/>
      <c r="AT18" s="3"/>
      <c r="AU18" s="3"/>
      <c r="AV18" s="3"/>
      <c r="AW18" s="3"/>
      <c r="AX18" s="3"/>
      <c r="AY18" s="3"/>
      <c r="AZ18" s="3"/>
      <c r="BA18" s="3"/>
      <c r="BB18" s="3"/>
      <c r="BC18" s="3"/>
      <c r="BD18" s="3"/>
      <c r="BE18" s="3"/>
      <c r="BF18" s="3"/>
      <c r="BG18" s="3"/>
      <c r="BH18" s="3"/>
      <c r="BI18" s="3"/>
      <c r="BJ18" s="3"/>
      <c r="BK18" s="3"/>
      <c r="BL18" s="3"/>
    </row>
    <row r="19" spans="1:64" ht="31.5" customHeight="1">
      <c r="A19" s="82"/>
      <c r="B19" s="82"/>
      <c r="C19" s="82"/>
      <c r="D19" s="82"/>
      <c r="E19" s="82"/>
      <c r="F19" s="82"/>
      <c r="G19" s="82"/>
      <c r="H19" s="82"/>
      <c r="I19" s="82"/>
      <c r="J19" s="82"/>
      <c r="K19" s="82"/>
      <c r="L19" s="82"/>
      <c r="M19" s="82"/>
      <c r="N19" s="82"/>
      <c r="O19" s="82"/>
      <c r="P19" s="82"/>
      <c r="Q19" s="30" t="str">
        <f>IF($H$18="","",
IF(OR($H$18="Corrupción",$H$18="Lavado de Activos",$H$18="Financiación del Terrorismo",$H$18="Corrupción en Trámites, OPAs y Consultas de Acceso a la Información Pública"),"No Aplica",'5. Valoración de Controles'!H19))</f>
        <v>Subdirector revisa el avance de las actividades del plan de acción cada dos meses con el fin de establecer el estado de avance de los compromisos establecidos</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t="str">
        <f>IF($H$18="","",
IF(OR($H$18="Corrupción",$H$18="Lavado de Activos",$H$18="Financiación del Terrorismo",$H$18="Trámites, OPAs y Consultas de Acceso a la Información Pública"),"No Aplica",'5. Valoración de Controles'!I19))</f>
        <v>Preventivo</v>
      </c>
      <c r="Y19" s="23" t="str">
        <f>IF($H$18="","",
IF(OR($H$18="Corrupción",$H$18="Lavado de Activos",$H$18="Financiación del Terrorismo",$H$18="Trámites, OPAs y Consultas de Acceso a la Información Pública"),"No Aplica",'5. Valoración de Controles'!J19))</f>
        <v>Afecta probabilidad</v>
      </c>
      <c r="Z19" s="23" t="str">
        <f>IF($H$18="","",
IF(OR($H$18="Corrupción",$H$18="Lavado de Activos",$H$18="Financiación del Terrorismo",$H$18="Trámites, OPAs y Consultas de Acceso a la Información Pública"),"No Aplica",'5. Valoración de Controles'!K19))</f>
        <v>Manual</v>
      </c>
      <c r="AA19" s="23" t="str">
        <f>IF($H$18="","",
IF(OR($H$18="Corrupción",$H$18="Lavado de Activos",$H$18="Financiación del Terrorismo",$H$18="Trámites, OPAs y Consultas de Acceso a la Información Pública"),"No Aplica",'5. Valoración de Controles'!L19))</f>
        <v>Sin Documentar</v>
      </c>
      <c r="AB19" s="23" t="str">
        <f>IF($H$18="","",
IF(OR($H$18="Corrupción",$H$18="Lavado de Activos",$H$18="Financiación del Terrorismo",$H$18="Trámites, OPAs y Consultas de Acceso a la Información Pública"),"No Aplica",'5. Valoración de Controles'!M19))</f>
        <v>Continua</v>
      </c>
      <c r="AC19" s="23" t="str">
        <f>IF($H$18="","",
IF(OR($H$18="Corrupción",$H$18="Lavado de Activos",$H$18="Financiación del Terrorismo",$H$18="Trámites, OPAs y Consultas de Acceso a la Información Pública"),"No Aplica",'5. Valoración de Controles'!N19))</f>
        <v>Con registro</v>
      </c>
      <c r="AD19" s="23" t="str">
        <f>IF($H$18="","",
IF(OR($H$18="Corrupción",$H$18="Lavado de Activos",$H$18="Financiación del Terrorismo",$H$18="Trámites, OPAs y Consultas de Acceso a la Información Pública"),"No Aplica",'5. Valoración de Controles'!O19))</f>
        <v>Carpeta compartida</v>
      </c>
      <c r="AE19" s="23" t="str">
        <f>IF($H$18="","",
IF(OR($H$18="Corrupción",$H$18="Lavado de Activos",$H$18="Financiación del Terrorismo",$H$18="Trámites, OPAs y Consultas de Acceso a la Información Pública"),"No Aplica",'5. Valoración de Controles'!P19))</f>
        <v>Reuniones de seguimiento</v>
      </c>
      <c r="AF19" s="23" t="str">
        <f>IF($H$18="","",
IF(OR($H$18="Corrupción",$H$18="Lavado de Activos",$H$18="Financiación del Terrorismo",$H$18="Trámites, OPAs y Consultas de Acceso a la Información Pública"),"No Aplica",'5. Valoración de Controles'!Q19))</f>
        <v>En los casos, que se evidencien incumplimientos o retrasos en el cumplimiento de las actividades, adelantar la gestión para su priorización</v>
      </c>
      <c r="AG19" s="24">
        <f>IF($H$18="","",
IF(OR($H$18="Corrupción",$H$18="Lavado de Activos",$H$18="Financiación del Terrorismo",$H$18="Corrupción en Trámites, OPAs y Consultas de Acceso a la Información Pública"),"No Aplica",'5. Valoración de Controles'!R19))</f>
        <v>0.4</v>
      </c>
      <c r="AH19" s="82"/>
      <c r="AI19" s="82"/>
      <c r="AJ19" s="82"/>
      <c r="AK19" s="82"/>
      <c r="AL19" s="82"/>
      <c r="AM19" s="82"/>
      <c r="AN19" s="82"/>
      <c r="AO19" s="82"/>
      <c r="AP19" s="82"/>
      <c r="AQ19" s="82"/>
      <c r="AR19" s="82"/>
      <c r="AS19" s="3"/>
      <c r="AT19" s="3"/>
      <c r="AU19" s="3"/>
      <c r="AV19" s="3"/>
      <c r="AW19" s="3"/>
      <c r="AX19" s="3"/>
      <c r="AY19" s="3"/>
      <c r="AZ19" s="3"/>
      <c r="BA19" s="3"/>
      <c r="BB19" s="3"/>
      <c r="BC19" s="3"/>
      <c r="BD19" s="3"/>
      <c r="BE19" s="3"/>
      <c r="BF19" s="3"/>
      <c r="BG19" s="3"/>
      <c r="BH19" s="3"/>
      <c r="BI19" s="3"/>
      <c r="BJ19" s="3"/>
      <c r="BK19" s="3"/>
      <c r="BL19" s="3"/>
    </row>
    <row r="20" spans="1:64" ht="31.5" customHeight="1">
      <c r="A20" s="83"/>
      <c r="B20" s="83"/>
      <c r="C20" s="83"/>
      <c r="D20" s="83"/>
      <c r="E20" s="83"/>
      <c r="F20" s="83"/>
      <c r="G20" s="83"/>
      <c r="H20" s="83"/>
      <c r="I20" s="83"/>
      <c r="J20" s="83"/>
      <c r="K20" s="83"/>
      <c r="L20" s="83"/>
      <c r="M20" s="83"/>
      <c r="N20" s="83"/>
      <c r="O20" s="83"/>
      <c r="P20" s="83"/>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c r="A21" s="89">
        <v>5</v>
      </c>
      <c r="B21" s="84" t="str">
        <f>'2. Identificación del Riesgo'!B21:B23</f>
        <v>Manejo de Emergencias y Desastres</v>
      </c>
      <c r="C21" s="84" t="str">
        <f>IF('2. Identificación del Riesgo'!C21:C23="","",'2. Identificación del Riesgo'!C21:C23)</f>
        <v>Coordinación servicios de respuesta, emergencias y desastres</v>
      </c>
      <c r="D21" s="84" t="str">
        <f>IF('2. Identificación del Riesgo'!D21:D23="","",'2. Identificación del Riesgo'!D21:D23)</f>
        <v>Afectación Reputacional</v>
      </c>
      <c r="E21" s="84" t="str">
        <f>IF('2. Identificación del Riesgo'!E21:E23="","",'2. Identificación del Riesgo'!E21:E23)</f>
        <v>Consolidación de información por parte del SDGR_CC sin el cumplimiento de requisitos</v>
      </c>
      <c r="F21" s="84" t="str">
        <f>IF('2. Identificación del Riesgo'!F21:F23="","",'2. Identificación del Riesgo'!F21:F23)</f>
        <v>Debilidad en el registro de población afectada por emergencias</v>
      </c>
      <c r="G21" s="84" t="str">
        <f>IF('2. Identificación del Riesgo'!G21:G23="","",'2. Identificación del Riesgo'!G21:G23)</f>
        <v>Emisión de certificados de emergencia, sin el cumplimiento de requisitos para beneficio de un tercero</v>
      </c>
      <c r="H21" s="84" t="str">
        <f>IF('2. Identificación del Riesgo'!H21:H23="","",'2. Identificación del Riesgo'!H21:H23)</f>
        <v>Corrupción en Trámites, OPAs y Consultas de Acceso a la Información Pública</v>
      </c>
      <c r="I21" s="84" t="str">
        <f>IF('2. Identificación del Riesgo'!I21:I23="","",'2. Identificación del Riesgo'!I21:I23)</f>
        <v>Ejecución y Administración de procesos</v>
      </c>
      <c r="J21" s="84" t="str">
        <f>IF('2. Identificación del Riesgo'!J21:J23="","",'2. Identificación del Riesgo'!J21:J23)</f>
        <v>Rara vez: No se ha presentado en los últimos cinco años.</v>
      </c>
      <c r="K21" s="85" t="str">
        <f>'2. Identificación del Riesgo'!K21:K23</f>
        <v>Rara vez</v>
      </c>
      <c r="L21" s="86">
        <f>'2. Identificación del Riesgo'!L21:L23</f>
        <v>0.2</v>
      </c>
      <c r="M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No Aplica</v>
      </c>
      <c r="N21" s="85" t="str">
        <f>'2. Identificación del Riesgo'!N21:N23</f>
        <v>Moderado</v>
      </c>
      <c r="O21" s="86">
        <f>'2. Identificación del Riesgo'!O21:O23</f>
        <v>0.6</v>
      </c>
      <c r="P21" s="81" t="str">
        <f>'2. Identificación del Riesgo'!P21:P23</f>
        <v>Moderado</v>
      </c>
      <c r="Q21" s="30" t="str">
        <f>IF($H$21="","",
IF(OR($H$21="Corrupción",$H$21="Lavado de Activos",$H$21="Financiación del Terrorismo",$H$21="Corrupción en Trámites, OPAs y Consultas de Acceso a la Información Pública"),"No Aplica",'5. Valoración de Controles'!H21))</f>
        <v>No Aplica</v>
      </c>
      <c r="R21" s="30" t="str">
        <f>IF($H$21="","",
IF(OR($H$21="Corrupción",$H$21="Lavado de Activos",$H$21="Financiación del Terrorismo",$H$21="Corrupción en Trámites, OPAs y Consultas de Acceso a la Información Pública"),'6.Valoración Control Corrupción'!E21,"No Aplica"))</f>
        <v>El técnico administrativo y/o el profesional de servicios de respuesta</v>
      </c>
      <c r="S21" s="30" t="str">
        <f>IF($H$21="","",
IF(OR($H$21="Corrupción",$H$21="Lavado de Activos",$H$21="Financiación del Terrorismo",$H$21="Corrupción en Trámites, OPAs y Consultas de Acceso a la Información Pública"),'6.Valoración Control Corrupción'!F21,"No Aplica"))</f>
        <v>A demanda</v>
      </c>
      <c r="T21" s="30" t="str">
        <f>IF($H$21="","",
IF(OR($H$21="Corrupción",$H$21="Lavado de Activos",$H$21="Financiación del Terrorismo",$H$21="Corrupción en Trámites, OPAs y Consultas de Acceso a la Información Pública"),'6.Valoración Control Corrupción'!G21,"No Aplica"))</f>
        <v>Verificar que se cumplan todos los requisitos para emitir certificado de emergencias, con el fin de evitar su uso mal intencionado y el favorecimiento de terceros.</v>
      </c>
      <c r="U21" s="30" t="str">
        <f>IF($H$21="","",
IF(OR($H$21="Corrupción",$H$21="Lavado de Activos",$H$21="Financiación del Terrorismo",$H$21="Corrupción en Trámites, OPAs y Consultas de Acceso a la Información Pública"),'6.Valoración Control Corrupción'!H21,"No Aplica"))</f>
        <v>1) Verificar que la persona que solicita la información se encuentra registrada en las bases de datos remitidas por la Secretaría Distrital de Integración Social y en los registros de población cargados en el caso SIRE correspondiente.</v>
      </c>
      <c r="V21" s="30" t="str">
        <f>IF($H$21="","",
IF(OR($H$21="Corrupción",$H$21="Lavado de Activos",$H$21="Financiación del Terrorismo",$H$21="Corrupción en Trámites, OPAs y Consultas de Acceso a la Información Pública"),'6.Valoración Control Corrupción'!I21,"No Aplica"))</f>
        <v>1) En caso de identificar el no cumplimiento de los requisitos, se procede a comunicar al solicitante.</v>
      </c>
      <c r="W21" s="30" t="str">
        <f>IF($H$21="","",
IF(OR($H$21="Corrupción",$H$21="Lavado de Activos",$H$21="Financiación del Terrorismo",$H$21="Corrupción en Trámites, OPAs y Consultas de Acceso a la Información Pública"),'6.Valoración Control Corrupción'!J21,"No Aplica"))</f>
        <v>1) Base de datos con la información de las certificaciones generadas con los ID de entratda y salidas  (en donde están las revisiones y aprobaciones)</v>
      </c>
      <c r="X21" s="23">
        <f>IF($H$21="","",
IF(OR($H$21="Corrupción",$H$21="Lavado de Activos",$H$21="Financiación del Terrorismo",$H$21="Trámites, OPAs y Consultas de Acceso a la Información Pública"),"No Aplica",'5. Valoración de Controles'!I21))</f>
        <v>0</v>
      </c>
      <c r="Y21" s="23" t="str">
        <f>IF($H$21="","",
IF(OR($H$21="Corrupción",$H$21="Lavado de Activos",$H$21="Financiación del Terrorismo",$H$21="Trámites, OPAs y Consultas de Acceso a la Información Pública"),"No Aplica",'5. Valoración de Controles'!J21))</f>
        <v/>
      </c>
      <c r="Z21" s="23">
        <f>IF($H$21="","",
IF(OR($H$21="Corrupción",$H$21="Lavado de Activos",$H$21="Financiación del Terrorismo",$H$21="Trámites, OPAs y Consultas de Acceso a la Información Pública"),"No Aplica",'5. Valoración de Controles'!K21))</f>
        <v>0</v>
      </c>
      <c r="AA21" s="23">
        <f>IF($H$21="","",
IF(OR($H$21="Corrupción",$H$21="Lavado de Activos",$H$21="Financiación del Terrorismo",$H$21="Trámites, OPAs y Consultas de Acceso a la Información Pública"),"No Aplica",'5. Valoración de Controles'!L21))</f>
        <v>0</v>
      </c>
      <c r="AB21" s="23">
        <f>IF($H$21="","",
IF(OR($H$21="Corrupción",$H$21="Lavado de Activos",$H$21="Financiación del Terrorismo",$H$21="Trámites, OPAs y Consultas de Acceso a la Información Pública"),"No Aplica",'5. Valoración de Controles'!M21))</f>
        <v>0</v>
      </c>
      <c r="AC21" s="23">
        <f>IF($H$21="","",
IF(OR($H$21="Corrupción",$H$21="Lavado de Activos",$H$21="Financiación del Terrorismo",$H$21="Trámites, OPAs y Consultas de Acceso a la Información Pública"),"No Aplica",'5. Valoración de Controles'!N21))</f>
        <v>0</v>
      </c>
      <c r="AD21" s="23">
        <f>IF($H$21="","",
IF(OR($H$21="Corrupción",$H$21="Lavado de Activos",$H$21="Financiación del Terrorismo",$H$21="Trámites, OPAs y Consultas de Acceso a la Información Pública"),"No Aplica",'5. Valoración de Controles'!O21))</f>
        <v>0</v>
      </c>
      <c r="AE21" s="23">
        <f>IF($H$21="","",
IF(OR($H$21="Corrupción",$H$21="Lavado de Activos",$H$21="Financiación del Terrorismo",$H$21="Trámites, OPAs y Consultas de Acceso a la Información Pública"),"No Aplica",'5. Valoración de Controles'!P21))</f>
        <v>0</v>
      </c>
      <c r="AF21" s="23">
        <f>IF($H$21="","",
IF(OR($H$21="Corrupción",$H$21="Lavado de Activos",$H$21="Financiación del Terrorismo",$H$21="Trámites, OPAs y Consultas de Acceso a la Información Pública"),"No Aplica",'5. Valoración de Controles'!Q21))</f>
        <v>0</v>
      </c>
      <c r="AG21" s="24" t="str">
        <f>IF($H$21="","",
IF(OR($H$21="Corrupción",$H$21="Lavado de Activos",$H$21="Financiación del Terrorismo",$H$21="Corrupción en Trámites, OPAs y Consultas de Acceso a la Información Pública"),"No Aplica",'5. Valoración de Controles'!R21))</f>
        <v>No Aplica</v>
      </c>
      <c r="AH21" s="85"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Rara vez</v>
      </c>
      <c r="AI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No aplica</v>
      </c>
      <c r="AJ21" s="85"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Moderado</v>
      </c>
      <c r="AK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No aplica</v>
      </c>
      <c r="AL21" s="8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87" t="s">
        <v>345</v>
      </c>
      <c r="AN21" s="10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Debe establecer el plan de acción a implementar para mitigar el nivel del riesgo</v>
      </c>
      <c r="AO21" s="102" t="s">
        <v>346</v>
      </c>
      <c r="AP21" s="111">
        <v>45291</v>
      </c>
      <c r="AQ21" s="111" t="str">
        <f>IF(AO21="","","∑ Peso porcentual de cada acción definida")</f>
        <v>∑ Peso porcentual de cada acción definida</v>
      </c>
      <c r="AR21" s="84" t="s">
        <v>352</v>
      </c>
      <c r="AS21" s="3"/>
      <c r="AT21" s="3"/>
      <c r="AU21" s="3"/>
      <c r="AV21" s="3"/>
      <c r="AW21" s="3"/>
      <c r="AX21" s="3"/>
      <c r="AY21" s="3"/>
      <c r="AZ21" s="3"/>
      <c r="BA21" s="3"/>
      <c r="BB21" s="3"/>
      <c r="BC21" s="3"/>
      <c r="BD21" s="3"/>
      <c r="BE21" s="3"/>
      <c r="BF21" s="3"/>
      <c r="BG21" s="3"/>
      <c r="BH21" s="3"/>
      <c r="BI21" s="3"/>
      <c r="BJ21" s="3"/>
      <c r="BK21" s="3"/>
      <c r="BL21" s="3"/>
    </row>
    <row r="22" spans="1:64" ht="31.5" customHeight="1">
      <c r="A22" s="82"/>
      <c r="B22" s="82"/>
      <c r="C22" s="82"/>
      <c r="D22" s="82"/>
      <c r="E22" s="82"/>
      <c r="F22" s="82"/>
      <c r="G22" s="82"/>
      <c r="H22" s="82"/>
      <c r="I22" s="82"/>
      <c r="J22" s="82"/>
      <c r="K22" s="82"/>
      <c r="L22" s="82"/>
      <c r="M22" s="82"/>
      <c r="N22" s="82"/>
      <c r="O22" s="82"/>
      <c r="P22" s="82"/>
      <c r="Q22" s="30" t="str">
        <f>IF($H$21="","",
IF(OR($H$21="Corrupción",$H$21="Lavado de Activos",$H$21="Financiación del Terrorismo",$H$21="Corrupción en Trámites, OPAs y Consultas de Acceso a la Información Pública"),"No Aplica",'5. Valoración de Controles'!H22))</f>
        <v>No Aplica</v>
      </c>
      <c r="R22" s="30">
        <f>IF($H$21="","",
IF(OR($H$21="Corrupción",$H$21="Lavado de Activos",$H$21="Financiación del Terrorismo",$H$21="Corrupción en Trámites, OPAs y Consultas de Acceso a la Información Pública"),'6.Valoración Control Corrupción'!E22,"No Aplica"))</f>
        <v>0</v>
      </c>
      <c r="S22" s="30">
        <f>IF($H$21="","",
IF(OR($H$21="Corrupción",$H$21="Lavado de Activos",$H$21="Financiación del Terrorismo",$H$21="Corrupción en Trámites, OPAs y Consultas de Acceso a la Información Pública"),'6.Valoración Control Corrupción'!F22,"No Aplica"))</f>
        <v>0</v>
      </c>
      <c r="T22" s="30">
        <f>IF($H$21="","",
IF(OR($H$21="Corrupción",$H$21="Lavado de Activos",$H$21="Financiación del Terrorismo",$H$21="Corrupción en Trámites, OPAs y Consultas de Acceso a la Información Pública"),'6.Valoración Control Corrupción'!G22,"No Aplica"))</f>
        <v>0</v>
      </c>
      <c r="U22" s="30">
        <f>IF($H$21="","",
IF(OR($H$21="Corrupción",$H$21="Lavado de Activos",$H$21="Financiación del Terrorismo",$H$21="Corrupción en Trámites, OPAs y Consultas de Acceso a la Información Pública"),'6.Valoración Control Corrupción'!H22,"No Aplica"))</f>
        <v>0</v>
      </c>
      <c r="V22" s="30">
        <f>IF($H$21="","",
IF(OR($H$21="Corrupción",$H$21="Lavado de Activos",$H$21="Financiación del Terrorismo",$H$21="Corrupción en Trámites, OPAs y Consultas de Acceso a la Información Pública"),'6.Valoración Control Corrupción'!I22,"No Aplica"))</f>
        <v>0</v>
      </c>
      <c r="W22" s="30">
        <f>IF($H$21="","",
IF(OR($H$21="Corrupción",$H$21="Lavado de Activos",$H$21="Financiación del Terrorismo",$H$21="Corrupción en Trámites, OPAs y Consultas de Acceso a la Información Pública"),'6.Valoración Control Corrupción'!J22,"No Aplica"))</f>
        <v>0</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No Aplica</v>
      </c>
      <c r="AH22" s="82"/>
      <c r="AI22" s="82"/>
      <c r="AJ22" s="82"/>
      <c r="AK22" s="82"/>
      <c r="AL22" s="82"/>
      <c r="AM22" s="82"/>
      <c r="AN22" s="82"/>
      <c r="AO22" s="82"/>
      <c r="AP22" s="82"/>
      <c r="AQ22" s="82"/>
      <c r="AR22" s="82"/>
      <c r="AS22" s="3"/>
      <c r="AT22" s="3"/>
      <c r="AU22" s="3"/>
      <c r="AV22" s="3"/>
      <c r="AW22" s="3"/>
      <c r="AX22" s="3"/>
      <c r="AY22" s="3"/>
      <c r="AZ22" s="3"/>
      <c r="BA22" s="3"/>
      <c r="BB22" s="3"/>
      <c r="BC22" s="3"/>
      <c r="BD22" s="3"/>
      <c r="BE22" s="3"/>
      <c r="BF22" s="3"/>
      <c r="BG22" s="3"/>
      <c r="BH22" s="3"/>
      <c r="BI22" s="3"/>
      <c r="BJ22" s="3"/>
      <c r="BK22" s="3"/>
      <c r="BL22" s="3"/>
    </row>
    <row r="23" spans="1:64" ht="31.5" customHeight="1">
      <c r="A23" s="83"/>
      <c r="B23" s="83"/>
      <c r="C23" s="83"/>
      <c r="D23" s="83"/>
      <c r="E23" s="83"/>
      <c r="F23" s="83"/>
      <c r="G23" s="83"/>
      <c r="H23" s="83"/>
      <c r="I23" s="83"/>
      <c r="J23" s="83"/>
      <c r="K23" s="83"/>
      <c r="L23" s="83"/>
      <c r="M23" s="83"/>
      <c r="N23" s="83"/>
      <c r="O23" s="83"/>
      <c r="P23" s="83"/>
      <c r="Q23" s="30" t="str">
        <f>IF($H$21="","",
IF(OR($H$21="Corrupción",$H$21="Lavado de Activos",$H$21="Financiación del Terrorismo",$H$21="Corrupción en Trámites, OPAs y Consultas de Acceso a la Información Pública"),"No Aplica",'5. Valoración de Controles'!H23))</f>
        <v>No Aplica</v>
      </c>
      <c r="R23" s="30">
        <f>IF($H$21="","",
IF(OR($H$21="Corrupción",$H$21="Lavado de Activos",$H$21="Financiación del Terrorismo",$H$21="Corrupción en Trámites, OPAs y Consultas de Acceso a la Información Pública"),'6.Valoración Control Corrupción'!E23,"No Aplica"))</f>
        <v>0</v>
      </c>
      <c r="S23" s="30">
        <f>IF($H$21="","",
IF(OR($H$21="Corrupción",$H$21="Lavado de Activos",$H$21="Financiación del Terrorismo",$H$21="Corrupción en Trámites, OPAs y Consultas de Acceso a la Información Pública"),'6.Valoración Control Corrupción'!F23,"No Aplica"))</f>
        <v>0</v>
      </c>
      <c r="T23" s="30">
        <f>IF($H$21="","",
IF(OR($H$21="Corrupción",$H$21="Lavado de Activos",$H$21="Financiación del Terrorismo",$H$21="Corrupción en Trámites, OPAs y Consultas de Acceso a la Información Pública"),'6.Valoración Control Corrupción'!G23,"No Aplica"))</f>
        <v>0</v>
      </c>
      <c r="U23" s="30">
        <f>IF($H$21="","",
IF(OR($H$21="Corrupción",$H$21="Lavado de Activos",$H$21="Financiación del Terrorismo",$H$21="Corrupción en Trámites, OPAs y Consultas de Acceso a la Información Pública"),'6.Valoración Control Corrupción'!H23,"No Aplica"))</f>
        <v>0</v>
      </c>
      <c r="V23" s="30">
        <f>IF($H$21="","",
IF(OR($H$21="Corrupción",$H$21="Lavado de Activos",$H$21="Financiación del Terrorismo",$H$21="Corrupción en Trámites, OPAs y Consultas de Acceso a la Información Pública"),'6.Valoración Control Corrupción'!I23,"No Aplica"))</f>
        <v>0</v>
      </c>
      <c r="W23" s="30">
        <f>IF($H$21="","",
IF(OR($H$21="Corrupción",$H$21="Lavado de Activos",$H$21="Financiación del Terrorismo",$H$21="Corrupción en Trámites, OPAs y Consultas de Acceso a la Información Pública"),'6.Valoración Control Corrupción'!J23,"No Aplica"))</f>
        <v>0</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No Aplica</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c r="A24" s="89">
        <v>6</v>
      </c>
      <c r="B24" s="84" t="str">
        <f>'2. Identificación del Riesgo'!B24:B26</f>
        <v>Manejo de Emergencias y Desastres</v>
      </c>
      <c r="C24" s="84" t="str">
        <f>IF('2. Identificación del Riesgo'!C24:C26="","",'2. Identificación del Riesgo'!C24:C26)</f>
        <v>Aprovisionamiento, servicios de logística y entrega de ayudas no pecuniarias del centro distrital logístico y de reserva</v>
      </c>
      <c r="D24" s="84" t="str">
        <f>IF('2. Identificación del Riesgo'!D24:D26="","",'2. Identificación del Riesgo'!D24:D26)</f>
        <v>Afectación Reputacional</v>
      </c>
      <c r="E24" s="84" t="str">
        <f>IF('2. Identificación del Riesgo'!E24:E26="","",'2. Identificación del Riesgo'!E24:E26)</f>
        <v>No contar con contratos vigentes para el suministro de AH 
Incumplimientos por parte del proveedor para la entrega de las AH</v>
      </c>
      <c r="F24" s="84" t="str">
        <f>IF('2. Identificación del Riesgo'!F24:F26="","",'2. Identificación del Riesgo'!F24:F26)</f>
        <v xml:space="preserve">No contar suministros disponibles en el CDLyR
</v>
      </c>
      <c r="G24" s="84" t="str">
        <f>IF('2. Identificación del Riesgo'!G24:G26="","",'2. Identificación del Riesgo'!G24:G26)</f>
        <v>Posibilidad de no atención oportuna de las solicitudes para atención de eventos o emergencias que lleguen a presentarse por falta de suministros disponibles en
el CDLyR</v>
      </c>
      <c r="H24" s="84" t="str">
        <f>IF('2. Identificación del Riesgo'!H24:H26="","",'2. Identificación del Riesgo'!H24:H26)</f>
        <v>Gestión</v>
      </c>
      <c r="I24" s="84" t="str">
        <f>IF('2. Identificación del Riesgo'!I24:I26="","",'2. Identificación del Riesgo'!I24:I26)</f>
        <v>Ejecución y Administración de procesos</v>
      </c>
      <c r="J24" s="84" t="str">
        <f>IF('2. Identificación del Riesgo'!J24:J26="","",'2. Identificación del Riesgo'!J24:J26)</f>
        <v>Media: La actividad que conlleva el riesgo se ejecuta de 24 a 500 veces por año</v>
      </c>
      <c r="K24" s="85" t="str">
        <f>'2. Identificación del Riesgo'!K24:K26</f>
        <v>Media</v>
      </c>
      <c r="L24" s="86">
        <f>'2. Identificación del Riesgo'!L24:L26</f>
        <v>0.6</v>
      </c>
      <c r="M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la entidad con algunos usuarios de relevancia frente al logro de los objetivos</v>
      </c>
      <c r="N24" s="85" t="str">
        <f>'2. Identificación del Riesgo'!N24:N26</f>
        <v>Moderado</v>
      </c>
      <c r="O24" s="86">
        <f>'2. Identificación del Riesgo'!O24:O26</f>
        <v>0.6</v>
      </c>
      <c r="P24" s="81" t="str">
        <f>'2. Identificación del Riesgo'!P24:P26</f>
        <v>Moderado</v>
      </c>
      <c r="Q24" s="30" t="str">
        <f>IF($H$24="","",
IF(OR($H$24="Corrupción",$H$24="Lavado de Activos",$H$24="Financiación del Terrorismo",$H$24="Corrupción en Trámites, OPAs y Consultas de Acceso a la Información Pública"),"No Aplica",'5. Valoración de Controles'!H24))</f>
        <v>El supervisor del contrato verifica mensualmente el estado de ejecución con el fin de establecer las necesidades de requerimientos</v>
      </c>
      <c r="R24" s="30" t="str">
        <f>IF($H$24="","",
IF(OR($H$24="Corrupción",$H$24="Lavado de Activos",$H$24="Financiación del Terrorismo",$H$24="Corrupción en Trámites, OPAs y Consultas de Acceso a la Información Pública"),'6.Valoración Control Corrupción'!E24,"No Aplica"))</f>
        <v>No Aplica</v>
      </c>
      <c r="S24" s="30" t="str">
        <f>IF($H$24="","",
IF(OR($H$24="Corrupción",$H$24="Lavado de Activos",$H$24="Financiación del Terrorismo",$H$24="Corrupción en Trámites, OPAs y Consultas de Acceso a la Información Pública"),'6.Valoración Control Corrupción'!F24,"No Aplica"))</f>
        <v>No Aplica</v>
      </c>
      <c r="T24" s="30" t="str">
        <f>IF($H$24="","",
IF(OR($H$24="Corrupción",$H$24="Lavado de Activos",$H$24="Financiación del Terrorismo",$H$24="Corrupción en Trámites, OPAs y Consultas de Acceso a la Información Pública"),'6.Valoración Control Corrupción'!G24,"No Aplica"))</f>
        <v>No Aplica</v>
      </c>
      <c r="U24" s="30" t="str">
        <f>IF($H$24="","",
IF(OR($H$24="Corrupción",$H$24="Lavado de Activos",$H$24="Financiación del Terrorismo",$H$24="Corrupción en Trámites, OPAs y Consultas de Acceso a la Información Pública"),'6.Valoración Control Corrupción'!H24,"No Aplica"))</f>
        <v>No Aplica</v>
      </c>
      <c r="V24" s="30" t="str">
        <f>IF($H$24="","",
IF(OR($H$24="Corrupción",$H$24="Lavado de Activos",$H$24="Financiación del Terrorismo",$H$24="Corrupción en Trámites, OPAs y Consultas de Acceso a la Información Pública"),'6.Valoración Control Corrupción'!I24,"No Aplica"))</f>
        <v>No Aplica</v>
      </c>
      <c r="W24" s="30" t="str">
        <f>IF($H$24="","",
IF(OR($H$24="Corrupción",$H$24="Lavado de Activos",$H$24="Financiación del Terrorismo",$H$24="Corrupción en Trámites, OPAs y Consultas de Acceso a la Información Pública"),'6.Valoración Control Corrupción'!J24,"No Aplica"))</f>
        <v>No Aplica</v>
      </c>
      <c r="X24" s="23" t="str">
        <f>IF($H$24="","",
IF(OR($H$24="Corrupción",$H$24="Lavado de Activos",$H$24="Financiación del Terrorismo",$H$24="Trámites, OPAs y Consultas de Acceso a la Información Pública"),"No Aplica",'5. Valoración de Controles'!I24))</f>
        <v>Preventivo</v>
      </c>
      <c r="Y24" s="23" t="str">
        <f>IF($H$24="","",
IF(OR($H$24="Corrupción",$H$24="Lavado de Activos",$H$24="Financiación del Terrorismo",$H$24="Trámites, OPAs y Consultas de Acceso a la Información Pública"),"No Aplica",'5. Valoración de Controles'!J24))</f>
        <v>Afecta probabilidad</v>
      </c>
      <c r="Z24" s="23" t="str">
        <f>IF($H$24="","",
IF(OR($H$24="Corrupción",$H$24="Lavado de Activos",$H$24="Financiación del Terrorismo",$H$24="Trámites, OPAs y Consultas de Acceso a la Información Pública"),"No Aplica",'5. Valoración de Controles'!K24))</f>
        <v>Manual</v>
      </c>
      <c r="AA24" s="23" t="str">
        <f>IF($H$24="","",
IF(OR($H$24="Corrupción",$H$24="Lavado de Activos",$H$24="Financiación del Terrorismo",$H$24="Trámites, OPAs y Consultas de Acceso a la Información Pública"),"No Aplica",'5. Valoración de Controles'!L24))</f>
        <v>Documentado</v>
      </c>
      <c r="AB24" s="23" t="str">
        <f>IF($H$24="","",
IF(OR($H$24="Corrupción",$H$24="Lavado de Activos",$H$24="Financiación del Terrorismo",$H$24="Trámites, OPAs y Consultas de Acceso a la Información Pública"),"No Aplica",'5. Valoración de Controles'!M24))</f>
        <v>Continua</v>
      </c>
      <c r="AC24" s="23" t="str">
        <f>IF($H$24="","",
IF(OR($H$24="Corrupción",$H$24="Lavado de Activos",$H$24="Financiación del Terrorismo",$H$24="Trámites, OPAs y Consultas de Acceso a la Información Pública"),"No Aplica",'5. Valoración de Controles'!N24))</f>
        <v>Con registro</v>
      </c>
      <c r="AD24" s="23" t="str">
        <f>IF($H$24="","",
IF(OR($H$24="Corrupción",$H$24="Lavado de Activos",$H$24="Financiación del Terrorismo",$H$24="Trámites, OPAs y Consultas de Acceso a la Información Pública"),"No Aplica",'5. Valoración de Controles'!O24))</f>
        <v>Carpeta compartida</v>
      </c>
      <c r="AE24" s="23" t="str">
        <f>IF($H$24="","",
IF(OR($H$24="Corrupción",$H$24="Lavado de Activos",$H$24="Financiación del Terrorismo",$H$24="Trámites, OPAs y Consultas de Acceso a la Información Pública"),"No Aplica",'5. Valoración de Controles'!P24))</f>
        <v>Bases de datos ejecución de contrato, Inventario CDLyR</v>
      </c>
      <c r="AF24" s="23" t="str">
        <f>IF($H$24="","",
IF(OR($H$24="Corrupción",$H$24="Lavado de Activos",$H$24="Financiación del Terrorismo",$H$24="Trámites, OPAs y Consultas de Acceso a la Información Pública"),"No Aplica",'5. Valoración de Controles'!Q24))</f>
        <v xml:space="preserve">En el caso que el contrato esté en un 80% de ejecución se comunica al Subdirector y se inician las actividades de precontractuales para un nuevo contrato </v>
      </c>
      <c r="AG24" s="24">
        <f>IF($H$24="","",
IF(OR($H$24="Corrupción",$H$24="Lavado de Activos",$H$24="Financiación del Terrorismo",$H$24="Corrupción en Trámites, OPAs y Consultas de Acceso a la Información Pública"),"No Aplica",'5. Valoración de Controles'!R24))</f>
        <v>0.4</v>
      </c>
      <c r="AH24" s="85"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Muy Baja</v>
      </c>
      <c r="AI24" s="112">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0.216</v>
      </c>
      <c r="AJ24" s="85"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Menor</v>
      </c>
      <c r="AK24" s="112">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0.44999999999999996</v>
      </c>
      <c r="AL24" s="8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87" t="s">
        <v>353</v>
      </c>
      <c r="AN24" s="10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No ejecute la actividad que genera el riesgo</v>
      </c>
      <c r="AO24" s="102"/>
      <c r="AP24" s="111"/>
      <c r="AQ24" s="111" t="str">
        <f>IF(AO24="","","∑ Peso porcentual de cada acción definida")</f>
        <v/>
      </c>
      <c r="AR24" s="84"/>
      <c r="AS24" s="3"/>
      <c r="AT24" s="3"/>
      <c r="AU24" s="3"/>
      <c r="AV24" s="3"/>
      <c r="AW24" s="3"/>
      <c r="AX24" s="3"/>
      <c r="AY24" s="3"/>
      <c r="AZ24" s="3"/>
      <c r="BA24" s="3"/>
      <c r="BB24" s="3"/>
      <c r="BC24" s="3"/>
      <c r="BD24" s="3"/>
      <c r="BE24" s="3"/>
      <c r="BF24" s="3"/>
      <c r="BG24" s="3"/>
      <c r="BH24" s="3"/>
      <c r="BI24" s="3"/>
      <c r="BJ24" s="3"/>
      <c r="BK24" s="3"/>
      <c r="BL24" s="3"/>
    </row>
    <row r="25" spans="1:64" ht="31.5" customHeight="1">
      <c r="A25" s="82"/>
      <c r="B25" s="82"/>
      <c r="C25" s="82"/>
      <c r="D25" s="82"/>
      <c r="E25" s="82"/>
      <c r="F25" s="82"/>
      <c r="G25" s="82"/>
      <c r="H25" s="82"/>
      <c r="I25" s="82"/>
      <c r="J25" s="82"/>
      <c r="K25" s="82"/>
      <c r="L25" s="82"/>
      <c r="M25" s="82"/>
      <c r="N25" s="82"/>
      <c r="O25" s="82"/>
      <c r="P25" s="82"/>
      <c r="Q25" s="30" t="str">
        <f>IF($H$24="","",
IF(OR($H$24="Corrupción",$H$24="Lavado de Activos",$H$24="Financiación del Terrorismo",$H$24="Corrupción en Trámites, OPAs y Consultas de Acceso a la Información Pública"),"No Aplica",'5. Valoración de Controles'!H25))</f>
        <v>El personal de servicios de logística   diariamente adelantan la revisión del inventario de los elementos del CDLyR de acuerdo a la programación establecida en el software realizando el respectivo registro.</v>
      </c>
      <c r="R25" s="30" t="str">
        <f>IF($H$24="","",
IF(OR($H$24="Corrupción",$H$24="Lavado de Activos",$H$24="Financiación del Terrorismo",$H$24="Corrupción en Trámites, OPAs y Consultas de Acceso a la Información Pública"),'6.Valoración Control Corrupción'!E25,"No Aplica"))</f>
        <v>No Aplica</v>
      </c>
      <c r="S25" s="30" t="str">
        <f>IF($H$24="","",
IF(OR($H$24="Corrupción",$H$24="Lavado de Activos",$H$24="Financiación del Terrorismo",$H$24="Corrupción en Trámites, OPAs y Consultas de Acceso a la Información Pública"),'6.Valoración Control Corrupción'!F25,"No Aplica"))</f>
        <v>No Aplica</v>
      </c>
      <c r="T25" s="30" t="str">
        <f>IF($H$24="","",
IF(OR($H$24="Corrupción",$H$24="Lavado de Activos",$H$24="Financiación del Terrorismo",$H$24="Corrupción en Trámites, OPAs y Consultas de Acceso a la Información Pública"),'6.Valoración Control Corrupción'!G25,"No Aplica"))</f>
        <v>No Aplica</v>
      </c>
      <c r="U25" s="30" t="str">
        <f>IF($H$24="","",
IF(OR($H$24="Corrupción",$H$24="Lavado de Activos",$H$24="Financiación del Terrorismo",$H$24="Corrupción en Trámites, OPAs y Consultas de Acceso a la Información Pública"),'6.Valoración Control Corrupción'!H25,"No Aplica"))</f>
        <v>No Aplica</v>
      </c>
      <c r="V25" s="30" t="str">
        <f>IF($H$24="","",
IF(OR($H$24="Corrupción",$H$24="Lavado de Activos",$H$24="Financiación del Terrorismo",$H$24="Corrupción en Trámites, OPAs y Consultas de Acceso a la Información Pública"),'6.Valoración Control Corrupción'!I25,"No Aplica"))</f>
        <v>No Aplica</v>
      </c>
      <c r="W25" s="30" t="str">
        <f>IF($H$24="","",
IF(OR($H$24="Corrupción",$H$24="Lavado de Activos",$H$24="Financiación del Terrorismo",$H$24="Corrupción en Trámites, OPAs y Consultas de Acceso a la Información Pública"),'6.Valoración Control Corrupción'!J25,"No Aplica"))</f>
        <v>No Aplica</v>
      </c>
      <c r="X25" s="23" t="str">
        <f>IF($H$24="","",
IF(OR($H$24="Corrupción",$H$24="Lavado de Activos",$H$24="Financiación del Terrorismo",$H$24="Trámites, OPAs y Consultas de Acceso a la Información Pública"),"No Aplica",'5. Valoración de Controles'!I25))</f>
        <v>Preventivo</v>
      </c>
      <c r="Y25" s="23" t="str">
        <f>IF($H$24="","",
IF(OR($H$24="Corrupción",$H$24="Lavado de Activos",$H$24="Financiación del Terrorismo",$H$24="Trámites, OPAs y Consultas de Acceso a la Información Pública"),"No Aplica",'5. Valoración de Controles'!J25))</f>
        <v>Afecta probabilidad</v>
      </c>
      <c r="Z25" s="23" t="str">
        <f>IF($H$24="","",
IF(OR($H$24="Corrupción",$H$24="Lavado de Activos",$H$24="Financiación del Terrorismo",$H$24="Trámites, OPAs y Consultas de Acceso a la Información Pública"),"No Aplica",'5. Valoración de Controles'!K25))</f>
        <v>Manual</v>
      </c>
      <c r="AA25" s="23" t="str">
        <f>IF($H$24="","",
IF(OR($H$24="Corrupción",$H$24="Lavado de Activos",$H$24="Financiación del Terrorismo",$H$24="Trámites, OPAs y Consultas de Acceso a la Información Pública"),"No Aplica",'5. Valoración de Controles'!L25))</f>
        <v>Documentado</v>
      </c>
      <c r="AB25" s="23" t="str">
        <f>IF($H$24="","",
IF(OR($H$24="Corrupción",$H$24="Lavado de Activos",$H$24="Financiación del Terrorismo",$H$24="Trámites, OPAs y Consultas de Acceso a la Información Pública"),"No Aplica",'5. Valoración de Controles'!M25))</f>
        <v>Aleatoria</v>
      </c>
      <c r="AC25" s="23" t="str">
        <f>IF($H$24="","",
IF(OR($H$24="Corrupción",$H$24="Lavado de Activos",$H$24="Financiación del Terrorismo",$H$24="Trámites, OPAs y Consultas de Acceso a la Información Pública"),"No Aplica",'5. Valoración de Controles'!N25))</f>
        <v>Con registro</v>
      </c>
      <c r="AD25" s="23" t="str">
        <f>IF($H$24="","",
IF(OR($H$24="Corrupción",$H$24="Lavado de Activos",$H$24="Financiación del Terrorismo",$H$24="Trámites, OPAs y Consultas de Acceso a la Información Pública"),"No Aplica",'5. Valoración de Controles'!O25))</f>
        <v>Carpeta compartida</v>
      </c>
      <c r="AE25" s="23" t="str">
        <f>IF($H$24="","",
IF(OR($H$24="Corrupción",$H$24="Lavado de Activos",$H$24="Financiación del Terrorismo",$H$24="Trámites, OPAs y Consultas de Acceso a la Información Pública"),"No Aplica",'5. Valoración de Controles'!P25))</f>
        <v>Reporte Software</v>
      </c>
      <c r="AF25" s="23" t="str">
        <f>IF($H$24="","",
IF(OR($H$24="Corrupción",$H$24="Lavado de Activos",$H$24="Financiación del Terrorismo",$H$24="Trámites, OPAs y Consultas de Acceso a la Información Pública"),"No Aplica",'5. Valoración de Controles'!Q25))</f>
        <v>Se registran lasd observaciones en el software logístico</v>
      </c>
      <c r="AG25" s="24">
        <f>IF($H$24="","",
IF(OR($H$24="Corrupción",$H$24="Lavado de Activos",$H$24="Financiación del Terrorismo",$H$24="Corrupción en Trámites, OPAs y Consultas de Acceso a la Información Pública"),"No Aplica",'5. Valoración de Controles'!R25))</f>
        <v>0.4</v>
      </c>
      <c r="AH25" s="82"/>
      <c r="AI25" s="82"/>
      <c r="AJ25" s="82"/>
      <c r="AK25" s="82"/>
      <c r="AL25" s="82"/>
      <c r="AM25" s="82"/>
      <c r="AN25" s="82"/>
      <c r="AO25" s="82"/>
      <c r="AP25" s="82"/>
      <c r="AQ25" s="82"/>
      <c r="AR25" s="82"/>
      <c r="AS25" s="3"/>
      <c r="AT25" s="3"/>
      <c r="AU25" s="3"/>
      <c r="AV25" s="3"/>
      <c r="AW25" s="3"/>
      <c r="AX25" s="3"/>
      <c r="AY25" s="3"/>
      <c r="AZ25" s="3"/>
      <c r="BA25" s="3"/>
      <c r="BB25" s="3"/>
      <c r="BC25" s="3"/>
      <c r="BD25" s="3"/>
      <c r="BE25" s="3"/>
      <c r="BF25" s="3"/>
      <c r="BG25" s="3"/>
      <c r="BH25" s="3"/>
      <c r="BI25" s="3"/>
      <c r="BJ25" s="3"/>
      <c r="BK25" s="3"/>
      <c r="BL25" s="3"/>
    </row>
    <row r="26" spans="1:64" ht="31.5" customHeight="1">
      <c r="A26" s="83"/>
      <c r="B26" s="83"/>
      <c r="C26" s="83"/>
      <c r="D26" s="83"/>
      <c r="E26" s="83"/>
      <c r="F26" s="83"/>
      <c r="G26" s="83"/>
      <c r="H26" s="83"/>
      <c r="I26" s="83"/>
      <c r="J26" s="83"/>
      <c r="K26" s="83"/>
      <c r="L26" s="83"/>
      <c r="M26" s="83"/>
      <c r="N26" s="83"/>
      <c r="O26" s="83"/>
      <c r="P26" s="83"/>
      <c r="Q26" s="30" t="str">
        <f>IF($H$24="","",
IF(OR($H$24="Corrupción",$H$24="Lavado de Activos",$H$24="Financiación del Terrorismo",$H$24="Corrupción en Trámites, OPAs y Consultas de Acceso a la Información Pública"),"No Aplica",'5. Valoración de Controles'!H26))</f>
        <v>El subdirector de Manejo de Emergencias y Desastres cuando se requiera establece la necesidad de adelantar contratos mediante la modalidad de urgencia manifiesta con el fin de contar de manera inmediata con suministros requeridos para la atención de emergencias, calamidades o desastres</v>
      </c>
      <c r="R26" s="30" t="str">
        <f>IF($H$24="","",
IF(OR($H$24="Corrupción",$H$24="Lavado de Activos",$H$24="Financiación del Terrorismo",$H$24="Corrupción en Trámites, OPAs y Consultas de Acceso a la Información Pública"),'6.Valoración Control Corrupción'!E26,"No Aplica"))</f>
        <v>No Aplica</v>
      </c>
      <c r="S26" s="30" t="str">
        <f>IF($H$24="","",
IF(OR($H$24="Corrupción",$H$24="Lavado de Activos",$H$24="Financiación del Terrorismo",$H$24="Corrupción en Trámites, OPAs y Consultas de Acceso a la Información Pública"),'6.Valoración Control Corrupción'!F26,"No Aplica"))</f>
        <v>No Aplica</v>
      </c>
      <c r="T26" s="30" t="str">
        <f>IF($H$24="","",
IF(OR($H$24="Corrupción",$H$24="Lavado de Activos",$H$24="Financiación del Terrorismo",$H$24="Corrupción en Trámites, OPAs y Consultas de Acceso a la Información Pública"),'6.Valoración Control Corrupción'!G26,"No Aplica"))</f>
        <v>No Aplica</v>
      </c>
      <c r="U26" s="30" t="str">
        <f>IF($H$24="","",
IF(OR($H$24="Corrupción",$H$24="Lavado de Activos",$H$24="Financiación del Terrorismo",$H$24="Corrupción en Trámites, OPAs y Consultas de Acceso a la Información Pública"),'6.Valoración Control Corrupción'!H26,"No Aplica"))</f>
        <v>No Aplica</v>
      </c>
      <c r="V26" s="30" t="str">
        <f>IF($H$24="","",
IF(OR($H$24="Corrupción",$H$24="Lavado de Activos",$H$24="Financiación del Terrorismo",$H$24="Corrupción en Trámites, OPAs y Consultas de Acceso a la Información Pública"),'6.Valoración Control Corrupción'!I26,"No Aplica"))</f>
        <v>No Aplica</v>
      </c>
      <c r="W26" s="30" t="str">
        <f>IF($H$24="","",
IF(OR($H$24="Corrupción",$H$24="Lavado de Activos",$H$24="Financiación del Terrorismo",$H$24="Corrupción en Trámites, OPAs y Consultas de Acceso a la Información Pública"),'6.Valoración Control Corrupción'!J26,"No Aplica"))</f>
        <v>No Aplica</v>
      </c>
      <c r="X26" s="23" t="str">
        <f>IF($H$24="","",
IF(OR($H$24="Corrupción",$H$24="Lavado de Activos",$H$24="Financiación del Terrorismo",$H$24="Trámites, OPAs y Consultas de Acceso a la Información Pública"),"No Aplica",'5. Valoración de Controles'!I26))</f>
        <v>Correctivo</v>
      </c>
      <c r="Y26" s="23" t="str">
        <f>IF($H$24="","",
IF(OR($H$24="Corrupción",$H$24="Lavado de Activos",$H$24="Financiación del Terrorismo",$H$24="Trámites, OPAs y Consultas de Acceso a la Información Pública"),"No Aplica",'5. Valoración de Controles'!J26))</f>
        <v>Afecta Impacto</v>
      </c>
      <c r="Z26" s="23" t="str">
        <f>IF($H$24="","",
IF(OR($H$24="Corrupción",$H$24="Lavado de Activos",$H$24="Financiación del Terrorismo",$H$24="Trámites, OPAs y Consultas de Acceso a la Información Pública"),"No Aplica",'5. Valoración de Controles'!K26))</f>
        <v>Manual</v>
      </c>
      <c r="AA26" s="23" t="str">
        <f>IF($H$24="","",
IF(OR($H$24="Corrupción",$H$24="Lavado de Activos",$H$24="Financiación del Terrorismo",$H$24="Trámites, OPAs y Consultas de Acceso a la Información Pública"),"No Aplica",'5. Valoración de Controles'!L26))</f>
        <v>Documentado</v>
      </c>
      <c r="AB26" s="23" t="str">
        <f>IF($H$24="","",
IF(OR($H$24="Corrupción",$H$24="Lavado de Activos",$H$24="Financiación del Terrorismo",$H$24="Trámites, OPAs y Consultas de Acceso a la Información Pública"),"No Aplica",'5. Valoración de Controles'!M26))</f>
        <v>Aleatoria</v>
      </c>
      <c r="AC26" s="23" t="str">
        <f>IF($H$24="","",
IF(OR($H$24="Corrupción",$H$24="Lavado de Activos",$H$24="Financiación del Terrorismo",$H$24="Trámites, OPAs y Consultas de Acceso a la Información Pública"),"No Aplica",'5. Valoración de Controles'!N26))</f>
        <v>Con registro</v>
      </c>
      <c r="AD26" s="23" t="str">
        <f>IF($H$24="","",
IF(OR($H$24="Corrupción",$H$24="Lavado de Activos",$H$24="Financiación del Terrorismo",$H$24="Trámites, OPAs y Consultas de Acceso a la Información Pública"),"No Aplica",'5. Valoración de Controles'!O26))</f>
        <v>Expediente contractual</v>
      </c>
      <c r="AE26" s="23" t="str">
        <f>IF($H$24="","",
IF(OR($H$24="Corrupción",$H$24="Lavado de Activos",$H$24="Financiación del Terrorismo",$H$24="Trámites, OPAs y Consultas de Acceso a la Información Pública"),"No Aplica",'5. Valoración de Controles'!P26))</f>
        <v>Expediente contractual</v>
      </c>
      <c r="AF26" s="23" t="str">
        <f>IF($H$24="","",
IF(OR($H$24="Corrupción",$H$24="Lavado de Activos",$H$24="Financiación del Terrorismo",$H$24="Trámites, OPAs y Consultas de Acceso a la Información Pública"),"No Aplica",'5. Valoración de Controles'!Q26))</f>
        <v>En el caso que se requiera se establece la necesidad de adelantar la contratación de suministros por la modalidad de urgencia manifiesta</v>
      </c>
      <c r="AG26" s="24">
        <f>IF($H$24="","",
IF(OR($H$24="Corrupción",$H$24="Lavado de Activos",$H$24="Financiación del Terrorismo",$H$24="Corrupción en Trámites, OPAs y Consultas de Acceso a la Información Pública"),"No Aplica",'5. Valoración de Controles'!R26))</f>
        <v>0.25</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c r="A27" s="89">
        <v>7</v>
      </c>
      <c r="B27" s="84" t="str">
        <f>'2. Identificación del Riesgo'!B27:B29</f>
        <v/>
      </c>
      <c r="C27" s="84" t="str">
        <f>IF('2. Identificación del Riesgo'!C27:C29="","",'2. Identificación del Riesgo'!C27:C29)</f>
        <v/>
      </c>
      <c r="D27" s="84" t="str">
        <f>IF('2. Identificación del Riesgo'!D27:D29="","",'2. Identificación del Riesgo'!D27:D29)</f>
        <v/>
      </c>
      <c r="E27" s="84" t="str">
        <f>IF('2. Identificación del Riesgo'!E27:E29="","",'2. Identificación del Riesgo'!E27:E29)</f>
        <v/>
      </c>
      <c r="F27" s="84" t="str">
        <f>IF('2. Identificación del Riesgo'!F27:F29="","",'2. Identificación del Riesgo'!F27:F29)</f>
        <v/>
      </c>
      <c r="G27" s="84" t="str">
        <f>IF('2. Identificación del Riesgo'!G27:G29="","",'2. Identificación del Riesgo'!G27:G29)</f>
        <v/>
      </c>
      <c r="H27" s="84" t="str">
        <f>IF('2. Identificación del Riesgo'!H27:H29="","",'2. Identificación del Riesgo'!H27:H29)</f>
        <v/>
      </c>
      <c r="I27" s="84" t="str">
        <f>IF('2. Identificación del Riesgo'!I27:I29="","",'2. Identificación del Riesgo'!I27:I29)</f>
        <v/>
      </c>
      <c r="J27" s="84" t="str">
        <f>IF('2. Identificación del Riesgo'!J27:J29="","",'2. Identificación del Riesgo'!J27:J29)</f>
        <v/>
      </c>
      <c r="K27" s="85" t="str">
        <f>'2. Identificación del Riesgo'!K27:K29</f>
        <v/>
      </c>
      <c r="L27" s="86" t="str">
        <f>'2. Identificación del Riesgo'!L27:L29</f>
        <v/>
      </c>
      <c r="M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5" t="str">
        <f>'2. Identificación del Riesgo'!N27:N29</f>
        <v/>
      </c>
      <c r="O27" s="86" t="str">
        <f>'2. Identificación del Riesgo'!O27:O29</f>
        <v/>
      </c>
      <c r="P27" s="81"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85"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5"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7"/>
      <c r="AN27" s="10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2"/>
      <c r="AP27" s="111"/>
      <c r="AQ27" s="111" t="str">
        <f>IF(AO27="","","∑ Peso porcentual de cada acción definida")</f>
        <v/>
      </c>
      <c r="AR27" s="84"/>
      <c r="AS27" s="3"/>
      <c r="AT27" s="3"/>
      <c r="AU27" s="3"/>
      <c r="AV27" s="3"/>
      <c r="AW27" s="3"/>
      <c r="AX27" s="3"/>
      <c r="AY27" s="3"/>
      <c r="AZ27" s="3"/>
      <c r="BA27" s="3"/>
      <c r="BB27" s="3"/>
      <c r="BC27" s="3"/>
      <c r="BD27" s="3"/>
      <c r="BE27" s="3"/>
      <c r="BF27" s="3"/>
      <c r="BG27" s="3"/>
      <c r="BH27" s="3"/>
      <c r="BI27" s="3"/>
      <c r="BJ27" s="3"/>
      <c r="BK27" s="3"/>
      <c r="BL27" s="3"/>
    </row>
    <row r="28" spans="1:64" ht="31.5" customHeight="1">
      <c r="A28" s="82"/>
      <c r="B28" s="82"/>
      <c r="C28" s="82"/>
      <c r="D28" s="82"/>
      <c r="E28" s="82"/>
      <c r="F28" s="82"/>
      <c r="G28" s="82"/>
      <c r="H28" s="82"/>
      <c r="I28" s="82"/>
      <c r="J28" s="82"/>
      <c r="K28" s="82"/>
      <c r="L28" s="82"/>
      <c r="M28" s="82"/>
      <c r="N28" s="82"/>
      <c r="O28" s="82"/>
      <c r="P28" s="82"/>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2"/>
      <c r="AI28" s="82"/>
      <c r="AJ28" s="82"/>
      <c r="AK28" s="82"/>
      <c r="AL28" s="82"/>
      <c r="AM28" s="82"/>
      <c r="AN28" s="82"/>
      <c r="AO28" s="82"/>
      <c r="AP28" s="82"/>
      <c r="AQ28" s="82"/>
      <c r="AR28" s="82"/>
      <c r="AS28" s="3"/>
      <c r="AT28" s="3"/>
      <c r="AU28" s="3"/>
      <c r="AV28" s="3"/>
      <c r="AW28" s="3"/>
      <c r="AX28" s="3"/>
      <c r="AY28" s="3"/>
      <c r="AZ28" s="3"/>
      <c r="BA28" s="3"/>
      <c r="BB28" s="3"/>
      <c r="BC28" s="3"/>
      <c r="BD28" s="3"/>
      <c r="BE28" s="3"/>
      <c r="BF28" s="3"/>
      <c r="BG28" s="3"/>
      <c r="BH28" s="3"/>
      <c r="BI28" s="3"/>
      <c r="BJ28" s="3"/>
      <c r="BK28" s="3"/>
      <c r="BL28" s="3"/>
    </row>
    <row r="29" spans="1:64" ht="31.5" customHeight="1">
      <c r="A29" s="83"/>
      <c r="B29" s="83"/>
      <c r="C29" s="83"/>
      <c r="D29" s="83"/>
      <c r="E29" s="83"/>
      <c r="F29" s="83"/>
      <c r="G29" s="83"/>
      <c r="H29" s="83"/>
      <c r="I29" s="83"/>
      <c r="J29" s="83"/>
      <c r="K29" s="83"/>
      <c r="L29" s="83"/>
      <c r="M29" s="83"/>
      <c r="N29" s="83"/>
      <c r="O29" s="83"/>
      <c r="P29" s="83"/>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c r="A30" s="89">
        <v>8</v>
      </c>
      <c r="B30" s="84" t="str">
        <f>'2. Identificación del Riesgo'!B30:B32</f>
        <v/>
      </c>
      <c r="C30" s="84" t="str">
        <f>IF('2. Identificación del Riesgo'!C30:C32="","",'2. Identificación del Riesgo'!C30:C32)</f>
        <v/>
      </c>
      <c r="D30" s="84" t="str">
        <f>IF('2. Identificación del Riesgo'!D30:D32="","",'2. Identificación del Riesgo'!D30:D32)</f>
        <v/>
      </c>
      <c r="E30" s="84" t="str">
        <f>IF('2. Identificación del Riesgo'!E30:E32="","",'2. Identificación del Riesgo'!E30:E32)</f>
        <v/>
      </c>
      <c r="F30" s="84" t="str">
        <f>IF('2. Identificación del Riesgo'!F30:F32="","",'2. Identificación del Riesgo'!F30:F32)</f>
        <v/>
      </c>
      <c r="G30" s="84" t="str">
        <f>IF('2. Identificación del Riesgo'!G30:G32="","",'2. Identificación del Riesgo'!G30:G32)</f>
        <v/>
      </c>
      <c r="H30" s="84" t="str">
        <f>IF('2. Identificación del Riesgo'!H30:H32="","",'2. Identificación del Riesgo'!H30:H32)</f>
        <v/>
      </c>
      <c r="I30" s="84" t="str">
        <f>IF('2. Identificación del Riesgo'!I30:I32="","",'2. Identificación del Riesgo'!I30:I32)</f>
        <v/>
      </c>
      <c r="J30" s="84" t="str">
        <f>IF('2. Identificación del Riesgo'!J30:J32="","",'2. Identificación del Riesgo'!J30:J32)</f>
        <v/>
      </c>
      <c r="K30" s="85" t="str">
        <f>'2. Identificación del Riesgo'!K30:K32</f>
        <v/>
      </c>
      <c r="L30" s="86" t="str">
        <f>'2. Identificación del Riesgo'!L30:L32</f>
        <v/>
      </c>
      <c r="M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5" t="str">
        <f>'2. Identificación del Riesgo'!N30:N32</f>
        <v/>
      </c>
      <c r="O30" s="86" t="str">
        <f>'2. Identificación del Riesgo'!O30:O32</f>
        <v/>
      </c>
      <c r="P30" s="81"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5"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5"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7"/>
      <c r="AN30" s="10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2"/>
      <c r="AP30" s="111"/>
      <c r="AQ30" s="111" t="str">
        <f>IF(AO30="","","∑ Peso porcentual de cada acción definida")</f>
        <v/>
      </c>
      <c r="AR30" s="84"/>
      <c r="AS30" s="3"/>
      <c r="AT30" s="3"/>
      <c r="AU30" s="3"/>
      <c r="AV30" s="3"/>
      <c r="AW30" s="3"/>
      <c r="AX30" s="3"/>
      <c r="AY30" s="3"/>
      <c r="AZ30" s="3"/>
      <c r="BA30" s="3"/>
      <c r="BB30" s="3"/>
      <c r="BC30" s="3"/>
      <c r="BD30" s="3"/>
      <c r="BE30" s="3"/>
      <c r="BF30" s="3"/>
      <c r="BG30" s="3"/>
      <c r="BH30" s="3"/>
      <c r="BI30" s="3"/>
      <c r="BJ30" s="3"/>
      <c r="BK30" s="3"/>
      <c r="BL30" s="3"/>
    </row>
    <row r="31" spans="1:64" ht="31.5" customHeight="1">
      <c r="A31" s="82"/>
      <c r="B31" s="82"/>
      <c r="C31" s="82"/>
      <c r="D31" s="82"/>
      <c r="E31" s="82"/>
      <c r="F31" s="82"/>
      <c r="G31" s="82"/>
      <c r="H31" s="82"/>
      <c r="I31" s="82"/>
      <c r="J31" s="82"/>
      <c r="K31" s="82"/>
      <c r="L31" s="82"/>
      <c r="M31" s="82"/>
      <c r="N31" s="82"/>
      <c r="O31" s="82"/>
      <c r="P31" s="82"/>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2"/>
      <c r="AI31" s="82"/>
      <c r="AJ31" s="82"/>
      <c r="AK31" s="82"/>
      <c r="AL31" s="82"/>
      <c r="AM31" s="82"/>
      <c r="AN31" s="82"/>
      <c r="AO31" s="82"/>
      <c r="AP31" s="82"/>
      <c r="AQ31" s="82"/>
      <c r="AR31" s="82"/>
      <c r="AS31" s="3"/>
      <c r="AT31" s="3"/>
      <c r="AU31" s="3"/>
      <c r="AV31" s="3"/>
      <c r="AW31" s="3"/>
      <c r="AX31" s="3"/>
      <c r="AY31" s="3"/>
      <c r="AZ31" s="3"/>
      <c r="BA31" s="3"/>
      <c r="BB31" s="3"/>
      <c r="BC31" s="3"/>
      <c r="BD31" s="3"/>
      <c r="BE31" s="3"/>
      <c r="BF31" s="3"/>
      <c r="BG31" s="3"/>
      <c r="BH31" s="3"/>
      <c r="BI31" s="3"/>
      <c r="BJ31" s="3"/>
      <c r="BK31" s="3"/>
      <c r="BL31" s="3"/>
    </row>
    <row r="32" spans="1:64" ht="31.5" customHeight="1">
      <c r="A32" s="83"/>
      <c r="B32" s="83"/>
      <c r="C32" s="83"/>
      <c r="D32" s="83"/>
      <c r="E32" s="83"/>
      <c r="F32" s="83"/>
      <c r="G32" s="83"/>
      <c r="H32" s="83"/>
      <c r="I32" s="83"/>
      <c r="J32" s="83"/>
      <c r="K32" s="83"/>
      <c r="L32" s="83"/>
      <c r="M32" s="83"/>
      <c r="N32" s="83"/>
      <c r="O32" s="83"/>
      <c r="P32" s="83"/>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c r="A33" s="89">
        <v>9</v>
      </c>
      <c r="B33" s="84" t="str">
        <f>'2. Identificación del Riesgo'!B33:B35</f>
        <v/>
      </c>
      <c r="C33" s="84" t="str">
        <f>IF('2. Identificación del Riesgo'!C33:C35="","",'2. Identificación del Riesgo'!C33:C35)</f>
        <v/>
      </c>
      <c r="D33" s="84" t="str">
        <f>IF('2. Identificación del Riesgo'!D33:D35="","",'2. Identificación del Riesgo'!D33:D35)</f>
        <v/>
      </c>
      <c r="E33" s="84" t="str">
        <f>IF('2. Identificación del Riesgo'!E33:E35="","",'2. Identificación del Riesgo'!E33:E35)</f>
        <v/>
      </c>
      <c r="F33" s="84" t="str">
        <f>IF('2. Identificación del Riesgo'!F33:F35="","",'2. Identificación del Riesgo'!F33:F35)</f>
        <v/>
      </c>
      <c r="G33" s="84" t="str">
        <f>IF('2. Identificación del Riesgo'!G33:G35="","",'2. Identificación del Riesgo'!G33:G35)</f>
        <v/>
      </c>
      <c r="H33" s="84" t="str">
        <f>IF('2. Identificación del Riesgo'!H33:H35="","",'2. Identificación del Riesgo'!H33:H35)</f>
        <v/>
      </c>
      <c r="I33" s="84" t="str">
        <f>IF('2. Identificación del Riesgo'!I33:I35="","",'2. Identificación del Riesgo'!I33:I35)</f>
        <v/>
      </c>
      <c r="J33" s="84" t="str">
        <f>IF('2. Identificación del Riesgo'!J33:J35="","",'2. Identificación del Riesgo'!J33:J35)</f>
        <v/>
      </c>
      <c r="K33" s="85" t="str">
        <f>'2. Identificación del Riesgo'!K33:K35</f>
        <v/>
      </c>
      <c r="L33" s="86" t="str">
        <f>'2. Identificación del Riesgo'!L33:L35</f>
        <v/>
      </c>
      <c r="M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5" t="str">
        <f>'2. Identificación del Riesgo'!N33:N35</f>
        <v/>
      </c>
      <c r="O33" s="86" t="str">
        <f>'2. Identificación del Riesgo'!O33:O35</f>
        <v/>
      </c>
      <c r="P33" s="81"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5"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5"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7"/>
      <c r="AN33" s="10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2"/>
      <c r="AP33" s="111"/>
      <c r="AQ33" s="111" t="str">
        <f>IF(AO33="","","∑ Peso porcentual de cada acción definida")</f>
        <v/>
      </c>
      <c r="AR33" s="84"/>
      <c r="AS33" s="3"/>
      <c r="AT33" s="3"/>
      <c r="AU33" s="3"/>
      <c r="AV33" s="3"/>
      <c r="AW33" s="3"/>
      <c r="AX33" s="3"/>
      <c r="AY33" s="3"/>
      <c r="AZ33" s="3"/>
      <c r="BA33" s="3"/>
      <c r="BB33" s="3"/>
      <c r="BC33" s="3"/>
      <c r="BD33" s="3"/>
      <c r="BE33" s="3"/>
      <c r="BF33" s="3"/>
      <c r="BG33" s="3"/>
      <c r="BH33" s="3"/>
      <c r="BI33" s="3"/>
      <c r="BJ33" s="3"/>
      <c r="BK33" s="3"/>
      <c r="BL33" s="3"/>
    </row>
    <row r="34" spans="1:64" ht="31.5" customHeight="1">
      <c r="A34" s="82"/>
      <c r="B34" s="82"/>
      <c r="C34" s="82"/>
      <c r="D34" s="82"/>
      <c r="E34" s="82"/>
      <c r="F34" s="82"/>
      <c r="G34" s="82"/>
      <c r="H34" s="82"/>
      <c r="I34" s="82"/>
      <c r="J34" s="82"/>
      <c r="K34" s="82"/>
      <c r="L34" s="82"/>
      <c r="M34" s="82"/>
      <c r="N34" s="82"/>
      <c r="O34" s="82"/>
      <c r="P34" s="82"/>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2"/>
      <c r="AI34" s="82"/>
      <c r="AJ34" s="82"/>
      <c r="AK34" s="82"/>
      <c r="AL34" s="82"/>
      <c r="AM34" s="82"/>
      <c r="AN34" s="82"/>
      <c r="AO34" s="82"/>
      <c r="AP34" s="82"/>
      <c r="AQ34" s="82"/>
      <c r="AR34" s="82"/>
      <c r="AS34" s="3"/>
      <c r="AT34" s="3"/>
      <c r="AU34" s="3"/>
      <c r="AV34" s="3"/>
      <c r="AW34" s="3"/>
      <c r="AX34" s="3"/>
      <c r="AY34" s="3"/>
      <c r="AZ34" s="3"/>
      <c r="BA34" s="3"/>
      <c r="BB34" s="3"/>
      <c r="BC34" s="3"/>
      <c r="BD34" s="3"/>
      <c r="BE34" s="3"/>
      <c r="BF34" s="3"/>
      <c r="BG34" s="3"/>
      <c r="BH34" s="3"/>
      <c r="BI34" s="3"/>
      <c r="BJ34" s="3"/>
      <c r="BK34" s="3"/>
      <c r="BL34" s="3"/>
    </row>
    <row r="35" spans="1:64" ht="31.5" customHeight="1">
      <c r="A35" s="83"/>
      <c r="B35" s="83"/>
      <c r="C35" s="83"/>
      <c r="D35" s="83"/>
      <c r="E35" s="83"/>
      <c r="F35" s="83"/>
      <c r="G35" s="83"/>
      <c r="H35" s="83"/>
      <c r="I35" s="83"/>
      <c r="J35" s="83"/>
      <c r="K35" s="83"/>
      <c r="L35" s="83"/>
      <c r="M35" s="83"/>
      <c r="N35" s="83"/>
      <c r="O35" s="83"/>
      <c r="P35" s="83"/>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c r="A36" s="89">
        <v>10</v>
      </c>
      <c r="B36" s="84" t="str">
        <f>'2. Identificación del Riesgo'!B36:B38</f>
        <v/>
      </c>
      <c r="C36" s="84" t="str">
        <f>IF('2. Identificación del Riesgo'!C36:C38="","",'2. Identificación del Riesgo'!C36:C38)</f>
        <v/>
      </c>
      <c r="D36" s="84" t="str">
        <f>IF('2. Identificación del Riesgo'!D36:D38="","",'2. Identificación del Riesgo'!D36:D38)</f>
        <v/>
      </c>
      <c r="E36" s="84" t="str">
        <f>IF('2. Identificación del Riesgo'!E36:E38="","",'2. Identificación del Riesgo'!E36:E38)</f>
        <v/>
      </c>
      <c r="F36" s="84" t="str">
        <f>IF('2. Identificación del Riesgo'!F36:F38="","",'2. Identificación del Riesgo'!F36:F38)</f>
        <v/>
      </c>
      <c r="G36" s="84" t="str">
        <f>IF('2. Identificación del Riesgo'!G36:G38="","",'2. Identificación del Riesgo'!G36:G38)</f>
        <v/>
      </c>
      <c r="H36" s="84" t="str">
        <f>IF('2. Identificación del Riesgo'!H36:H38="","",'2. Identificación del Riesgo'!H36:H38)</f>
        <v/>
      </c>
      <c r="I36" s="84" t="str">
        <f>IF('2. Identificación del Riesgo'!I36:I38="","",'2. Identificación del Riesgo'!I36:I38)</f>
        <v/>
      </c>
      <c r="J36" s="84" t="str">
        <f>IF('2. Identificación del Riesgo'!J36:J38="","",'2. Identificación del Riesgo'!J36:J38)</f>
        <v/>
      </c>
      <c r="K36" s="85" t="str">
        <f>'2. Identificación del Riesgo'!K36:K38</f>
        <v/>
      </c>
      <c r="L36" s="86" t="str">
        <f>'2. Identificación del Riesgo'!L36:L38</f>
        <v/>
      </c>
      <c r="M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5" t="str">
        <f>'2. Identificación del Riesgo'!N36:N38</f>
        <v/>
      </c>
      <c r="O36" s="86" t="str">
        <f>'2. Identificación del Riesgo'!O36:O38</f>
        <v/>
      </c>
      <c r="P36" s="81"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5"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5"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7"/>
      <c r="AN36" s="10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1"/>
      <c r="AQ36" s="111" t="str">
        <f>IF(AO36="","","∑ Peso porcentual de cada acción definida")</f>
        <v/>
      </c>
      <c r="AR36" s="84"/>
      <c r="AS36" s="3"/>
      <c r="AT36" s="3"/>
      <c r="AU36" s="3"/>
      <c r="AV36" s="3"/>
      <c r="AW36" s="3"/>
      <c r="AX36" s="3"/>
      <c r="AY36" s="3"/>
      <c r="AZ36" s="3"/>
      <c r="BA36" s="3"/>
      <c r="BB36" s="3"/>
      <c r="BC36" s="3"/>
      <c r="BD36" s="3"/>
      <c r="BE36" s="3"/>
      <c r="BF36" s="3"/>
      <c r="BG36" s="3"/>
      <c r="BH36" s="3"/>
      <c r="BI36" s="3"/>
      <c r="BJ36" s="3"/>
      <c r="BK36" s="3"/>
      <c r="BL36" s="3"/>
    </row>
    <row r="37" spans="1:64" ht="31.5" customHeight="1">
      <c r="A37" s="82"/>
      <c r="B37" s="82"/>
      <c r="C37" s="82"/>
      <c r="D37" s="82"/>
      <c r="E37" s="82"/>
      <c r="F37" s="82"/>
      <c r="G37" s="82"/>
      <c r="H37" s="82"/>
      <c r="I37" s="82"/>
      <c r="J37" s="82"/>
      <c r="K37" s="82"/>
      <c r="L37" s="82"/>
      <c r="M37" s="82"/>
      <c r="N37" s="82"/>
      <c r="O37" s="82"/>
      <c r="P37" s="82"/>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2"/>
      <c r="AI37" s="82"/>
      <c r="AJ37" s="82"/>
      <c r="AK37" s="82"/>
      <c r="AL37" s="82"/>
      <c r="AM37" s="82"/>
      <c r="AN37" s="82"/>
      <c r="AO37" s="82"/>
      <c r="AP37" s="82"/>
      <c r="AQ37" s="82"/>
      <c r="AR37" s="82"/>
      <c r="AS37" s="2"/>
      <c r="AT37" s="2"/>
      <c r="AU37" s="2"/>
      <c r="AV37" s="2"/>
      <c r="AW37" s="2"/>
      <c r="AX37" s="2"/>
      <c r="AY37" s="2"/>
      <c r="AZ37" s="2"/>
      <c r="BA37" s="2"/>
      <c r="BB37" s="2"/>
      <c r="BC37" s="2"/>
      <c r="BD37" s="2"/>
      <c r="BE37" s="2"/>
      <c r="BF37" s="2"/>
      <c r="BG37" s="2"/>
      <c r="BH37" s="2"/>
      <c r="BI37" s="2"/>
      <c r="BJ37" s="2"/>
      <c r="BK37" s="2"/>
      <c r="BL37" s="2"/>
    </row>
    <row r="38" spans="1:64" ht="31.5" customHeight="1">
      <c r="A38" s="83"/>
      <c r="B38" s="83"/>
      <c r="C38" s="83"/>
      <c r="D38" s="83"/>
      <c r="E38" s="83"/>
      <c r="F38" s="83"/>
      <c r="G38" s="83"/>
      <c r="H38" s="83"/>
      <c r="I38" s="83"/>
      <c r="J38" s="83"/>
      <c r="K38" s="83"/>
      <c r="L38" s="83"/>
      <c r="M38" s="83"/>
      <c r="N38" s="83"/>
      <c r="O38" s="83"/>
      <c r="P38" s="83"/>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c r="A39" s="89">
        <v>11</v>
      </c>
      <c r="B39" s="84" t="str">
        <f>'2. Identificación del Riesgo'!B39:B41</f>
        <v/>
      </c>
      <c r="C39" s="84" t="str">
        <f>IF('2. Identificación del Riesgo'!C39:C41="","",'2. Identificación del Riesgo'!C39:C41)</f>
        <v/>
      </c>
      <c r="D39" s="84" t="str">
        <f>IF('2. Identificación del Riesgo'!D39:D41="","",'2. Identificación del Riesgo'!D39:D41)</f>
        <v/>
      </c>
      <c r="E39" s="84" t="str">
        <f>IF('2. Identificación del Riesgo'!E39:E41="","",'2. Identificación del Riesgo'!E39:E41)</f>
        <v/>
      </c>
      <c r="F39" s="84" t="str">
        <f>IF('2. Identificación del Riesgo'!F39:F41="","",'2. Identificación del Riesgo'!F39:F41)</f>
        <v/>
      </c>
      <c r="G39" s="84" t="str">
        <f>IF('2. Identificación del Riesgo'!G39:G41="","",'2. Identificación del Riesgo'!G39:G41)</f>
        <v/>
      </c>
      <c r="H39" s="84" t="str">
        <f>IF('2. Identificación del Riesgo'!H39:H41="","",'2. Identificación del Riesgo'!H39:H41)</f>
        <v/>
      </c>
      <c r="I39" s="84" t="str">
        <f>IF('2. Identificación del Riesgo'!I39:I41="","",'2. Identificación del Riesgo'!I39:I41)</f>
        <v/>
      </c>
      <c r="J39" s="84" t="str">
        <f>IF('2. Identificación del Riesgo'!J39:J41="","",'2. Identificación del Riesgo'!J39:J41)</f>
        <v/>
      </c>
      <c r="K39" s="85" t="str">
        <f>'2. Identificación del Riesgo'!K39:K41</f>
        <v/>
      </c>
      <c r="L39" s="86" t="str">
        <f>'2. Identificación del Riesgo'!L39:L41</f>
        <v/>
      </c>
      <c r="M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5" t="str">
        <f>'2. Identificación del Riesgo'!N39:N41</f>
        <v/>
      </c>
      <c r="O39" s="86" t="str">
        <f>'2. Identificación del Riesgo'!O39:O41</f>
        <v/>
      </c>
      <c r="P39" s="81"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5"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5"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7"/>
      <c r="AN39" s="10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1"/>
      <c r="AQ39" s="111" t="str">
        <f>IF(AO39="","","∑ Peso porcentual de cada acción definida")</f>
        <v/>
      </c>
      <c r="AR39" s="84"/>
      <c r="AS39" s="3"/>
      <c r="AT39" s="3"/>
      <c r="AU39" s="3"/>
      <c r="AV39" s="3"/>
      <c r="AW39" s="3"/>
      <c r="AX39" s="3"/>
      <c r="AY39" s="3"/>
      <c r="AZ39" s="3"/>
      <c r="BA39" s="3"/>
      <c r="BB39" s="3"/>
      <c r="BC39" s="3"/>
      <c r="BD39" s="3"/>
      <c r="BE39" s="3"/>
      <c r="BF39" s="3"/>
      <c r="BG39" s="3"/>
      <c r="BH39" s="3"/>
      <c r="BI39" s="3"/>
      <c r="BJ39" s="3"/>
      <c r="BK39" s="3"/>
      <c r="BL39" s="3"/>
    </row>
    <row r="40" spans="1:64" ht="31.5" customHeight="1">
      <c r="A40" s="82"/>
      <c r="B40" s="82"/>
      <c r="C40" s="82"/>
      <c r="D40" s="82"/>
      <c r="E40" s="82"/>
      <c r="F40" s="82"/>
      <c r="G40" s="82"/>
      <c r="H40" s="82"/>
      <c r="I40" s="82"/>
      <c r="J40" s="82"/>
      <c r="K40" s="82"/>
      <c r="L40" s="82"/>
      <c r="M40" s="82"/>
      <c r="N40" s="82"/>
      <c r="O40" s="82"/>
      <c r="P40" s="82"/>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2"/>
      <c r="AI40" s="82"/>
      <c r="AJ40" s="82"/>
      <c r="AK40" s="82"/>
      <c r="AL40" s="82"/>
      <c r="AM40" s="82"/>
      <c r="AN40" s="82"/>
      <c r="AO40" s="82"/>
      <c r="AP40" s="82"/>
      <c r="AQ40" s="82"/>
      <c r="AR40" s="82"/>
      <c r="AS40" s="2"/>
      <c r="AT40" s="2"/>
      <c r="AU40" s="2"/>
      <c r="AV40" s="2"/>
      <c r="AW40" s="2"/>
      <c r="AX40" s="2"/>
      <c r="AY40" s="2"/>
      <c r="AZ40" s="2"/>
      <c r="BA40" s="2"/>
      <c r="BB40" s="2"/>
      <c r="BC40" s="2"/>
      <c r="BD40" s="2"/>
      <c r="BE40" s="2"/>
      <c r="BF40" s="2"/>
      <c r="BG40" s="2"/>
      <c r="BH40" s="2"/>
      <c r="BI40" s="2"/>
      <c r="BJ40" s="2"/>
      <c r="BK40" s="2"/>
      <c r="BL40" s="2"/>
    </row>
    <row r="41" spans="1:64" ht="31.5" customHeight="1">
      <c r="A41" s="83"/>
      <c r="B41" s="83"/>
      <c r="C41" s="83"/>
      <c r="D41" s="83"/>
      <c r="E41" s="83"/>
      <c r="F41" s="83"/>
      <c r="G41" s="83"/>
      <c r="H41" s="83"/>
      <c r="I41" s="83"/>
      <c r="J41" s="83"/>
      <c r="K41" s="83"/>
      <c r="L41" s="83"/>
      <c r="M41" s="83"/>
      <c r="N41" s="83"/>
      <c r="O41" s="83"/>
      <c r="P41" s="83"/>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c r="A42" s="89">
        <v>12</v>
      </c>
      <c r="B42" s="84" t="str">
        <f>'2. Identificación del Riesgo'!B42:B44</f>
        <v/>
      </c>
      <c r="C42" s="84" t="str">
        <f>IF('2. Identificación del Riesgo'!C42:C44="","",'2. Identificación del Riesgo'!C42:C44)</f>
        <v/>
      </c>
      <c r="D42" s="84" t="str">
        <f>IF('2. Identificación del Riesgo'!D42:D44="","",'2. Identificación del Riesgo'!D42:D44)</f>
        <v/>
      </c>
      <c r="E42" s="84" t="str">
        <f>IF('2. Identificación del Riesgo'!E42:E44="","",'2. Identificación del Riesgo'!E42:E44)</f>
        <v/>
      </c>
      <c r="F42" s="84" t="str">
        <f>IF('2. Identificación del Riesgo'!F42:F44="","",'2. Identificación del Riesgo'!F42:F44)</f>
        <v/>
      </c>
      <c r="G42" s="84" t="str">
        <f>IF('2. Identificación del Riesgo'!G42:G44="","",'2. Identificación del Riesgo'!G42:G44)</f>
        <v/>
      </c>
      <c r="H42" s="84" t="str">
        <f>IF('2. Identificación del Riesgo'!H42:H44="","",'2. Identificación del Riesgo'!H42:H44)</f>
        <v/>
      </c>
      <c r="I42" s="84" t="str">
        <f>IF('2. Identificación del Riesgo'!I42:I44="","",'2. Identificación del Riesgo'!I42:I44)</f>
        <v/>
      </c>
      <c r="J42" s="84" t="str">
        <f>IF('2. Identificación del Riesgo'!J42:J44="","",'2. Identificación del Riesgo'!J42:J44)</f>
        <v/>
      </c>
      <c r="K42" s="85" t="str">
        <f>'2. Identificación del Riesgo'!K42:K44</f>
        <v/>
      </c>
      <c r="L42" s="86" t="str">
        <f>'2. Identificación del Riesgo'!L42:L44</f>
        <v/>
      </c>
      <c r="M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5" t="str">
        <f>'2. Identificación del Riesgo'!N42:N44</f>
        <v/>
      </c>
      <c r="O42" s="86" t="str">
        <f>'2. Identificación del Riesgo'!O42:O44</f>
        <v/>
      </c>
      <c r="P42" s="81"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5"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5"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7"/>
      <c r="AN42" s="10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1"/>
      <c r="AQ42" s="111" t="str">
        <f>IF(AO42="","","∑ Peso porcentual de cada acción definida")</f>
        <v/>
      </c>
      <c r="AR42" s="84"/>
      <c r="AS42" s="3"/>
      <c r="AT42" s="3"/>
      <c r="AU42" s="3"/>
      <c r="AV42" s="3"/>
      <c r="AW42" s="3"/>
      <c r="AX42" s="3"/>
      <c r="AY42" s="3"/>
      <c r="AZ42" s="3"/>
      <c r="BA42" s="3"/>
      <c r="BB42" s="3"/>
      <c r="BC42" s="3"/>
      <c r="BD42" s="3"/>
      <c r="BE42" s="3"/>
      <c r="BF42" s="3"/>
      <c r="BG42" s="3"/>
      <c r="BH42" s="3"/>
      <c r="BI42" s="3"/>
      <c r="BJ42" s="3"/>
      <c r="BK42" s="3"/>
      <c r="BL42" s="3"/>
    </row>
    <row r="43" spans="1:64" ht="31.5" customHeight="1">
      <c r="A43" s="82"/>
      <c r="B43" s="82"/>
      <c r="C43" s="82"/>
      <c r="D43" s="82"/>
      <c r="E43" s="82"/>
      <c r="F43" s="82"/>
      <c r="G43" s="82"/>
      <c r="H43" s="82"/>
      <c r="I43" s="82"/>
      <c r="J43" s="82"/>
      <c r="K43" s="82"/>
      <c r="L43" s="82"/>
      <c r="M43" s="82"/>
      <c r="N43" s="82"/>
      <c r="O43" s="82"/>
      <c r="P43" s="82"/>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2"/>
      <c r="AI43" s="82"/>
      <c r="AJ43" s="82"/>
      <c r="AK43" s="82"/>
      <c r="AL43" s="82"/>
      <c r="AM43" s="82"/>
      <c r="AN43" s="82"/>
      <c r="AO43" s="82"/>
      <c r="AP43" s="82"/>
      <c r="AQ43" s="82"/>
      <c r="AR43" s="82"/>
      <c r="AS43" s="2"/>
      <c r="AT43" s="2"/>
      <c r="AU43" s="2"/>
      <c r="AV43" s="2"/>
      <c r="AW43" s="2"/>
      <c r="AX43" s="2"/>
      <c r="AY43" s="2"/>
      <c r="AZ43" s="2"/>
      <c r="BA43" s="2"/>
      <c r="BB43" s="2"/>
      <c r="BC43" s="2"/>
      <c r="BD43" s="2"/>
      <c r="BE43" s="2"/>
      <c r="BF43" s="2"/>
      <c r="BG43" s="2"/>
      <c r="BH43" s="2"/>
      <c r="BI43" s="2"/>
      <c r="BJ43" s="2"/>
      <c r="BK43" s="2"/>
      <c r="BL43" s="2"/>
    </row>
    <row r="44" spans="1:64" ht="31.5" customHeight="1">
      <c r="A44" s="83"/>
      <c r="B44" s="83"/>
      <c r="C44" s="83"/>
      <c r="D44" s="83"/>
      <c r="E44" s="83"/>
      <c r="F44" s="83"/>
      <c r="G44" s="83"/>
      <c r="H44" s="83"/>
      <c r="I44" s="83"/>
      <c r="J44" s="83"/>
      <c r="K44" s="83"/>
      <c r="L44" s="83"/>
      <c r="M44" s="83"/>
      <c r="N44" s="83"/>
      <c r="O44" s="83"/>
      <c r="P44" s="83"/>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c r="A45" s="89">
        <v>13</v>
      </c>
      <c r="B45" s="84" t="str">
        <f>'2. Identificación del Riesgo'!B45:B47</f>
        <v/>
      </c>
      <c r="C45" s="84" t="str">
        <f>IF('2. Identificación del Riesgo'!C45:C47="","",'2. Identificación del Riesgo'!C45:C47)</f>
        <v/>
      </c>
      <c r="D45" s="84" t="str">
        <f>IF('2. Identificación del Riesgo'!D45:D47="","",'2. Identificación del Riesgo'!D45:D47)</f>
        <v/>
      </c>
      <c r="E45" s="84" t="str">
        <f>IF('2. Identificación del Riesgo'!E45:E47="","",'2. Identificación del Riesgo'!E45:E47)</f>
        <v/>
      </c>
      <c r="F45" s="84" t="str">
        <f>IF('2. Identificación del Riesgo'!F45:F47="","",'2. Identificación del Riesgo'!F45:F47)</f>
        <v/>
      </c>
      <c r="G45" s="84" t="str">
        <f>IF('2. Identificación del Riesgo'!G45:G47="","",'2. Identificación del Riesgo'!G45:G47)</f>
        <v/>
      </c>
      <c r="H45" s="84" t="str">
        <f>IF('2. Identificación del Riesgo'!H45:H47="","",'2. Identificación del Riesgo'!H45:H47)</f>
        <v/>
      </c>
      <c r="I45" s="84" t="str">
        <f>IF('2. Identificación del Riesgo'!I45:I47="","",'2. Identificación del Riesgo'!I45:I47)</f>
        <v/>
      </c>
      <c r="J45" s="84" t="str">
        <f>IF('2. Identificación del Riesgo'!J45:J47="","",'2. Identificación del Riesgo'!J45:J47)</f>
        <v/>
      </c>
      <c r="K45" s="85" t="str">
        <f>'2. Identificación del Riesgo'!K45:K47</f>
        <v/>
      </c>
      <c r="L45" s="86" t="str">
        <f>'2. Identificación del Riesgo'!L45:L47</f>
        <v/>
      </c>
      <c r="M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5" t="str">
        <f>'2. Identificación del Riesgo'!N45:N47</f>
        <v/>
      </c>
      <c r="O45" s="86" t="str">
        <f>'2. Identificación del Riesgo'!O45:O47</f>
        <v/>
      </c>
      <c r="P45" s="81"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5"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5"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7"/>
      <c r="AN45" s="10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1"/>
      <c r="AQ45" s="111" t="str">
        <f>IF(AO45="","","∑ Peso porcentual de cada acción definida")</f>
        <v/>
      </c>
      <c r="AR45" s="84"/>
      <c r="AS45" s="3"/>
      <c r="AT45" s="3"/>
      <c r="AU45" s="3"/>
      <c r="AV45" s="3"/>
      <c r="AW45" s="3"/>
      <c r="AX45" s="3"/>
      <c r="AY45" s="3"/>
      <c r="AZ45" s="3"/>
      <c r="BA45" s="3"/>
      <c r="BB45" s="3"/>
      <c r="BC45" s="3"/>
      <c r="BD45" s="3"/>
      <c r="BE45" s="3"/>
      <c r="BF45" s="3"/>
      <c r="BG45" s="3"/>
      <c r="BH45" s="3"/>
      <c r="BI45" s="3"/>
      <c r="BJ45" s="3"/>
      <c r="BK45" s="3"/>
      <c r="BL45" s="3"/>
    </row>
    <row r="46" spans="1:64" ht="31.5" customHeight="1">
      <c r="A46" s="82"/>
      <c r="B46" s="82"/>
      <c r="C46" s="82"/>
      <c r="D46" s="82"/>
      <c r="E46" s="82"/>
      <c r="F46" s="82"/>
      <c r="G46" s="82"/>
      <c r="H46" s="82"/>
      <c r="I46" s="82"/>
      <c r="J46" s="82"/>
      <c r="K46" s="82"/>
      <c r="L46" s="82"/>
      <c r="M46" s="82"/>
      <c r="N46" s="82"/>
      <c r="O46" s="82"/>
      <c r="P46" s="82"/>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2"/>
      <c r="AI46" s="82"/>
      <c r="AJ46" s="82"/>
      <c r="AK46" s="82"/>
      <c r="AL46" s="82"/>
      <c r="AM46" s="82"/>
      <c r="AN46" s="82"/>
      <c r="AO46" s="82"/>
      <c r="AP46" s="82"/>
      <c r="AQ46" s="82"/>
      <c r="AR46" s="82"/>
      <c r="AS46" s="2"/>
      <c r="AT46" s="2"/>
      <c r="AU46" s="2"/>
      <c r="AV46" s="2"/>
      <c r="AW46" s="2"/>
      <c r="AX46" s="2"/>
      <c r="AY46" s="2"/>
      <c r="AZ46" s="2"/>
      <c r="BA46" s="2"/>
      <c r="BB46" s="2"/>
      <c r="BC46" s="2"/>
      <c r="BD46" s="2"/>
      <c r="BE46" s="2"/>
      <c r="BF46" s="2"/>
      <c r="BG46" s="2"/>
      <c r="BH46" s="2"/>
      <c r="BI46" s="2"/>
      <c r="BJ46" s="2"/>
      <c r="BK46" s="2"/>
      <c r="BL46" s="2"/>
    </row>
    <row r="47" spans="1:64" ht="31.5" customHeight="1">
      <c r="A47" s="83"/>
      <c r="B47" s="83"/>
      <c r="C47" s="83"/>
      <c r="D47" s="83"/>
      <c r="E47" s="83"/>
      <c r="F47" s="83"/>
      <c r="G47" s="83"/>
      <c r="H47" s="83"/>
      <c r="I47" s="83"/>
      <c r="J47" s="83"/>
      <c r="K47" s="83"/>
      <c r="L47" s="83"/>
      <c r="M47" s="83"/>
      <c r="N47" s="83"/>
      <c r="O47" s="83"/>
      <c r="P47" s="83"/>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c r="A48" s="89">
        <v>14</v>
      </c>
      <c r="B48" s="84" t="str">
        <f>'2. Identificación del Riesgo'!B48:B50</f>
        <v/>
      </c>
      <c r="C48" s="84" t="str">
        <f>IF('2. Identificación del Riesgo'!C48:C50="","",'2. Identificación del Riesgo'!C48:C50)</f>
        <v/>
      </c>
      <c r="D48" s="84" t="str">
        <f>IF('2. Identificación del Riesgo'!D48:D50="","",'2. Identificación del Riesgo'!D48:D50)</f>
        <v/>
      </c>
      <c r="E48" s="84" t="str">
        <f>IF('2. Identificación del Riesgo'!E48:E50="","",'2. Identificación del Riesgo'!E48:E50)</f>
        <v/>
      </c>
      <c r="F48" s="84" t="str">
        <f>IF('2. Identificación del Riesgo'!F48:F50="","",'2. Identificación del Riesgo'!F48:F50)</f>
        <v/>
      </c>
      <c r="G48" s="84" t="str">
        <f>IF('2. Identificación del Riesgo'!G48:G50="","",'2. Identificación del Riesgo'!G48:G50)</f>
        <v/>
      </c>
      <c r="H48" s="84" t="str">
        <f>IF('2. Identificación del Riesgo'!H48:H50="","",'2. Identificación del Riesgo'!H48:H50)</f>
        <v/>
      </c>
      <c r="I48" s="84" t="str">
        <f>IF('2. Identificación del Riesgo'!I48:I50="","",'2. Identificación del Riesgo'!I48:I50)</f>
        <v/>
      </c>
      <c r="J48" s="84" t="str">
        <f>IF('2. Identificación del Riesgo'!J48:J50="","",'2. Identificación del Riesgo'!J48:J50)</f>
        <v/>
      </c>
      <c r="K48" s="85" t="str">
        <f>'2. Identificación del Riesgo'!K48:K50</f>
        <v/>
      </c>
      <c r="L48" s="86" t="str">
        <f>'2. Identificación del Riesgo'!L48:L50</f>
        <v/>
      </c>
      <c r="M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5" t="str">
        <f>'2. Identificación del Riesgo'!N48:N50</f>
        <v/>
      </c>
      <c r="O48" s="86" t="str">
        <f>'2. Identificación del Riesgo'!O48:O50</f>
        <v/>
      </c>
      <c r="P48" s="81"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5"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5"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7"/>
      <c r="AN48" s="10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1"/>
      <c r="AQ48" s="111" t="str">
        <f>IF(AO48="","","∑ Peso porcentual de cada acción definida")</f>
        <v/>
      </c>
      <c r="AR48" s="84"/>
      <c r="AS48" s="3"/>
      <c r="AT48" s="3"/>
      <c r="AU48" s="3"/>
      <c r="AV48" s="3"/>
      <c r="AW48" s="3"/>
      <c r="AX48" s="3"/>
      <c r="AY48" s="3"/>
      <c r="AZ48" s="3"/>
      <c r="BA48" s="3"/>
      <c r="BB48" s="3"/>
      <c r="BC48" s="3"/>
      <c r="BD48" s="3"/>
      <c r="BE48" s="3"/>
      <c r="BF48" s="3"/>
      <c r="BG48" s="3"/>
      <c r="BH48" s="3"/>
      <c r="BI48" s="3"/>
      <c r="BJ48" s="3"/>
      <c r="BK48" s="3"/>
      <c r="BL48" s="3"/>
    </row>
    <row r="49" spans="1:64" ht="31.5" customHeight="1">
      <c r="A49" s="82"/>
      <c r="B49" s="82"/>
      <c r="C49" s="82"/>
      <c r="D49" s="82"/>
      <c r="E49" s="82"/>
      <c r="F49" s="82"/>
      <c r="G49" s="82"/>
      <c r="H49" s="82"/>
      <c r="I49" s="82"/>
      <c r="J49" s="82"/>
      <c r="K49" s="82"/>
      <c r="L49" s="82"/>
      <c r="M49" s="82"/>
      <c r="N49" s="82"/>
      <c r="O49" s="82"/>
      <c r="P49" s="82"/>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2"/>
      <c r="AI49" s="82"/>
      <c r="AJ49" s="82"/>
      <c r="AK49" s="82"/>
      <c r="AL49" s="82"/>
      <c r="AM49" s="82"/>
      <c r="AN49" s="82"/>
      <c r="AO49" s="82"/>
      <c r="AP49" s="82"/>
      <c r="AQ49" s="82"/>
      <c r="AR49" s="82"/>
      <c r="AS49" s="2"/>
      <c r="AT49" s="2"/>
      <c r="AU49" s="2"/>
      <c r="AV49" s="2"/>
      <c r="AW49" s="2"/>
      <c r="AX49" s="2"/>
      <c r="AY49" s="2"/>
      <c r="AZ49" s="2"/>
      <c r="BA49" s="2"/>
      <c r="BB49" s="2"/>
      <c r="BC49" s="2"/>
      <c r="BD49" s="2"/>
      <c r="BE49" s="2"/>
      <c r="BF49" s="2"/>
      <c r="BG49" s="2"/>
      <c r="BH49" s="2"/>
      <c r="BI49" s="2"/>
      <c r="BJ49" s="2"/>
      <c r="BK49" s="2"/>
      <c r="BL49" s="2"/>
    </row>
    <row r="50" spans="1:64" ht="31.5" customHeight="1">
      <c r="A50" s="83"/>
      <c r="B50" s="83"/>
      <c r="C50" s="83"/>
      <c r="D50" s="83"/>
      <c r="E50" s="83"/>
      <c r="F50" s="83"/>
      <c r="G50" s="83"/>
      <c r="H50" s="83"/>
      <c r="I50" s="83"/>
      <c r="J50" s="83"/>
      <c r="K50" s="83"/>
      <c r="L50" s="83"/>
      <c r="M50" s="83"/>
      <c r="N50" s="83"/>
      <c r="O50" s="83"/>
      <c r="P50" s="83"/>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c r="A51" s="89">
        <v>15</v>
      </c>
      <c r="B51" s="84" t="str">
        <f>'2. Identificación del Riesgo'!B51:B53</f>
        <v/>
      </c>
      <c r="C51" s="84" t="str">
        <f>IF('2. Identificación del Riesgo'!C51:C53="","",'2. Identificación del Riesgo'!C51:C53)</f>
        <v/>
      </c>
      <c r="D51" s="84" t="str">
        <f>IF('2. Identificación del Riesgo'!D51:D53="","",'2. Identificación del Riesgo'!D51:D53)</f>
        <v/>
      </c>
      <c r="E51" s="84" t="str">
        <f>IF('2. Identificación del Riesgo'!E51:E53="","",'2. Identificación del Riesgo'!E51:E53)</f>
        <v/>
      </c>
      <c r="F51" s="84" t="str">
        <f>IF('2. Identificación del Riesgo'!F51:F53="","",'2. Identificación del Riesgo'!F51:F53)</f>
        <v/>
      </c>
      <c r="G51" s="84" t="str">
        <f>IF('2. Identificación del Riesgo'!G51:G53="","",'2. Identificación del Riesgo'!G51:G53)</f>
        <v/>
      </c>
      <c r="H51" s="84" t="str">
        <f>IF('2. Identificación del Riesgo'!H51:H53="","",'2. Identificación del Riesgo'!H51:H53)</f>
        <v/>
      </c>
      <c r="I51" s="84" t="str">
        <f>IF('2. Identificación del Riesgo'!I51:I53="","",'2. Identificación del Riesgo'!I51:I53)</f>
        <v/>
      </c>
      <c r="J51" s="84" t="str">
        <f>IF('2. Identificación del Riesgo'!J51:J53="","",'2. Identificación del Riesgo'!J51:J53)</f>
        <v/>
      </c>
      <c r="K51" s="85" t="str">
        <f>'2. Identificación del Riesgo'!K51:K53</f>
        <v/>
      </c>
      <c r="L51" s="86" t="str">
        <f>'2. Identificación del Riesgo'!L51:L53</f>
        <v/>
      </c>
      <c r="M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5" t="str">
        <f>'2. Identificación del Riesgo'!N51:N53</f>
        <v/>
      </c>
      <c r="O51" s="86" t="str">
        <f>'2. Identificación del Riesgo'!O51:O53</f>
        <v/>
      </c>
      <c r="P51" s="81"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5"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5"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7"/>
      <c r="AN51" s="10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1"/>
      <c r="AQ51" s="111" t="str">
        <f>IF(AO51="","","∑ Peso porcentual de cada acción definida")</f>
        <v/>
      </c>
      <c r="AR51" s="84"/>
      <c r="AS51" s="3"/>
      <c r="AT51" s="3"/>
      <c r="AU51" s="3"/>
      <c r="AV51" s="3"/>
      <c r="AW51" s="3"/>
      <c r="AX51" s="3"/>
      <c r="AY51" s="3"/>
      <c r="AZ51" s="3"/>
      <c r="BA51" s="3"/>
      <c r="BB51" s="3"/>
      <c r="BC51" s="3"/>
      <c r="BD51" s="3"/>
      <c r="BE51" s="3"/>
      <c r="BF51" s="3"/>
      <c r="BG51" s="3"/>
      <c r="BH51" s="3"/>
      <c r="BI51" s="3"/>
      <c r="BJ51" s="3"/>
      <c r="BK51" s="3"/>
      <c r="BL51" s="3"/>
    </row>
    <row r="52" spans="1:64" ht="31.5" customHeight="1">
      <c r="A52" s="82"/>
      <c r="B52" s="82"/>
      <c r="C52" s="82"/>
      <c r="D52" s="82"/>
      <c r="E52" s="82"/>
      <c r="F52" s="82"/>
      <c r="G52" s="82"/>
      <c r="H52" s="82"/>
      <c r="I52" s="82"/>
      <c r="J52" s="82"/>
      <c r="K52" s="82"/>
      <c r="L52" s="82"/>
      <c r="M52" s="82"/>
      <c r="N52" s="82"/>
      <c r="O52" s="82"/>
      <c r="P52" s="82"/>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2"/>
      <c r="AI52" s="82"/>
      <c r="AJ52" s="82"/>
      <c r="AK52" s="82"/>
      <c r="AL52" s="82"/>
      <c r="AM52" s="82"/>
      <c r="AN52" s="82"/>
      <c r="AO52" s="82"/>
      <c r="AP52" s="82"/>
      <c r="AQ52" s="82"/>
      <c r="AR52" s="82"/>
      <c r="AS52" s="2"/>
      <c r="AT52" s="2"/>
      <c r="AU52" s="2"/>
      <c r="AV52" s="2"/>
      <c r="AW52" s="2"/>
      <c r="AX52" s="2"/>
      <c r="AY52" s="2"/>
      <c r="AZ52" s="2"/>
      <c r="BA52" s="2"/>
      <c r="BB52" s="2"/>
      <c r="BC52" s="2"/>
      <c r="BD52" s="2"/>
      <c r="BE52" s="2"/>
      <c r="BF52" s="2"/>
      <c r="BG52" s="2"/>
      <c r="BH52" s="2"/>
      <c r="BI52" s="2"/>
      <c r="BJ52" s="2"/>
      <c r="BK52" s="2"/>
      <c r="BL52" s="2"/>
    </row>
    <row r="53" spans="1:64" ht="31.5" customHeight="1">
      <c r="A53" s="83"/>
      <c r="B53" s="83"/>
      <c r="C53" s="83"/>
      <c r="D53" s="83"/>
      <c r="E53" s="83"/>
      <c r="F53" s="83"/>
      <c r="G53" s="83"/>
      <c r="H53" s="83"/>
      <c r="I53" s="83"/>
      <c r="J53" s="83"/>
      <c r="K53" s="83"/>
      <c r="L53" s="83"/>
      <c r="M53" s="83"/>
      <c r="N53" s="83"/>
      <c r="O53" s="83"/>
      <c r="P53" s="83"/>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c r="A54" s="89">
        <v>16</v>
      </c>
      <c r="B54" s="84" t="str">
        <f>'2. Identificación del Riesgo'!B54:B56</f>
        <v/>
      </c>
      <c r="C54" s="84" t="str">
        <f>IF('2. Identificación del Riesgo'!C54:C56="","",'2. Identificación del Riesgo'!C54:C56)</f>
        <v/>
      </c>
      <c r="D54" s="84" t="str">
        <f>IF('2. Identificación del Riesgo'!D54:D56="","",'2. Identificación del Riesgo'!D54:D56)</f>
        <v/>
      </c>
      <c r="E54" s="84" t="str">
        <f>IF('2. Identificación del Riesgo'!E54:E56="","",'2. Identificación del Riesgo'!E54:E56)</f>
        <v/>
      </c>
      <c r="F54" s="84" t="str">
        <f>IF('2. Identificación del Riesgo'!F54:F56="","",'2. Identificación del Riesgo'!F54:F56)</f>
        <v/>
      </c>
      <c r="G54" s="84" t="str">
        <f>IF('2. Identificación del Riesgo'!G54:G56="","",'2. Identificación del Riesgo'!G54:G56)</f>
        <v/>
      </c>
      <c r="H54" s="84" t="str">
        <f>IF('2. Identificación del Riesgo'!H54:H56="","",'2. Identificación del Riesgo'!H54:H56)</f>
        <v/>
      </c>
      <c r="I54" s="84" t="str">
        <f>IF('2. Identificación del Riesgo'!I54:I56="","",'2. Identificación del Riesgo'!I54:I56)</f>
        <v/>
      </c>
      <c r="J54" s="84" t="str">
        <f>IF('2. Identificación del Riesgo'!J54:J56="","",'2. Identificación del Riesgo'!J54:J56)</f>
        <v/>
      </c>
      <c r="K54" s="85" t="str">
        <f>'2. Identificación del Riesgo'!K54:K56</f>
        <v/>
      </c>
      <c r="L54" s="86" t="str">
        <f>'2. Identificación del Riesgo'!L54:L56</f>
        <v/>
      </c>
      <c r="M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5" t="str">
        <f>'2. Identificación del Riesgo'!N54:N56</f>
        <v/>
      </c>
      <c r="O54" s="86" t="str">
        <f>'2. Identificación del Riesgo'!O54:O56</f>
        <v/>
      </c>
      <c r="P54" s="81"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5"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5"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7"/>
      <c r="AN54" s="10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1"/>
      <c r="AQ54" s="111" t="str">
        <f>IF(AO54="","","∑ Peso porcentual de cada acción definida")</f>
        <v/>
      </c>
      <c r="AR54" s="84"/>
      <c r="AS54" s="3"/>
      <c r="AT54" s="3"/>
      <c r="AU54" s="3"/>
      <c r="AV54" s="3"/>
      <c r="AW54" s="3"/>
      <c r="AX54" s="3"/>
      <c r="AY54" s="3"/>
      <c r="AZ54" s="3"/>
      <c r="BA54" s="3"/>
      <c r="BB54" s="3"/>
      <c r="BC54" s="3"/>
      <c r="BD54" s="3"/>
      <c r="BE54" s="3"/>
      <c r="BF54" s="3"/>
      <c r="BG54" s="3"/>
      <c r="BH54" s="3"/>
      <c r="BI54" s="3"/>
      <c r="BJ54" s="3"/>
      <c r="BK54" s="3"/>
      <c r="BL54" s="3"/>
    </row>
    <row r="55" spans="1:64" ht="31.5" customHeight="1">
      <c r="A55" s="82"/>
      <c r="B55" s="82"/>
      <c r="C55" s="82"/>
      <c r="D55" s="82"/>
      <c r="E55" s="82"/>
      <c r="F55" s="82"/>
      <c r="G55" s="82"/>
      <c r="H55" s="82"/>
      <c r="I55" s="82"/>
      <c r="J55" s="82"/>
      <c r="K55" s="82"/>
      <c r="L55" s="82"/>
      <c r="M55" s="82"/>
      <c r="N55" s="82"/>
      <c r="O55" s="82"/>
      <c r="P55" s="82"/>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2"/>
      <c r="AI55" s="82"/>
      <c r="AJ55" s="82"/>
      <c r="AK55" s="82"/>
      <c r="AL55" s="82"/>
      <c r="AM55" s="82"/>
      <c r="AN55" s="82"/>
      <c r="AO55" s="82"/>
      <c r="AP55" s="82"/>
      <c r="AQ55" s="82"/>
      <c r="AR55" s="82"/>
      <c r="AS55" s="2"/>
      <c r="AT55" s="2"/>
      <c r="AU55" s="2"/>
      <c r="AV55" s="2"/>
      <c r="AW55" s="2"/>
      <c r="AX55" s="2"/>
      <c r="AY55" s="2"/>
      <c r="AZ55" s="2"/>
      <c r="BA55" s="2"/>
      <c r="BB55" s="2"/>
      <c r="BC55" s="2"/>
      <c r="BD55" s="2"/>
      <c r="BE55" s="2"/>
      <c r="BF55" s="2"/>
      <c r="BG55" s="2"/>
      <c r="BH55" s="2"/>
      <c r="BI55" s="2"/>
      <c r="BJ55" s="2"/>
      <c r="BK55" s="2"/>
      <c r="BL55" s="2"/>
    </row>
    <row r="56" spans="1:64" ht="31.5" customHeight="1">
      <c r="A56" s="83"/>
      <c r="B56" s="83"/>
      <c r="C56" s="83"/>
      <c r="D56" s="83"/>
      <c r="E56" s="83"/>
      <c r="F56" s="83"/>
      <c r="G56" s="83"/>
      <c r="H56" s="83"/>
      <c r="I56" s="83"/>
      <c r="J56" s="83"/>
      <c r="K56" s="83"/>
      <c r="L56" s="83"/>
      <c r="M56" s="83"/>
      <c r="N56" s="83"/>
      <c r="O56" s="83"/>
      <c r="P56" s="83"/>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c r="A57" s="89">
        <v>17</v>
      </c>
      <c r="B57" s="84" t="str">
        <f>'2. Identificación del Riesgo'!B57:B59</f>
        <v/>
      </c>
      <c r="C57" s="84" t="str">
        <f>IF('2. Identificación del Riesgo'!C57:C59="","",'2. Identificación del Riesgo'!C57:C59)</f>
        <v/>
      </c>
      <c r="D57" s="84" t="str">
        <f>IF('2. Identificación del Riesgo'!D57:D59="","",'2. Identificación del Riesgo'!D57:D59)</f>
        <v/>
      </c>
      <c r="E57" s="84" t="str">
        <f>IF('2. Identificación del Riesgo'!E57:E59="","",'2. Identificación del Riesgo'!E57:E59)</f>
        <v/>
      </c>
      <c r="F57" s="84" t="str">
        <f>IF('2. Identificación del Riesgo'!F57:F59="","",'2. Identificación del Riesgo'!F57:F59)</f>
        <v/>
      </c>
      <c r="G57" s="84" t="str">
        <f>IF('2. Identificación del Riesgo'!G57:G59="","",'2. Identificación del Riesgo'!G57:G59)</f>
        <v/>
      </c>
      <c r="H57" s="84" t="str">
        <f>IF('2. Identificación del Riesgo'!H57:H59="","",'2. Identificación del Riesgo'!H57:H59)</f>
        <v/>
      </c>
      <c r="I57" s="84" t="str">
        <f>IF('2. Identificación del Riesgo'!I57:I59="","",'2. Identificación del Riesgo'!I57:I59)</f>
        <v/>
      </c>
      <c r="J57" s="84" t="str">
        <f>IF('2. Identificación del Riesgo'!J57:J59="","",'2. Identificación del Riesgo'!J57:J59)</f>
        <v/>
      </c>
      <c r="K57" s="85" t="str">
        <f>'2. Identificación del Riesgo'!K57:K59</f>
        <v/>
      </c>
      <c r="L57" s="86" t="str">
        <f>'2. Identificación del Riesgo'!L57:L59</f>
        <v/>
      </c>
      <c r="M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5" t="str">
        <f>'2. Identificación del Riesgo'!N57:N59</f>
        <v/>
      </c>
      <c r="O57" s="86" t="str">
        <f>'2. Identificación del Riesgo'!O57:O59</f>
        <v/>
      </c>
      <c r="P57" s="81"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5"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5"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7"/>
      <c r="AN57" s="10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1"/>
      <c r="AQ57" s="111" t="str">
        <f>IF(AO57="","","∑ Peso porcentual de cada acción definida")</f>
        <v/>
      </c>
      <c r="AR57" s="84"/>
      <c r="AS57" s="3"/>
      <c r="AT57" s="3"/>
      <c r="AU57" s="3"/>
      <c r="AV57" s="3"/>
      <c r="AW57" s="3"/>
      <c r="AX57" s="3"/>
      <c r="AY57" s="3"/>
      <c r="AZ57" s="3"/>
      <c r="BA57" s="3"/>
      <c r="BB57" s="3"/>
      <c r="BC57" s="3"/>
      <c r="BD57" s="3"/>
      <c r="BE57" s="3"/>
      <c r="BF57" s="3"/>
      <c r="BG57" s="3"/>
      <c r="BH57" s="3"/>
      <c r="BI57" s="3"/>
      <c r="BJ57" s="3"/>
      <c r="BK57" s="3"/>
      <c r="BL57" s="3"/>
    </row>
    <row r="58" spans="1:64" ht="31.5" customHeight="1">
      <c r="A58" s="82"/>
      <c r="B58" s="82"/>
      <c r="C58" s="82"/>
      <c r="D58" s="82"/>
      <c r="E58" s="82"/>
      <c r="F58" s="82"/>
      <c r="G58" s="82"/>
      <c r="H58" s="82"/>
      <c r="I58" s="82"/>
      <c r="J58" s="82"/>
      <c r="K58" s="82"/>
      <c r="L58" s="82"/>
      <c r="M58" s="82"/>
      <c r="N58" s="82"/>
      <c r="O58" s="82"/>
      <c r="P58" s="82"/>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2"/>
      <c r="AI58" s="82"/>
      <c r="AJ58" s="82"/>
      <c r="AK58" s="82"/>
      <c r="AL58" s="82"/>
      <c r="AM58" s="82"/>
      <c r="AN58" s="82"/>
      <c r="AO58" s="82"/>
      <c r="AP58" s="82"/>
      <c r="AQ58" s="82"/>
      <c r="AR58" s="82"/>
      <c r="AS58" s="2"/>
      <c r="AT58" s="2"/>
      <c r="AU58" s="2"/>
      <c r="AV58" s="2"/>
      <c r="AW58" s="2"/>
      <c r="AX58" s="2"/>
      <c r="AY58" s="2"/>
      <c r="AZ58" s="2"/>
      <c r="BA58" s="2"/>
      <c r="BB58" s="2"/>
      <c r="BC58" s="2"/>
      <c r="BD58" s="2"/>
      <c r="BE58" s="2"/>
      <c r="BF58" s="2"/>
      <c r="BG58" s="2"/>
      <c r="BH58" s="2"/>
      <c r="BI58" s="2"/>
      <c r="BJ58" s="2"/>
      <c r="BK58" s="2"/>
      <c r="BL58" s="2"/>
    </row>
    <row r="59" spans="1:64" ht="31.5" customHeight="1">
      <c r="A59" s="83"/>
      <c r="B59" s="83"/>
      <c r="C59" s="83"/>
      <c r="D59" s="83"/>
      <c r="E59" s="83"/>
      <c r="F59" s="83"/>
      <c r="G59" s="83"/>
      <c r="H59" s="83"/>
      <c r="I59" s="83"/>
      <c r="J59" s="83"/>
      <c r="K59" s="83"/>
      <c r="L59" s="83"/>
      <c r="M59" s="83"/>
      <c r="N59" s="83"/>
      <c r="O59" s="83"/>
      <c r="P59" s="83"/>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c r="A60" s="89">
        <v>18</v>
      </c>
      <c r="B60" s="84" t="str">
        <f>'2. Identificación del Riesgo'!B60:B62</f>
        <v/>
      </c>
      <c r="C60" s="84" t="str">
        <f>IF('2. Identificación del Riesgo'!C60:C62="","",'2. Identificación del Riesgo'!C60:C62)</f>
        <v/>
      </c>
      <c r="D60" s="84" t="str">
        <f>IF('2. Identificación del Riesgo'!D60:D62="","",'2. Identificación del Riesgo'!D60:D62)</f>
        <v/>
      </c>
      <c r="E60" s="84" t="str">
        <f>IF('2. Identificación del Riesgo'!E60:E62="","",'2. Identificación del Riesgo'!E60:E62)</f>
        <v/>
      </c>
      <c r="F60" s="84" t="str">
        <f>IF('2. Identificación del Riesgo'!F60:F62="","",'2. Identificación del Riesgo'!F60:F62)</f>
        <v/>
      </c>
      <c r="G60" s="84" t="str">
        <f>IF('2. Identificación del Riesgo'!G60:G62="","",'2. Identificación del Riesgo'!G60:G62)</f>
        <v/>
      </c>
      <c r="H60" s="84" t="str">
        <f>IF('2. Identificación del Riesgo'!H60:H62="","",'2. Identificación del Riesgo'!H60:H62)</f>
        <v/>
      </c>
      <c r="I60" s="84" t="str">
        <f>IF('2. Identificación del Riesgo'!I60:I62="","",'2. Identificación del Riesgo'!I60:I62)</f>
        <v/>
      </c>
      <c r="J60" s="84" t="str">
        <f>IF('2. Identificación del Riesgo'!J60:J62="","",'2. Identificación del Riesgo'!J60:J62)</f>
        <v/>
      </c>
      <c r="K60" s="85" t="str">
        <f>'2. Identificación del Riesgo'!K60:K62</f>
        <v/>
      </c>
      <c r="L60" s="86" t="str">
        <f>'2. Identificación del Riesgo'!L60:L62</f>
        <v/>
      </c>
      <c r="M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5" t="str">
        <f>'2. Identificación del Riesgo'!N60:N62</f>
        <v/>
      </c>
      <c r="O60" s="86" t="str">
        <f>'2. Identificación del Riesgo'!O60:O62</f>
        <v/>
      </c>
      <c r="P60" s="81"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5"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5"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7"/>
      <c r="AN60" s="10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1"/>
      <c r="AQ60" s="111" t="str">
        <f>IF(AO60="","","∑ Peso porcentual de cada acción definida")</f>
        <v/>
      </c>
      <c r="AR60" s="84"/>
      <c r="AS60" s="3"/>
      <c r="AT60" s="3"/>
      <c r="AU60" s="3"/>
      <c r="AV60" s="3"/>
      <c r="AW60" s="3"/>
      <c r="AX60" s="3"/>
      <c r="AY60" s="3"/>
      <c r="AZ60" s="3"/>
      <c r="BA60" s="3"/>
      <c r="BB60" s="3"/>
      <c r="BC60" s="3"/>
      <c r="BD60" s="3"/>
      <c r="BE60" s="3"/>
      <c r="BF60" s="3"/>
      <c r="BG60" s="3"/>
      <c r="BH60" s="3"/>
      <c r="BI60" s="3"/>
      <c r="BJ60" s="3"/>
      <c r="BK60" s="3"/>
      <c r="BL60" s="3"/>
    </row>
    <row r="61" spans="1:64" ht="31.5" customHeight="1">
      <c r="A61" s="82"/>
      <c r="B61" s="82"/>
      <c r="C61" s="82"/>
      <c r="D61" s="82"/>
      <c r="E61" s="82"/>
      <c r="F61" s="82"/>
      <c r="G61" s="82"/>
      <c r="H61" s="82"/>
      <c r="I61" s="82"/>
      <c r="J61" s="82"/>
      <c r="K61" s="82"/>
      <c r="L61" s="82"/>
      <c r="M61" s="82"/>
      <c r="N61" s="82"/>
      <c r="O61" s="82"/>
      <c r="P61" s="82"/>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2"/>
      <c r="AI61" s="82"/>
      <c r="AJ61" s="82"/>
      <c r="AK61" s="82"/>
      <c r="AL61" s="82"/>
      <c r="AM61" s="82"/>
      <c r="AN61" s="82"/>
      <c r="AO61" s="82"/>
      <c r="AP61" s="82"/>
      <c r="AQ61" s="82"/>
      <c r="AR61" s="82"/>
      <c r="AS61" s="2"/>
      <c r="AT61" s="2"/>
      <c r="AU61" s="2"/>
      <c r="AV61" s="2"/>
      <c r="AW61" s="2"/>
      <c r="AX61" s="2"/>
      <c r="AY61" s="2"/>
      <c r="AZ61" s="2"/>
      <c r="BA61" s="2"/>
      <c r="BB61" s="2"/>
      <c r="BC61" s="2"/>
      <c r="BD61" s="2"/>
      <c r="BE61" s="2"/>
      <c r="BF61" s="2"/>
      <c r="BG61" s="2"/>
      <c r="BH61" s="2"/>
      <c r="BI61" s="2"/>
      <c r="BJ61" s="2"/>
      <c r="BK61" s="2"/>
      <c r="BL61" s="2"/>
    </row>
    <row r="62" spans="1:64" ht="31.5" customHeight="1">
      <c r="A62" s="83"/>
      <c r="B62" s="83"/>
      <c r="C62" s="83"/>
      <c r="D62" s="83"/>
      <c r="E62" s="83"/>
      <c r="F62" s="83"/>
      <c r="G62" s="83"/>
      <c r="H62" s="83"/>
      <c r="I62" s="83"/>
      <c r="J62" s="83"/>
      <c r="K62" s="83"/>
      <c r="L62" s="83"/>
      <c r="M62" s="83"/>
      <c r="N62" s="83"/>
      <c r="O62" s="83"/>
      <c r="P62" s="83"/>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c r="A63" s="89">
        <v>19</v>
      </c>
      <c r="B63" s="84" t="str">
        <f>'2. Identificación del Riesgo'!B63:B65</f>
        <v/>
      </c>
      <c r="C63" s="84" t="str">
        <f>IF('2. Identificación del Riesgo'!C63:C65="","",'2. Identificación del Riesgo'!C63:C65)</f>
        <v/>
      </c>
      <c r="D63" s="84" t="str">
        <f>IF('2. Identificación del Riesgo'!D63:D65="","",'2. Identificación del Riesgo'!D63:D65)</f>
        <v/>
      </c>
      <c r="E63" s="84" t="str">
        <f>IF('2. Identificación del Riesgo'!E63:E65="","",'2. Identificación del Riesgo'!E63:E65)</f>
        <v/>
      </c>
      <c r="F63" s="84" t="str">
        <f>IF('2. Identificación del Riesgo'!F63:F65="","",'2. Identificación del Riesgo'!F63:F65)</f>
        <v/>
      </c>
      <c r="G63" s="84" t="str">
        <f>IF('2. Identificación del Riesgo'!G63:G65="","",'2. Identificación del Riesgo'!G63:G65)</f>
        <v/>
      </c>
      <c r="H63" s="84" t="str">
        <f>IF('2. Identificación del Riesgo'!H63:H65="","",'2. Identificación del Riesgo'!H63:H65)</f>
        <v/>
      </c>
      <c r="I63" s="84" t="str">
        <f>IF('2. Identificación del Riesgo'!I63:I65="","",'2. Identificación del Riesgo'!I63:I65)</f>
        <v/>
      </c>
      <c r="J63" s="84" t="str">
        <f>IF('2. Identificación del Riesgo'!J63:J65="","",'2. Identificación del Riesgo'!J63:J65)</f>
        <v/>
      </c>
      <c r="K63" s="85" t="str">
        <f>'2. Identificación del Riesgo'!K63:K65</f>
        <v/>
      </c>
      <c r="L63" s="86" t="str">
        <f>'2. Identificación del Riesgo'!L63:L65</f>
        <v/>
      </c>
      <c r="M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5" t="str">
        <f>'2. Identificación del Riesgo'!N63:N65</f>
        <v/>
      </c>
      <c r="O63" s="86" t="str">
        <f>'2. Identificación del Riesgo'!O63:O65</f>
        <v/>
      </c>
      <c r="P63" s="81"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5"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5"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7"/>
      <c r="AN63" s="10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1"/>
      <c r="AQ63" s="111" t="str">
        <f>IF(AO63="","","∑ Peso porcentual de cada acción definida")</f>
        <v/>
      </c>
      <c r="AR63" s="84"/>
      <c r="AS63" s="3"/>
      <c r="AT63" s="3"/>
      <c r="AU63" s="3"/>
      <c r="AV63" s="3"/>
      <c r="AW63" s="3"/>
      <c r="AX63" s="3"/>
      <c r="AY63" s="3"/>
      <c r="AZ63" s="3"/>
      <c r="BA63" s="3"/>
      <c r="BB63" s="3"/>
      <c r="BC63" s="3"/>
      <c r="BD63" s="3"/>
      <c r="BE63" s="3"/>
      <c r="BF63" s="3"/>
      <c r="BG63" s="3"/>
      <c r="BH63" s="3"/>
      <c r="BI63" s="3"/>
      <c r="BJ63" s="3"/>
      <c r="BK63" s="3"/>
      <c r="BL63" s="3"/>
    </row>
    <row r="64" spans="1:64" ht="31.5" customHeight="1">
      <c r="A64" s="82"/>
      <c r="B64" s="82"/>
      <c r="C64" s="82"/>
      <c r="D64" s="82"/>
      <c r="E64" s="82"/>
      <c r="F64" s="82"/>
      <c r="G64" s="82"/>
      <c r="H64" s="82"/>
      <c r="I64" s="82"/>
      <c r="J64" s="82"/>
      <c r="K64" s="82"/>
      <c r="L64" s="82"/>
      <c r="M64" s="82"/>
      <c r="N64" s="82"/>
      <c r="O64" s="82"/>
      <c r="P64" s="82"/>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2"/>
      <c r="AI64" s="82"/>
      <c r="AJ64" s="82"/>
      <c r="AK64" s="82"/>
      <c r="AL64" s="82"/>
      <c r="AM64" s="82"/>
      <c r="AN64" s="82"/>
      <c r="AO64" s="82"/>
      <c r="AP64" s="82"/>
      <c r="AQ64" s="82"/>
      <c r="AR64" s="82"/>
      <c r="AS64" s="2"/>
      <c r="AT64" s="2"/>
      <c r="AU64" s="2"/>
      <c r="AV64" s="2"/>
      <c r="AW64" s="2"/>
      <c r="AX64" s="2"/>
      <c r="AY64" s="2"/>
      <c r="AZ64" s="2"/>
      <c r="BA64" s="2"/>
      <c r="BB64" s="2"/>
      <c r="BC64" s="2"/>
      <c r="BD64" s="2"/>
      <c r="BE64" s="2"/>
      <c r="BF64" s="2"/>
      <c r="BG64" s="2"/>
      <c r="BH64" s="2"/>
      <c r="BI64" s="2"/>
      <c r="BJ64" s="2"/>
      <c r="BK64" s="2"/>
      <c r="BL64" s="2"/>
    </row>
    <row r="65" spans="1:64" ht="31.5" customHeight="1">
      <c r="A65" s="83"/>
      <c r="B65" s="83"/>
      <c r="C65" s="83"/>
      <c r="D65" s="83"/>
      <c r="E65" s="83"/>
      <c r="F65" s="83"/>
      <c r="G65" s="83"/>
      <c r="H65" s="83"/>
      <c r="I65" s="83"/>
      <c r="J65" s="83"/>
      <c r="K65" s="83"/>
      <c r="L65" s="83"/>
      <c r="M65" s="83"/>
      <c r="N65" s="83"/>
      <c r="O65" s="83"/>
      <c r="P65" s="83"/>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c r="A66" s="89">
        <v>20</v>
      </c>
      <c r="B66" s="84" t="str">
        <f>'2. Identificación del Riesgo'!B66:B68</f>
        <v/>
      </c>
      <c r="C66" s="84" t="str">
        <f>IF('2. Identificación del Riesgo'!C66:C68="","",'2. Identificación del Riesgo'!C66:C68)</f>
        <v/>
      </c>
      <c r="D66" s="84" t="str">
        <f>IF('2. Identificación del Riesgo'!D66:D68="","",'2. Identificación del Riesgo'!D66:D68)</f>
        <v/>
      </c>
      <c r="E66" s="84" t="str">
        <f>IF('2. Identificación del Riesgo'!E66:E68="","",'2. Identificación del Riesgo'!E66:E68)</f>
        <v/>
      </c>
      <c r="F66" s="84" t="str">
        <f>IF('2. Identificación del Riesgo'!F66:F68="","",'2. Identificación del Riesgo'!F66:F68)</f>
        <v/>
      </c>
      <c r="G66" s="84" t="str">
        <f>IF('2. Identificación del Riesgo'!G66:G68="","",'2. Identificación del Riesgo'!G66:G68)</f>
        <v/>
      </c>
      <c r="H66" s="84" t="str">
        <f>IF('2. Identificación del Riesgo'!H66:H68="","",'2. Identificación del Riesgo'!H66:H68)</f>
        <v/>
      </c>
      <c r="I66" s="84" t="str">
        <f>IF('2. Identificación del Riesgo'!I66:I68="","",'2. Identificación del Riesgo'!I66:I68)</f>
        <v/>
      </c>
      <c r="J66" s="84" t="str">
        <f>IF('2. Identificación del Riesgo'!J66:J68="","",'2. Identificación del Riesgo'!J66:J68)</f>
        <v/>
      </c>
      <c r="K66" s="85" t="str">
        <f>'2. Identificación del Riesgo'!K66:K68</f>
        <v/>
      </c>
      <c r="L66" s="86" t="str">
        <f>'2. Identificación del Riesgo'!L66:L68</f>
        <v/>
      </c>
      <c r="M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5" t="str">
        <f>'2. Identificación del Riesgo'!N66:N68</f>
        <v/>
      </c>
      <c r="O66" s="86" t="str">
        <f>'2. Identificación del Riesgo'!O66:O68</f>
        <v/>
      </c>
      <c r="P66" s="81"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5"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5"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7"/>
      <c r="AN66" s="10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1"/>
      <c r="AQ66" s="111" t="str">
        <f>IF(AO66="","","∑ Peso porcentual de cada acción definida")</f>
        <v/>
      </c>
      <c r="AR66" s="84"/>
      <c r="AS66" s="3"/>
      <c r="AT66" s="3"/>
      <c r="AU66" s="3"/>
      <c r="AV66" s="3"/>
      <c r="AW66" s="3"/>
      <c r="AX66" s="3"/>
      <c r="AY66" s="3"/>
      <c r="AZ66" s="3"/>
      <c r="BA66" s="3"/>
      <c r="BB66" s="3"/>
      <c r="BC66" s="3"/>
      <c r="BD66" s="3"/>
      <c r="BE66" s="3"/>
      <c r="BF66" s="3"/>
      <c r="BG66" s="3"/>
      <c r="BH66" s="3"/>
      <c r="BI66" s="3"/>
      <c r="BJ66" s="3"/>
      <c r="BK66" s="3"/>
      <c r="BL66" s="3"/>
    </row>
    <row r="67" spans="1:64" ht="31.5" customHeight="1">
      <c r="A67" s="82"/>
      <c r="B67" s="82"/>
      <c r="C67" s="82"/>
      <c r="D67" s="82"/>
      <c r="E67" s="82"/>
      <c r="F67" s="82"/>
      <c r="G67" s="82"/>
      <c r="H67" s="82"/>
      <c r="I67" s="82"/>
      <c r="J67" s="82"/>
      <c r="K67" s="82"/>
      <c r="L67" s="82"/>
      <c r="M67" s="82"/>
      <c r="N67" s="82"/>
      <c r="O67" s="82"/>
      <c r="P67" s="82"/>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2"/>
      <c r="AI67" s="82"/>
      <c r="AJ67" s="82"/>
      <c r="AK67" s="82"/>
      <c r="AL67" s="82"/>
      <c r="AM67" s="82"/>
      <c r="AN67" s="82"/>
      <c r="AO67" s="82"/>
      <c r="AP67" s="82"/>
      <c r="AQ67" s="82"/>
      <c r="AR67" s="82"/>
      <c r="AS67" s="2"/>
      <c r="AT67" s="2"/>
      <c r="AU67" s="2"/>
      <c r="AV67" s="2"/>
      <c r="AW67" s="2"/>
      <c r="AX67" s="2"/>
      <c r="AY67" s="2"/>
      <c r="AZ67" s="2"/>
      <c r="BA67" s="2"/>
      <c r="BB67" s="2"/>
      <c r="BC67" s="2"/>
      <c r="BD67" s="2"/>
      <c r="BE67" s="2"/>
      <c r="BF67" s="2"/>
      <c r="BG67" s="2"/>
      <c r="BH67" s="2"/>
      <c r="BI67" s="2"/>
      <c r="BJ67" s="2"/>
      <c r="BK67" s="2"/>
      <c r="BL67" s="2"/>
    </row>
    <row r="68" spans="1:64" ht="31.5" customHeight="1">
      <c r="A68" s="83"/>
      <c r="B68" s="83"/>
      <c r="C68" s="83"/>
      <c r="D68" s="83"/>
      <c r="E68" s="83"/>
      <c r="F68" s="83"/>
      <c r="G68" s="83"/>
      <c r="H68" s="83"/>
      <c r="I68" s="83"/>
      <c r="J68" s="83"/>
      <c r="K68" s="83"/>
      <c r="L68" s="83"/>
      <c r="M68" s="83"/>
      <c r="N68" s="83"/>
      <c r="O68" s="83"/>
      <c r="P68" s="83"/>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58.14062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50"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0" t="s">
        <v>354</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0" t="s">
        <v>355</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0" t="s">
        <v>356</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0" t="s">
        <v>357</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7" t="s">
        <v>100</v>
      </c>
      <c r="B6" s="58"/>
      <c r="C6" s="58"/>
      <c r="D6" s="58"/>
      <c r="E6" s="32" t="s">
        <v>333</v>
      </c>
      <c r="F6" s="123" t="s">
        <v>358</v>
      </c>
      <c r="G6" s="58"/>
      <c r="H6" s="58"/>
      <c r="I6" s="58"/>
      <c r="J6" s="58"/>
      <c r="K6" s="58"/>
      <c r="L6" s="58"/>
      <c r="M6" s="59"/>
      <c r="N6" s="123" t="s">
        <v>359</v>
      </c>
      <c r="O6" s="58"/>
      <c r="P6" s="58"/>
      <c r="Q6" s="58"/>
      <c r="R6" s="58"/>
      <c r="S6" s="58"/>
      <c r="T6" s="58"/>
      <c r="U6" s="59"/>
      <c r="V6" s="123" t="s">
        <v>360</v>
      </c>
      <c r="W6" s="58"/>
      <c r="X6" s="58"/>
      <c r="Y6" s="58"/>
      <c r="Z6" s="58"/>
      <c r="AA6" s="58"/>
      <c r="AB6" s="58"/>
      <c r="AC6" s="59"/>
      <c r="AD6" s="3"/>
      <c r="AE6" s="3"/>
      <c r="AF6" s="3"/>
      <c r="AG6" s="3"/>
      <c r="AH6" s="3"/>
      <c r="AI6" s="3"/>
      <c r="AJ6" s="3"/>
      <c r="AK6" s="3"/>
      <c r="AL6" s="3"/>
      <c r="AM6" s="3"/>
      <c r="AN6" s="3"/>
      <c r="AO6" s="3"/>
      <c r="AP6" s="3"/>
      <c r="AQ6" s="3"/>
      <c r="AR6" s="3"/>
    </row>
    <row r="7" spans="1:44" ht="27.75" customHeight="1">
      <c r="A7" s="126" t="s">
        <v>98</v>
      </c>
      <c r="B7" s="91" t="s">
        <v>99</v>
      </c>
      <c r="C7" s="92" t="s">
        <v>107</v>
      </c>
      <c r="D7" s="127" t="s">
        <v>108</v>
      </c>
      <c r="E7" s="129" t="s">
        <v>361</v>
      </c>
      <c r="F7" s="124" t="s">
        <v>362</v>
      </c>
      <c r="G7" s="58"/>
      <c r="H7" s="58"/>
      <c r="I7" s="59"/>
      <c r="J7" s="33" t="s">
        <v>363</v>
      </c>
      <c r="K7" s="125" t="s">
        <v>364</v>
      </c>
      <c r="L7" s="58"/>
      <c r="M7" s="59"/>
      <c r="N7" s="124" t="s">
        <v>362</v>
      </c>
      <c r="O7" s="58"/>
      <c r="P7" s="58"/>
      <c r="Q7" s="59"/>
      <c r="R7" s="33" t="s">
        <v>363</v>
      </c>
      <c r="S7" s="125" t="s">
        <v>364</v>
      </c>
      <c r="T7" s="58"/>
      <c r="U7" s="59"/>
      <c r="V7" s="124" t="s">
        <v>362</v>
      </c>
      <c r="W7" s="58"/>
      <c r="X7" s="58"/>
      <c r="Y7" s="59"/>
      <c r="Z7" s="33" t="s">
        <v>363</v>
      </c>
      <c r="AA7" s="125" t="s">
        <v>364</v>
      </c>
      <c r="AB7" s="58"/>
      <c r="AC7" s="59"/>
      <c r="AD7" s="3"/>
      <c r="AE7" s="3"/>
      <c r="AF7" s="3"/>
      <c r="AG7" s="3"/>
      <c r="AH7" s="3"/>
      <c r="AI7" s="3"/>
      <c r="AJ7" s="3"/>
      <c r="AK7" s="3"/>
      <c r="AL7" s="3"/>
      <c r="AM7" s="3"/>
      <c r="AN7" s="3"/>
      <c r="AO7" s="3"/>
      <c r="AP7" s="3"/>
      <c r="AQ7" s="3"/>
      <c r="AR7" s="3"/>
    </row>
    <row r="8" spans="1:44" ht="30.75" customHeight="1">
      <c r="A8" s="83"/>
      <c r="B8" s="83"/>
      <c r="C8" s="83"/>
      <c r="D8" s="128"/>
      <c r="E8" s="128"/>
      <c r="F8" s="34" t="s">
        <v>365</v>
      </c>
      <c r="G8" s="34" t="s">
        <v>366</v>
      </c>
      <c r="H8" s="34" t="s">
        <v>367</v>
      </c>
      <c r="I8" s="34" t="s">
        <v>368</v>
      </c>
      <c r="J8" s="33" t="s">
        <v>369</v>
      </c>
      <c r="K8" s="35" t="s">
        <v>365</v>
      </c>
      <c r="L8" s="35" t="s">
        <v>370</v>
      </c>
      <c r="M8" s="35" t="s">
        <v>371</v>
      </c>
      <c r="N8" s="34" t="s">
        <v>365</v>
      </c>
      <c r="O8" s="34" t="s">
        <v>366</v>
      </c>
      <c r="P8" s="34" t="s">
        <v>367</v>
      </c>
      <c r="Q8" s="34" t="s">
        <v>368</v>
      </c>
      <c r="R8" s="33" t="s">
        <v>369</v>
      </c>
      <c r="S8" s="35" t="s">
        <v>365</v>
      </c>
      <c r="T8" s="35" t="s">
        <v>370</v>
      </c>
      <c r="U8" s="35" t="s">
        <v>371</v>
      </c>
      <c r="V8" s="34" t="s">
        <v>365</v>
      </c>
      <c r="W8" s="34" t="s">
        <v>366</v>
      </c>
      <c r="X8" s="34" t="s">
        <v>367</v>
      </c>
      <c r="Y8" s="34" t="s">
        <v>368</v>
      </c>
      <c r="Z8" s="33" t="s">
        <v>369</v>
      </c>
      <c r="AA8" s="35" t="s">
        <v>365</v>
      </c>
      <c r="AB8" s="35" t="s">
        <v>370</v>
      </c>
      <c r="AC8" s="35" t="s">
        <v>371</v>
      </c>
      <c r="AD8" s="16"/>
      <c r="AE8" s="16"/>
      <c r="AF8" s="16"/>
      <c r="AG8" s="16"/>
      <c r="AH8" s="16"/>
      <c r="AI8" s="16"/>
      <c r="AJ8" s="16"/>
      <c r="AK8" s="16"/>
      <c r="AL8" s="16"/>
      <c r="AM8" s="16"/>
      <c r="AN8" s="16"/>
      <c r="AO8" s="16"/>
      <c r="AP8" s="16"/>
      <c r="AQ8" s="16"/>
      <c r="AR8" s="16"/>
    </row>
    <row r="9" spans="1:44" ht="16.5" customHeight="1">
      <c r="A9" s="89">
        <v>1</v>
      </c>
      <c r="B9" s="103" t="str">
        <f>IF('2. Identificación del Riesgo'!B9:B11="","",'2. Identificación del Riesgo'!B9:B11)</f>
        <v>Manejo de Emergencias y Desastres</v>
      </c>
      <c r="C9" s="84" t="str">
        <f>IF('2. Identificación del Riesgo'!G9:G11="","",'2. Identificación del Riesgo'!G9:G11)</f>
        <v>Uso  de los elementos del CDLyR para actividades contrarias al objeto que fueron adquiridos para el favorecimiento de un tercero</v>
      </c>
      <c r="D9" s="84" t="str">
        <f>IF('2. Identificación del Riesgo'!H9:H11="","",'2. Identificación del Riesgo'!H9:H11)</f>
        <v>Corrupción</v>
      </c>
      <c r="E9" s="115" t="str">
        <f>IF('7. Mapa de Riesgos General'!AO9:AO11="","",'7. Mapa de Riesgos General'!AO9:AO11)</f>
        <v>Establecer la necesidad de actualización del procedimiento, teniendo en cuenta los eventos del riesgo.</v>
      </c>
      <c r="F9" s="120">
        <v>0.33</v>
      </c>
      <c r="G9" s="122" t="s">
        <v>372</v>
      </c>
      <c r="H9" s="122" t="s">
        <v>373</v>
      </c>
      <c r="I9" s="122" t="s">
        <v>374</v>
      </c>
      <c r="J9" s="121" t="s">
        <v>375</v>
      </c>
      <c r="K9" s="120">
        <v>0</v>
      </c>
      <c r="L9" s="119" t="s">
        <v>376</v>
      </c>
      <c r="M9" s="119"/>
      <c r="N9" s="120"/>
      <c r="O9" s="122"/>
      <c r="P9" s="122"/>
      <c r="Q9" s="122"/>
      <c r="R9" s="119"/>
      <c r="S9" s="120"/>
      <c r="T9" s="119"/>
      <c r="U9" s="119"/>
      <c r="V9" s="120"/>
      <c r="W9" s="122"/>
      <c r="X9" s="122"/>
      <c r="Y9" s="122"/>
      <c r="Z9" s="119"/>
      <c r="AA9" s="120"/>
      <c r="AB9" s="119"/>
      <c r="AC9" s="119"/>
      <c r="AD9" s="17"/>
      <c r="AE9" s="17"/>
      <c r="AF9" s="17"/>
      <c r="AG9" s="17"/>
      <c r="AH9" s="17"/>
      <c r="AI9" s="17"/>
      <c r="AJ9" s="17"/>
      <c r="AK9" s="17"/>
      <c r="AL9" s="17"/>
      <c r="AM9" s="17"/>
      <c r="AN9" s="17"/>
      <c r="AO9" s="17"/>
      <c r="AP9" s="17"/>
      <c r="AQ9" s="17"/>
      <c r="AR9" s="17"/>
    </row>
    <row r="10" spans="1:44"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3"/>
      <c r="AE10" s="3"/>
      <c r="AF10" s="3"/>
      <c r="AG10" s="3"/>
      <c r="AH10" s="3"/>
      <c r="AI10" s="3"/>
      <c r="AJ10" s="3"/>
      <c r="AK10" s="3"/>
      <c r="AL10" s="3"/>
      <c r="AM10" s="3"/>
      <c r="AN10" s="3"/>
      <c r="AO10" s="3"/>
      <c r="AP10" s="3"/>
      <c r="AQ10" s="3"/>
      <c r="AR10" s="3"/>
    </row>
    <row r="11" spans="1:44" ht="197.2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3"/>
      <c r="AE11" s="3"/>
      <c r="AF11" s="3"/>
      <c r="AG11" s="3"/>
      <c r="AH11" s="3"/>
      <c r="AI11" s="3"/>
      <c r="AJ11" s="3"/>
      <c r="AK11" s="3"/>
      <c r="AL11" s="3"/>
      <c r="AM11" s="3"/>
      <c r="AN11" s="3"/>
      <c r="AO11" s="3"/>
      <c r="AP11" s="3"/>
      <c r="AQ11" s="3"/>
      <c r="AR11" s="3"/>
    </row>
    <row r="12" spans="1:44" ht="16.5" customHeight="1">
      <c r="A12" s="89">
        <v>2</v>
      </c>
      <c r="B12" s="103" t="str">
        <f>IF('2. Identificación del Riesgo'!B12:B14="","",'2. Identificación del Riesgo'!B12:B14)</f>
        <v>Manejo de Emergencias y Desastres</v>
      </c>
      <c r="C12" s="84" t="s">
        <v>135</v>
      </c>
      <c r="D12" s="84" t="str">
        <f>IF('2. Identificación del Riesgo'!H12:H14="","",'2. Identificación del Riesgo'!H12:H14)</f>
        <v>Corrupción</v>
      </c>
      <c r="E12" s="115" t="str">
        <f>IF('7. Mapa de Riesgos General'!AO12:AO14="","",'7. Mapa de Riesgos General'!AO12:AO14)</f>
        <v>Actualización del procedimiento de reconocimiento de AHCP</v>
      </c>
      <c r="F12" s="86">
        <v>0.33</v>
      </c>
      <c r="G12" s="116" t="s">
        <v>377</v>
      </c>
      <c r="H12" s="116" t="s">
        <v>378</v>
      </c>
      <c r="I12" s="116" t="s">
        <v>379</v>
      </c>
      <c r="J12" s="118" t="s">
        <v>380</v>
      </c>
      <c r="K12" s="86">
        <v>0</v>
      </c>
      <c r="L12" s="119" t="s">
        <v>376</v>
      </c>
      <c r="M12" s="117"/>
      <c r="N12" s="120"/>
      <c r="O12" s="122"/>
      <c r="P12" s="122"/>
      <c r="Q12" s="122"/>
      <c r="R12" s="117"/>
      <c r="S12" s="86"/>
      <c r="T12" s="117"/>
      <c r="U12" s="117"/>
      <c r="V12" s="86"/>
      <c r="W12" s="116"/>
      <c r="X12" s="116"/>
      <c r="Y12" s="116"/>
      <c r="Z12" s="117"/>
      <c r="AA12" s="86"/>
      <c r="AB12" s="117"/>
      <c r="AC12" s="117"/>
      <c r="AD12" s="3"/>
      <c r="AE12" s="3"/>
      <c r="AF12" s="3"/>
      <c r="AG12" s="3"/>
      <c r="AH12" s="3"/>
      <c r="AI12" s="3"/>
      <c r="AJ12" s="3"/>
      <c r="AK12" s="3"/>
      <c r="AL12" s="3"/>
      <c r="AM12" s="3"/>
      <c r="AN12" s="3"/>
      <c r="AO12" s="3"/>
      <c r="AP12" s="3"/>
      <c r="AQ12" s="3"/>
      <c r="AR12" s="3"/>
    </row>
    <row r="13" spans="1:44"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3"/>
      <c r="AE13" s="3"/>
      <c r="AF13" s="3"/>
      <c r="AG13" s="3"/>
      <c r="AH13" s="3"/>
      <c r="AI13" s="3"/>
      <c r="AJ13" s="3"/>
      <c r="AK13" s="3"/>
      <c r="AL13" s="3"/>
      <c r="AM13" s="3"/>
      <c r="AN13" s="3"/>
      <c r="AO13" s="3"/>
      <c r="AP13" s="3"/>
      <c r="AQ13" s="3"/>
      <c r="AR13" s="3"/>
    </row>
    <row r="14" spans="1:44" ht="184.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3"/>
      <c r="AE14" s="3"/>
      <c r="AF14" s="3"/>
      <c r="AG14" s="3"/>
      <c r="AH14" s="3"/>
      <c r="AI14" s="3"/>
      <c r="AJ14" s="3"/>
      <c r="AK14" s="3"/>
      <c r="AL14" s="3"/>
      <c r="AM14" s="3"/>
      <c r="AN14" s="3"/>
      <c r="AO14" s="3"/>
      <c r="AP14" s="3"/>
      <c r="AQ14" s="3"/>
      <c r="AR14" s="3"/>
    </row>
    <row r="15" spans="1:44" ht="16.5" customHeight="1">
      <c r="A15" s="89">
        <v>3</v>
      </c>
      <c r="B15" s="103" t="str">
        <f>IF('2. Identificación del Riesgo'!B15:B17="","",'2. Identificación del Riesgo'!B15:B17)</f>
        <v>Manejo de Emergencias y Desastres</v>
      </c>
      <c r="C15" s="84" t="str">
        <f>IF('2. Identificación del Riesgo'!G15:G17="","",'2. Identificación del Riesgo'!G15:G17)</f>
        <v>Emisión de conceptos técnicos de evaluación de planes de aglomeraciones de público, parques de diversiones, atracciones o dispositivos de entretenimiento, sin el cumplimiento de requisitos para beneficio de un tercero</v>
      </c>
      <c r="D15" s="84" t="str">
        <f>IF('2. Identificación del Riesgo'!H15:H17="","",'2. Identificación del Riesgo'!H15:H17)</f>
        <v>Corrupción en Trámites, OPAs y Consultas de Acceso a la Información Pública</v>
      </c>
      <c r="E15" s="115" t="str">
        <f>IF('7. Mapa de Riesgos General'!AO15:AO17="","",'7. Mapa de Riesgos General'!AO15:AO17)</f>
        <v>Establecer la necesidad de actualización del procedimiento, teniendo en cuenta los eventos del riesgo.</v>
      </c>
      <c r="F15" s="86">
        <v>0.33</v>
      </c>
      <c r="G15" s="116" t="s">
        <v>381</v>
      </c>
      <c r="H15" s="116" t="s">
        <v>382</v>
      </c>
      <c r="I15" s="116" t="s">
        <v>383</v>
      </c>
      <c r="J15" s="118" t="s">
        <v>384</v>
      </c>
      <c r="K15" s="86">
        <v>0</v>
      </c>
      <c r="L15" s="119" t="s">
        <v>376</v>
      </c>
      <c r="M15" s="117"/>
      <c r="N15" s="120"/>
      <c r="O15" s="122"/>
      <c r="P15" s="122"/>
      <c r="Q15" s="122"/>
      <c r="R15" s="117"/>
      <c r="S15" s="86"/>
      <c r="T15" s="117"/>
      <c r="U15" s="117"/>
      <c r="V15" s="86"/>
      <c r="W15" s="116"/>
      <c r="X15" s="116"/>
      <c r="Y15" s="116"/>
      <c r="Z15" s="117"/>
      <c r="AA15" s="86"/>
      <c r="AB15" s="117"/>
      <c r="AC15" s="117"/>
      <c r="AD15" s="3"/>
      <c r="AE15" s="3"/>
      <c r="AF15" s="3"/>
      <c r="AG15" s="3"/>
      <c r="AH15" s="3"/>
      <c r="AI15" s="3"/>
      <c r="AJ15" s="3"/>
      <c r="AK15" s="3"/>
      <c r="AL15" s="3"/>
      <c r="AM15" s="3"/>
      <c r="AN15" s="3"/>
      <c r="AO15" s="3"/>
      <c r="AP15" s="3"/>
      <c r="AQ15" s="3"/>
      <c r="AR15" s="3"/>
    </row>
    <row r="16" spans="1:44" ht="42"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3"/>
      <c r="AE16" s="3"/>
      <c r="AF16" s="3"/>
      <c r="AG16" s="3"/>
      <c r="AH16" s="3"/>
      <c r="AI16" s="3"/>
      <c r="AJ16" s="3"/>
      <c r="AK16" s="3"/>
      <c r="AL16" s="3"/>
      <c r="AM16" s="3"/>
      <c r="AN16" s="3"/>
      <c r="AO16" s="3"/>
      <c r="AP16" s="3"/>
      <c r="AQ16" s="3"/>
      <c r="AR16" s="3"/>
    </row>
    <row r="17" spans="1:44" ht="129"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3"/>
      <c r="AE17" s="3"/>
      <c r="AF17" s="3"/>
      <c r="AG17" s="3"/>
      <c r="AH17" s="3"/>
      <c r="AI17" s="3"/>
      <c r="AJ17" s="3"/>
      <c r="AK17" s="3"/>
      <c r="AL17" s="3"/>
      <c r="AM17" s="3"/>
      <c r="AN17" s="3"/>
      <c r="AO17" s="3"/>
      <c r="AP17" s="3"/>
      <c r="AQ17" s="3"/>
      <c r="AR17" s="3"/>
    </row>
    <row r="18" spans="1:44" ht="52.5" customHeight="1">
      <c r="A18" s="89">
        <v>4</v>
      </c>
      <c r="B18" s="103" t="str">
        <f>IF('2. Identificación del Riesgo'!B18:B20="","",'2. Identificación del Riesgo'!B18:B20)</f>
        <v>Manejo de Emergencias y Desastres</v>
      </c>
      <c r="C18" s="84" t="str">
        <f>IF('2. Identificación del Riesgo'!G18:G20="","",'2. Identificación del Riesgo'!G18:G20)</f>
        <v>Incumplimiento de las actividades establecidas en el plan de acción</v>
      </c>
      <c r="D18" s="84" t="str">
        <f>IF('2. Identificación del Riesgo'!H18:H20="","",'2. Identificación del Riesgo'!H18:H20)</f>
        <v>Estratégico</v>
      </c>
      <c r="E18" s="115" t="str">
        <f>IF('7. Mapa de Riesgos General'!AO18:AO20="","",'7. Mapa de Riesgos General'!AO18:AO20)</f>
        <v/>
      </c>
      <c r="F18" s="84" t="s">
        <v>385</v>
      </c>
      <c r="G18" s="116" t="s">
        <v>385</v>
      </c>
      <c r="H18" s="117" t="s">
        <v>386</v>
      </c>
      <c r="I18" s="116" t="s">
        <v>387</v>
      </c>
      <c r="J18" s="117" t="s">
        <v>548</v>
      </c>
      <c r="K18" s="86"/>
      <c r="L18" s="117"/>
      <c r="M18" s="117"/>
      <c r="N18" s="120"/>
      <c r="O18" s="122"/>
      <c r="P18" s="119"/>
      <c r="Q18" s="119"/>
      <c r="R18" s="117"/>
      <c r="S18" s="86"/>
      <c r="T18" s="117"/>
      <c r="U18" s="117"/>
      <c r="V18" s="86"/>
      <c r="W18" s="116"/>
      <c r="X18" s="116"/>
      <c r="Y18" s="116"/>
      <c r="Z18" s="117"/>
      <c r="AA18" s="86"/>
      <c r="AB18" s="117"/>
      <c r="AC18" s="117"/>
      <c r="AD18" s="3"/>
      <c r="AE18" s="3"/>
      <c r="AF18" s="3"/>
      <c r="AG18" s="3"/>
      <c r="AH18" s="3"/>
      <c r="AI18" s="3"/>
      <c r="AJ18" s="3"/>
      <c r="AK18" s="3"/>
      <c r="AL18" s="3"/>
      <c r="AM18" s="3"/>
      <c r="AN18" s="3"/>
      <c r="AO18" s="3"/>
      <c r="AP18" s="3"/>
      <c r="AQ18" s="3"/>
      <c r="AR18" s="3"/>
    </row>
    <row r="19" spans="1:44" ht="96"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3"/>
      <c r="AE19" s="3"/>
      <c r="AF19" s="3"/>
      <c r="AG19" s="3"/>
      <c r="AH19" s="3"/>
      <c r="AI19" s="3"/>
      <c r="AJ19" s="3"/>
      <c r="AK19" s="3"/>
      <c r="AL19" s="3"/>
      <c r="AM19" s="3"/>
      <c r="AN19" s="3"/>
      <c r="AO19" s="3"/>
      <c r="AP19" s="3"/>
      <c r="AQ19" s="3"/>
      <c r="AR19" s="3"/>
    </row>
    <row r="20" spans="1:44" ht="16.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3"/>
      <c r="AE20" s="3"/>
      <c r="AF20" s="3"/>
      <c r="AG20" s="3"/>
      <c r="AH20" s="3"/>
      <c r="AI20" s="3"/>
      <c r="AJ20" s="3"/>
      <c r="AK20" s="3"/>
      <c r="AL20" s="3"/>
      <c r="AM20" s="3"/>
      <c r="AN20" s="3"/>
      <c r="AO20" s="3"/>
      <c r="AP20" s="3"/>
      <c r="AQ20" s="3"/>
      <c r="AR20" s="3"/>
    </row>
    <row r="21" spans="1:44" ht="67.5" customHeight="1">
      <c r="A21" s="89">
        <v>5</v>
      </c>
      <c r="B21" s="103" t="str">
        <f>IF('2. Identificación del Riesgo'!B21:B23="","",'2. Identificación del Riesgo'!B21:B23)</f>
        <v>Manejo de Emergencias y Desastres</v>
      </c>
      <c r="C21" s="84" t="str">
        <f>IF('2. Identificación del Riesgo'!G21:G23="","",'2. Identificación del Riesgo'!G21:G23)</f>
        <v>Emisión de certificados de emergencia, sin el cumplimiento de requisitos para beneficio de un tercero</v>
      </c>
      <c r="D21" s="84" t="str">
        <f>IF('2. Identificación del Riesgo'!H21:H23="","",'2. Identificación del Riesgo'!H21:H23)</f>
        <v>Corrupción en Trámites, OPAs y Consultas de Acceso a la Información Pública</v>
      </c>
      <c r="E21" s="115" t="str">
        <f>IF('7. Mapa de Riesgos General'!AO21:AO23="","",'7. Mapa de Riesgos General'!AO21:AO23)</f>
        <v>Establecer la necesidad de actualización del procedimiento, teniendo en cuenta los eventos del riesgo.</v>
      </c>
      <c r="F21" s="86">
        <v>0.33</v>
      </c>
      <c r="G21" s="116" t="s">
        <v>381</v>
      </c>
      <c r="H21" s="116" t="s">
        <v>388</v>
      </c>
      <c r="I21" s="116" t="s">
        <v>389</v>
      </c>
      <c r="J21" s="118" t="s">
        <v>390</v>
      </c>
      <c r="K21" s="86">
        <v>0</v>
      </c>
      <c r="L21" s="119" t="s">
        <v>376</v>
      </c>
      <c r="M21" s="117"/>
      <c r="N21" s="120"/>
      <c r="O21" s="122"/>
      <c r="P21" s="122"/>
      <c r="Q21" s="122"/>
      <c r="R21" s="117"/>
      <c r="S21" s="86"/>
      <c r="T21" s="117"/>
      <c r="U21" s="117"/>
      <c r="V21" s="86"/>
      <c r="W21" s="116"/>
      <c r="X21" s="116"/>
      <c r="Y21" s="116"/>
      <c r="Z21" s="117"/>
      <c r="AA21" s="86"/>
      <c r="AB21" s="117"/>
      <c r="AC21" s="117"/>
      <c r="AD21" s="3"/>
      <c r="AE21" s="3"/>
      <c r="AF21" s="3"/>
      <c r="AG21" s="3"/>
      <c r="AH21" s="3"/>
      <c r="AI21" s="3"/>
      <c r="AJ21" s="3"/>
      <c r="AK21" s="3"/>
      <c r="AL21" s="3"/>
      <c r="AM21" s="3"/>
      <c r="AN21" s="3"/>
      <c r="AO21" s="3"/>
      <c r="AP21" s="3"/>
      <c r="AQ21" s="3"/>
      <c r="AR21" s="3"/>
    </row>
    <row r="22" spans="1:44"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3"/>
      <c r="AE22" s="3"/>
      <c r="AF22" s="3"/>
      <c r="AG22" s="3"/>
      <c r="AH22" s="3"/>
      <c r="AI22" s="3"/>
      <c r="AJ22" s="3"/>
      <c r="AK22" s="3"/>
      <c r="AL22" s="3"/>
      <c r="AM22" s="3"/>
      <c r="AN22" s="3"/>
      <c r="AO22" s="3"/>
      <c r="AP22" s="3"/>
      <c r="AQ22" s="3"/>
      <c r="AR22" s="3"/>
    </row>
    <row r="23" spans="1:44" ht="155.2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3"/>
      <c r="AE23" s="3"/>
      <c r="AF23" s="3"/>
      <c r="AG23" s="3"/>
      <c r="AH23" s="3"/>
      <c r="AI23" s="3"/>
      <c r="AJ23" s="3"/>
      <c r="AK23" s="3"/>
      <c r="AL23" s="3"/>
      <c r="AM23" s="3"/>
      <c r="AN23" s="3"/>
      <c r="AO23" s="3"/>
      <c r="AP23" s="3"/>
      <c r="AQ23" s="3"/>
      <c r="AR23" s="3"/>
    </row>
    <row r="24" spans="1:44" ht="16.5" customHeight="1">
      <c r="A24" s="89">
        <v>6</v>
      </c>
      <c r="B24" s="103" t="str">
        <f>IF('2. Identificación del Riesgo'!B24:B26="","",'2. Identificación del Riesgo'!B24:B26)</f>
        <v>Manejo de Emergencias y Desastres</v>
      </c>
      <c r="C24" s="84" t="str">
        <f>IF('2. Identificación del Riesgo'!G24:G26="","",'2. Identificación del Riesgo'!G24:G26)</f>
        <v>Posibilidad de no atención oportuna de las solicitudes para atención de eventos o emergencias que lleguen a presentarse por falta de suministros disponibles en
el CDLyR</v>
      </c>
      <c r="D24" s="84" t="str">
        <f>IF('2. Identificación del Riesgo'!H24:H26="","",'2. Identificación del Riesgo'!H24:H26)</f>
        <v>Gestión</v>
      </c>
      <c r="E24" s="115" t="str">
        <f>IF('7. Mapa de Riesgos General'!AO24:AO26="","",'7. Mapa de Riesgos General'!AO24:AO26)</f>
        <v/>
      </c>
      <c r="F24" s="84" t="s">
        <v>385</v>
      </c>
      <c r="G24" s="116" t="s">
        <v>385</v>
      </c>
      <c r="H24" s="117" t="s">
        <v>391</v>
      </c>
      <c r="I24" s="130" t="s">
        <v>392</v>
      </c>
      <c r="J24" s="117" t="s">
        <v>548</v>
      </c>
      <c r="K24" s="86"/>
      <c r="L24" s="117"/>
      <c r="M24" s="117"/>
      <c r="N24" s="120"/>
      <c r="O24" s="122"/>
      <c r="P24" s="122"/>
      <c r="Q24" s="122"/>
      <c r="R24" s="117"/>
      <c r="S24" s="86"/>
      <c r="T24" s="117"/>
      <c r="U24" s="117"/>
      <c r="V24" s="86"/>
      <c r="W24" s="116"/>
      <c r="X24" s="116"/>
      <c r="Y24" s="116"/>
      <c r="Z24" s="117"/>
      <c r="AA24" s="86"/>
      <c r="AB24" s="117"/>
      <c r="AC24" s="117"/>
      <c r="AD24" s="3"/>
      <c r="AE24" s="3"/>
      <c r="AF24" s="3"/>
      <c r="AG24" s="3"/>
      <c r="AH24" s="3"/>
      <c r="AI24" s="3"/>
      <c r="AJ24" s="3"/>
      <c r="AK24" s="3"/>
      <c r="AL24" s="3"/>
      <c r="AM24" s="3"/>
      <c r="AN24" s="3"/>
      <c r="AO24" s="3"/>
      <c r="AP24" s="3"/>
      <c r="AQ24" s="3"/>
      <c r="AR24" s="3"/>
    </row>
    <row r="25" spans="1:44" ht="72"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3"/>
      <c r="AE25" s="3"/>
      <c r="AF25" s="3"/>
      <c r="AG25" s="3"/>
      <c r="AH25" s="3"/>
      <c r="AI25" s="3"/>
      <c r="AJ25" s="3"/>
      <c r="AK25" s="3"/>
      <c r="AL25" s="3"/>
      <c r="AM25" s="3"/>
      <c r="AN25" s="3"/>
      <c r="AO25" s="3"/>
      <c r="AP25" s="3"/>
      <c r="AQ25" s="3"/>
      <c r="AR25" s="3"/>
    </row>
    <row r="26" spans="1:44"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3"/>
      <c r="AE26" s="3"/>
      <c r="AF26" s="3"/>
      <c r="AG26" s="3"/>
      <c r="AH26" s="3"/>
      <c r="AI26" s="3"/>
      <c r="AJ26" s="3"/>
      <c r="AK26" s="3"/>
      <c r="AL26" s="3"/>
      <c r="AM26" s="3"/>
      <c r="AN26" s="3"/>
      <c r="AO26" s="3"/>
      <c r="AP26" s="3"/>
      <c r="AQ26" s="3"/>
      <c r="AR26" s="3"/>
    </row>
    <row r="27" spans="1:44" ht="16.5" customHeight="1">
      <c r="A27" s="89">
        <v>7</v>
      </c>
      <c r="B27" s="103" t="str">
        <f>IF('2. Identificación del Riesgo'!B27:B29="","",'2. Identificación del Riesgo'!B27:B29)</f>
        <v/>
      </c>
      <c r="C27" s="84" t="str">
        <f>IF('2. Identificación del Riesgo'!G27:G29="","",'2. Identificación del Riesgo'!G27:G29)</f>
        <v/>
      </c>
      <c r="D27" s="84" t="str">
        <f>IF('2. Identificación del Riesgo'!H27:H29="","",'2. Identificación del Riesgo'!H27:H29)</f>
        <v/>
      </c>
      <c r="E27" s="115" t="str">
        <f>IF('7. Mapa de Riesgos General'!AO27:AO29="","",'7. Mapa de Riesgos General'!AO27:AO29)</f>
        <v/>
      </c>
      <c r="F27" s="86"/>
      <c r="G27" s="116"/>
      <c r="H27" s="116"/>
      <c r="I27" s="116"/>
      <c r="J27" s="117"/>
      <c r="K27" s="86"/>
      <c r="L27" s="117"/>
      <c r="M27" s="117"/>
      <c r="N27" s="86"/>
      <c r="O27" s="116"/>
      <c r="P27" s="116"/>
      <c r="Q27" s="116"/>
      <c r="R27" s="117"/>
      <c r="S27" s="86"/>
      <c r="T27" s="117"/>
      <c r="U27" s="117"/>
      <c r="V27" s="86"/>
      <c r="W27" s="116"/>
      <c r="X27" s="116"/>
      <c r="Y27" s="116"/>
      <c r="Z27" s="117"/>
      <c r="AA27" s="86"/>
      <c r="AB27" s="117"/>
      <c r="AC27" s="117"/>
      <c r="AD27" s="3"/>
      <c r="AE27" s="3"/>
      <c r="AF27" s="3"/>
      <c r="AG27" s="3"/>
      <c r="AH27" s="3"/>
      <c r="AI27" s="3"/>
      <c r="AJ27" s="3"/>
      <c r="AK27" s="3"/>
      <c r="AL27" s="3"/>
      <c r="AM27" s="3"/>
      <c r="AN27" s="3"/>
      <c r="AO27" s="3"/>
      <c r="AP27" s="3"/>
      <c r="AQ27" s="3"/>
      <c r="AR27" s="3"/>
    </row>
    <row r="28" spans="1:44"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3"/>
      <c r="AE28" s="3"/>
      <c r="AF28" s="3"/>
      <c r="AG28" s="3"/>
      <c r="AH28" s="3"/>
      <c r="AI28" s="3"/>
      <c r="AJ28" s="3"/>
      <c r="AK28" s="3"/>
      <c r="AL28" s="3"/>
      <c r="AM28" s="3"/>
      <c r="AN28" s="3"/>
      <c r="AO28" s="3"/>
      <c r="AP28" s="3"/>
      <c r="AQ28" s="3"/>
      <c r="AR28" s="3"/>
    </row>
    <row r="29" spans="1:44"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3"/>
      <c r="AE29" s="3"/>
      <c r="AF29" s="3"/>
      <c r="AG29" s="3"/>
      <c r="AH29" s="3"/>
      <c r="AI29" s="3"/>
      <c r="AJ29" s="3"/>
      <c r="AK29" s="3"/>
      <c r="AL29" s="3"/>
      <c r="AM29" s="3"/>
      <c r="AN29" s="3"/>
      <c r="AO29" s="3"/>
      <c r="AP29" s="3"/>
      <c r="AQ29" s="3"/>
      <c r="AR29" s="3"/>
    </row>
    <row r="30" spans="1:44" ht="16.5" customHeight="1">
      <c r="A30" s="89">
        <v>8</v>
      </c>
      <c r="B30" s="103" t="str">
        <f>IF('2. Identificación del Riesgo'!B30:B32="","",'2. Identificación del Riesgo'!B30:B32)</f>
        <v/>
      </c>
      <c r="C30" s="84" t="str">
        <f>IF('2. Identificación del Riesgo'!G30:G32="","",'2. Identificación del Riesgo'!G30:G32)</f>
        <v/>
      </c>
      <c r="D30" s="84" t="str">
        <f>IF('2. Identificación del Riesgo'!H30:H32="","",'2. Identificación del Riesgo'!H30:H32)</f>
        <v/>
      </c>
      <c r="E30" s="115" t="str">
        <f>IF('7. Mapa de Riesgos General'!AO30:AO32="","",'7. Mapa de Riesgos General'!AO30:AO32)</f>
        <v/>
      </c>
      <c r="F30" s="86"/>
      <c r="G30" s="116"/>
      <c r="H30" s="116"/>
      <c r="I30" s="116"/>
      <c r="J30" s="117"/>
      <c r="K30" s="86"/>
      <c r="L30" s="117"/>
      <c r="M30" s="117"/>
      <c r="N30" s="86"/>
      <c r="O30" s="116"/>
      <c r="P30" s="116"/>
      <c r="Q30" s="116"/>
      <c r="R30" s="117"/>
      <c r="S30" s="86"/>
      <c r="T30" s="117"/>
      <c r="U30" s="117"/>
      <c r="V30" s="86"/>
      <c r="W30" s="116"/>
      <c r="X30" s="116"/>
      <c r="Y30" s="116"/>
      <c r="Z30" s="117"/>
      <c r="AA30" s="86"/>
      <c r="AB30" s="117"/>
      <c r="AC30" s="117"/>
      <c r="AD30" s="3"/>
      <c r="AE30" s="3"/>
      <c r="AF30" s="3"/>
      <c r="AG30" s="3"/>
      <c r="AH30" s="3"/>
      <c r="AI30" s="3"/>
      <c r="AJ30" s="3"/>
      <c r="AK30" s="3"/>
      <c r="AL30" s="3"/>
      <c r="AM30" s="3"/>
      <c r="AN30" s="3"/>
      <c r="AO30" s="3"/>
      <c r="AP30" s="3"/>
      <c r="AQ30" s="3"/>
      <c r="AR30" s="3"/>
    </row>
    <row r="31" spans="1:44"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3"/>
      <c r="AE31" s="3"/>
      <c r="AF31" s="3"/>
      <c r="AG31" s="3"/>
      <c r="AH31" s="3"/>
      <c r="AI31" s="3"/>
      <c r="AJ31" s="3"/>
      <c r="AK31" s="3"/>
      <c r="AL31" s="3"/>
      <c r="AM31" s="3"/>
      <c r="AN31" s="3"/>
      <c r="AO31" s="3"/>
      <c r="AP31" s="3"/>
      <c r="AQ31" s="3"/>
      <c r="AR31" s="3"/>
    </row>
    <row r="32" spans="1:44"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3"/>
      <c r="AE32" s="3"/>
      <c r="AF32" s="3"/>
      <c r="AG32" s="3"/>
      <c r="AH32" s="3"/>
      <c r="AI32" s="3"/>
      <c r="AJ32" s="3"/>
      <c r="AK32" s="3"/>
      <c r="AL32" s="3"/>
      <c r="AM32" s="3"/>
      <c r="AN32" s="3"/>
      <c r="AO32" s="3"/>
      <c r="AP32" s="3"/>
      <c r="AQ32" s="3"/>
      <c r="AR32" s="3"/>
    </row>
    <row r="33" spans="1:44" ht="16.5" customHeight="1">
      <c r="A33" s="89">
        <v>9</v>
      </c>
      <c r="B33" s="103" t="str">
        <f>IF('2. Identificación del Riesgo'!B33:B35="","",'2. Identificación del Riesgo'!B33:B35)</f>
        <v/>
      </c>
      <c r="C33" s="84" t="str">
        <f>IF('2. Identificación del Riesgo'!G33:G35="","",'2. Identificación del Riesgo'!G33:G35)</f>
        <v/>
      </c>
      <c r="D33" s="84" t="str">
        <f>IF('2. Identificación del Riesgo'!H33:H35="","",'2. Identificación del Riesgo'!H33:H35)</f>
        <v/>
      </c>
      <c r="E33" s="115" t="str">
        <f>IF('7. Mapa de Riesgos General'!AO33:AO35="","",'7. Mapa de Riesgos General'!AO33:AO35)</f>
        <v/>
      </c>
      <c r="F33" s="86"/>
      <c r="G33" s="116"/>
      <c r="H33" s="116"/>
      <c r="I33" s="116"/>
      <c r="J33" s="117"/>
      <c r="K33" s="86"/>
      <c r="L33" s="117"/>
      <c r="M33" s="117"/>
      <c r="N33" s="86"/>
      <c r="O33" s="116"/>
      <c r="P33" s="116"/>
      <c r="Q33" s="116"/>
      <c r="R33" s="117"/>
      <c r="S33" s="86"/>
      <c r="T33" s="117"/>
      <c r="U33" s="117"/>
      <c r="V33" s="86"/>
      <c r="W33" s="116"/>
      <c r="X33" s="116"/>
      <c r="Y33" s="116"/>
      <c r="Z33" s="117"/>
      <c r="AA33" s="86"/>
      <c r="AB33" s="117"/>
      <c r="AC33" s="117"/>
      <c r="AD33" s="3"/>
      <c r="AE33" s="3"/>
      <c r="AF33" s="3"/>
      <c r="AG33" s="3"/>
      <c r="AH33" s="3"/>
      <c r="AI33" s="3"/>
      <c r="AJ33" s="3"/>
      <c r="AK33" s="3"/>
      <c r="AL33" s="3"/>
      <c r="AM33" s="3"/>
      <c r="AN33" s="3"/>
      <c r="AO33" s="3"/>
      <c r="AP33" s="3"/>
      <c r="AQ33" s="3"/>
      <c r="AR33" s="3"/>
    </row>
    <row r="34" spans="1:44"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3"/>
      <c r="AE34" s="3"/>
      <c r="AF34" s="3"/>
      <c r="AG34" s="3"/>
      <c r="AH34" s="3"/>
      <c r="AI34" s="3"/>
      <c r="AJ34" s="3"/>
      <c r="AK34" s="3"/>
      <c r="AL34" s="3"/>
      <c r="AM34" s="3"/>
      <c r="AN34" s="3"/>
      <c r="AO34" s="3"/>
      <c r="AP34" s="3"/>
      <c r="AQ34" s="3"/>
      <c r="AR34" s="3"/>
    </row>
    <row r="35" spans="1:44"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3"/>
      <c r="AE35" s="3"/>
      <c r="AF35" s="3"/>
      <c r="AG35" s="3"/>
      <c r="AH35" s="3"/>
      <c r="AI35" s="3"/>
      <c r="AJ35" s="3"/>
      <c r="AK35" s="3"/>
      <c r="AL35" s="3"/>
      <c r="AM35" s="3"/>
      <c r="AN35" s="3"/>
      <c r="AO35" s="3"/>
      <c r="AP35" s="3"/>
      <c r="AQ35" s="3"/>
      <c r="AR35" s="3"/>
    </row>
    <row r="36" spans="1:44" ht="16.5" customHeight="1">
      <c r="A36" s="89">
        <v>10</v>
      </c>
      <c r="B36" s="103" t="str">
        <f>IF('2. Identificación del Riesgo'!B36:B38="","",'2. Identificación del Riesgo'!B36:B38)</f>
        <v/>
      </c>
      <c r="C36" s="84" t="str">
        <f>IF('2. Identificación del Riesgo'!G36:G38="","",'2. Identificación del Riesgo'!G36:G38)</f>
        <v/>
      </c>
      <c r="D36" s="84" t="str">
        <f>IF('2. Identificación del Riesgo'!H36:H38="","",'2. Identificación del Riesgo'!H36:H38)</f>
        <v/>
      </c>
      <c r="E36" s="115" t="str">
        <f>IF('7. Mapa de Riesgos General'!AO36:AO38="","",'7. Mapa de Riesgos General'!AO36:AO38)</f>
        <v/>
      </c>
      <c r="F36" s="86"/>
      <c r="G36" s="116"/>
      <c r="H36" s="116"/>
      <c r="I36" s="116"/>
      <c r="J36" s="117"/>
      <c r="K36" s="86"/>
      <c r="L36" s="117"/>
      <c r="M36" s="117"/>
      <c r="N36" s="86"/>
      <c r="O36" s="116"/>
      <c r="P36" s="116"/>
      <c r="Q36" s="116"/>
      <c r="R36" s="117"/>
      <c r="S36" s="86"/>
      <c r="T36" s="117"/>
      <c r="U36" s="117"/>
      <c r="V36" s="86"/>
      <c r="W36" s="116"/>
      <c r="X36" s="116"/>
      <c r="Y36" s="116"/>
      <c r="Z36" s="117"/>
      <c r="AA36" s="86"/>
      <c r="AB36" s="117"/>
      <c r="AC36" s="117"/>
      <c r="AD36" s="3"/>
      <c r="AE36" s="3"/>
      <c r="AF36" s="3"/>
      <c r="AG36" s="3"/>
      <c r="AH36" s="3"/>
      <c r="AI36" s="3"/>
      <c r="AJ36" s="3"/>
      <c r="AK36" s="3"/>
      <c r="AL36" s="3"/>
      <c r="AM36" s="3"/>
      <c r="AN36" s="3"/>
      <c r="AO36" s="3"/>
      <c r="AP36" s="3"/>
      <c r="AQ36" s="3"/>
      <c r="AR36" s="3"/>
    </row>
    <row r="37" spans="1:44"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3"/>
      <c r="AE37" s="3"/>
      <c r="AF37" s="3"/>
      <c r="AG37" s="3"/>
      <c r="AH37" s="3"/>
      <c r="AI37" s="3"/>
      <c r="AJ37" s="3"/>
      <c r="AK37" s="3"/>
      <c r="AL37" s="3"/>
      <c r="AM37" s="3"/>
      <c r="AN37" s="3"/>
      <c r="AO37" s="3"/>
      <c r="AP37" s="3"/>
      <c r="AQ37" s="3"/>
      <c r="AR37" s="3"/>
    </row>
    <row r="38" spans="1:44"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3"/>
      <c r="AE38" s="3"/>
      <c r="AF38" s="3"/>
      <c r="AG38" s="3"/>
      <c r="AH38" s="3"/>
      <c r="AI38" s="3"/>
      <c r="AJ38" s="3"/>
      <c r="AK38" s="3"/>
      <c r="AL38" s="3"/>
      <c r="AM38" s="3"/>
      <c r="AN38" s="3"/>
      <c r="AO38" s="3"/>
      <c r="AP38" s="3"/>
      <c r="AQ38" s="3"/>
      <c r="AR38" s="3"/>
    </row>
    <row r="39" spans="1:44" ht="16.5" customHeight="1">
      <c r="A39" s="89">
        <v>11</v>
      </c>
      <c r="B39" s="103" t="str">
        <f>IF('2. Identificación del Riesgo'!B39:B41="","",'2. Identificación del Riesgo'!B39:B41)</f>
        <v/>
      </c>
      <c r="C39" s="84" t="str">
        <f>IF('2. Identificación del Riesgo'!G39:G41="","",'2. Identificación del Riesgo'!G39:G41)</f>
        <v/>
      </c>
      <c r="D39" s="84" t="str">
        <f>IF('2. Identificación del Riesgo'!H39:H41="","",'2. Identificación del Riesgo'!H39:H41)</f>
        <v/>
      </c>
      <c r="E39" s="115" t="str">
        <f>IF('7. Mapa de Riesgos General'!AO39:AO41="","",'7. Mapa de Riesgos General'!AO39:AO41)</f>
        <v/>
      </c>
      <c r="F39" s="86"/>
      <c r="G39" s="116"/>
      <c r="H39" s="116"/>
      <c r="I39" s="116"/>
      <c r="J39" s="117"/>
      <c r="K39" s="86"/>
      <c r="L39" s="117"/>
      <c r="M39" s="117"/>
      <c r="N39" s="86"/>
      <c r="O39" s="116"/>
      <c r="P39" s="116"/>
      <c r="Q39" s="116"/>
      <c r="R39" s="117"/>
      <c r="S39" s="86"/>
      <c r="T39" s="117"/>
      <c r="U39" s="117"/>
      <c r="V39" s="86"/>
      <c r="W39" s="116"/>
      <c r="X39" s="116"/>
      <c r="Y39" s="116"/>
      <c r="Z39" s="117"/>
      <c r="AA39" s="86"/>
      <c r="AB39" s="117"/>
      <c r="AC39" s="117"/>
      <c r="AD39" s="3"/>
      <c r="AE39" s="3"/>
      <c r="AF39" s="3"/>
      <c r="AG39" s="3"/>
      <c r="AH39" s="3"/>
      <c r="AI39" s="3"/>
      <c r="AJ39" s="3"/>
      <c r="AK39" s="3"/>
      <c r="AL39" s="3"/>
      <c r="AM39" s="3"/>
      <c r="AN39" s="3"/>
      <c r="AO39" s="3"/>
      <c r="AP39" s="3"/>
      <c r="AQ39" s="3"/>
      <c r="AR39" s="3"/>
    </row>
    <row r="40" spans="1:44"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3"/>
      <c r="AE40" s="3"/>
      <c r="AF40" s="3"/>
      <c r="AG40" s="3"/>
      <c r="AH40" s="3"/>
      <c r="AI40" s="3"/>
      <c r="AJ40" s="3"/>
      <c r="AK40" s="3"/>
      <c r="AL40" s="3"/>
      <c r="AM40" s="3"/>
      <c r="AN40" s="3"/>
      <c r="AO40" s="3"/>
      <c r="AP40" s="3"/>
      <c r="AQ40" s="3"/>
      <c r="AR40" s="3"/>
    </row>
    <row r="41" spans="1:44"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3"/>
      <c r="AE41" s="3"/>
      <c r="AF41" s="3"/>
      <c r="AG41" s="3"/>
      <c r="AH41" s="3"/>
      <c r="AI41" s="3"/>
      <c r="AJ41" s="3"/>
      <c r="AK41" s="3"/>
      <c r="AL41" s="3"/>
      <c r="AM41" s="3"/>
      <c r="AN41" s="3"/>
      <c r="AO41" s="3"/>
      <c r="AP41" s="3"/>
      <c r="AQ41" s="3"/>
      <c r="AR41" s="3"/>
    </row>
    <row r="42" spans="1:44" ht="16.5" customHeight="1">
      <c r="A42" s="89">
        <v>12</v>
      </c>
      <c r="B42" s="103" t="str">
        <f>IF('2. Identificación del Riesgo'!B42:B44="","",'2. Identificación del Riesgo'!B42:B44)</f>
        <v/>
      </c>
      <c r="C42" s="84" t="str">
        <f>IF('2. Identificación del Riesgo'!G42:G44="","",'2. Identificación del Riesgo'!G42:G44)</f>
        <v/>
      </c>
      <c r="D42" s="84" t="str">
        <f>IF('2. Identificación del Riesgo'!H42:H44="","",'2. Identificación del Riesgo'!H42:H44)</f>
        <v/>
      </c>
      <c r="E42" s="115" t="str">
        <f>IF('7. Mapa de Riesgos General'!AO42:AO44="","",'7. Mapa de Riesgos General'!AO42:AO44)</f>
        <v/>
      </c>
      <c r="F42" s="86"/>
      <c r="G42" s="116"/>
      <c r="H42" s="116"/>
      <c r="I42" s="116"/>
      <c r="J42" s="117"/>
      <c r="K42" s="86"/>
      <c r="L42" s="117"/>
      <c r="M42" s="117"/>
      <c r="N42" s="86"/>
      <c r="O42" s="116"/>
      <c r="P42" s="116"/>
      <c r="Q42" s="116"/>
      <c r="R42" s="117"/>
      <c r="S42" s="86"/>
      <c r="T42" s="117"/>
      <c r="U42" s="117"/>
      <c r="V42" s="86"/>
      <c r="W42" s="116"/>
      <c r="X42" s="116"/>
      <c r="Y42" s="116"/>
      <c r="Z42" s="117"/>
      <c r="AA42" s="86"/>
      <c r="AB42" s="117"/>
      <c r="AC42" s="117"/>
      <c r="AD42" s="3"/>
      <c r="AE42" s="3"/>
      <c r="AF42" s="3"/>
      <c r="AG42" s="3"/>
      <c r="AH42" s="3"/>
      <c r="AI42" s="3"/>
      <c r="AJ42" s="3"/>
      <c r="AK42" s="3"/>
      <c r="AL42" s="3"/>
      <c r="AM42" s="3"/>
      <c r="AN42" s="3"/>
      <c r="AO42" s="3"/>
      <c r="AP42" s="3"/>
      <c r="AQ42" s="3"/>
      <c r="AR42" s="3"/>
    </row>
    <row r="43" spans="1:44"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3"/>
      <c r="AE43" s="3"/>
      <c r="AF43" s="3"/>
      <c r="AG43" s="3"/>
      <c r="AH43" s="3"/>
      <c r="AI43" s="3"/>
      <c r="AJ43" s="3"/>
      <c r="AK43" s="3"/>
      <c r="AL43" s="3"/>
      <c r="AM43" s="3"/>
      <c r="AN43" s="3"/>
      <c r="AO43" s="3"/>
      <c r="AP43" s="3"/>
      <c r="AQ43" s="3"/>
      <c r="AR43" s="3"/>
    </row>
    <row r="44" spans="1:44"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3"/>
      <c r="AE44" s="3"/>
      <c r="AF44" s="3"/>
      <c r="AG44" s="3"/>
      <c r="AH44" s="3"/>
      <c r="AI44" s="3"/>
      <c r="AJ44" s="3"/>
      <c r="AK44" s="3"/>
      <c r="AL44" s="3"/>
      <c r="AM44" s="3"/>
      <c r="AN44" s="3"/>
      <c r="AO44" s="3"/>
      <c r="AP44" s="3"/>
      <c r="AQ44" s="3"/>
      <c r="AR44" s="3"/>
    </row>
    <row r="45" spans="1:44" ht="16.5" customHeight="1">
      <c r="A45" s="89">
        <v>13</v>
      </c>
      <c r="B45" s="103" t="str">
        <f>IF('2. Identificación del Riesgo'!B45:B47="","",'2. Identificación del Riesgo'!B45:B47)</f>
        <v/>
      </c>
      <c r="C45" s="84" t="str">
        <f>IF('2. Identificación del Riesgo'!G45:G47="","",'2. Identificación del Riesgo'!G45:G47)</f>
        <v/>
      </c>
      <c r="D45" s="84" t="str">
        <f>IF('2. Identificación del Riesgo'!H45:H47="","",'2. Identificación del Riesgo'!H45:H47)</f>
        <v/>
      </c>
      <c r="E45" s="115" t="str">
        <f>IF('7. Mapa de Riesgos General'!AO45:AO47="","",'7. Mapa de Riesgos General'!AO45:AO47)</f>
        <v/>
      </c>
      <c r="F45" s="86"/>
      <c r="G45" s="116"/>
      <c r="H45" s="116"/>
      <c r="I45" s="116"/>
      <c r="J45" s="117"/>
      <c r="K45" s="86"/>
      <c r="L45" s="117"/>
      <c r="M45" s="117"/>
      <c r="N45" s="86"/>
      <c r="O45" s="116"/>
      <c r="P45" s="116"/>
      <c r="Q45" s="116"/>
      <c r="R45" s="117"/>
      <c r="S45" s="86"/>
      <c r="T45" s="117"/>
      <c r="U45" s="117"/>
      <c r="V45" s="86"/>
      <c r="W45" s="116"/>
      <c r="X45" s="116"/>
      <c r="Y45" s="116"/>
      <c r="Z45" s="117"/>
      <c r="AA45" s="86"/>
      <c r="AB45" s="117"/>
      <c r="AC45" s="117"/>
      <c r="AD45" s="3"/>
      <c r="AE45" s="3"/>
      <c r="AF45" s="3"/>
      <c r="AG45" s="3"/>
      <c r="AH45" s="3"/>
      <c r="AI45" s="3"/>
      <c r="AJ45" s="3"/>
      <c r="AK45" s="3"/>
      <c r="AL45" s="3"/>
      <c r="AM45" s="3"/>
      <c r="AN45" s="3"/>
      <c r="AO45" s="3"/>
      <c r="AP45" s="3"/>
      <c r="AQ45" s="3"/>
      <c r="AR45" s="3"/>
    </row>
    <row r="46" spans="1:44"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3"/>
      <c r="AE46" s="3"/>
      <c r="AF46" s="3"/>
      <c r="AG46" s="3"/>
      <c r="AH46" s="3"/>
      <c r="AI46" s="3"/>
      <c r="AJ46" s="3"/>
      <c r="AK46" s="3"/>
      <c r="AL46" s="3"/>
      <c r="AM46" s="3"/>
      <c r="AN46" s="3"/>
      <c r="AO46" s="3"/>
      <c r="AP46" s="3"/>
      <c r="AQ46" s="3"/>
      <c r="AR46" s="3"/>
    </row>
    <row r="47" spans="1:44"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3"/>
      <c r="AE47" s="3"/>
      <c r="AF47" s="3"/>
      <c r="AG47" s="3"/>
      <c r="AH47" s="3"/>
      <c r="AI47" s="3"/>
      <c r="AJ47" s="3"/>
      <c r="AK47" s="3"/>
      <c r="AL47" s="3"/>
      <c r="AM47" s="3"/>
      <c r="AN47" s="3"/>
      <c r="AO47" s="3"/>
      <c r="AP47" s="3"/>
      <c r="AQ47" s="3"/>
      <c r="AR47" s="3"/>
    </row>
    <row r="48" spans="1:44" ht="16.5" customHeight="1">
      <c r="A48" s="89">
        <v>14</v>
      </c>
      <c r="B48" s="103" t="str">
        <f>IF('2. Identificación del Riesgo'!B48:B50="","",'2. Identificación del Riesgo'!B48:B50)</f>
        <v/>
      </c>
      <c r="C48" s="84" t="str">
        <f>IF('2. Identificación del Riesgo'!G48:G50="","",'2. Identificación del Riesgo'!G48:G50)</f>
        <v/>
      </c>
      <c r="D48" s="84" t="str">
        <f>IF('2. Identificación del Riesgo'!H48:H50="","",'2. Identificación del Riesgo'!H48:H50)</f>
        <v/>
      </c>
      <c r="E48" s="115" t="str">
        <f>IF('7. Mapa de Riesgos General'!AO48:AO50="","",'7. Mapa de Riesgos General'!AO48:AO50)</f>
        <v/>
      </c>
      <c r="F48" s="86"/>
      <c r="G48" s="116"/>
      <c r="H48" s="116"/>
      <c r="I48" s="116"/>
      <c r="J48" s="117"/>
      <c r="K48" s="86"/>
      <c r="L48" s="117"/>
      <c r="M48" s="117"/>
      <c r="N48" s="86"/>
      <c r="O48" s="116"/>
      <c r="P48" s="116"/>
      <c r="Q48" s="116"/>
      <c r="R48" s="117"/>
      <c r="S48" s="86"/>
      <c r="T48" s="117"/>
      <c r="U48" s="117"/>
      <c r="V48" s="86"/>
      <c r="W48" s="116"/>
      <c r="X48" s="116"/>
      <c r="Y48" s="116"/>
      <c r="Z48" s="117"/>
      <c r="AA48" s="86"/>
      <c r="AB48" s="117"/>
      <c r="AC48" s="117"/>
      <c r="AD48" s="3"/>
      <c r="AE48" s="3"/>
      <c r="AF48" s="3"/>
      <c r="AG48" s="3"/>
      <c r="AH48" s="3"/>
      <c r="AI48" s="3"/>
      <c r="AJ48" s="3"/>
      <c r="AK48" s="3"/>
      <c r="AL48" s="3"/>
      <c r="AM48" s="3"/>
      <c r="AN48" s="3"/>
      <c r="AO48" s="3"/>
      <c r="AP48" s="3"/>
      <c r="AQ48" s="3"/>
      <c r="AR48" s="3"/>
    </row>
    <row r="49" spans="1:44"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3"/>
      <c r="AE49" s="3"/>
      <c r="AF49" s="3"/>
      <c r="AG49" s="3"/>
      <c r="AH49" s="3"/>
      <c r="AI49" s="3"/>
      <c r="AJ49" s="3"/>
      <c r="AK49" s="3"/>
      <c r="AL49" s="3"/>
      <c r="AM49" s="3"/>
      <c r="AN49" s="3"/>
      <c r="AO49" s="3"/>
      <c r="AP49" s="3"/>
      <c r="AQ49" s="3"/>
      <c r="AR49" s="3"/>
    </row>
    <row r="50" spans="1:44"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3"/>
      <c r="AE50" s="3"/>
      <c r="AF50" s="3"/>
      <c r="AG50" s="3"/>
      <c r="AH50" s="3"/>
      <c r="AI50" s="3"/>
      <c r="AJ50" s="3"/>
      <c r="AK50" s="3"/>
      <c r="AL50" s="3"/>
      <c r="AM50" s="3"/>
      <c r="AN50" s="3"/>
      <c r="AO50" s="3"/>
      <c r="AP50" s="3"/>
      <c r="AQ50" s="3"/>
      <c r="AR50" s="3"/>
    </row>
    <row r="51" spans="1:44" ht="16.5" customHeight="1">
      <c r="A51" s="89">
        <v>15</v>
      </c>
      <c r="B51" s="103" t="str">
        <f>IF('2. Identificación del Riesgo'!B51:B53="","",'2. Identificación del Riesgo'!B51:B53)</f>
        <v/>
      </c>
      <c r="C51" s="84" t="str">
        <f>IF('2. Identificación del Riesgo'!G51:G53="","",'2. Identificación del Riesgo'!G51:G53)</f>
        <v/>
      </c>
      <c r="D51" s="84" t="str">
        <f>IF('2. Identificación del Riesgo'!H51:H53="","",'2. Identificación del Riesgo'!H51:H53)</f>
        <v/>
      </c>
      <c r="E51" s="115" t="str">
        <f>IF('7. Mapa de Riesgos General'!AO51:AO53="","",'7. Mapa de Riesgos General'!AO51:AO53)</f>
        <v/>
      </c>
      <c r="F51" s="86"/>
      <c r="G51" s="116"/>
      <c r="H51" s="116"/>
      <c r="I51" s="116"/>
      <c r="J51" s="117"/>
      <c r="K51" s="86"/>
      <c r="L51" s="117"/>
      <c r="M51" s="117"/>
      <c r="N51" s="86"/>
      <c r="O51" s="116"/>
      <c r="P51" s="116"/>
      <c r="Q51" s="116"/>
      <c r="R51" s="117"/>
      <c r="S51" s="86"/>
      <c r="T51" s="117"/>
      <c r="U51" s="117"/>
      <c r="V51" s="86"/>
      <c r="W51" s="116"/>
      <c r="X51" s="116"/>
      <c r="Y51" s="116"/>
      <c r="Z51" s="117"/>
      <c r="AA51" s="86"/>
      <c r="AB51" s="117"/>
      <c r="AC51" s="117"/>
      <c r="AD51" s="3"/>
      <c r="AE51" s="3"/>
      <c r="AF51" s="3"/>
      <c r="AG51" s="3"/>
      <c r="AH51" s="3"/>
      <c r="AI51" s="3"/>
      <c r="AJ51" s="3"/>
      <c r="AK51" s="3"/>
      <c r="AL51" s="3"/>
      <c r="AM51" s="3"/>
      <c r="AN51" s="3"/>
      <c r="AO51" s="3"/>
      <c r="AP51" s="3"/>
      <c r="AQ51" s="3"/>
      <c r="AR51" s="3"/>
    </row>
    <row r="52" spans="1:44"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3"/>
      <c r="AE52" s="3"/>
      <c r="AF52" s="3"/>
      <c r="AG52" s="3"/>
      <c r="AH52" s="3"/>
      <c r="AI52" s="3"/>
      <c r="AJ52" s="3"/>
      <c r="AK52" s="3"/>
      <c r="AL52" s="3"/>
      <c r="AM52" s="3"/>
      <c r="AN52" s="3"/>
      <c r="AO52" s="3"/>
      <c r="AP52" s="3"/>
      <c r="AQ52" s="3"/>
      <c r="AR52" s="3"/>
    </row>
    <row r="53" spans="1:44"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3"/>
      <c r="AE53" s="3"/>
      <c r="AF53" s="3"/>
      <c r="AG53" s="3"/>
      <c r="AH53" s="3"/>
      <c r="AI53" s="3"/>
      <c r="AJ53" s="3"/>
      <c r="AK53" s="3"/>
      <c r="AL53" s="3"/>
      <c r="AM53" s="3"/>
      <c r="AN53" s="3"/>
      <c r="AO53" s="3"/>
      <c r="AP53" s="3"/>
      <c r="AQ53" s="3"/>
      <c r="AR53" s="3"/>
    </row>
    <row r="54" spans="1:44" ht="16.5" customHeight="1">
      <c r="A54" s="89">
        <v>16</v>
      </c>
      <c r="B54" s="103" t="str">
        <f>IF('2. Identificación del Riesgo'!B54:B56="","",'2. Identificación del Riesgo'!B54:B56)</f>
        <v/>
      </c>
      <c r="C54" s="84" t="str">
        <f>IF('2. Identificación del Riesgo'!G54:G56="","",'2. Identificación del Riesgo'!G54:G56)</f>
        <v/>
      </c>
      <c r="D54" s="84" t="str">
        <f>IF('2. Identificación del Riesgo'!H54:H56="","",'2. Identificación del Riesgo'!H54:H56)</f>
        <v/>
      </c>
      <c r="E54" s="115" t="str">
        <f>IF('7. Mapa de Riesgos General'!AO54:AO56="","",'7. Mapa de Riesgos General'!AO54:AO56)</f>
        <v/>
      </c>
      <c r="F54" s="86"/>
      <c r="G54" s="116"/>
      <c r="H54" s="116"/>
      <c r="I54" s="116"/>
      <c r="J54" s="117"/>
      <c r="K54" s="86"/>
      <c r="L54" s="117"/>
      <c r="M54" s="117"/>
      <c r="N54" s="86"/>
      <c r="O54" s="116"/>
      <c r="P54" s="116"/>
      <c r="Q54" s="116"/>
      <c r="R54" s="117"/>
      <c r="S54" s="86"/>
      <c r="T54" s="117"/>
      <c r="U54" s="117"/>
      <c r="V54" s="86"/>
      <c r="W54" s="116"/>
      <c r="X54" s="116"/>
      <c r="Y54" s="116"/>
      <c r="Z54" s="117"/>
      <c r="AA54" s="86"/>
      <c r="AB54" s="117"/>
      <c r="AC54" s="117"/>
      <c r="AD54" s="3"/>
      <c r="AE54" s="3"/>
      <c r="AF54" s="3"/>
      <c r="AG54" s="3"/>
      <c r="AH54" s="3"/>
      <c r="AI54" s="3"/>
      <c r="AJ54" s="3"/>
      <c r="AK54" s="3"/>
      <c r="AL54" s="3"/>
      <c r="AM54" s="3"/>
      <c r="AN54" s="3"/>
      <c r="AO54" s="3"/>
      <c r="AP54" s="3"/>
      <c r="AQ54" s="3"/>
      <c r="AR54" s="3"/>
    </row>
    <row r="55" spans="1:44"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3"/>
      <c r="AE55" s="3"/>
      <c r="AF55" s="3"/>
      <c r="AG55" s="3"/>
      <c r="AH55" s="3"/>
      <c r="AI55" s="3"/>
      <c r="AJ55" s="3"/>
      <c r="AK55" s="3"/>
      <c r="AL55" s="3"/>
      <c r="AM55" s="3"/>
      <c r="AN55" s="3"/>
      <c r="AO55" s="3"/>
      <c r="AP55" s="3"/>
      <c r="AQ55" s="3"/>
      <c r="AR55" s="3"/>
    </row>
    <row r="56" spans="1:44"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3"/>
      <c r="AE56" s="3"/>
      <c r="AF56" s="3"/>
      <c r="AG56" s="3"/>
      <c r="AH56" s="3"/>
      <c r="AI56" s="3"/>
      <c r="AJ56" s="3"/>
      <c r="AK56" s="3"/>
      <c r="AL56" s="3"/>
      <c r="AM56" s="3"/>
      <c r="AN56" s="3"/>
      <c r="AO56" s="3"/>
      <c r="AP56" s="3"/>
      <c r="AQ56" s="3"/>
      <c r="AR56" s="3"/>
    </row>
    <row r="57" spans="1:44" ht="16.5" customHeight="1">
      <c r="A57" s="89">
        <v>17</v>
      </c>
      <c r="B57" s="103" t="str">
        <f>IF('2. Identificación del Riesgo'!B57:B59="","",'2. Identificación del Riesgo'!B57:B59)</f>
        <v/>
      </c>
      <c r="C57" s="84" t="str">
        <f>IF('2. Identificación del Riesgo'!G57:G59="","",'2. Identificación del Riesgo'!G57:G59)</f>
        <v/>
      </c>
      <c r="D57" s="84" t="str">
        <f>IF('2. Identificación del Riesgo'!H57:H59="","",'2. Identificación del Riesgo'!H57:H59)</f>
        <v/>
      </c>
      <c r="E57" s="115" t="str">
        <f>IF('7. Mapa de Riesgos General'!AO57:AO59="","",'7. Mapa de Riesgos General'!AO57:AO59)</f>
        <v/>
      </c>
      <c r="F57" s="86"/>
      <c r="G57" s="116"/>
      <c r="H57" s="116"/>
      <c r="I57" s="116"/>
      <c r="J57" s="117"/>
      <c r="K57" s="86"/>
      <c r="L57" s="117"/>
      <c r="M57" s="117"/>
      <c r="N57" s="86"/>
      <c r="O57" s="116"/>
      <c r="P57" s="116"/>
      <c r="Q57" s="116"/>
      <c r="R57" s="117"/>
      <c r="S57" s="86"/>
      <c r="T57" s="117"/>
      <c r="U57" s="117"/>
      <c r="V57" s="86"/>
      <c r="W57" s="116"/>
      <c r="X57" s="116"/>
      <c r="Y57" s="116"/>
      <c r="Z57" s="117"/>
      <c r="AA57" s="86"/>
      <c r="AB57" s="117"/>
      <c r="AC57" s="117"/>
      <c r="AD57" s="3"/>
      <c r="AE57" s="3"/>
      <c r="AF57" s="3"/>
      <c r="AG57" s="3"/>
      <c r="AH57" s="3"/>
      <c r="AI57" s="3"/>
      <c r="AJ57" s="3"/>
      <c r="AK57" s="3"/>
      <c r="AL57" s="3"/>
      <c r="AM57" s="3"/>
      <c r="AN57" s="3"/>
      <c r="AO57" s="3"/>
      <c r="AP57" s="3"/>
      <c r="AQ57" s="3"/>
      <c r="AR57" s="3"/>
    </row>
    <row r="58" spans="1:44"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3"/>
      <c r="AE58" s="3"/>
      <c r="AF58" s="3"/>
      <c r="AG58" s="3"/>
      <c r="AH58" s="3"/>
      <c r="AI58" s="3"/>
      <c r="AJ58" s="3"/>
      <c r="AK58" s="3"/>
      <c r="AL58" s="3"/>
      <c r="AM58" s="3"/>
      <c r="AN58" s="3"/>
      <c r="AO58" s="3"/>
      <c r="AP58" s="3"/>
      <c r="AQ58" s="3"/>
      <c r="AR58" s="3"/>
    </row>
    <row r="59" spans="1:44"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3"/>
      <c r="AE59" s="3"/>
      <c r="AF59" s="3"/>
      <c r="AG59" s="3"/>
      <c r="AH59" s="3"/>
      <c r="AI59" s="3"/>
      <c r="AJ59" s="3"/>
      <c r="AK59" s="3"/>
      <c r="AL59" s="3"/>
      <c r="AM59" s="3"/>
      <c r="AN59" s="3"/>
      <c r="AO59" s="3"/>
      <c r="AP59" s="3"/>
      <c r="AQ59" s="3"/>
      <c r="AR59" s="3"/>
    </row>
    <row r="60" spans="1:44" ht="16.5" customHeight="1">
      <c r="A60" s="89">
        <v>18</v>
      </c>
      <c r="B60" s="103" t="str">
        <f>IF('2. Identificación del Riesgo'!B60:B62="","",'2. Identificación del Riesgo'!B60:B62)</f>
        <v/>
      </c>
      <c r="C60" s="84" t="str">
        <f>IF('2. Identificación del Riesgo'!G60:G62="","",'2. Identificación del Riesgo'!G60:G62)</f>
        <v/>
      </c>
      <c r="D60" s="84" t="str">
        <f>IF('2. Identificación del Riesgo'!H60:H62="","",'2. Identificación del Riesgo'!H60:H62)</f>
        <v/>
      </c>
      <c r="E60" s="115" t="str">
        <f>IF('7. Mapa de Riesgos General'!AO60:AO62="","",'7. Mapa de Riesgos General'!AO60:AO62)</f>
        <v/>
      </c>
      <c r="F60" s="86"/>
      <c r="G60" s="116"/>
      <c r="H60" s="116"/>
      <c r="I60" s="116"/>
      <c r="J60" s="117"/>
      <c r="K60" s="86"/>
      <c r="L60" s="117"/>
      <c r="M60" s="117"/>
      <c r="N60" s="86"/>
      <c r="O60" s="116"/>
      <c r="P60" s="116"/>
      <c r="Q60" s="116"/>
      <c r="R60" s="117"/>
      <c r="S60" s="86"/>
      <c r="T60" s="117"/>
      <c r="U60" s="117"/>
      <c r="V60" s="86"/>
      <c r="W60" s="116"/>
      <c r="X60" s="116"/>
      <c r="Y60" s="116"/>
      <c r="Z60" s="117"/>
      <c r="AA60" s="86"/>
      <c r="AB60" s="117"/>
      <c r="AC60" s="117"/>
      <c r="AD60" s="3"/>
      <c r="AE60" s="3"/>
      <c r="AF60" s="3"/>
      <c r="AG60" s="3"/>
      <c r="AH60" s="3"/>
      <c r="AI60" s="3"/>
      <c r="AJ60" s="3"/>
      <c r="AK60" s="3"/>
      <c r="AL60" s="3"/>
      <c r="AM60" s="3"/>
      <c r="AN60" s="3"/>
      <c r="AO60" s="3"/>
      <c r="AP60" s="3"/>
      <c r="AQ60" s="3"/>
      <c r="AR60" s="3"/>
    </row>
    <row r="61" spans="1:44"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3"/>
      <c r="AE61" s="3"/>
      <c r="AF61" s="3"/>
      <c r="AG61" s="3"/>
      <c r="AH61" s="3"/>
      <c r="AI61" s="3"/>
      <c r="AJ61" s="3"/>
      <c r="AK61" s="3"/>
      <c r="AL61" s="3"/>
      <c r="AM61" s="3"/>
      <c r="AN61" s="3"/>
      <c r="AO61" s="3"/>
      <c r="AP61" s="3"/>
      <c r="AQ61" s="3"/>
      <c r="AR61" s="3"/>
    </row>
    <row r="62" spans="1:44"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3"/>
      <c r="AE62" s="3"/>
      <c r="AF62" s="3"/>
      <c r="AG62" s="3"/>
      <c r="AH62" s="3"/>
      <c r="AI62" s="3"/>
      <c r="AJ62" s="3"/>
      <c r="AK62" s="3"/>
      <c r="AL62" s="3"/>
      <c r="AM62" s="3"/>
      <c r="AN62" s="3"/>
      <c r="AO62" s="3"/>
      <c r="AP62" s="3"/>
      <c r="AQ62" s="3"/>
      <c r="AR62" s="3"/>
    </row>
    <row r="63" spans="1:44" ht="16.5" customHeight="1">
      <c r="A63" s="89">
        <v>19</v>
      </c>
      <c r="B63" s="103" t="str">
        <f>IF('2. Identificación del Riesgo'!B63:B65="","",'2. Identificación del Riesgo'!B63:B65)</f>
        <v/>
      </c>
      <c r="C63" s="84" t="str">
        <f>IF('2. Identificación del Riesgo'!G63:G65="","",'2. Identificación del Riesgo'!G63:G65)</f>
        <v/>
      </c>
      <c r="D63" s="84" t="str">
        <f>IF('2. Identificación del Riesgo'!H63:H65="","",'2. Identificación del Riesgo'!H63:H65)</f>
        <v/>
      </c>
      <c r="E63" s="115" t="str">
        <f>IF('7. Mapa de Riesgos General'!AO63:AO65="","",'7. Mapa de Riesgos General'!AO63:AO65)</f>
        <v/>
      </c>
      <c r="F63" s="86"/>
      <c r="G63" s="116"/>
      <c r="H63" s="116"/>
      <c r="I63" s="116"/>
      <c r="J63" s="117"/>
      <c r="K63" s="86"/>
      <c r="L63" s="117"/>
      <c r="M63" s="117"/>
      <c r="N63" s="86"/>
      <c r="O63" s="116"/>
      <c r="P63" s="116"/>
      <c r="Q63" s="116"/>
      <c r="R63" s="117"/>
      <c r="S63" s="86"/>
      <c r="T63" s="117"/>
      <c r="U63" s="117"/>
      <c r="V63" s="86"/>
      <c r="W63" s="116"/>
      <c r="X63" s="116"/>
      <c r="Y63" s="116"/>
      <c r="Z63" s="117"/>
      <c r="AA63" s="86"/>
      <c r="AB63" s="117"/>
      <c r="AC63" s="117"/>
      <c r="AD63" s="3"/>
      <c r="AE63" s="3"/>
      <c r="AF63" s="3"/>
      <c r="AG63" s="3"/>
      <c r="AH63" s="3"/>
      <c r="AI63" s="3"/>
      <c r="AJ63" s="3"/>
      <c r="AK63" s="3"/>
      <c r="AL63" s="3"/>
      <c r="AM63" s="3"/>
      <c r="AN63" s="3"/>
      <c r="AO63" s="3"/>
      <c r="AP63" s="3"/>
      <c r="AQ63" s="3"/>
      <c r="AR63" s="3"/>
    </row>
    <row r="64" spans="1:44"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3"/>
      <c r="AE64" s="3"/>
      <c r="AF64" s="3"/>
      <c r="AG64" s="3"/>
      <c r="AH64" s="3"/>
      <c r="AI64" s="3"/>
      <c r="AJ64" s="3"/>
      <c r="AK64" s="3"/>
      <c r="AL64" s="3"/>
      <c r="AM64" s="3"/>
      <c r="AN64" s="3"/>
      <c r="AO64" s="3"/>
      <c r="AP64" s="3"/>
      <c r="AQ64" s="3"/>
      <c r="AR64" s="3"/>
    </row>
    <row r="65" spans="1:44"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3"/>
      <c r="AE65" s="3"/>
      <c r="AF65" s="3"/>
      <c r="AG65" s="3"/>
      <c r="AH65" s="3"/>
      <c r="AI65" s="3"/>
      <c r="AJ65" s="3"/>
      <c r="AK65" s="3"/>
      <c r="AL65" s="3"/>
      <c r="AM65" s="3"/>
      <c r="AN65" s="3"/>
      <c r="AO65" s="3"/>
      <c r="AP65" s="3"/>
      <c r="AQ65" s="3"/>
      <c r="AR65" s="3"/>
    </row>
    <row r="66" spans="1:44" ht="16.5" customHeight="1">
      <c r="A66" s="89">
        <v>20</v>
      </c>
      <c r="B66" s="103" t="str">
        <f>IF('2. Identificación del Riesgo'!B66:B68="","",'2. Identificación del Riesgo'!B66:B68)</f>
        <v/>
      </c>
      <c r="C66" s="84" t="str">
        <f>IF('2. Identificación del Riesgo'!G66:G68="","",'2. Identificación del Riesgo'!G66:G68)</f>
        <v/>
      </c>
      <c r="D66" s="84" t="str">
        <f>IF('2. Identificación del Riesgo'!H66:H68="","",'2. Identificación del Riesgo'!H66:H68)</f>
        <v/>
      </c>
      <c r="E66" s="115" t="str">
        <f>IF('7. Mapa de Riesgos General'!AO66:AO68="","",'7. Mapa de Riesgos General'!AO66:AO68)</f>
        <v/>
      </c>
      <c r="F66" s="86"/>
      <c r="G66" s="116"/>
      <c r="H66" s="116"/>
      <c r="I66" s="116"/>
      <c r="J66" s="117"/>
      <c r="K66" s="86"/>
      <c r="L66" s="117"/>
      <c r="M66" s="117"/>
      <c r="N66" s="86"/>
      <c r="O66" s="116"/>
      <c r="P66" s="116"/>
      <c r="Q66" s="116"/>
      <c r="R66" s="117"/>
      <c r="S66" s="86"/>
      <c r="T66" s="117"/>
      <c r="U66" s="117"/>
      <c r="V66" s="86"/>
      <c r="W66" s="116"/>
      <c r="X66" s="116"/>
      <c r="Y66" s="116"/>
      <c r="Z66" s="117"/>
      <c r="AA66" s="86"/>
      <c r="AB66" s="117"/>
      <c r="AC66" s="117"/>
      <c r="AD66" s="3"/>
      <c r="AE66" s="3"/>
      <c r="AF66" s="3"/>
      <c r="AG66" s="3"/>
      <c r="AH66" s="3"/>
      <c r="AI66" s="3"/>
      <c r="AJ66" s="3"/>
      <c r="AK66" s="3"/>
      <c r="AL66" s="3"/>
      <c r="AM66" s="3"/>
      <c r="AN66" s="3"/>
      <c r="AO66" s="3"/>
      <c r="AP66" s="3"/>
      <c r="AQ66" s="3"/>
      <c r="AR66" s="3"/>
    </row>
    <row r="67" spans="1:44"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2"/>
      <c r="AE67" s="2"/>
      <c r="AF67" s="2"/>
      <c r="AG67" s="2"/>
      <c r="AH67" s="2"/>
      <c r="AI67" s="2"/>
      <c r="AJ67" s="2"/>
      <c r="AK67" s="2"/>
      <c r="AL67" s="2"/>
      <c r="AM67" s="2"/>
      <c r="AN67" s="2"/>
      <c r="AO67" s="2"/>
      <c r="AP67" s="2"/>
      <c r="AQ67" s="2"/>
      <c r="AR67" s="2"/>
    </row>
    <row r="68" spans="1:44"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0.33</v>
      </c>
      <c r="G69" s="2"/>
      <c r="H69" s="2"/>
      <c r="I69" s="2"/>
      <c r="J69" s="2"/>
      <c r="K69" s="37">
        <f>IFERROR(AVERAGE(K9:K68),"")</f>
        <v>0</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hyperlinks>
    <hyperlink ref="J9" r:id="rId1"/>
    <hyperlink ref="J12" r:id="rId2"/>
    <hyperlink ref="J15" r:id="rId3"/>
    <hyperlink ref="J21" r:id="rId4"/>
  </hyperlinks>
  <pageMargins left="0.7" right="0.7" top="0.75" bottom="0.75" header="0" footer="0"/>
  <pageSetup orientation="portrait"/>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0" t="s">
        <v>393</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0" t="s">
        <v>394</v>
      </c>
      <c r="J2" s="59"/>
      <c r="K2" s="3"/>
      <c r="L2" s="3"/>
      <c r="M2" s="3"/>
      <c r="N2" s="3"/>
      <c r="O2" s="3"/>
      <c r="P2" s="3"/>
      <c r="Q2" s="3"/>
      <c r="R2" s="3"/>
      <c r="S2" s="3"/>
      <c r="T2" s="3"/>
      <c r="U2" s="3"/>
      <c r="V2" s="3"/>
      <c r="W2" s="3"/>
      <c r="X2" s="3"/>
      <c r="Y2" s="3"/>
      <c r="Z2" s="4"/>
    </row>
    <row r="3" spans="1:26" ht="16.5">
      <c r="A3" s="68"/>
      <c r="B3" s="69"/>
      <c r="C3" s="68"/>
      <c r="D3" s="74"/>
      <c r="E3" s="74"/>
      <c r="F3" s="74"/>
      <c r="G3" s="74"/>
      <c r="H3" s="69"/>
      <c r="I3" s="100" t="s">
        <v>395</v>
      </c>
      <c r="J3" s="59"/>
      <c r="K3" s="3"/>
      <c r="L3" s="3"/>
      <c r="M3" s="3"/>
      <c r="N3" s="3"/>
      <c r="O3" s="3"/>
      <c r="P3" s="3"/>
      <c r="Q3" s="3"/>
      <c r="R3" s="3"/>
      <c r="S3" s="3"/>
      <c r="T3" s="3"/>
      <c r="U3" s="3"/>
      <c r="V3" s="3"/>
      <c r="W3" s="3"/>
      <c r="X3" s="3"/>
      <c r="Y3" s="3"/>
      <c r="Z3" s="4"/>
    </row>
    <row r="4" spans="1:26" ht="16.5">
      <c r="A4" s="70"/>
      <c r="B4" s="71"/>
      <c r="C4" s="70"/>
      <c r="D4" s="75"/>
      <c r="E4" s="75"/>
      <c r="F4" s="75"/>
      <c r="G4" s="75"/>
      <c r="H4" s="71"/>
      <c r="I4" s="100" t="s">
        <v>396</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7" t="s">
        <v>100</v>
      </c>
      <c r="B6" s="58"/>
      <c r="C6" s="58"/>
      <c r="D6" s="58"/>
      <c r="E6" s="133" t="s">
        <v>397</v>
      </c>
      <c r="F6" s="59"/>
      <c r="G6" s="133" t="s">
        <v>398</v>
      </c>
      <c r="H6" s="59"/>
      <c r="I6" s="133" t="s">
        <v>399</v>
      </c>
      <c r="J6" s="59"/>
      <c r="K6" s="3"/>
      <c r="L6" s="3"/>
      <c r="M6" s="3"/>
      <c r="N6" s="3"/>
      <c r="O6" s="3"/>
      <c r="P6" s="3"/>
      <c r="Q6" s="3"/>
      <c r="R6" s="3"/>
      <c r="S6" s="3"/>
      <c r="T6" s="3"/>
      <c r="U6" s="3"/>
      <c r="V6" s="3"/>
      <c r="W6" s="3"/>
      <c r="X6" s="3"/>
      <c r="Y6" s="3"/>
      <c r="Z6" s="4"/>
    </row>
    <row r="7" spans="1:26" ht="21" customHeight="1">
      <c r="A7" s="126" t="s">
        <v>98</v>
      </c>
      <c r="B7" s="91" t="s">
        <v>99</v>
      </c>
      <c r="C7" s="92" t="s">
        <v>107</v>
      </c>
      <c r="D7" s="127" t="s">
        <v>108</v>
      </c>
      <c r="E7" s="132" t="s">
        <v>400</v>
      </c>
      <c r="F7" s="132" t="s">
        <v>401</v>
      </c>
      <c r="G7" s="132" t="s">
        <v>400</v>
      </c>
      <c r="H7" s="132" t="s">
        <v>401</v>
      </c>
      <c r="I7" s="132" t="s">
        <v>400</v>
      </c>
      <c r="J7" s="132" t="s">
        <v>401</v>
      </c>
      <c r="K7" s="3"/>
      <c r="L7" s="3"/>
      <c r="M7" s="3"/>
      <c r="N7" s="3"/>
      <c r="O7" s="3"/>
      <c r="P7" s="3"/>
      <c r="Q7" s="3"/>
      <c r="R7" s="3"/>
      <c r="S7" s="3"/>
      <c r="T7" s="3"/>
      <c r="U7" s="3"/>
      <c r="V7" s="3"/>
      <c r="W7" s="3"/>
      <c r="X7" s="3"/>
      <c r="Y7" s="3"/>
      <c r="Z7" s="4"/>
    </row>
    <row r="8" spans="1:26" ht="12" customHeight="1">
      <c r="A8" s="83"/>
      <c r="B8" s="83"/>
      <c r="C8" s="83"/>
      <c r="D8" s="128"/>
      <c r="E8" s="83"/>
      <c r="F8" s="83"/>
      <c r="G8" s="83"/>
      <c r="H8" s="83"/>
      <c r="I8" s="83"/>
      <c r="J8" s="83"/>
      <c r="K8" s="16"/>
      <c r="L8" s="16"/>
      <c r="M8" s="16"/>
      <c r="N8" s="16"/>
      <c r="O8" s="16"/>
      <c r="P8" s="16"/>
      <c r="Q8" s="16"/>
      <c r="R8" s="16"/>
      <c r="S8" s="16"/>
      <c r="T8" s="16"/>
      <c r="U8" s="16"/>
      <c r="V8" s="16"/>
      <c r="W8" s="16"/>
      <c r="X8" s="16"/>
      <c r="Y8" s="16"/>
      <c r="Z8" s="4"/>
    </row>
    <row r="9" spans="1:26" ht="16.5" customHeight="1">
      <c r="A9" s="89">
        <v>1</v>
      </c>
      <c r="B9" s="103" t="str">
        <f>IF('8. Seguimiento Cuatrimestral'!B9:B11="","",'8. Seguimiento Cuatrimestral'!B9:B11)</f>
        <v>Manejo de Emergencias y Desastres</v>
      </c>
      <c r="C9" s="103" t="str">
        <f>IF('8. Seguimiento Cuatrimestral'!C9:C11="","",'8. Seguimiento Cuatrimestral'!C9:C11)</f>
        <v>Uso  de los elementos del CDLyR para actividades contrarias al objeto que fueron adquiridos para el favorecimiento de un tercero</v>
      </c>
      <c r="D9" s="103" t="str">
        <f>IF('8. Seguimiento Cuatrimestral'!D9:D11="","",'8. Seguimiento Cuatrimestral'!D9:D11)</f>
        <v>Corrupción</v>
      </c>
      <c r="E9" s="120">
        <f>'8. Seguimiento Cuatrimestral'!F9:F11</f>
        <v>0.33</v>
      </c>
      <c r="F9" s="120">
        <f>'8. Seguimiento Cuatrimestral'!K9:K11</f>
        <v>0</v>
      </c>
      <c r="G9" s="120">
        <f>'8. Seguimiento Cuatrimestral'!N9:N11</f>
        <v>0</v>
      </c>
      <c r="H9" s="120">
        <f>'8. Seguimiento Cuatrimestral'!S9:S11</f>
        <v>0</v>
      </c>
      <c r="I9" s="120">
        <f>'8. Seguimiento Cuatrimestral'!V9:V11</f>
        <v>0</v>
      </c>
      <c r="J9" s="120">
        <f>'8. Seguimiento Cuatrimestral'!AA9:AA11</f>
        <v>0</v>
      </c>
      <c r="K9" s="17"/>
      <c r="L9" s="17"/>
      <c r="M9" s="17"/>
      <c r="N9" s="17"/>
      <c r="O9" s="17"/>
      <c r="P9" s="17"/>
      <c r="Q9" s="17"/>
      <c r="R9" s="17"/>
      <c r="S9" s="17"/>
      <c r="T9" s="17"/>
      <c r="U9" s="17"/>
      <c r="V9" s="17"/>
      <c r="W9" s="17"/>
      <c r="X9" s="17"/>
      <c r="Y9" s="17"/>
      <c r="Z9" s="4"/>
    </row>
    <row r="10" spans="1:26" ht="16.5">
      <c r="A10" s="82"/>
      <c r="B10" s="82"/>
      <c r="C10" s="82"/>
      <c r="D10" s="82"/>
      <c r="E10" s="82"/>
      <c r="F10" s="82"/>
      <c r="G10" s="82"/>
      <c r="H10" s="82"/>
      <c r="I10" s="82"/>
      <c r="J10" s="82"/>
      <c r="K10" s="3"/>
      <c r="L10" s="3"/>
      <c r="M10" s="3"/>
      <c r="N10" s="3"/>
      <c r="O10" s="3"/>
      <c r="P10" s="3"/>
      <c r="Q10" s="3"/>
      <c r="R10" s="3"/>
      <c r="S10" s="3"/>
      <c r="T10" s="3"/>
      <c r="U10" s="3"/>
      <c r="V10" s="3"/>
      <c r="W10" s="3"/>
      <c r="X10" s="3"/>
      <c r="Y10" s="3"/>
      <c r="Z10" s="4"/>
    </row>
    <row r="11" spans="1:26" ht="16.5">
      <c r="A11" s="83"/>
      <c r="B11" s="83"/>
      <c r="C11" s="83"/>
      <c r="D11" s="83"/>
      <c r="E11" s="83"/>
      <c r="F11" s="83"/>
      <c r="G11" s="83"/>
      <c r="H11" s="83"/>
      <c r="I11" s="83"/>
      <c r="J11" s="83"/>
      <c r="K11" s="3"/>
      <c r="L11" s="3"/>
      <c r="M11" s="3"/>
      <c r="N11" s="3"/>
      <c r="O11" s="3"/>
      <c r="P11" s="3"/>
      <c r="Q11" s="3"/>
      <c r="R11" s="3"/>
      <c r="S11" s="3"/>
      <c r="T11" s="3"/>
      <c r="U11" s="3"/>
      <c r="V11" s="3"/>
      <c r="W11" s="3"/>
      <c r="X11" s="3"/>
      <c r="Y11" s="3"/>
      <c r="Z11" s="4"/>
    </row>
    <row r="12" spans="1:26" ht="16.5" customHeight="1">
      <c r="A12" s="89">
        <v>2</v>
      </c>
      <c r="B12" s="103" t="str">
        <f>IF('8. Seguimiento Cuatrimestral'!B12:B14="","",'8. Seguimiento Cuatrimestral'!B12:B14)</f>
        <v>Manejo de Emergencias y Desastres</v>
      </c>
      <c r="C12" s="103" t="str">
        <f>IF('8. Seguimiento Cuatrimestral'!C12:C14="","",'8. Seguimiento Cuatrimestral'!C12:C14)</f>
        <v>Otorgamiento de la AHCP sin el cumplimiento de los requisitos para el favorecimiento de un tercero</v>
      </c>
      <c r="D12" s="103" t="str">
        <f>IF('8. Seguimiento Cuatrimestral'!D12:D14="","",'8. Seguimiento Cuatrimestral'!D12:D14)</f>
        <v>Corrupción</v>
      </c>
      <c r="E12" s="120">
        <f>'8. Seguimiento Cuatrimestral'!F12:F14</f>
        <v>0.33</v>
      </c>
      <c r="F12" s="120">
        <f>'8. Seguimiento Cuatrimestral'!K12:K14</f>
        <v>0</v>
      </c>
      <c r="G12" s="120">
        <f>'8. Seguimiento Cuatrimestral'!N12:N14</f>
        <v>0</v>
      </c>
      <c r="H12" s="120">
        <f>'8. Seguimiento Cuatrimestral'!S12:S14</f>
        <v>0</v>
      </c>
      <c r="I12" s="120">
        <f>'8. Seguimiento Cuatrimestral'!V12:V14</f>
        <v>0</v>
      </c>
      <c r="J12" s="120">
        <f>'8. Seguimiento Cuatrimestral'!AA12:AA14</f>
        <v>0</v>
      </c>
      <c r="K12" s="3"/>
      <c r="L12" s="3"/>
      <c r="M12" s="3"/>
      <c r="N12" s="3"/>
      <c r="O12" s="3"/>
      <c r="P12" s="3"/>
      <c r="Q12" s="3"/>
      <c r="R12" s="3"/>
      <c r="S12" s="3"/>
      <c r="T12" s="3"/>
      <c r="U12" s="3"/>
      <c r="V12" s="3"/>
      <c r="W12" s="3"/>
      <c r="X12" s="3"/>
      <c r="Y12" s="3"/>
      <c r="Z12" s="4"/>
    </row>
    <row r="13" spans="1:26" ht="16.5">
      <c r="A13" s="82"/>
      <c r="B13" s="82"/>
      <c r="C13" s="82"/>
      <c r="D13" s="82"/>
      <c r="E13" s="82"/>
      <c r="F13" s="82"/>
      <c r="G13" s="82"/>
      <c r="H13" s="82"/>
      <c r="I13" s="82"/>
      <c r="J13" s="82"/>
      <c r="K13" s="3"/>
      <c r="L13" s="3"/>
      <c r="M13" s="3"/>
      <c r="N13" s="3"/>
      <c r="O13" s="3"/>
      <c r="P13" s="3"/>
      <c r="Q13" s="3"/>
      <c r="R13" s="3"/>
      <c r="S13" s="3"/>
      <c r="T13" s="3"/>
      <c r="U13" s="3"/>
      <c r="V13" s="3"/>
      <c r="W13" s="3"/>
      <c r="X13" s="3"/>
      <c r="Y13" s="3"/>
      <c r="Z13" s="4"/>
    </row>
    <row r="14" spans="1:26" ht="16.5">
      <c r="A14" s="83"/>
      <c r="B14" s="83"/>
      <c r="C14" s="83"/>
      <c r="D14" s="83"/>
      <c r="E14" s="83"/>
      <c r="F14" s="83"/>
      <c r="G14" s="83"/>
      <c r="H14" s="83"/>
      <c r="I14" s="83"/>
      <c r="J14" s="83"/>
      <c r="K14" s="3"/>
      <c r="L14" s="3"/>
      <c r="M14" s="3"/>
      <c r="N14" s="3"/>
      <c r="O14" s="3"/>
      <c r="P14" s="3"/>
      <c r="Q14" s="3"/>
      <c r="R14" s="3"/>
      <c r="S14" s="3"/>
      <c r="T14" s="3"/>
      <c r="U14" s="3"/>
      <c r="V14" s="3"/>
      <c r="W14" s="3"/>
      <c r="X14" s="3"/>
      <c r="Y14" s="3"/>
      <c r="Z14" s="4"/>
    </row>
    <row r="15" spans="1:26" ht="16.5" customHeight="1">
      <c r="A15" s="89">
        <v>3</v>
      </c>
      <c r="B15" s="103" t="str">
        <f>IF('8. Seguimiento Cuatrimestral'!B15:B17="","",'8. Seguimiento Cuatrimestral'!B15:B17)</f>
        <v>Manejo de Emergencias y Desastres</v>
      </c>
      <c r="C15" s="103" t="str">
        <f>IF('8. Seguimiento Cuatrimestral'!C15:C17="","",'8. Seguimiento Cuatrimestral'!C15:C17)</f>
        <v>Emisión de conceptos técnicos de evaluación de planes de aglomeraciones de público, parques de diversiones, atracciones o dispositivos de entretenimiento, sin el cumplimiento de requisitos para beneficio de un tercero</v>
      </c>
      <c r="D15" s="103" t="str">
        <f>IF('8. Seguimiento Cuatrimestral'!D15:D17="","",'8. Seguimiento Cuatrimestral'!D15:D17)</f>
        <v>Corrupción en Trámites, OPAs y Consultas de Acceso a la Información Pública</v>
      </c>
      <c r="E15" s="120">
        <f>'8. Seguimiento Cuatrimestral'!F15:F17</f>
        <v>0.33</v>
      </c>
      <c r="F15" s="120">
        <f>'8. Seguimiento Cuatrimestral'!K15:K17</f>
        <v>0</v>
      </c>
      <c r="G15" s="120">
        <f>'8. Seguimiento Cuatrimestral'!N15:N17</f>
        <v>0</v>
      </c>
      <c r="H15" s="120">
        <f>'8. Seguimiento Cuatrimestral'!S15:S17</f>
        <v>0</v>
      </c>
      <c r="I15" s="120">
        <f>'8. Seguimiento Cuatrimestral'!V15:V17</f>
        <v>0</v>
      </c>
      <c r="J15" s="120">
        <f>'8. Seguimiento Cuatrimestral'!AA15:AA17</f>
        <v>0</v>
      </c>
      <c r="K15" s="3"/>
      <c r="L15" s="3"/>
      <c r="M15" s="3"/>
      <c r="N15" s="3"/>
      <c r="O15" s="3"/>
      <c r="P15" s="3"/>
      <c r="Q15" s="3"/>
      <c r="R15" s="3"/>
      <c r="S15" s="3"/>
      <c r="T15" s="3"/>
      <c r="U15" s="3"/>
      <c r="V15" s="3"/>
      <c r="W15" s="3"/>
      <c r="X15" s="3"/>
      <c r="Y15" s="3"/>
      <c r="Z15" s="4"/>
    </row>
    <row r="16" spans="1:26" ht="16.5">
      <c r="A16" s="82"/>
      <c r="B16" s="82"/>
      <c r="C16" s="82"/>
      <c r="D16" s="82"/>
      <c r="E16" s="82"/>
      <c r="F16" s="82"/>
      <c r="G16" s="82"/>
      <c r="H16" s="82"/>
      <c r="I16" s="82"/>
      <c r="J16" s="82"/>
      <c r="K16" s="3"/>
      <c r="L16" s="3"/>
      <c r="M16" s="3"/>
      <c r="N16" s="3"/>
      <c r="O16" s="3"/>
      <c r="P16" s="3"/>
      <c r="Q16" s="3"/>
      <c r="R16" s="3"/>
      <c r="S16" s="3"/>
      <c r="T16" s="3"/>
      <c r="U16" s="3"/>
      <c r="V16" s="3"/>
      <c r="W16" s="3"/>
      <c r="X16" s="3"/>
      <c r="Y16" s="3"/>
      <c r="Z16" s="4"/>
    </row>
    <row r="17" spans="1:26" ht="16.5">
      <c r="A17" s="83"/>
      <c r="B17" s="83"/>
      <c r="C17" s="83"/>
      <c r="D17" s="83"/>
      <c r="E17" s="83"/>
      <c r="F17" s="83"/>
      <c r="G17" s="83"/>
      <c r="H17" s="83"/>
      <c r="I17" s="83"/>
      <c r="J17" s="83"/>
      <c r="K17" s="3"/>
      <c r="L17" s="3"/>
      <c r="M17" s="3"/>
      <c r="N17" s="3"/>
      <c r="O17" s="3"/>
      <c r="P17" s="3"/>
      <c r="Q17" s="3"/>
      <c r="R17" s="3"/>
      <c r="S17" s="3"/>
      <c r="T17" s="3"/>
      <c r="U17" s="3"/>
      <c r="V17" s="3"/>
      <c r="W17" s="3"/>
      <c r="X17" s="3"/>
      <c r="Y17" s="3"/>
      <c r="Z17" s="4"/>
    </row>
    <row r="18" spans="1:26" ht="16.5" customHeight="1">
      <c r="A18" s="89">
        <v>4</v>
      </c>
      <c r="B18" s="103" t="str">
        <f>IF('8. Seguimiento Cuatrimestral'!B18:B20="","",'8. Seguimiento Cuatrimestral'!B18:B20)</f>
        <v>Manejo de Emergencias y Desastres</v>
      </c>
      <c r="C18" s="103" t="str">
        <f>IF('8. Seguimiento Cuatrimestral'!C18:C20="","",'8. Seguimiento Cuatrimestral'!C18:C20)</f>
        <v>Incumplimiento de las actividades establecidas en el plan de acción</v>
      </c>
      <c r="D18" s="103" t="str">
        <f>IF('8. Seguimiento Cuatrimestral'!D18:D20="","",'8. Seguimiento Cuatrimestral'!D18:D20)</f>
        <v>Estratégico</v>
      </c>
      <c r="E18" s="120" t="str">
        <f>'8. Seguimiento Cuatrimestral'!F18:F20</f>
        <v>N/A</v>
      </c>
      <c r="F18" s="120">
        <f>'8. Seguimiento Cuatrimestral'!K18:K20</f>
        <v>0</v>
      </c>
      <c r="G18" s="120">
        <f>'8. Seguimiento Cuatrimestral'!N18:N20</f>
        <v>0</v>
      </c>
      <c r="H18" s="120">
        <f>'8. Seguimiento Cuatrimestral'!S18:S20</f>
        <v>0</v>
      </c>
      <c r="I18" s="120">
        <f>'8. Seguimiento Cuatrimestral'!V18:V20</f>
        <v>0</v>
      </c>
      <c r="J18" s="120">
        <f>'8. Seguimiento Cuatrimestral'!AA18:AA20</f>
        <v>0</v>
      </c>
      <c r="K18" s="3"/>
      <c r="L18" s="3"/>
      <c r="M18" s="3"/>
      <c r="N18" s="3"/>
      <c r="O18" s="3"/>
      <c r="P18" s="3"/>
      <c r="Q18" s="3"/>
      <c r="R18" s="3"/>
      <c r="S18" s="3"/>
      <c r="T18" s="3"/>
      <c r="U18" s="3"/>
      <c r="V18" s="3"/>
      <c r="W18" s="3"/>
      <c r="X18" s="3"/>
      <c r="Y18" s="3"/>
      <c r="Z18" s="4"/>
    </row>
    <row r="19" spans="1:26" ht="16.5">
      <c r="A19" s="82"/>
      <c r="B19" s="82"/>
      <c r="C19" s="82"/>
      <c r="D19" s="82"/>
      <c r="E19" s="82"/>
      <c r="F19" s="82"/>
      <c r="G19" s="82"/>
      <c r="H19" s="82"/>
      <c r="I19" s="82"/>
      <c r="J19" s="82"/>
      <c r="K19" s="3"/>
      <c r="L19" s="3"/>
      <c r="M19" s="3"/>
      <c r="N19" s="3"/>
      <c r="O19" s="3"/>
      <c r="P19" s="3"/>
      <c r="Q19" s="3"/>
      <c r="R19" s="3"/>
      <c r="S19" s="3"/>
      <c r="T19" s="3"/>
      <c r="U19" s="3"/>
      <c r="V19" s="3"/>
      <c r="W19" s="3"/>
      <c r="X19" s="3"/>
      <c r="Y19" s="3"/>
      <c r="Z19" s="4"/>
    </row>
    <row r="20" spans="1:26" ht="16.5">
      <c r="A20" s="83"/>
      <c r="B20" s="83"/>
      <c r="C20" s="83"/>
      <c r="D20" s="83"/>
      <c r="E20" s="83"/>
      <c r="F20" s="83"/>
      <c r="G20" s="83"/>
      <c r="H20" s="83"/>
      <c r="I20" s="83"/>
      <c r="J20" s="83"/>
      <c r="K20" s="3"/>
      <c r="L20" s="3"/>
      <c r="M20" s="3"/>
      <c r="N20" s="3"/>
      <c r="O20" s="3"/>
      <c r="P20" s="3"/>
      <c r="Q20" s="3"/>
      <c r="R20" s="3"/>
      <c r="S20" s="3"/>
      <c r="T20" s="3"/>
      <c r="U20" s="3"/>
      <c r="V20" s="3"/>
      <c r="W20" s="3"/>
      <c r="X20" s="3"/>
      <c r="Y20" s="3"/>
      <c r="Z20" s="4"/>
    </row>
    <row r="21" spans="1:26" ht="16.5" customHeight="1">
      <c r="A21" s="89">
        <v>5</v>
      </c>
      <c r="B21" s="103" t="str">
        <f>IF('8. Seguimiento Cuatrimestral'!B21:B23="","",'8. Seguimiento Cuatrimestral'!B21:B23)</f>
        <v>Manejo de Emergencias y Desastres</v>
      </c>
      <c r="C21" s="103" t="str">
        <f>IF('8. Seguimiento Cuatrimestral'!C21:C23="","",'8. Seguimiento Cuatrimestral'!C21:C23)</f>
        <v>Emisión de certificados de emergencia, sin el cumplimiento de requisitos para beneficio de un tercero</v>
      </c>
      <c r="D21" s="103" t="str">
        <f>IF('8. Seguimiento Cuatrimestral'!D21:D23="","",'8. Seguimiento Cuatrimestral'!D21:D23)</f>
        <v>Corrupción en Trámites, OPAs y Consultas de Acceso a la Información Pública</v>
      </c>
      <c r="E21" s="120">
        <f>'8. Seguimiento Cuatrimestral'!F21:F23</f>
        <v>0.33</v>
      </c>
      <c r="F21" s="120">
        <f>'8. Seguimiento Cuatrimestral'!K21:K23</f>
        <v>0</v>
      </c>
      <c r="G21" s="120">
        <f>'8. Seguimiento Cuatrimestral'!N21:N23</f>
        <v>0</v>
      </c>
      <c r="H21" s="120">
        <f>'8. Seguimiento Cuatrimestral'!S21:S23</f>
        <v>0</v>
      </c>
      <c r="I21" s="120">
        <f>'8. Seguimiento Cuatrimestral'!V21:V23</f>
        <v>0</v>
      </c>
      <c r="J21" s="120">
        <f>'8. Seguimiento Cuatrimestral'!AA21:AA23</f>
        <v>0</v>
      </c>
      <c r="K21" s="3"/>
      <c r="L21" s="3"/>
      <c r="M21" s="3"/>
      <c r="N21" s="3"/>
      <c r="O21" s="3"/>
      <c r="P21" s="3"/>
      <c r="Q21" s="3"/>
      <c r="R21" s="3"/>
      <c r="S21" s="3"/>
      <c r="T21" s="3"/>
      <c r="U21" s="3"/>
      <c r="V21" s="3"/>
      <c r="W21" s="3"/>
      <c r="X21" s="3"/>
      <c r="Y21" s="3"/>
      <c r="Z21" s="4"/>
    </row>
    <row r="22" spans="1:26" ht="15.75" customHeight="1">
      <c r="A22" s="82"/>
      <c r="B22" s="82"/>
      <c r="C22" s="82"/>
      <c r="D22" s="82"/>
      <c r="E22" s="82"/>
      <c r="F22" s="82"/>
      <c r="G22" s="82"/>
      <c r="H22" s="82"/>
      <c r="I22" s="82"/>
      <c r="J22" s="82"/>
      <c r="K22" s="3"/>
      <c r="L22" s="3"/>
      <c r="M22" s="3"/>
      <c r="N22" s="3"/>
      <c r="O22" s="3"/>
      <c r="P22" s="3"/>
      <c r="Q22" s="3"/>
      <c r="R22" s="3"/>
      <c r="S22" s="3"/>
      <c r="T22" s="3"/>
      <c r="U22" s="3"/>
      <c r="V22" s="3"/>
      <c r="W22" s="3"/>
      <c r="X22" s="3"/>
      <c r="Y22" s="3"/>
      <c r="Z22" s="4"/>
    </row>
    <row r="23" spans="1:26" ht="15.75" customHeight="1">
      <c r="A23" s="83"/>
      <c r="B23" s="83"/>
      <c r="C23" s="83"/>
      <c r="D23" s="83"/>
      <c r="E23" s="83"/>
      <c r="F23" s="83"/>
      <c r="G23" s="83"/>
      <c r="H23" s="83"/>
      <c r="I23" s="83"/>
      <c r="J23" s="83"/>
      <c r="K23" s="3"/>
      <c r="L23" s="3"/>
      <c r="M23" s="3"/>
      <c r="N23" s="3"/>
      <c r="O23" s="3"/>
      <c r="P23" s="3"/>
      <c r="Q23" s="3"/>
      <c r="R23" s="3"/>
      <c r="S23" s="3"/>
      <c r="T23" s="3"/>
      <c r="U23" s="3"/>
      <c r="V23" s="3"/>
      <c r="W23" s="3"/>
      <c r="X23" s="3"/>
      <c r="Y23" s="3"/>
      <c r="Z23" s="4"/>
    </row>
    <row r="24" spans="1:26" ht="16.5" customHeight="1">
      <c r="A24" s="89">
        <v>6</v>
      </c>
      <c r="B24" s="103" t="str">
        <f>IF('8. Seguimiento Cuatrimestral'!B24:B26="","",'8. Seguimiento Cuatrimestral'!B24:B26)</f>
        <v>Manejo de Emergencias y Desastres</v>
      </c>
      <c r="C24" s="103" t="str">
        <f>IF('8. Seguimiento Cuatrimestral'!C24:C26="","",'8. Seguimiento Cuatrimestral'!C24:C26)</f>
        <v>Posibilidad de no atención oportuna de las solicitudes para atención de eventos o emergencias que lleguen a presentarse por falta de suministros disponibles en
el CDLyR</v>
      </c>
      <c r="D24" s="103" t="str">
        <f>IF('8. Seguimiento Cuatrimestral'!D24:D26="","",'8. Seguimiento Cuatrimestral'!D24:D26)</f>
        <v>Gestión</v>
      </c>
      <c r="E24" s="120" t="str">
        <f>'8. Seguimiento Cuatrimestral'!F24:F26</f>
        <v>N/A</v>
      </c>
      <c r="F24" s="120">
        <f>'8. Seguimiento Cuatrimestral'!K24:K26</f>
        <v>0</v>
      </c>
      <c r="G24" s="120">
        <f>'8. Seguimiento Cuatrimestral'!N24:N26</f>
        <v>0</v>
      </c>
      <c r="H24" s="120">
        <f>'8. Seguimiento Cuatrimestral'!S24:S26</f>
        <v>0</v>
      </c>
      <c r="I24" s="120">
        <f>'8. Seguimiento Cuatrimestral'!V24:V26</f>
        <v>0</v>
      </c>
      <c r="J24" s="120">
        <f>'8. Seguimiento Cuatrimestral'!AA24:AA26</f>
        <v>0</v>
      </c>
      <c r="K24" s="3"/>
      <c r="L24" s="3"/>
      <c r="M24" s="3"/>
      <c r="N24" s="3"/>
      <c r="O24" s="3"/>
      <c r="P24" s="3"/>
      <c r="Q24" s="3"/>
      <c r="R24" s="3"/>
      <c r="S24" s="3"/>
      <c r="T24" s="3"/>
      <c r="U24" s="3"/>
      <c r="V24" s="3"/>
      <c r="W24" s="3"/>
      <c r="X24" s="3"/>
      <c r="Y24" s="3"/>
      <c r="Z24" s="4"/>
    </row>
    <row r="25" spans="1:26" ht="15.75" customHeight="1">
      <c r="A25" s="82"/>
      <c r="B25" s="82"/>
      <c r="C25" s="82"/>
      <c r="D25" s="82"/>
      <c r="E25" s="82"/>
      <c r="F25" s="82"/>
      <c r="G25" s="82"/>
      <c r="H25" s="82"/>
      <c r="I25" s="82"/>
      <c r="J25" s="82"/>
      <c r="K25" s="3"/>
      <c r="L25" s="3"/>
      <c r="M25" s="3"/>
      <c r="N25" s="3"/>
      <c r="O25" s="3"/>
      <c r="P25" s="3"/>
      <c r="Q25" s="3"/>
      <c r="R25" s="3"/>
      <c r="S25" s="3"/>
      <c r="T25" s="3"/>
      <c r="U25" s="3"/>
      <c r="V25" s="3"/>
      <c r="W25" s="3"/>
      <c r="X25" s="3"/>
      <c r="Y25" s="3"/>
      <c r="Z25" s="4"/>
    </row>
    <row r="26" spans="1:26" ht="15.75" customHeight="1">
      <c r="A26" s="83"/>
      <c r="B26" s="83"/>
      <c r="C26" s="83"/>
      <c r="D26" s="83"/>
      <c r="E26" s="83"/>
      <c r="F26" s="83"/>
      <c r="G26" s="83"/>
      <c r="H26" s="83"/>
      <c r="I26" s="83"/>
      <c r="J26" s="83"/>
      <c r="K26" s="3"/>
      <c r="L26" s="3"/>
      <c r="M26" s="3"/>
      <c r="N26" s="3"/>
      <c r="O26" s="3"/>
      <c r="P26" s="3"/>
      <c r="Q26" s="3"/>
      <c r="R26" s="3"/>
      <c r="S26" s="3"/>
      <c r="T26" s="3"/>
      <c r="U26" s="3"/>
      <c r="V26" s="3"/>
      <c r="W26" s="3"/>
      <c r="X26" s="3"/>
      <c r="Y26" s="3"/>
      <c r="Z26" s="4"/>
    </row>
    <row r="27" spans="1:26" ht="16.5" customHeight="1">
      <c r="A27" s="89">
        <v>7</v>
      </c>
      <c r="B27" s="103" t="str">
        <f>IF('8. Seguimiento Cuatrimestral'!B27:B29="","",'8. Seguimiento Cuatrimestral'!B27:B29)</f>
        <v/>
      </c>
      <c r="C27" s="103" t="str">
        <f>IF('8. Seguimiento Cuatrimestral'!C27:C29="","",'8. Seguimiento Cuatrimestral'!C27:C29)</f>
        <v/>
      </c>
      <c r="D27" s="103" t="str">
        <f>IF('8. Seguimiento Cuatrimestral'!D27:D29="","",'8. Seguimiento Cuatrimestral'!D27:D29)</f>
        <v/>
      </c>
      <c r="E27" s="120">
        <f>'8. Seguimiento Cuatrimestral'!F27:F29</f>
        <v>0</v>
      </c>
      <c r="F27" s="120">
        <f>'8. Seguimiento Cuatrimestral'!K27:K29</f>
        <v>0</v>
      </c>
      <c r="G27" s="120">
        <f>'8. Seguimiento Cuatrimestral'!N27:N29</f>
        <v>0</v>
      </c>
      <c r="H27" s="120">
        <f>'8. Seguimiento Cuatrimestral'!S27:S29</f>
        <v>0</v>
      </c>
      <c r="I27" s="120">
        <f>'8. Seguimiento Cuatrimestral'!V27:V29</f>
        <v>0</v>
      </c>
      <c r="J27" s="120">
        <f>'8. Seguimiento Cuatrimestral'!AA27:AA29</f>
        <v>0</v>
      </c>
      <c r="K27" s="3"/>
      <c r="L27" s="3"/>
      <c r="M27" s="3"/>
      <c r="N27" s="3"/>
      <c r="O27" s="3"/>
      <c r="P27" s="3"/>
      <c r="Q27" s="3"/>
      <c r="R27" s="3"/>
      <c r="S27" s="3"/>
      <c r="T27" s="3"/>
      <c r="U27" s="3"/>
      <c r="V27" s="3"/>
      <c r="W27" s="3"/>
      <c r="X27" s="3"/>
      <c r="Y27" s="3"/>
      <c r="Z27" s="4"/>
    </row>
    <row r="28" spans="1:26" ht="15.75" customHeight="1">
      <c r="A28" s="82"/>
      <c r="B28" s="82"/>
      <c r="C28" s="82"/>
      <c r="D28" s="82"/>
      <c r="E28" s="82"/>
      <c r="F28" s="82"/>
      <c r="G28" s="82"/>
      <c r="H28" s="82"/>
      <c r="I28" s="82"/>
      <c r="J28" s="82"/>
      <c r="K28" s="3"/>
      <c r="L28" s="3"/>
      <c r="M28" s="3"/>
      <c r="N28" s="3"/>
      <c r="O28" s="3"/>
      <c r="P28" s="3"/>
      <c r="Q28" s="3"/>
      <c r="R28" s="3"/>
      <c r="S28" s="3"/>
      <c r="T28" s="3"/>
      <c r="U28" s="3"/>
      <c r="V28" s="3"/>
      <c r="W28" s="3"/>
      <c r="X28" s="3"/>
      <c r="Y28" s="3"/>
      <c r="Z28" s="4"/>
    </row>
    <row r="29" spans="1:26" ht="15.75" customHeight="1">
      <c r="A29" s="83"/>
      <c r="B29" s="83"/>
      <c r="C29" s="83"/>
      <c r="D29" s="83"/>
      <c r="E29" s="83"/>
      <c r="F29" s="83"/>
      <c r="G29" s="83"/>
      <c r="H29" s="83"/>
      <c r="I29" s="83"/>
      <c r="J29" s="83"/>
      <c r="K29" s="3"/>
      <c r="L29" s="3"/>
      <c r="M29" s="3"/>
      <c r="N29" s="3"/>
      <c r="O29" s="3"/>
      <c r="P29" s="3"/>
      <c r="Q29" s="3"/>
      <c r="R29" s="3"/>
      <c r="S29" s="3"/>
      <c r="T29" s="3"/>
      <c r="U29" s="3"/>
      <c r="V29" s="3"/>
      <c r="W29" s="3"/>
      <c r="X29" s="3"/>
      <c r="Y29" s="3"/>
      <c r="Z29" s="4"/>
    </row>
    <row r="30" spans="1:26" ht="16.5" customHeight="1">
      <c r="A30" s="89">
        <v>8</v>
      </c>
      <c r="B30" s="103" t="str">
        <f>IF('8. Seguimiento Cuatrimestral'!B30:B32="","",'8. Seguimiento Cuatrimestral'!B30:B32)</f>
        <v/>
      </c>
      <c r="C30" s="103" t="str">
        <f>IF('8. Seguimiento Cuatrimestral'!C30:C32="","",'8. Seguimiento Cuatrimestral'!C30:C32)</f>
        <v/>
      </c>
      <c r="D30" s="103" t="str">
        <f>IF('8. Seguimiento Cuatrimestral'!D30:D32="","",'8. Seguimiento Cuatrimestral'!D30:D32)</f>
        <v/>
      </c>
      <c r="E30" s="120">
        <f>'8. Seguimiento Cuatrimestral'!F30:F32</f>
        <v>0</v>
      </c>
      <c r="F30" s="120">
        <f>'8. Seguimiento Cuatrimestral'!K30:K32</f>
        <v>0</v>
      </c>
      <c r="G30" s="120">
        <f>'8. Seguimiento Cuatrimestral'!N30:N32</f>
        <v>0</v>
      </c>
      <c r="H30" s="120">
        <f>'8. Seguimiento Cuatrimestral'!S30:S32</f>
        <v>0</v>
      </c>
      <c r="I30" s="120">
        <f>'8. Seguimiento Cuatrimestral'!V30:V32</f>
        <v>0</v>
      </c>
      <c r="J30" s="120">
        <f>'8. Seguimiento Cuatrimestral'!AA30:AA32</f>
        <v>0</v>
      </c>
      <c r="K30" s="3"/>
      <c r="L30" s="3"/>
      <c r="M30" s="3"/>
      <c r="N30" s="3"/>
      <c r="O30" s="3"/>
      <c r="P30" s="3"/>
      <c r="Q30" s="3"/>
      <c r="R30" s="3"/>
      <c r="S30" s="3"/>
      <c r="T30" s="3"/>
      <c r="U30" s="3"/>
      <c r="V30" s="3"/>
      <c r="W30" s="3"/>
      <c r="X30" s="3"/>
      <c r="Y30" s="3"/>
      <c r="Z30" s="4"/>
    </row>
    <row r="31" spans="1:26" ht="15.75" customHeight="1">
      <c r="A31" s="82"/>
      <c r="B31" s="82"/>
      <c r="C31" s="82"/>
      <c r="D31" s="82"/>
      <c r="E31" s="82"/>
      <c r="F31" s="82"/>
      <c r="G31" s="82"/>
      <c r="H31" s="82"/>
      <c r="I31" s="82"/>
      <c r="J31" s="82"/>
      <c r="K31" s="3"/>
      <c r="L31" s="3"/>
      <c r="M31" s="3"/>
      <c r="N31" s="3"/>
      <c r="O31" s="3"/>
      <c r="P31" s="3"/>
      <c r="Q31" s="3"/>
      <c r="R31" s="3"/>
      <c r="S31" s="3"/>
      <c r="T31" s="3"/>
      <c r="U31" s="3"/>
      <c r="V31" s="3"/>
      <c r="W31" s="3"/>
      <c r="X31" s="3"/>
      <c r="Y31" s="3"/>
      <c r="Z31" s="4"/>
    </row>
    <row r="32" spans="1:26" ht="15.75" customHeight="1">
      <c r="A32" s="83"/>
      <c r="B32" s="83"/>
      <c r="C32" s="83"/>
      <c r="D32" s="83"/>
      <c r="E32" s="83"/>
      <c r="F32" s="83"/>
      <c r="G32" s="83"/>
      <c r="H32" s="83"/>
      <c r="I32" s="83"/>
      <c r="J32" s="83"/>
      <c r="K32" s="3"/>
      <c r="L32" s="3"/>
      <c r="M32" s="3"/>
      <c r="N32" s="3"/>
      <c r="O32" s="3"/>
      <c r="P32" s="3"/>
      <c r="Q32" s="3"/>
      <c r="R32" s="3"/>
      <c r="S32" s="3"/>
      <c r="T32" s="3"/>
      <c r="U32" s="3"/>
      <c r="V32" s="3"/>
      <c r="W32" s="3"/>
      <c r="X32" s="3"/>
      <c r="Y32" s="3"/>
      <c r="Z32" s="4"/>
    </row>
    <row r="33" spans="1:26" ht="16.5" customHeight="1">
      <c r="A33" s="89">
        <v>9</v>
      </c>
      <c r="B33" s="103" t="str">
        <f>IF('8. Seguimiento Cuatrimestral'!B33:B35="","",'8. Seguimiento Cuatrimestral'!B33:B35)</f>
        <v/>
      </c>
      <c r="C33" s="103" t="str">
        <f>IF('8. Seguimiento Cuatrimestral'!C33:C35="","",'8. Seguimiento Cuatrimestral'!C33:C35)</f>
        <v/>
      </c>
      <c r="D33" s="103" t="str">
        <f>IF('8. Seguimiento Cuatrimestral'!D33:D35="","",'8. Seguimiento Cuatrimestral'!D33:D35)</f>
        <v/>
      </c>
      <c r="E33" s="120">
        <f>'8. Seguimiento Cuatrimestral'!F33:F35</f>
        <v>0</v>
      </c>
      <c r="F33" s="120">
        <f>'8. Seguimiento Cuatrimestral'!K33:K35</f>
        <v>0</v>
      </c>
      <c r="G33" s="120">
        <f>'8. Seguimiento Cuatrimestral'!N33:N35</f>
        <v>0</v>
      </c>
      <c r="H33" s="120">
        <f>'8. Seguimiento Cuatrimestral'!S33:S35</f>
        <v>0</v>
      </c>
      <c r="I33" s="120">
        <f>'8. Seguimiento Cuatrimestral'!V33:V35</f>
        <v>0</v>
      </c>
      <c r="J33" s="120">
        <f>'8. Seguimiento Cuatrimestral'!AA33:AA35</f>
        <v>0</v>
      </c>
      <c r="K33" s="3"/>
      <c r="L33" s="3"/>
      <c r="M33" s="3"/>
      <c r="N33" s="3"/>
      <c r="O33" s="3"/>
      <c r="P33" s="3"/>
      <c r="Q33" s="3"/>
      <c r="R33" s="3"/>
      <c r="S33" s="3"/>
      <c r="T33" s="3"/>
      <c r="U33" s="3"/>
      <c r="V33" s="3"/>
      <c r="W33" s="3"/>
      <c r="X33" s="3"/>
      <c r="Y33" s="3"/>
      <c r="Z33" s="4"/>
    </row>
    <row r="34" spans="1:26" ht="15.75" customHeight="1">
      <c r="A34" s="82"/>
      <c r="B34" s="82"/>
      <c r="C34" s="82"/>
      <c r="D34" s="82"/>
      <c r="E34" s="82"/>
      <c r="F34" s="82"/>
      <c r="G34" s="82"/>
      <c r="H34" s="82"/>
      <c r="I34" s="82"/>
      <c r="J34" s="82"/>
      <c r="K34" s="3"/>
      <c r="L34" s="3"/>
      <c r="M34" s="3"/>
      <c r="N34" s="3"/>
      <c r="O34" s="3"/>
      <c r="P34" s="3"/>
      <c r="Q34" s="3"/>
      <c r="R34" s="3"/>
      <c r="S34" s="3"/>
      <c r="T34" s="3"/>
      <c r="U34" s="3"/>
      <c r="V34" s="3"/>
      <c r="W34" s="3"/>
      <c r="X34" s="3"/>
      <c r="Y34" s="3"/>
      <c r="Z34" s="4"/>
    </row>
    <row r="35" spans="1:26" ht="15.75" customHeight="1">
      <c r="A35" s="83"/>
      <c r="B35" s="83"/>
      <c r="C35" s="83"/>
      <c r="D35" s="83"/>
      <c r="E35" s="83"/>
      <c r="F35" s="83"/>
      <c r="G35" s="83"/>
      <c r="H35" s="83"/>
      <c r="I35" s="83"/>
      <c r="J35" s="83"/>
      <c r="K35" s="3"/>
      <c r="L35" s="3"/>
      <c r="M35" s="3"/>
      <c r="N35" s="3"/>
      <c r="O35" s="3"/>
      <c r="P35" s="3"/>
      <c r="Q35" s="3"/>
      <c r="R35" s="3"/>
      <c r="S35" s="3"/>
      <c r="T35" s="3"/>
      <c r="U35" s="3"/>
      <c r="V35" s="3"/>
      <c r="W35" s="3"/>
      <c r="X35" s="3"/>
      <c r="Y35" s="3"/>
      <c r="Z35" s="4"/>
    </row>
    <row r="36" spans="1:26" ht="16.5" customHeight="1">
      <c r="A36" s="89">
        <v>10</v>
      </c>
      <c r="B36" s="103" t="str">
        <f>IF('8. Seguimiento Cuatrimestral'!B36:B38="","",'8. Seguimiento Cuatrimestral'!B36:B38)</f>
        <v/>
      </c>
      <c r="C36" s="103" t="str">
        <f>IF('8. Seguimiento Cuatrimestral'!C36:C38="","",'8. Seguimiento Cuatrimestral'!C36:C38)</f>
        <v/>
      </c>
      <c r="D36" s="103" t="str">
        <f>IF('8. Seguimiento Cuatrimestral'!D36:D38="","",'8. Seguimiento Cuatrimestral'!D36:D38)</f>
        <v/>
      </c>
      <c r="E36" s="120">
        <f>'8. Seguimiento Cuatrimestral'!F36:F38</f>
        <v>0</v>
      </c>
      <c r="F36" s="120">
        <f>'8. Seguimiento Cuatrimestral'!K36:K38</f>
        <v>0</v>
      </c>
      <c r="G36" s="120">
        <f>'8. Seguimiento Cuatrimestral'!N36:N38</f>
        <v>0</v>
      </c>
      <c r="H36" s="120">
        <f>'8. Seguimiento Cuatrimestral'!S36:S38</f>
        <v>0</v>
      </c>
      <c r="I36" s="120">
        <f>'8. Seguimiento Cuatrimestral'!V36:V38</f>
        <v>0</v>
      </c>
      <c r="J36" s="120">
        <f>'8. Seguimiento Cuatrimestral'!AA36:AA38</f>
        <v>0</v>
      </c>
      <c r="K36" s="3"/>
      <c r="L36" s="3"/>
      <c r="M36" s="3"/>
      <c r="N36" s="3"/>
      <c r="O36" s="3"/>
      <c r="P36" s="3"/>
      <c r="Q36" s="3"/>
      <c r="R36" s="3"/>
      <c r="S36" s="3"/>
      <c r="T36" s="3"/>
      <c r="U36" s="3"/>
      <c r="V36" s="3"/>
      <c r="W36" s="3"/>
      <c r="X36" s="3"/>
      <c r="Y36" s="3"/>
      <c r="Z36" s="4"/>
    </row>
    <row r="37" spans="1:26" ht="15.75" customHeight="1">
      <c r="A37" s="82"/>
      <c r="B37" s="82"/>
      <c r="C37" s="82"/>
      <c r="D37" s="82"/>
      <c r="E37" s="82"/>
      <c r="F37" s="82"/>
      <c r="G37" s="82"/>
      <c r="H37" s="82"/>
      <c r="I37" s="82"/>
      <c r="J37" s="82"/>
      <c r="K37" s="3"/>
      <c r="L37" s="3"/>
      <c r="M37" s="3"/>
      <c r="N37" s="3"/>
      <c r="O37" s="3"/>
      <c r="P37" s="3"/>
      <c r="Q37" s="3"/>
      <c r="R37" s="3"/>
      <c r="S37" s="3"/>
      <c r="T37" s="3"/>
      <c r="U37" s="3"/>
      <c r="V37" s="3"/>
      <c r="W37" s="3"/>
      <c r="X37" s="3"/>
      <c r="Y37" s="3"/>
      <c r="Z37" s="4"/>
    </row>
    <row r="38" spans="1:26" ht="15.75" customHeight="1">
      <c r="A38" s="83"/>
      <c r="B38" s="83"/>
      <c r="C38" s="83"/>
      <c r="D38" s="83"/>
      <c r="E38" s="83"/>
      <c r="F38" s="83"/>
      <c r="G38" s="83"/>
      <c r="H38" s="83"/>
      <c r="I38" s="83"/>
      <c r="J38" s="83"/>
      <c r="K38" s="3"/>
      <c r="L38" s="3"/>
      <c r="M38" s="3"/>
      <c r="N38" s="3"/>
      <c r="O38" s="3"/>
      <c r="P38" s="3"/>
      <c r="Q38" s="3"/>
      <c r="R38" s="3"/>
      <c r="S38" s="3"/>
      <c r="T38" s="3"/>
      <c r="U38" s="3"/>
      <c r="V38" s="3"/>
      <c r="W38" s="3"/>
      <c r="X38" s="3"/>
      <c r="Y38" s="3"/>
      <c r="Z38" s="4"/>
    </row>
    <row r="39" spans="1:26" ht="16.5" customHeight="1">
      <c r="A39" s="89">
        <v>11</v>
      </c>
      <c r="B39" s="103" t="str">
        <f>IF('8. Seguimiento Cuatrimestral'!B39:B41="","",'8. Seguimiento Cuatrimestral'!B39:B41)</f>
        <v/>
      </c>
      <c r="C39" s="103" t="str">
        <f>IF('8. Seguimiento Cuatrimestral'!C39:C41="","",'8. Seguimiento Cuatrimestral'!C39:C41)</f>
        <v/>
      </c>
      <c r="D39" s="103" t="str">
        <f>IF('8. Seguimiento Cuatrimestral'!D39:D41="","",'8. Seguimiento Cuatrimestral'!D39:D41)</f>
        <v/>
      </c>
      <c r="E39" s="120">
        <f>'8. Seguimiento Cuatrimestral'!F39:F41</f>
        <v>0</v>
      </c>
      <c r="F39" s="120">
        <f>'8. Seguimiento Cuatrimestral'!K39:K41</f>
        <v>0</v>
      </c>
      <c r="G39" s="120">
        <f>'8. Seguimiento Cuatrimestral'!N39:N41</f>
        <v>0</v>
      </c>
      <c r="H39" s="120">
        <f>'8. Seguimiento Cuatrimestral'!S39:S41</f>
        <v>0</v>
      </c>
      <c r="I39" s="120">
        <f>'8. Seguimiento Cuatrimestral'!V39:V41</f>
        <v>0</v>
      </c>
      <c r="J39" s="120">
        <f>'8. Seguimiento Cuatrimestral'!AA39:AA41</f>
        <v>0</v>
      </c>
      <c r="K39" s="3"/>
      <c r="L39" s="3"/>
      <c r="M39" s="3"/>
      <c r="N39" s="3"/>
      <c r="O39" s="3"/>
      <c r="P39" s="3"/>
      <c r="Q39" s="3"/>
      <c r="R39" s="3"/>
      <c r="S39" s="3"/>
      <c r="T39" s="3"/>
      <c r="U39" s="3"/>
      <c r="V39" s="3"/>
      <c r="W39" s="3"/>
      <c r="X39" s="3"/>
      <c r="Y39" s="3"/>
      <c r="Z39" s="4"/>
    </row>
    <row r="40" spans="1:26" ht="15.75" customHeight="1">
      <c r="A40" s="82"/>
      <c r="B40" s="82"/>
      <c r="C40" s="82"/>
      <c r="D40" s="82"/>
      <c r="E40" s="82"/>
      <c r="F40" s="82"/>
      <c r="G40" s="82"/>
      <c r="H40" s="82"/>
      <c r="I40" s="82"/>
      <c r="J40" s="82"/>
      <c r="K40" s="3"/>
      <c r="L40" s="3"/>
      <c r="M40" s="3"/>
      <c r="N40" s="3"/>
      <c r="O40" s="3"/>
      <c r="P40" s="3"/>
      <c r="Q40" s="3"/>
      <c r="R40" s="3"/>
      <c r="S40" s="3"/>
      <c r="T40" s="3"/>
      <c r="U40" s="3"/>
      <c r="V40" s="3"/>
      <c r="W40" s="3"/>
      <c r="X40" s="3"/>
      <c r="Y40" s="3"/>
      <c r="Z40" s="4"/>
    </row>
    <row r="41" spans="1:26" ht="15.75" customHeight="1">
      <c r="A41" s="83"/>
      <c r="B41" s="83"/>
      <c r="C41" s="83"/>
      <c r="D41" s="83"/>
      <c r="E41" s="83"/>
      <c r="F41" s="83"/>
      <c r="G41" s="83"/>
      <c r="H41" s="83"/>
      <c r="I41" s="83"/>
      <c r="J41" s="83"/>
      <c r="K41" s="3"/>
      <c r="L41" s="3"/>
      <c r="M41" s="3"/>
      <c r="N41" s="3"/>
      <c r="O41" s="3"/>
      <c r="P41" s="3"/>
      <c r="Q41" s="3"/>
      <c r="R41" s="3"/>
      <c r="S41" s="3"/>
      <c r="T41" s="3"/>
      <c r="U41" s="3"/>
      <c r="V41" s="3"/>
      <c r="W41" s="3"/>
      <c r="X41" s="3"/>
      <c r="Y41" s="3"/>
      <c r="Z41" s="4"/>
    </row>
    <row r="42" spans="1:26" ht="16.5" customHeight="1">
      <c r="A42" s="89">
        <v>12</v>
      </c>
      <c r="B42" s="103" t="str">
        <f>IF('8. Seguimiento Cuatrimestral'!B42:B44="","",'8. Seguimiento Cuatrimestral'!B42:B44)</f>
        <v/>
      </c>
      <c r="C42" s="103" t="str">
        <f>IF('8. Seguimiento Cuatrimestral'!C42:C44="","",'8. Seguimiento Cuatrimestral'!C42:C44)</f>
        <v/>
      </c>
      <c r="D42" s="103" t="str">
        <f>IF('8. Seguimiento Cuatrimestral'!D42:D44="","",'8. Seguimiento Cuatrimestral'!D42:D44)</f>
        <v/>
      </c>
      <c r="E42" s="120">
        <f>'8. Seguimiento Cuatrimestral'!F42:F44</f>
        <v>0</v>
      </c>
      <c r="F42" s="120">
        <f>'8. Seguimiento Cuatrimestral'!K42:K44</f>
        <v>0</v>
      </c>
      <c r="G42" s="120">
        <f>'8. Seguimiento Cuatrimestral'!N42:N44</f>
        <v>0</v>
      </c>
      <c r="H42" s="120">
        <f>'8. Seguimiento Cuatrimestral'!S42:S44</f>
        <v>0</v>
      </c>
      <c r="I42" s="120">
        <f>'8. Seguimiento Cuatrimestral'!V42:V44</f>
        <v>0</v>
      </c>
      <c r="J42" s="120">
        <f>'8. Seguimiento Cuatrimestral'!AA42:AA44</f>
        <v>0</v>
      </c>
      <c r="K42" s="3"/>
      <c r="L42" s="3"/>
      <c r="M42" s="3"/>
      <c r="N42" s="3"/>
      <c r="O42" s="3"/>
      <c r="P42" s="3"/>
      <c r="Q42" s="3"/>
      <c r="R42" s="3"/>
      <c r="S42" s="3"/>
      <c r="T42" s="3"/>
      <c r="U42" s="3"/>
      <c r="V42" s="3"/>
      <c r="W42" s="3"/>
      <c r="X42" s="3"/>
      <c r="Y42" s="3"/>
      <c r="Z42" s="4"/>
    </row>
    <row r="43" spans="1:26" ht="15.75" customHeight="1">
      <c r="A43" s="82"/>
      <c r="B43" s="82"/>
      <c r="C43" s="82"/>
      <c r="D43" s="82"/>
      <c r="E43" s="82"/>
      <c r="F43" s="82"/>
      <c r="G43" s="82"/>
      <c r="H43" s="82"/>
      <c r="I43" s="82"/>
      <c r="J43" s="82"/>
      <c r="K43" s="3"/>
      <c r="L43" s="3"/>
      <c r="M43" s="3"/>
      <c r="N43" s="3"/>
      <c r="O43" s="3"/>
      <c r="P43" s="3"/>
      <c r="Q43" s="3"/>
      <c r="R43" s="3"/>
      <c r="S43" s="3"/>
      <c r="T43" s="3"/>
      <c r="U43" s="3"/>
      <c r="V43" s="3"/>
      <c r="W43" s="3"/>
      <c r="X43" s="3"/>
      <c r="Y43" s="3"/>
      <c r="Z43" s="4"/>
    </row>
    <row r="44" spans="1:26" ht="15.75" customHeight="1">
      <c r="A44" s="83"/>
      <c r="B44" s="83"/>
      <c r="C44" s="83"/>
      <c r="D44" s="83"/>
      <c r="E44" s="83"/>
      <c r="F44" s="83"/>
      <c r="G44" s="83"/>
      <c r="H44" s="83"/>
      <c r="I44" s="83"/>
      <c r="J44" s="83"/>
      <c r="K44" s="3"/>
      <c r="L44" s="3"/>
      <c r="M44" s="3"/>
      <c r="N44" s="3"/>
      <c r="O44" s="3"/>
      <c r="P44" s="3"/>
      <c r="Q44" s="3"/>
      <c r="R44" s="3"/>
      <c r="S44" s="3"/>
      <c r="T44" s="3"/>
      <c r="U44" s="3"/>
      <c r="V44" s="3"/>
      <c r="W44" s="3"/>
      <c r="X44" s="3"/>
      <c r="Y44" s="3"/>
      <c r="Z44" s="4"/>
    </row>
    <row r="45" spans="1:26" ht="16.5" customHeight="1">
      <c r="A45" s="89">
        <v>13</v>
      </c>
      <c r="B45" s="103" t="str">
        <f>IF('8. Seguimiento Cuatrimestral'!B45:B47="","",'8. Seguimiento Cuatrimestral'!B45:B47)</f>
        <v/>
      </c>
      <c r="C45" s="103" t="str">
        <f>IF('8. Seguimiento Cuatrimestral'!C45:C47="","",'8. Seguimiento Cuatrimestral'!C45:C47)</f>
        <v/>
      </c>
      <c r="D45" s="103" t="str">
        <f>IF('8. Seguimiento Cuatrimestral'!D45:D47="","",'8. Seguimiento Cuatrimestral'!D45:D47)</f>
        <v/>
      </c>
      <c r="E45" s="120">
        <f>'8. Seguimiento Cuatrimestral'!F45:F47</f>
        <v>0</v>
      </c>
      <c r="F45" s="120">
        <f>'8. Seguimiento Cuatrimestral'!K45:K47</f>
        <v>0</v>
      </c>
      <c r="G45" s="120">
        <f>'8. Seguimiento Cuatrimestral'!N45:N47</f>
        <v>0</v>
      </c>
      <c r="H45" s="120">
        <f>'8. Seguimiento Cuatrimestral'!S45:S47</f>
        <v>0</v>
      </c>
      <c r="I45" s="120">
        <f>'8. Seguimiento Cuatrimestral'!V45:V47</f>
        <v>0</v>
      </c>
      <c r="J45" s="120">
        <f>'8. Seguimiento Cuatrimestral'!AA45:AA47</f>
        <v>0</v>
      </c>
      <c r="K45" s="3"/>
      <c r="L45" s="3"/>
      <c r="M45" s="3"/>
      <c r="N45" s="3"/>
      <c r="O45" s="3"/>
      <c r="P45" s="3"/>
      <c r="Q45" s="3"/>
      <c r="R45" s="3"/>
      <c r="S45" s="3"/>
      <c r="T45" s="3"/>
      <c r="U45" s="3"/>
      <c r="V45" s="3"/>
      <c r="W45" s="3"/>
      <c r="X45" s="3"/>
      <c r="Y45" s="3"/>
      <c r="Z45" s="4"/>
    </row>
    <row r="46" spans="1:26" ht="15.75" customHeight="1">
      <c r="A46" s="82"/>
      <c r="B46" s="82"/>
      <c r="C46" s="82"/>
      <c r="D46" s="82"/>
      <c r="E46" s="82"/>
      <c r="F46" s="82"/>
      <c r="G46" s="82"/>
      <c r="H46" s="82"/>
      <c r="I46" s="82"/>
      <c r="J46" s="82"/>
      <c r="K46" s="3"/>
      <c r="L46" s="3"/>
      <c r="M46" s="3"/>
      <c r="N46" s="3"/>
      <c r="O46" s="3"/>
      <c r="P46" s="3"/>
      <c r="Q46" s="3"/>
      <c r="R46" s="3"/>
      <c r="S46" s="3"/>
      <c r="T46" s="3"/>
      <c r="U46" s="3"/>
      <c r="V46" s="3"/>
      <c r="W46" s="3"/>
      <c r="X46" s="3"/>
      <c r="Y46" s="3"/>
      <c r="Z46" s="4"/>
    </row>
    <row r="47" spans="1:26" ht="15.75" customHeight="1">
      <c r="A47" s="83"/>
      <c r="B47" s="83"/>
      <c r="C47" s="83"/>
      <c r="D47" s="83"/>
      <c r="E47" s="83"/>
      <c r="F47" s="83"/>
      <c r="G47" s="83"/>
      <c r="H47" s="83"/>
      <c r="I47" s="83"/>
      <c r="J47" s="83"/>
      <c r="K47" s="3"/>
      <c r="L47" s="3"/>
      <c r="M47" s="3"/>
      <c r="N47" s="3"/>
      <c r="O47" s="3"/>
      <c r="P47" s="3"/>
      <c r="Q47" s="3"/>
      <c r="R47" s="3"/>
      <c r="S47" s="3"/>
      <c r="T47" s="3"/>
      <c r="U47" s="3"/>
      <c r="V47" s="3"/>
      <c r="W47" s="3"/>
      <c r="X47" s="3"/>
      <c r="Y47" s="3"/>
      <c r="Z47" s="4"/>
    </row>
    <row r="48" spans="1:26" ht="16.5" customHeight="1">
      <c r="A48" s="89">
        <v>14</v>
      </c>
      <c r="B48" s="103" t="str">
        <f>IF('8. Seguimiento Cuatrimestral'!B48:B50="","",'8. Seguimiento Cuatrimestral'!B48:B50)</f>
        <v/>
      </c>
      <c r="C48" s="103" t="str">
        <f>IF('8. Seguimiento Cuatrimestral'!C48:C50="","",'8. Seguimiento Cuatrimestral'!C48:C50)</f>
        <v/>
      </c>
      <c r="D48" s="103" t="str">
        <f>IF('8. Seguimiento Cuatrimestral'!D48:D50="","",'8. Seguimiento Cuatrimestral'!D48:D50)</f>
        <v/>
      </c>
      <c r="E48" s="120">
        <f>'8. Seguimiento Cuatrimestral'!F48:F50</f>
        <v>0</v>
      </c>
      <c r="F48" s="120">
        <f>'8. Seguimiento Cuatrimestral'!K48:K50</f>
        <v>0</v>
      </c>
      <c r="G48" s="120">
        <f>'8. Seguimiento Cuatrimestral'!N48:N50</f>
        <v>0</v>
      </c>
      <c r="H48" s="120">
        <f>'8. Seguimiento Cuatrimestral'!S48:S50</f>
        <v>0</v>
      </c>
      <c r="I48" s="120">
        <f>'8. Seguimiento Cuatrimestral'!V48:V50</f>
        <v>0</v>
      </c>
      <c r="J48" s="120">
        <f>'8. Seguimiento Cuatrimestral'!AA48:AA50</f>
        <v>0</v>
      </c>
      <c r="K48" s="3"/>
      <c r="L48" s="3"/>
      <c r="M48" s="3"/>
      <c r="N48" s="3"/>
      <c r="O48" s="3"/>
      <c r="P48" s="3"/>
      <c r="Q48" s="3"/>
      <c r="R48" s="3"/>
      <c r="S48" s="3"/>
      <c r="T48" s="3"/>
      <c r="U48" s="3"/>
      <c r="V48" s="3"/>
      <c r="W48" s="3"/>
      <c r="X48" s="3"/>
      <c r="Y48" s="3"/>
      <c r="Z48" s="4"/>
    </row>
    <row r="49" spans="1:26" ht="15.75" customHeight="1">
      <c r="A49" s="82"/>
      <c r="B49" s="82"/>
      <c r="C49" s="82"/>
      <c r="D49" s="82"/>
      <c r="E49" s="82"/>
      <c r="F49" s="82"/>
      <c r="G49" s="82"/>
      <c r="H49" s="82"/>
      <c r="I49" s="82"/>
      <c r="J49" s="82"/>
      <c r="K49" s="3"/>
      <c r="L49" s="3"/>
      <c r="M49" s="3"/>
      <c r="N49" s="3"/>
      <c r="O49" s="3"/>
      <c r="P49" s="3"/>
      <c r="Q49" s="3"/>
      <c r="R49" s="3"/>
      <c r="S49" s="3"/>
      <c r="T49" s="3"/>
      <c r="U49" s="3"/>
      <c r="V49" s="3"/>
      <c r="W49" s="3"/>
      <c r="X49" s="3"/>
      <c r="Y49" s="3"/>
      <c r="Z49" s="4"/>
    </row>
    <row r="50" spans="1:26" ht="15.75" customHeight="1">
      <c r="A50" s="83"/>
      <c r="B50" s="83"/>
      <c r="C50" s="83"/>
      <c r="D50" s="83"/>
      <c r="E50" s="83"/>
      <c r="F50" s="83"/>
      <c r="G50" s="83"/>
      <c r="H50" s="83"/>
      <c r="I50" s="83"/>
      <c r="J50" s="83"/>
      <c r="K50" s="3"/>
      <c r="L50" s="3"/>
      <c r="M50" s="3"/>
      <c r="N50" s="3"/>
      <c r="O50" s="3"/>
      <c r="P50" s="3"/>
      <c r="Q50" s="3"/>
      <c r="R50" s="3"/>
      <c r="S50" s="3"/>
      <c r="T50" s="3"/>
      <c r="U50" s="3"/>
      <c r="V50" s="3"/>
      <c r="W50" s="3"/>
      <c r="X50" s="3"/>
      <c r="Y50" s="3"/>
      <c r="Z50" s="4"/>
    </row>
    <row r="51" spans="1:26" ht="16.5" customHeight="1">
      <c r="A51" s="89">
        <v>15</v>
      </c>
      <c r="B51" s="103" t="str">
        <f>IF('8. Seguimiento Cuatrimestral'!B51:B53="","",'8. Seguimiento Cuatrimestral'!B51:B53)</f>
        <v/>
      </c>
      <c r="C51" s="103" t="str">
        <f>IF('8. Seguimiento Cuatrimestral'!C51:C53="","",'8. Seguimiento Cuatrimestral'!C51:C53)</f>
        <v/>
      </c>
      <c r="D51" s="103" t="str">
        <f>IF('8. Seguimiento Cuatrimestral'!D51:D53="","",'8. Seguimiento Cuatrimestral'!D51:D53)</f>
        <v/>
      </c>
      <c r="E51" s="120">
        <f>'8. Seguimiento Cuatrimestral'!F51:F53</f>
        <v>0</v>
      </c>
      <c r="F51" s="120">
        <f>'8. Seguimiento Cuatrimestral'!K51:K53</f>
        <v>0</v>
      </c>
      <c r="G51" s="120">
        <f>'8. Seguimiento Cuatrimestral'!N51:N53</f>
        <v>0</v>
      </c>
      <c r="H51" s="120">
        <f>'8. Seguimiento Cuatrimestral'!S51:S53</f>
        <v>0</v>
      </c>
      <c r="I51" s="120">
        <f>'8. Seguimiento Cuatrimestral'!V51:V53</f>
        <v>0</v>
      </c>
      <c r="J51" s="120">
        <f>'8. Seguimiento Cuatrimestral'!AA51:AA53</f>
        <v>0</v>
      </c>
      <c r="K51" s="3"/>
      <c r="L51" s="3"/>
      <c r="M51" s="3"/>
      <c r="N51" s="3"/>
      <c r="O51" s="3"/>
      <c r="P51" s="3"/>
      <c r="Q51" s="3"/>
      <c r="R51" s="3"/>
      <c r="S51" s="3"/>
      <c r="T51" s="3"/>
      <c r="U51" s="3"/>
      <c r="V51" s="3"/>
      <c r="W51" s="3"/>
      <c r="X51" s="3"/>
      <c r="Y51" s="3"/>
      <c r="Z51" s="4"/>
    </row>
    <row r="52" spans="1:26" ht="15.75" customHeight="1">
      <c r="A52" s="82"/>
      <c r="B52" s="82"/>
      <c r="C52" s="82"/>
      <c r="D52" s="82"/>
      <c r="E52" s="82"/>
      <c r="F52" s="82"/>
      <c r="G52" s="82"/>
      <c r="H52" s="82"/>
      <c r="I52" s="82"/>
      <c r="J52" s="82"/>
      <c r="K52" s="3"/>
      <c r="L52" s="3"/>
      <c r="M52" s="3"/>
      <c r="N52" s="3"/>
      <c r="O52" s="3"/>
      <c r="P52" s="3"/>
      <c r="Q52" s="3"/>
      <c r="R52" s="3"/>
      <c r="S52" s="3"/>
      <c r="T52" s="3"/>
      <c r="U52" s="3"/>
      <c r="V52" s="3"/>
      <c r="W52" s="3"/>
      <c r="X52" s="3"/>
      <c r="Y52" s="3"/>
      <c r="Z52" s="4"/>
    </row>
    <row r="53" spans="1:26" ht="15.75" customHeight="1">
      <c r="A53" s="83"/>
      <c r="B53" s="83"/>
      <c r="C53" s="83"/>
      <c r="D53" s="83"/>
      <c r="E53" s="83"/>
      <c r="F53" s="83"/>
      <c r="G53" s="83"/>
      <c r="H53" s="83"/>
      <c r="I53" s="83"/>
      <c r="J53" s="83"/>
      <c r="K53" s="3"/>
      <c r="L53" s="3"/>
      <c r="M53" s="3"/>
      <c r="N53" s="3"/>
      <c r="O53" s="3"/>
      <c r="P53" s="3"/>
      <c r="Q53" s="3"/>
      <c r="R53" s="3"/>
      <c r="S53" s="3"/>
      <c r="T53" s="3"/>
      <c r="U53" s="3"/>
      <c r="V53" s="3"/>
      <c r="W53" s="3"/>
      <c r="X53" s="3"/>
      <c r="Y53" s="3"/>
      <c r="Z53" s="4"/>
    </row>
    <row r="54" spans="1:26" ht="16.5" customHeight="1">
      <c r="A54" s="89">
        <v>16</v>
      </c>
      <c r="B54" s="103" t="str">
        <f>IF('8. Seguimiento Cuatrimestral'!B54:B56="","",'8. Seguimiento Cuatrimestral'!B54:B56)</f>
        <v/>
      </c>
      <c r="C54" s="103" t="str">
        <f>IF('8. Seguimiento Cuatrimestral'!C54:C56="","",'8. Seguimiento Cuatrimestral'!C54:C56)</f>
        <v/>
      </c>
      <c r="D54" s="103" t="str">
        <f>IF('8. Seguimiento Cuatrimestral'!D54:D56="","",'8. Seguimiento Cuatrimestral'!D54:D56)</f>
        <v/>
      </c>
      <c r="E54" s="120">
        <f>'8. Seguimiento Cuatrimestral'!F54:F56</f>
        <v>0</v>
      </c>
      <c r="F54" s="120">
        <f>'8. Seguimiento Cuatrimestral'!K54:K56</f>
        <v>0</v>
      </c>
      <c r="G54" s="120">
        <f>'8. Seguimiento Cuatrimestral'!N54:N56</f>
        <v>0</v>
      </c>
      <c r="H54" s="120">
        <f>'8. Seguimiento Cuatrimestral'!S54:S56</f>
        <v>0</v>
      </c>
      <c r="I54" s="120">
        <f>'8. Seguimiento Cuatrimestral'!V54:V56</f>
        <v>0</v>
      </c>
      <c r="J54" s="120">
        <f>'8. Seguimiento Cuatrimestral'!AA54:AA56</f>
        <v>0</v>
      </c>
      <c r="K54" s="3"/>
      <c r="L54" s="3"/>
      <c r="M54" s="3"/>
      <c r="N54" s="3"/>
      <c r="O54" s="3"/>
      <c r="P54" s="3"/>
      <c r="Q54" s="3"/>
      <c r="R54" s="3"/>
      <c r="S54" s="3"/>
      <c r="T54" s="3"/>
      <c r="U54" s="3"/>
      <c r="V54" s="3"/>
      <c r="W54" s="3"/>
      <c r="X54" s="3"/>
      <c r="Y54" s="3"/>
      <c r="Z54" s="4"/>
    </row>
    <row r="55" spans="1:26" ht="15.75" customHeight="1">
      <c r="A55" s="82"/>
      <c r="B55" s="82"/>
      <c r="C55" s="82"/>
      <c r="D55" s="82"/>
      <c r="E55" s="82"/>
      <c r="F55" s="82"/>
      <c r="G55" s="82"/>
      <c r="H55" s="82"/>
      <c r="I55" s="82"/>
      <c r="J55" s="82"/>
      <c r="K55" s="3"/>
      <c r="L55" s="3"/>
      <c r="M55" s="3"/>
      <c r="N55" s="3"/>
      <c r="O55" s="3"/>
      <c r="P55" s="3"/>
      <c r="Q55" s="3"/>
      <c r="R55" s="3"/>
      <c r="S55" s="3"/>
      <c r="T55" s="3"/>
      <c r="U55" s="3"/>
      <c r="V55" s="3"/>
      <c r="W55" s="3"/>
      <c r="X55" s="3"/>
      <c r="Y55" s="3"/>
      <c r="Z55" s="4"/>
    </row>
    <row r="56" spans="1:26" ht="15.75" customHeight="1">
      <c r="A56" s="83"/>
      <c r="B56" s="83"/>
      <c r="C56" s="83"/>
      <c r="D56" s="83"/>
      <c r="E56" s="83"/>
      <c r="F56" s="83"/>
      <c r="G56" s="83"/>
      <c r="H56" s="83"/>
      <c r="I56" s="83"/>
      <c r="J56" s="83"/>
      <c r="K56" s="3"/>
      <c r="L56" s="3"/>
      <c r="M56" s="3"/>
      <c r="N56" s="3"/>
      <c r="O56" s="3"/>
      <c r="P56" s="3"/>
      <c r="Q56" s="3"/>
      <c r="R56" s="3"/>
      <c r="S56" s="3"/>
      <c r="T56" s="3"/>
      <c r="U56" s="3"/>
      <c r="V56" s="3"/>
      <c r="W56" s="3"/>
      <c r="X56" s="3"/>
      <c r="Y56" s="3"/>
      <c r="Z56" s="4"/>
    </row>
    <row r="57" spans="1:26" ht="16.5" customHeight="1">
      <c r="A57" s="89">
        <v>17</v>
      </c>
      <c r="B57" s="103" t="str">
        <f>IF('8. Seguimiento Cuatrimestral'!B57:B59="","",'8. Seguimiento Cuatrimestral'!B57:B59)</f>
        <v/>
      </c>
      <c r="C57" s="103" t="str">
        <f>IF('8. Seguimiento Cuatrimestral'!C57:C59="","",'8. Seguimiento Cuatrimestral'!C57:C59)</f>
        <v/>
      </c>
      <c r="D57" s="103" t="str">
        <f>IF('8. Seguimiento Cuatrimestral'!D57:D59="","",'8. Seguimiento Cuatrimestral'!D57:D59)</f>
        <v/>
      </c>
      <c r="E57" s="120">
        <f>'8. Seguimiento Cuatrimestral'!F57:F59</f>
        <v>0</v>
      </c>
      <c r="F57" s="120">
        <f>'8. Seguimiento Cuatrimestral'!K57:K59</f>
        <v>0</v>
      </c>
      <c r="G57" s="120">
        <f>'8. Seguimiento Cuatrimestral'!N57:N59</f>
        <v>0</v>
      </c>
      <c r="H57" s="120">
        <f>'8. Seguimiento Cuatrimestral'!S57:S59</f>
        <v>0</v>
      </c>
      <c r="I57" s="120">
        <f>'8. Seguimiento Cuatrimestral'!V57:V59</f>
        <v>0</v>
      </c>
      <c r="J57" s="120">
        <f>'8. Seguimiento Cuatrimestral'!AA57:AA59</f>
        <v>0</v>
      </c>
      <c r="K57" s="3"/>
      <c r="L57" s="3"/>
      <c r="M57" s="3"/>
      <c r="N57" s="3"/>
      <c r="O57" s="3"/>
      <c r="P57" s="3"/>
      <c r="Q57" s="3"/>
      <c r="R57" s="3"/>
      <c r="S57" s="3"/>
      <c r="T57" s="3"/>
      <c r="U57" s="3"/>
      <c r="V57" s="3"/>
      <c r="W57" s="3"/>
      <c r="X57" s="3"/>
      <c r="Y57" s="3"/>
      <c r="Z57" s="4"/>
    </row>
    <row r="58" spans="1:26" ht="15.75" customHeight="1">
      <c r="A58" s="82"/>
      <c r="B58" s="82"/>
      <c r="C58" s="82"/>
      <c r="D58" s="82"/>
      <c r="E58" s="82"/>
      <c r="F58" s="82"/>
      <c r="G58" s="82"/>
      <c r="H58" s="82"/>
      <c r="I58" s="82"/>
      <c r="J58" s="82"/>
      <c r="K58" s="3"/>
      <c r="L58" s="3"/>
      <c r="M58" s="3"/>
      <c r="N58" s="3"/>
      <c r="O58" s="3"/>
      <c r="P58" s="3"/>
      <c r="Q58" s="3"/>
      <c r="R58" s="3"/>
      <c r="S58" s="3"/>
      <c r="T58" s="3"/>
      <c r="U58" s="3"/>
      <c r="V58" s="3"/>
      <c r="W58" s="3"/>
      <c r="X58" s="3"/>
      <c r="Y58" s="3"/>
      <c r="Z58" s="4"/>
    </row>
    <row r="59" spans="1:26" ht="15.75" customHeight="1">
      <c r="A59" s="83"/>
      <c r="B59" s="83"/>
      <c r="C59" s="83"/>
      <c r="D59" s="83"/>
      <c r="E59" s="83"/>
      <c r="F59" s="83"/>
      <c r="G59" s="83"/>
      <c r="H59" s="83"/>
      <c r="I59" s="83"/>
      <c r="J59" s="83"/>
      <c r="K59" s="3"/>
      <c r="L59" s="3"/>
      <c r="M59" s="3"/>
      <c r="N59" s="3"/>
      <c r="O59" s="3"/>
      <c r="P59" s="3"/>
      <c r="Q59" s="3"/>
      <c r="R59" s="3"/>
      <c r="S59" s="3"/>
      <c r="T59" s="3"/>
      <c r="U59" s="3"/>
      <c r="V59" s="3"/>
      <c r="W59" s="3"/>
      <c r="X59" s="3"/>
      <c r="Y59" s="3"/>
      <c r="Z59" s="4"/>
    </row>
    <row r="60" spans="1:26" ht="16.5" customHeight="1">
      <c r="A60" s="89">
        <v>18</v>
      </c>
      <c r="B60" s="103" t="str">
        <f>IF('8. Seguimiento Cuatrimestral'!B60:B62="","",'8. Seguimiento Cuatrimestral'!B60:B62)</f>
        <v/>
      </c>
      <c r="C60" s="103" t="str">
        <f>IF('8. Seguimiento Cuatrimestral'!C60:C62="","",'8. Seguimiento Cuatrimestral'!C60:C62)</f>
        <v/>
      </c>
      <c r="D60" s="103" t="str">
        <f>IF('8. Seguimiento Cuatrimestral'!D60:D62="","",'8. Seguimiento Cuatrimestral'!D60:D62)</f>
        <v/>
      </c>
      <c r="E60" s="120">
        <f>'8. Seguimiento Cuatrimestral'!F60:F62</f>
        <v>0</v>
      </c>
      <c r="F60" s="120">
        <f>'8. Seguimiento Cuatrimestral'!K60:K62</f>
        <v>0</v>
      </c>
      <c r="G60" s="120">
        <f>'8. Seguimiento Cuatrimestral'!N60:N62</f>
        <v>0</v>
      </c>
      <c r="H60" s="120">
        <f>'8. Seguimiento Cuatrimestral'!S60:S62</f>
        <v>0</v>
      </c>
      <c r="I60" s="120">
        <f>'8. Seguimiento Cuatrimestral'!V60:V62</f>
        <v>0</v>
      </c>
      <c r="J60" s="120">
        <f>'8. Seguimiento Cuatrimestral'!AA60:AA62</f>
        <v>0</v>
      </c>
      <c r="K60" s="3"/>
      <c r="L60" s="3"/>
      <c r="M60" s="3"/>
      <c r="N60" s="3"/>
      <c r="O60" s="3"/>
      <c r="P60" s="3"/>
      <c r="Q60" s="3"/>
      <c r="R60" s="3"/>
      <c r="S60" s="3"/>
      <c r="T60" s="3"/>
      <c r="U60" s="3"/>
      <c r="V60" s="3"/>
      <c r="W60" s="3"/>
      <c r="X60" s="3"/>
      <c r="Y60" s="3"/>
      <c r="Z60" s="4"/>
    </row>
    <row r="61" spans="1:26" ht="15.75" customHeight="1">
      <c r="A61" s="82"/>
      <c r="B61" s="82"/>
      <c r="C61" s="82"/>
      <c r="D61" s="82"/>
      <c r="E61" s="82"/>
      <c r="F61" s="82"/>
      <c r="G61" s="82"/>
      <c r="H61" s="82"/>
      <c r="I61" s="82"/>
      <c r="J61" s="82"/>
      <c r="K61" s="3"/>
      <c r="L61" s="3"/>
      <c r="M61" s="3"/>
      <c r="N61" s="3"/>
      <c r="O61" s="3"/>
      <c r="P61" s="3"/>
      <c r="Q61" s="3"/>
      <c r="R61" s="3"/>
      <c r="S61" s="3"/>
      <c r="T61" s="3"/>
      <c r="U61" s="3"/>
      <c r="V61" s="3"/>
      <c r="W61" s="3"/>
      <c r="X61" s="3"/>
      <c r="Y61" s="3"/>
      <c r="Z61" s="4"/>
    </row>
    <row r="62" spans="1:26" ht="15.75" customHeight="1">
      <c r="A62" s="83"/>
      <c r="B62" s="83"/>
      <c r="C62" s="83"/>
      <c r="D62" s="83"/>
      <c r="E62" s="83"/>
      <c r="F62" s="83"/>
      <c r="G62" s="83"/>
      <c r="H62" s="83"/>
      <c r="I62" s="83"/>
      <c r="J62" s="83"/>
      <c r="K62" s="3"/>
      <c r="L62" s="3"/>
      <c r="M62" s="3"/>
      <c r="N62" s="3"/>
      <c r="O62" s="3"/>
      <c r="P62" s="3"/>
      <c r="Q62" s="3"/>
      <c r="R62" s="3"/>
      <c r="S62" s="3"/>
      <c r="T62" s="3"/>
      <c r="U62" s="3"/>
      <c r="V62" s="3"/>
      <c r="W62" s="3"/>
      <c r="X62" s="3"/>
      <c r="Y62" s="3"/>
      <c r="Z62" s="4"/>
    </row>
    <row r="63" spans="1:26" ht="16.5" customHeight="1">
      <c r="A63" s="89">
        <v>19</v>
      </c>
      <c r="B63" s="103" t="str">
        <f>IF('8. Seguimiento Cuatrimestral'!B63:B65="","",'8. Seguimiento Cuatrimestral'!B63:B65)</f>
        <v/>
      </c>
      <c r="C63" s="103" t="str">
        <f>IF('8. Seguimiento Cuatrimestral'!C63:C65="","",'8. Seguimiento Cuatrimestral'!C63:C65)</f>
        <v/>
      </c>
      <c r="D63" s="103" t="str">
        <f>IF('8. Seguimiento Cuatrimestral'!D63:D65="","",'8. Seguimiento Cuatrimestral'!D63:D65)</f>
        <v/>
      </c>
      <c r="E63" s="120">
        <f>'8. Seguimiento Cuatrimestral'!F63:F65</f>
        <v>0</v>
      </c>
      <c r="F63" s="120">
        <f>'8. Seguimiento Cuatrimestral'!K63:K65</f>
        <v>0</v>
      </c>
      <c r="G63" s="120">
        <f>'8. Seguimiento Cuatrimestral'!N63:N65</f>
        <v>0</v>
      </c>
      <c r="H63" s="120">
        <f>'8. Seguimiento Cuatrimestral'!S63:S65</f>
        <v>0</v>
      </c>
      <c r="I63" s="120">
        <f>'8. Seguimiento Cuatrimestral'!V63:V65</f>
        <v>0</v>
      </c>
      <c r="J63" s="120">
        <f>'8. Seguimiento Cuatrimestral'!AA63:AA65</f>
        <v>0</v>
      </c>
      <c r="K63" s="3"/>
      <c r="L63" s="3"/>
      <c r="M63" s="3"/>
      <c r="N63" s="3"/>
      <c r="O63" s="3"/>
      <c r="P63" s="3"/>
      <c r="Q63" s="3"/>
      <c r="R63" s="3"/>
      <c r="S63" s="3"/>
      <c r="T63" s="3"/>
      <c r="U63" s="3"/>
      <c r="V63" s="3"/>
      <c r="W63" s="3"/>
      <c r="X63" s="3"/>
      <c r="Y63" s="3"/>
      <c r="Z63" s="4"/>
    </row>
    <row r="64" spans="1:26" ht="15.75" customHeight="1">
      <c r="A64" s="82"/>
      <c r="B64" s="82"/>
      <c r="C64" s="82"/>
      <c r="D64" s="82"/>
      <c r="E64" s="82"/>
      <c r="F64" s="82"/>
      <c r="G64" s="82"/>
      <c r="H64" s="82"/>
      <c r="I64" s="82"/>
      <c r="J64" s="82"/>
      <c r="K64" s="3"/>
      <c r="L64" s="3"/>
      <c r="M64" s="3"/>
      <c r="N64" s="3"/>
      <c r="O64" s="3"/>
      <c r="P64" s="3"/>
      <c r="Q64" s="3"/>
      <c r="R64" s="3"/>
      <c r="S64" s="3"/>
      <c r="T64" s="3"/>
      <c r="U64" s="3"/>
      <c r="V64" s="3"/>
      <c r="W64" s="3"/>
      <c r="X64" s="3"/>
      <c r="Y64" s="3"/>
      <c r="Z64" s="4"/>
    </row>
    <row r="65" spans="1:26" ht="15.75" customHeight="1">
      <c r="A65" s="83"/>
      <c r="B65" s="83"/>
      <c r="C65" s="83"/>
      <c r="D65" s="83"/>
      <c r="E65" s="83"/>
      <c r="F65" s="83"/>
      <c r="G65" s="83"/>
      <c r="H65" s="83"/>
      <c r="I65" s="83"/>
      <c r="J65" s="83"/>
      <c r="K65" s="3"/>
      <c r="L65" s="3"/>
      <c r="M65" s="3"/>
      <c r="N65" s="3"/>
      <c r="O65" s="3"/>
      <c r="P65" s="3"/>
      <c r="Q65" s="3"/>
      <c r="R65" s="3"/>
      <c r="S65" s="3"/>
      <c r="T65" s="3"/>
      <c r="U65" s="3"/>
      <c r="V65" s="3"/>
      <c r="W65" s="3"/>
      <c r="X65" s="3"/>
      <c r="Y65" s="3"/>
      <c r="Z65" s="4"/>
    </row>
    <row r="66" spans="1:26" ht="16.5" customHeight="1">
      <c r="A66" s="89">
        <v>20</v>
      </c>
      <c r="B66" s="103" t="str">
        <f>IF('8. Seguimiento Cuatrimestral'!B66:B68="","",'8. Seguimiento Cuatrimestral'!B66:B68)</f>
        <v/>
      </c>
      <c r="C66" s="103" t="str">
        <f>IF('8. Seguimiento Cuatrimestral'!C66:C68="","",'8. Seguimiento Cuatrimestral'!C66:C68)</f>
        <v/>
      </c>
      <c r="D66" s="103" t="str">
        <f>IF('8. Seguimiento Cuatrimestral'!D66:D68="","",'8. Seguimiento Cuatrimestral'!D66:D68)</f>
        <v/>
      </c>
      <c r="E66" s="120">
        <f>'8. Seguimiento Cuatrimestral'!F66:F68</f>
        <v>0</v>
      </c>
      <c r="F66" s="120">
        <f>'8. Seguimiento Cuatrimestral'!K66:K68</f>
        <v>0</v>
      </c>
      <c r="G66" s="120">
        <f>'8. Seguimiento Cuatrimestral'!N66:N68</f>
        <v>0</v>
      </c>
      <c r="H66" s="120">
        <f>'8. Seguimiento Cuatrimestral'!S66:S68</f>
        <v>0</v>
      </c>
      <c r="I66" s="120">
        <f>'8. Seguimiento Cuatrimestral'!V66:V68</f>
        <v>0</v>
      </c>
      <c r="J66" s="120">
        <f>'8. Seguimiento Cuatrimestral'!AA66:AA68</f>
        <v>0</v>
      </c>
      <c r="K66" s="3"/>
      <c r="L66" s="3"/>
      <c r="M66" s="3"/>
      <c r="N66" s="3"/>
      <c r="O66" s="3"/>
      <c r="P66" s="3"/>
      <c r="Q66" s="3"/>
      <c r="R66" s="3"/>
      <c r="S66" s="3"/>
      <c r="T66" s="3"/>
      <c r="U66" s="3"/>
      <c r="V66" s="3"/>
      <c r="W66" s="3"/>
      <c r="X66" s="3"/>
      <c r="Y66" s="3"/>
      <c r="Z66" s="4"/>
    </row>
    <row r="67" spans="1:26" ht="15.75" customHeight="1">
      <c r="A67" s="82"/>
      <c r="B67" s="82"/>
      <c r="C67" s="82"/>
      <c r="D67" s="82"/>
      <c r="E67" s="82"/>
      <c r="F67" s="82"/>
      <c r="G67" s="82"/>
      <c r="H67" s="82"/>
      <c r="I67" s="82"/>
      <c r="J67" s="82"/>
      <c r="K67" s="2"/>
      <c r="L67" s="2"/>
      <c r="M67" s="2"/>
      <c r="N67" s="2"/>
      <c r="O67" s="2"/>
      <c r="P67" s="2"/>
      <c r="Q67" s="2"/>
      <c r="R67" s="2"/>
      <c r="S67" s="2"/>
      <c r="T67" s="2"/>
      <c r="U67" s="2"/>
      <c r="V67" s="2"/>
      <c r="W67" s="2"/>
      <c r="X67" s="2"/>
      <c r="Y67" s="2"/>
      <c r="Z67" s="4"/>
    </row>
    <row r="68" spans="1:26" ht="15.75" customHeight="1">
      <c r="A68" s="83"/>
      <c r="B68" s="83"/>
      <c r="C68" s="83"/>
      <c r="D68" s="83"/>
      <c r="E68" s="83"/>
      <c r="F68" s="83"/>
      <c r="G68" s="83"/>
      <c r="H68" s="83"/>
      <c r="I68" s="83"/>
      <c r="J68" s="83"/>
      <c r="K68" s="2"/>
      <c r="L68" s="2"/>
      <c r="M68" s="2"/>
      <c r="N68" s="2"/>
      <c r="O68" s="2"/>
      <c r="P68" s="2"/>
      <c r="Q68" s="2"/>
      <c r="R68" s="2"/>
      <c r="S68" s="2"/>
      <c r="T68" s="2"/>
      <c r="U68" s="2"/>
      <c r="V68" s="2"/>
      <c r="W68" s="2"/>
      <c r="X68" s="2"/>
      <c r="Y68" s="2"/>
      <c r="Z68" s="4"/>
    </row>
    <row r="69" spans="1:26" ht="23.25" customHeight="1">
      <c r="A69" s="2"/>
      <c r="B69" s="131" t="s">
        <v>402</v>
      </c>
      <c r="C69" s="58"/>
      <c r="D69" s="59"/>
      <c r="E69" s="38">
        <f t="shared" ref="E69:J69" si="0">IFERROR(AVERAGE(E9:E68),"")</f>
        <v>7.3333333333333334E-2</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1" t="s">
        <v>403</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1" t="s">
        <v>404</v>
      </c>
      <c r="C71" s="58"/>
      <c r="D71" s="59"/>
      <c r="E71" s="38">
        <f t="shared" ref="E71:J71" si="1">IFERROR(E69/E70,"")</f>
        <v>0.21999999999999997</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2023-12-20T17:21:47Z</dcterms:modified>
</cp:coreProperties>
</file>