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IDIGER\Mapa de Riesgos\2024\Mapa de Riesgos por Proceso 2024 (PUBLICADOS A 31-01-2024)\"/>
    </mc:Choice>
  </mc:AlternateContent>
  <bookViews>
    <workbookView xWindow="0" yWindow="0" windowWidth="24000" windowHeight="9735" tabRatio="769"/>
  </bookViews>
  <sheets>
    <sheet name="1. Punto de Partida" sheetId="5" r:id="rId1"/>
    <sheet name="2. Identificación del Riesgo" sheetId="7" r:id="rId2"/>
    <sheet name="3. Impacto Riesgo de Corrupción" sheetId="9" r:id="rId3"/>
    <sheet name="4. Riesgo Seguridad Informacion" sheetId="10" r:id="rId4"/>
    <sheet name="5. Valoración de Controles" sheetId="6" r:id="rId5"/>
    <sheet name="6.Valoración Control Corrupción" sheetId="11" r:id="rId6"/>
    <sheet name="7. Mapa de Riesgos General" sheetId="1" r:id="rId7"/>
    <sheet name="8. Seguimiento Cuatrimestral" sheetId="4" r:id="rId8"/>
    <sheet name="9. Seguimiento Consolidado" sheetId="14" r:id="rId9"/>
    <sheet name="Listas" sheetId="3" state="hidden" r:id="rId10"/>
    <sheet name="Datos Hoja 1" sheetId="12"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6" i="7" l="1"/>
  <c r="AG68" i="1"/>
  <c r="AG67" i="1"/>
  <c r="AG66" i="1"/>
  <c r="AG65" i="1"/>
  <c r="AG64" i="1"/>
  <c r="AG63" i="1"/>
  <c r="W68" i="1"/>
  <c r="V68" i="1"/>
  <c r="U68" i="1"/>
  <c r="T68" i="1"/>
  <c r="S68" i="1"/>
  <c r="R68" i="1"/>
  <c r="W67" i="1"/>
  <c r="V67" i="1"/>
  <c r="U67" i="1"/>
  <c r="T67" i="1"/>
  <c r="S67" i="1"/>
  <c r="R67" i="1"/>
  <c r="W66" i="1"/>
  <c r="V66" i="1"/>
  <c r="U66" i="1"/>
  <c r="T66" i="1"/>
  <c r="S66" i="1"/>
  <c r="R66" i="1"/>
  <c r="W65" i="1"/>
  <c r="V65" i="1"/>
  <c r="U65" i="1"/>
  <c r="T65" i="1"/>
  <c r="S65" i="1"/>
  <c r="R65" i="1"/>
  <c r="W64" i="1"/>
  <c r="V64" i="1"/>
  <c r="U64" i="1"/>
  <c r="T64" i="1"/>
  <c r="S64" i="1"/>
  <c r="R64" i="1"/>
  <c r="W63" i="1"/>
  <c r="V63" i="1"/>
  <c r="U63" i="1"/>
  <c r="T63" i="1"/>
  <c r="S63" i="1"/>
  <c r="R63" i="1"/>
  <c r="Q68" i="1"/>
  <c r="Q67" i="1"/>
  <c r="Q66" i="1"/>
  <c r="Q65" i="1"/>
  <c r="Q64" i="1"/>
  <c r="Q63" i="1"/>
  <c r="M66" i="1" l="1"/>
  <c r="M63" i="1"/>
  <c r="M60" i="1"/>
  <c r="M57" i="1"/>
  <c r="M54" i="1"/>
  <c r="M51" i="1"/>
  <c r="M48" i="1"/>
  <c r="M45" i="1"/>
  <c r="M42" i="1"/>
  <c r="M39" i="1"/>
  <c r="M36" i="1"/>
  <c r="M33" i="1"/>
  <c r="M30" i="1"/>
  <c r="M27" i="1"/>
  <c r="M24" i="1"/>
  <c r="M21" i="1"/>
  <c r="M18" i="1"/>
  <c r="M15" i="1"/>
  <c r="M12" i="1"/>
  <c r="M9" i="1"/>
  <c r="D66" i="11"/>
  <c r="AB66" i="11" s="1"/>
  <c r="D63" i="11"/>
  <c r="AB63" i="11" s="1"/>
  <c r="D60" i="11"/>
  <c r="AB60" i="11" s="1"/>
  <c r="D57" i="11"/>
  <c r="AB57" i="11" s="1"/>
  <c r="D54" i="11"/>
  <c r="AB54" i="11" s="1"/>
  <c r="D51" i="11"/>
  <c r="AB51" i="11" s="1"/>
  <c r="D48" i="11"/>
  <c r="AB48" i="11" s="1"/>
  <c r="D45" i="11"/>
  <c r="AB45" i="11" s="1"/>
  <c r="D42" i="11"/>
  <c r="AB42" i="11" s="1"/>
  <c r="D39" i="11"/>
  <c r="AB39" i="11" s="1"/>
  <c r="D36" i="11"/>
  <c r="AB36" i="11" s="1"/>
  <c r="D33" i="11"/>
  <c r="AB33" i="11" s="1"/>
  <c r="D30" i="11"/>
  <c r="AB30" i="11" s="1"/>
  <c r="D27" i="11"/>
  <c r="AB27" i="11" s="1"/>
  <c r="D24" i="11"/>
  <c r="D21" i="11"/>
  <c r="D18" i="11"/>
  <c r="AB18" i="11" s="1"/>
  <c r="D15" i="11"/>
  <c r="AB15" i="11" s="1"/>
  <c r="D12" i="11"/>
  <c r="AB12" i="11" s="1"/>
  <c r="D9" i="11"/>
  <c r="C66" i="11"/>
  <c r="C63" i="11"/>
  <c r="C60" i="11"/>
  <c r="C57" i="11"/>
  <c r="C54" i="11"/>
  <c r="C51" i="11"/>
  <c r="C48" i="11"/>
  <c r="C45" i="11"/>
  <c r="C42" i="11"/>
  <c r="C39" i="11"/>
  <c r="C36" i="11"/>
  <c r="C33" i="11"/>
  <c r="C30" i="11"/>
  <c r="C27" i="11"/>
  <c r="C24" i="11"/>
  <c r="C21" i="11"/>
  <c r="C18" i="11"/>
  <c r="C15" i="11"/>
  <c r="C12" i="11"/>
  <c r="C9" i="11"/>
  <c r="B66" i="11"/>
  <c r="B63" i="11"/>
  <c r="B60" i="11"/>
  <c r="B57" i="11"/>
  <c r="B54" i="11"/>
  <c r="B51" i="11"/>
  <c r="B48" i="11"/>
  <c r="B45" i="11"/>
  <c r="B42" i="11"/>
  <c r="B39" i="11"/>
  <c r="B36" i="11"/>
  <c r="B33" i="11"/>
  <c r="B30" i="11"/>
  <c r="B27" i="11"/>
  <c r="B24" i="11"/>
  <c r="B21" i="11"/>
  <c r="B18" i="11"/>
  <c r="B15" i="11"/>
  <c r="B12" i="11"/>
  <c r="B9" i="11"/>
  <c r="D66" i="6"/>
  <c r="D63" i="6"/>
  <c r="D60" i="6"/>
  <c r="D57" i="6"/>
  <c r="D54" i="6"/>
  <c r="D51" i="6"/>
  <c r="D48" i="6"/>
  <c r="D45" i="6"/>
  <c r="D42" i="6"/>
  <c r="D39" i="6"/>
  <c r="D36" i="6"/>
  <c r="D33" i="6"/>
  <c r="D30" i="6"/>
  <c r="D27" i="6"/>
  <c r="D24" i="6"/>
  <c r="D21" i="6"/>
  <c r="D18" i="6"/>
  <c r="C66" i="6"/>
  <c r="C63" i="6"/>
  <c r="C60" i="6"/>
  <c r="C57" i="6"/>
  <c r="C54" i="6"/>
  <c r="C51" i="6"/>
  <c r="C48" i="6"/>
  <c r="C45" i="6"/>
  <c r="C42" i="6"/>
  <c r="C39" i="6"/>
  <c r="C36" i="6"/>
  <c r="C33" i="6"/>
  <c r="C30" i="6"/>
  <c r="C27" i="6"/>
  <c r="C24" i="6"/>
  <c r="C21" i="6"/>
  <c r="C18" i="6"/>
  <c r="D15" i="6"/>
  <c r="C15" i="6"/>
  <c r="D12" i="6"/>
  <c r="C12" i="6"/>
  <c r="D9" i="6"/>
  <c r="C9" i="6"/>
  <c r="B66" i="6"/>
  <c r="B63" i="6"/>
  <c r="B60" i="6"/>
  <c r="B57" i="6"/>
  <c r="B54" i="6"/>
  <c r="B51" i="6"/>
  <c r="B48" i="6"/>
  <c r="B45" i="6"/>
  <c r="B42" i="6"/>
  <c r="B39" i="6"/>
  <c r="B36" i="6"/>
  <c r="B33" i="6"/>
  <c r="B30" i="6"/>
  <c r="B27" i="6"/>
  <c r="B24" i="6"/>
  <c r="B21" i="6"/>
  <c r="B18" i="6"/>
  <c r="B15" i="6"/>
  <c r="B9" i="6"/>
  <c r="N66" i="7"/>
  <c r="N63" i="7"/>
  <c r="P63" i="7" s="1"/>
  <c r="N60" i="7"/>
  <c r="N57" i="7"/>
  <c r="N54" i="7"/>
  <c r="N51" i="7"/>
  <c r="N48" i="7"/>
  <c r="N45" i="7"/>
  <c r="N42" i="7"/>
  <c r="N39" i="7"/>
  <c r="N36" i="7"/>
  <c r="N33" i="7"/>
  <c r="N30" i="7"/>
  <c r="N27" i="7"/>
  <c r="N15" i="7"/>
  <c r="B9" i="9"/>
  <c r="B12" i="9"/>
  <c r="Z66" i="9"/>
  <c r="Z63" i="9"/>
  <c r="E66" i="9"/>
  <c r="D66" i="9"/>
  <c r="E63" i="9"/>
  <c r="D63" i="9"/>
  <c r="E60" i="9"/>
  <c r="D60" i="9"/>
  <c r="E57" i="9"/>
  <c r="D57" i="9"/>
  <c r="E54" i="9"/>
  <c r="D54" i="9"/>
  <c r="E51" i="9"/>
  <c r="D51" i="9"/>
  <c r="E48" i="9"/>
  <c r="D48" i="9"/>
  <c r="E45" i="9"/>
  <c r="D45" i="9"/>
  <c r="E42" i="9"/>
  <c r="D42" i="9"/>
  <c r="E39" i="9"/>
  <c r="D39" i="9"/>
  <c r="E36" i="9"/>
  <c r="D36" i="9"/>
  <c r="E33" i="9"/>
  <c r="D33" i="9"/>
  <c r="E30" i="9"/>
  <c r="D30" i="9"/>
  <c r="E27" i="9"/>
  <c r="D27" i="9"/>
  <c r="E24" i="9"/>
  <c r="D24" i="9"/>
  <c r="E21" i="9"/>
  <c r="D21" i="9"/>
  <c r="E18" i="9"/>
  <c r="D18" i="9"/>
  <c r="E15" i="9"/>
  <c r="D15" i="9"/>
  <c r="E12" i="9"/>
  <c r="D12" i="9"/>
  <c r="E9" i="9"/>
  <c r="D9" i="9"/>
  <c r="C66" i="9"/>
  <c r="C63" i="9"/>
  <c r="C60" i="9"/>
  <c r="C57" i="9"/>
  <c r="C54" i="9"/>
  <c r="C51" i="9"/>
  <c r="C48" i="9"/>
  <c r="C45" i="9"/>
  <c r="C42" i="9"/>
  <c r="C39" i="9"/>
  <c r="C36" i="9"/>
  <c r="C33" i="9"/>
  <c r="C30" i="9"/>
  <c r="C27" i="9"/>
  <c r="C24" i="9"/>
  <c r="C21" i="9"/>
  <c r="C18" i="9"/>
  <c r="C15" i="9"/>
  <c r="C12" i="9"/>
  <c r="C9" i="9"/>
  <c r="B66" i="9"/>
  <c r="B63" i="9"/>
  <c r="B60" i="9"/>
  <c r="B57" i="9"/>
  <c r="B54" i="9"/>
  <c r="B51" i="9"/>
  <c r="B48" i="9"/>
  <c r="B45" i="9"/>
  <c r="B42" i="9"/>
  <c r="B39" i="9"/>
  <c r="B36" i="9"/>
  <c r="B33" i="9"/>
  <c r="B30" i="9"/>
  <c r="B27" i="9"/>
  <c r="B24" i="9"/>
  <c r="B21" i="9"/>
  <c r="B18" i="9"/>
  <c r="B15" i="9"/>
  <c r="Y66" i="9" l="1"/>
  <c r="Y63" i="9"/>
  <c r="Y60" i="9"/>
  <c r="Z60" i="9" s="1"/>
  <c r="Y57" i="9"/>
  <c r="Z57" i="9" s="1"/>
  <c r="Y54" i="9"/>
  <c r="Z54" i="9" s="1"/>
  <c r="Y51" i="9"/>
  <c r="Z51" i="9" s="1"/>
  <c r="Y48" i="9"/>
  <c r="Z48" i="9" s="1"/>
  <c r="Y45" i="9"/>
  <c r="Z45" i="9" s="1"/>
  <c r="Y42" i="9"/>
  <c r="Z42" i="9" s="1"/>
  <c r="Y39" i="9"/>
  <c r="Z39" i="9" s="1"/>
  <c r="Y36" i="9"/>
  <c r="Z36" i="9" s="1"/>
  <c r="Y33" i="9"/>
  <c r="Z33" i="9" s="1"/>
  <c r="Y30" i="9"/>
  <c r="Z30" i="9" s="1"/>
  <c r="Y27" i="9"/>
  <c r="Z27" i="9" s="1"/>
  <c r="Y24" i="9"/>
  <c r="Z24" i="9" s="1"/>
  <c r="N24" i="7" s="1"/>
  <c r="Y21" i="9"/>
  <c r="Z21" i="9" s="1"/>
  <c r="N21" i="7" s="1"/>
  <c r="Y18" i="9"/>
  <c r="Z18" i="9" s="1"/>
  <c r="N18" i="7" s="1"/>
  <c r="Y15" i="9"/>
  <c r="Z15" i="9" s="1"/>
  <c r="Y12" i="9"/>
  <c r="Z12" i="9" s="1"/>
  <c r="N12" i="7" s="1"/>
  <c r="AQ66" i="1" l="1"/>
  <c r="AQ63" i="1"/>
  <c r="AQ60" i="1"/>
  <c r="AQ57" i="1"/>
  <c r="AQ54" i="1"/>
  <c r="AQ51" i="1"/>
  <c r="AQ48" i="1"/>
  <c r="AQ45" i="1"/>
  <c r="AQ42" i="1"/>
  <c r="AQ39" i="1"/>
  <c r="AQ36" i="1"/>
  <c r="AQ33" i="1"/>
  <c r="AQ30" i="1"/>
  <c r="AQ27" i="1"/>
  <c r="AQ24" i="1"/>
  <c r="AQ21" i="1"/>
  <c r="AQ18" i="1"/>
  <c r="AQ15" i="1"/>
  <c r="AQ12" i="1"/>
  <c r="H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9" i="6"/>
  <c r="H68" i="6" l="1"/>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U9" i="7"/>
  <c r="U66" i="7" l="1"/>
  <c r="U63" i="7"/>
  <c r="U60" i="7"/>
  <c r="U57" i="7"/>
  <c r="U54" i="7"/>
  <c r="U51" i="7"/>
  <c r="U48" i="7"/>
  <c r="U45" i="7"/>
  <c r="U42" i="7"/>
  <c r="U39" i="7"/>
  <c r="U36" i="7"/>
  <c r="U33" i="7"/>
  <c r="U30" i="7"/>
  <c r="U27" i="7"/>
  <c r="U24" i="7"/>
  <c r="U21" i="7"/>
  <c r="U18" i="7"/>
  <c r="U15" i="7"/>
  <c r="U12" i="7"/>
  <c r="E66" i="4" l="1"/>
  <c r="E63" i="4"/>
  <c r="E60" i="4"/>
  <c r="E57" i="4"/>
  <c r="E54" i="4"/>
  <c r="E51" i="4"/>
  <c r="E48" i="4"/>
  <c r="E45" i="4"/>
  <c r="E42" i="4"/>
  <c r="E39" i="4"/>
  <c r="E36" i="4"/>
  <c r="E33" i="4"/>
  <c r="E30" i="4"/>
  <c r="E27" i="4"/>
  <c r="E24" i="4"/>
  <c r="E21" i="4"/>
  <c r="E18" i="4"/>
  <c r="E15" i="4"/>
  <c r="E12" i="4"/>
  <c r="E9" i="4"/>
  <c r="S13" i="11" l="1"/>
  <c r="S14" i="11"/>
  <c r="C66" i="1" l="1"/>
  <c r="C63" i="1"/>
  <c r="C60" i="1"/>
  <c r="C57" i="1"/>
  <c r="C54" i="1"/>
  <c r="C51" i="1"/>
  <c r="C48" i="1"/>
  <c r="C45" i="1"/>
  <c r="C42" i="1"/>
  <c r="C39" i="1"/>
  <c r="C36" i="1"/>
  <c r="C33" i="1"/>
  <c r="C30" i="1"/>
  <c r="C27" i="1"/>
  <c r="C24" i="1"/>
  <c r="C21" i="1"/>
  <c r="C18" i="1"/>
  <c r="C15" i="1"/>
  <c r="C12" i="1"/>
  <c r="C9" i="1"/>
  <c r="T59" i="6"/>
  <c r="V59" i="6" s="1"/>
  <c r="S59" i="6"/>
  <c r="U59" i="6" s="1"/>
  <c r="T35" i="6"/>
  <c r="V35" i="6" s="1"/>
  <c r="T67" i="6"/>
  <c r="V67" i="6" s="1"/>
  <c r="T58" i="6"/>
  <c r="V58" i="6" s="1"/>
  <c r="S58" i="6"/>
  <c r="U58" i="6" s="1"/>
  <c r="T55" i="6"/>
  <c r="V55" i="6" s="1"/>
  <c r="T43" i="6"/>
  <c r="V43" i="6" s="1"/>
  <c r="J68" i="6"/>
  <c r="T68" i="6" s="1"/>
  <c r="V68" i="6" s="1"/>
  <c r="J67" i="6"/>
  <c r="S67" i="6" s="1"/>
  <c r="U67" i="6" s="1"/>
  <c r="J65" i="6"/>
  <c r="S65" i="6" s="1"/>
  <c r="U65" i="6" s="1"/>
  <c r="J64" i="6"/>
  <c r="T64" i="6" s="1"/>
  <c r="V64" i="6" s="1"/>
  <c r="J62" i="6"/>
  <c r="T62" i="6" s="1"/>
  <c r="V62" i="6" s="1"/>
  <c r="J61" i="6"/>
  <c r="T61" i="6" s="1"/>
  <c r="V61" i="6" s="1"/>
  <c r="J59" i="6"/>
  <c r="J58" i="6"/>
  <c r="J56" i="6"/>
  <c r="T56" i="6" s="1"/>
  <c r="V56" i="6" s="1"/>
  <c r="J55" i="6"/>
  <c r="S55" i="6" s="1"/>
  <c r="U55" i="6" s="1"/>
  <c r="J53" i="6"/>
  <c r="T53" i="6" s="1"/>
  <c r="V53" i="6" s="1"/>
  <c r="J52" i="6"/>
  <c r="T52" i="6" s="1"/>
  <c r="V52" i="6" s="1"/>
  <c r="J50" i="6"/>
  <c r="T50" i="6" s="1"/>
  <c r="V50" i="6" s="1"/>
  <c r="J49" i="6"/>
  <c r="T49" i="6" s="1"/>
  <c r="V49" i="6" s="1"/>
  <c r="J47" i="6"/>
  <c r="T47" i="6" s="1"/>
  <c r="V47" i="6" s="1"/>
  <c r="J46" i="6"/>
  <c r="T46" i="6" s="1"/>
  <c r="V46" i="6" s="1"/>
  <c r="J44" i="6"/>
  <c r="T44" i="6" s="1"/>
  <c r="V44" i="6" s="1"/>
  <c r="J43" i="6"/>
  <c r="S43" i="6" s="1"/>
  <c r="U43" i="6" s="1"/>
  <c r="J41" i="6"/>
  <c r="T41" i="6" s="1"/>
  <c r="V41" i="6" s="1"/>
  <c r="J40" i="6"/>
  <c r="S40" i="6" s="1"/>
  <c r="U40" i="6" s="1"/>
  <c r="J38" i="6"/>
  <c r="T38" i="6" s="1"/>
  <c r="V38" i="6" s="1"/>
  <c r="J37" i="6"/>
  <c r="T37" i="6" s="1"/>
  <c r="V37" i="6" s="1"/>
  <c r="J35" i="6"/>
  <c r="S35" i="6" s="1"/>
  <c r="U35" i="6" s="1"/>
  <c r="J34" i="6"/>
  <c r="T34" i="6" s="1"/>
  <c r="V34" i="6" s="1"/>
  <c r="J32" i="6"/>
  <c r="T32" i="6" s="1"/>
  <c r="V32" i="6" s="1"/>
  <c r="J31" i="6"/>
  <c r="S31" i="6" s="1"/>
  <c r="U31" i="6" s="1"/>
  <c r="J29" i="6"/>
  <c r="T29" i="6" s="1"/>
  <c r="V29" i="6" s="1"/>
  <c r="J28" i="6"/>
  <c r="T28" i="6" s="1"/>
  <c r="V28" i="6" s="1"/>
  <c r="J26" i="6"/>
  <c r="T26" i="6" s="1"/>
  <c r="V26" i="6" s="1"/>
  <c r="J25" i="6"/>
  <c r="T25" i="6" s="1"/>
  <c r="V25" i="6" s="1"/>
  <c r="J23" i="6"/>
  <c r="T23" i="6" s="1"/>
  <c r="V23" i="6" s="1"/>
  <c r="J22" i="6"/>
  <c r="T22" i="6" s="1"/>
  <c r="V22" i="6" s="1"/>
  <c r="J20" i="6"/>
  <c r="J19" i="6"/>
  <c r="J17" i="6"/>
  <c r="J16" i="6"/>
  <c r="T16" i="6" s="1"/>
  <c r="V16" i="6" s="1"/>
  <c r="J14" i="6"/>
  <c r="S14" i="6" s="1"/>
  <c r="U14" i="6" s="1"/>
  <c r="J13" i="6"/>
  <c r="J11" i="6"/>
  <c r="S11" i="6" s="1"/>
  <c r="U11" i="6" s="1"/>
  <c r="J10" i="6"/>
  <c r="S17" i="11"/>
  <c r="T17" i="11" s="1"/>
  <c r="S16" i="11"/>
  <c r="T16" i="11" s="1"/>
  <c r="T14" i="11"/>
  <c r="T13" i="11"/>
  <c r="S46" i="6" l="1"/>
  <c r="U46" i="6" s="1"/>
  <c r="S47" i="6"/>
  <c r="U47" i="6" s="1"/>
  <c r="T31" i="6"/>
  <c r="V31" i="6" s="1"/>
  <c r="S34" i="6"/>
  <c r="U34" i="6" s="1"/>
  <c r="S17" i="6"/>
  <c r="U17" i="6" s="1"/>
  <c r="S25" i="6"/>
  <c r="U25" i="6" s="1"/>
  <c r="S37" i="6"/>
  <c r="U37" i="6" s="1"/>
  <c r="S49" i="6"/>
  <c r="U49" i="6" s="1"/>
  <c r="S61" i="6"/>
  <c r="U61" i="6" s="1"/>
  <c r="S26" i="6"/>
  <c r="U26" i="6" s="1"/>
  <c r="S38" i="6"/>
  <c r="U38" i="6" s="1"/>
  <c r="S50" i="6"/>
  <c r="U50" i="6" s="1"/>
  <c r="S62" i="6"/>
  <c r="U62" i="6" s="1"/>
  <c r="S28" i="6"/>
  <c r="U28" i="6" s="1"/>
  <c r="S52" i="6"/>
  <c r="U52" i="6" s="1"/>
  <c r="S64" i="6"/>
  <c r="U64" i="6" s="1"/>
  <c r="S29" i="6"/>
  <c r="U29" i="6" s="1"/>
  <c r="S41" i="6"/>
  <c r="U41" i="6" s="1"/>
  <c r="S53" i="6"/>
  <c r="U53" i="6" s="1"/>
  <c r="T40" i="6"/>
  <c r="V40" i="6" s="1"/>
  <c r="T65" i="6"/>
  <c r="V65" i="6" s="1"/>
  <c r="S32" i="6"/>
  <c r="U32" i="6" s="1"/>
  <c r="S44" i="6"/>
  <c r="U44" i="6" s="1"/>
  <c r="S56" i="6"/>
  <c r="U56" i="6" s="1"/>
  <c r="S68" i="6"/>
  <c r="U68" i="6" s="1"/>
  <c r="T20" i="6"/>
  <c r="V20" i="6" s="1"/>
  <c r="S19" i="6"/>
  <c r="U19" i="6" s="1"/>
  <c r="R17" i="11"/>
  <c r="V17" i="11" s="1"/>
  <c r="R16" i="11"/>
  <c r="V16" i="11" s="1"/>
  <c r="R14" i="11"/>
  <c r="V14" i="11" s="1"/>
  <c r="R13" i="11"/>
  <c r="V13" i="11" s="1"/>
  <c r="S68" i="11"/>
  <c r="T68" i="11" s="1"/>
  <c r="S67" i="11"/>
  <c r="T67" i="11" s="1"/>
  <c r="S65" i="11"/>
  <c r="T65" i="11" s="1"/>
  <c r="S64" i="11"/>
  <c r="T64" i="11" s="1"/>
  <c r="R64" i="11"/>
  <c r="V64" i="11" s="1"/>
  <c r="S62" i="11"/>
  <c r="T62" i="11" s="1"/>
  <c r="S61" i="11"/>
  <c r="R61" i="11" s="1"/>
  <c r="V61" i="11" s="1"/>
  <c r="S59" i="11"/>
  <c r="T59" i="11" s="1"/>
  <c r="S58" i="11"/>
  <c r="T58" i="11" s="1"/>
  <c r="S56" i="11"/>
  <c r="T56" i="11" s="1"/>
  <c r="S55" i="11"/>
  <c r="T55" i="11" s="1"/>
  <c r="S53" i="11"/>
  <c r="T53" i="11" s="1"/>
  <c r="S52" i="11"/>
  <c r="R52" i="11" s="1"/>
  <c r="V52" i="11" s="1"/>
  <c r="S50" i="11"/>
  <c r="R50" i="11" s="1"/>
  <c r="V50" i="11" s="1"/>
  <c r="S49" i="11"/>
  <c r="T49" i="11" s="1"/>
  <c r="S47" i="11"/>
  <c r="T47" i="11" s="1"/>
  <c r="S46" i="11"/>
  <c r="R46" i="11" s="1"/>
  <c r="V46" i="11" s="1"/>
  <c r="S44" i="11"/>
  <c r="T44" i="11" s="1"/>
  <c r="S43" i="11"/>
  <c r="T43" i="11" s="1"/>
  <c r="S41" i="11"/>
  <c r="R41" i="11" s="1"/>
  <c r="V41" i="11" s="1"/>
  <c r="S40" i="11"/>
  <c r="R40" i="11" s="1"/>
  <c r="V40" i="11" s="1"/>
  <c r="S38" i="11"/>
  <c r="T38" i="11" s="1"/>
  <c r="S37" i="11"/>
  <c r="T37" i="11" s="1"/>
  <c r="S35" i="11"/>
  <c r="T35" i="11" s="1"/>
  <c r="S34" i="11"/>
  <c r="R34" i="11" s="1"/>
  <c r="V34" i="11" s="1"/>
  <c r="S32" i="11"/>
  <c r="T32" i="11" s="1"/>
  <c r="S31" i="11"/>
  <c r="R31" i="11" s="1"/>
  <c r="V31" i="11" s="1"/>
  <c r="S29" i="11"/>
  <c r="R29" i="11" s="1"/>
  <c r="V29" i="11" s="1"/>
  <c r="S28" i="11"/>
  <c r="R28" i="11" s="1"/>
  <c r="V28" i="11" s="1"/>
  <c r="S26" i="11"/>
  <c r="T26" i="11" s="1"/>
  <c r="S25" i="11"/>
  <c r="T25" i="11" s="1"/>
  <c r="S23" i="11"/>
  <c r="T23" i="11" s="1"/>
  <c r="S22" i="11"/>
  <c r="R22" i="11" s="1"/>
  <c r="V22" i="11" s="1"/>
  <c r="S20" i="11"/>
  <c r="T20" i="11" s="1"/>
  <c r="S19" i="11"/>
  <c r="T19" i="11" s="1"/>
  <c r="S66" i="11"/>
  <c r="S63" i="11"/>
  <c r="S60" i="11"/>
  <c r="S57" i="11"/>
  <c r="S54" i="11"/>
  <c r="S51" i="11"/>
  <c r="S48" i="11"/>
  <c r="S45" i="11"/>
  <c r="S42" i="11"/>
  <c r="S39" i="11"/>
  <c r="T39" i="11" s="1"/>
  <c r="S36" i="11"/>
  <c r="S33" i="11"/>
  <c r="S30" i="11"/>
  <c r="S27" i="11"/>
  <c r="S24" i="11"/>
  <c r="S21" i="11"/>
  <c r="S18" i="11"/>
  <c r="S15" i="11"/>
  <c r="S11" i="11"/>
  <c r="T11" i="11" s="1"/>
  <c r="S10" i="11"/>
  <c r="T10" i="11" s="1"/>
  <c r="B66" i="7"/>
  <c r="B63" i="7"/>
  <c r="B60" i="7"/>
  <c r="B57" i="7"/>
  <c r="B54" i="7"/>
  <c r="B51" i="7"/>
  <c r="B48" i="7"/>
  <c r="B45" i="7"/>
  <c r="B42" i="7"/>
  <c r="B39" i="7"/>
  <c r="B36" i="7"/>
  <c r="B33" i="7"/>
  <c r="B30" i="7"/>
  <c r="B27" i="7"/>
  <c r="B24" i="7"/>
  <c r="B21" i="7"/>
  <c r="B18" i="7"/>
  <c r="B15" i="7"/>
  <c r="B12" i="7"/>
  <c r="B12" i="6" s="1"/>
  <c r="B9" i="7"/>
  <c r="T22" i="11" l="1"/>
  <c r="R47" i="11"/>
  <c r="V47" i="11" s="1"/>
  <c r="R44" i="11"/>
  <c r="V44" i="11" s="1"/>
  <c r="T66" i="11"/>
  <c r="W66" i="11"/>
  <c r="X66" i="11" s="1"/>
  <c r="T54" i="11"/>
  <c r="W54" i="11"/>
  <c r="X54" i="11" s="1"/>
  <c r="T57" i="11"/>
  <c r="W57" i="11"/>
  <c r="X57" i="11" s="1"/>
  <c r="T18" i="11"/>
  <c r="W18" i="11"/>
  <c r="X18" i="11" s="1"/>
  <c r="R39" i="11"/>
  <c r="V39" i="11" s="1"/>
  <c r="W39" i="11"/>
  <c r="X39" i="11" s="1"/>
  <c r="T60" i="11"/>
  <c r="W60" i="11"/>
  <c r="X60" i="11" s="1"/>
  <c r="T42" i="11"/>
  <c r="W42" i="11"/>
  <c r="X42" i="11" s="1"/>
  <c r="T27" i="11"/>
  <c r="W27" i="11"/>
  <c r="X27" i="11" s="1"/>
  <c r="T45" i="11"/>
  <c r="W45" i="11"/>
  <c r="X45" i="11" s="1"/>
  <c r="T30" i="11"/>
  <c r="W30" i="11"/>
  <c r="X30" i="11" s="1"/>
  <c r="T33" i="11"/>
  <c r="W33" i="11"/>
  <c r="X33" i="11" s="1"/>
  <c r="T36" i="11"/>
  <c r="W36" i="11"/>
  <c r="X36" i="11" s="1"/>
  <c r="T21" i="11"/>
  <c r="W21" i="11"/>
  <c r="X21" i="11" s="1"/>
  <c r="R63" i="11"/>
  <c r="V63" i="11" s="1"/>
  <c r="W63" i="11"/>
  <c r="X63" i="11" s="1"/>
  <c r="R26" i="11"/>
  <c r="V26" i="11" s="1"/>
  <c r="R67" i="11"/>
  <c r="V67" i="11" s="1"/>
  <c r="T24" i="11"/>
  <c r="W24" i="11"/>
  <c r="X24" i="11" s="1"/>
  <c r="R48" i="11"/>
  <c r="V48" i="11" s="1"/>
  <c r="W48" i="11"/>
  <c r="X48" i="11" s="1"/>
  <c r="R33" i="11"/>
  <c r="V33" i="11" s="1"/>
  <c r="R51" i="11"/>
  <c r="V51" i="11" s="1"/>
  <c r="W51" i="11"/>
  <c r="X51" i="11" s="1"/>
  <c r="T41" i="11"/>
  <c r="R15" i="11"/>
  <c r="V15" i="11" s="1"/>
  <c r="W15" i="11"/>
  <c r="X15" i="11" s="1"/>
  <c r="T51" i="11"/>
  <c r="R49" i="11"/>
  <c r="V49" i="11" s="1"/>
  <c r="R10" i="11"/>
  <c r="V10" i="11" s="1"/>
  <c r="R65" i="11"/>
  <c r="V65" i="11" s="1"/>
  <c r="T63" i="11"/>
  <c r="R11" i="11"/>
  <c r="V11" i="11" s="1"/>
  <c r="T48" i="11"/>
  <c r="T29" i="11"/>
  <c r="T40" i="11"/>
  <c r="T61" i="11"/>
  <c r="R68" i="11"/>
  <c r="V68" i="11" s="1"/>
  <c r="R21" i="11"/>
  <c r="V21" i="11" s="1"/>
  <c r="R36" i="11"/>
  <c r="V36" i="11" s="1"/>
  <c r="R56" i="11"/>
  <c r="V56" i="11" s="1"/>
  <c r="R19" i="11"/>
  <c r="V19" i="11" s="1"/>
  <c r="R58" i="11"/>
  <c r="V58" i="11" s="1"/>
  <c r="R20" i="11"/>
  <c r="V20" i="11" s="1"/>
  <c r="T50" i="11"/>
  <c r="R59" i="11"/>
  <c r="V59" i="11" s="1"/>
  <c r="T15" i="11"/>
  <c r="R62" i="11"/>
  <c r="V62" i="11" s="1"/>
  <c r="R55" i="11"/>
  <c r="V55" i="11" s="1"/>
  <c r="T52" i="11"/>
  <c r="R53" i="11"/>
  <c r="V53" i="11" s="1"/>
  <c r="T46" i="11"/>
  <c r="R43" i="11"/>
  <c r="V43" i="11" s="1"/>
  <c r="R37" i="11"/>
  <c r="V37" i="11" s="1"/>
  <c r="R38" i="11"/>
  <c r="V38" i="11" s="1"/>
  <c r="T34" i="11"/>
  <c r="R35" i="11"/>
  <c r="V35" i="11" s="1"/>
  <c r="T31" i="11"/>
  <c r="R32" i="11"/>
  <c r="V32" i="11" s="1"/>
  <c r="T28" i="11"/>
  <c r="R25" i="11"/>
  <c r="V25" i="11" s="1"/>
  <c r="R23" i="11"/>
  <c r="V23" i="11" s="1"/>
  <c r="R66" i="11"/>
  <c r="V66" i="11" s="1"/>
  <c r="R60" i="11"/>
  <c r="V60" i="11" s="1"/>
  <c r="R57" i="11"/>
  <c r="V57" i="11" s="1"/>
  <c r="R54" i="11"/>
  <c r="V54" i="11" s="1"/>
  <c r="R45" i="11"/>
  <c r="V45" i="11" s="1"/>
  <c r="R42" i="11"/>
  <c r="V42" i="11" s="1"/>
  <c r="R30" i="11"/>
  <c r="V30" i="11" s="1"/>
  <c r="R27" i="11"/>
  <c r="V27" i="11" s="1"/>
  <c r="R24" i="11"/>
  <c r="V24" i="11" s="1"/>
  <c r="R18" i="11"/>
  <c r="V18" i="11" s="1"/>
  <c r="G66" i="10"/>
  <c r="G63" i="10"/>
  <c r="G60" i="10"/>
  <c r="G57" i="10"/>
  <c r="G54" i="10"/>
  <c r="G51" i="10"/>
  <c r="G48" i="10"/>
  <c r="G45" i="10"/>
  <c r="G42" i="10"/>
  <c r="G39" i="10"/>
  <c r="G36" i="10"/>
  <c r="G33" i="10"/>
  <c r="G30" i="10"/>
  <c r="G27" i="10"/>
  <c r="G24" i="10"/>
  <c r="G18" i="10"/>
  <c r="G12" i="10"/>
  <c r="F66" i="10"/>
  <c r="F63" i="10"/>
  <c r="F60" i="10"/>
  <c r="F57" i="10"/>
  <c r="F54" i="10"/>
  <c r="F51" i="10"/>
  <c r="F48" i="10"/>
  <c r="F45" i="10"/>
  <c r="F42" i="10"/>
  <c r="F39" i="10"/>
  <c r="F36" i="10"/>
  <c r="F33" i="10"/>
  <c r="F30" i="10"/>
  <c r="F27" i="10"/>
  <c r="F24" i="10"/>
  <c r="F21" i="10"/>
  <c r="F18" i="10"/>
  <c r="F15" i="10"/>
  <c r="F12" i="10"/>
  <c r="F9" i="10"/>
  <c r="C66" i="10"/>
  <c r="C63" i="10"/>
  <c r="C60" i="10"/>
  <c r="C57" i="10"/>
  <c r="C54" i="10"/>
  <c r="C51" i="10"/>
  <c r="C48" i="10"/>
  <c r="C45" i="10"/>
  <c r="C42" i="10"/>
  <c r="C39" i="10"/>
  <c r="C36" i="10"/>
  <c r="C33" i="10"/>
  <c r="C30" i="10"/>
  <c r="C27" i="10"/>
  <c r="C24" i="10"/>
  <c r="C21" i="10"/>
  <c r="C18" i="10"/>
  <c r="C15" i="10"/>
  <c r="C12" i="10"/>
  <c r="C9" i="10"/>
  <c r="AA36" i="11" l="1"/>
  <c r="Y36" i="11"/>
  <c r="AA18" i="11"/>
  <c r="Y18" i="11"/>
  <c r="Y24" i="11"/>
  <c r="AA24" i="11"/>
  <c r="AB24" i="11" s="1"/>
  <c r="AA27" i="11"/>
  <c r="Y27" i="11"/>
  <c r="AA33" i="11"/>
  <c r="Y33" i="11"/>
  <c r="AA42" i="11"/>
  <c r="Y42" i="11"/>
  <c r="Y57" i="11"/>
  <c r="AA57" i="11"/>
  <c r="AA63" i="11"/>
  <c r="Y63" i="11"/>
  <c r="AA60" i="11"/>
  <c r="Y60" i="11"/>
  <c r="Y30" i="11"/>
  <c r="AA30" i="11"/>
  <c r="Y54" i="11"/>
  <c r="AA54" i="11"/>
  <c r="Y48" i="11"/>
  <c r="AA48" i="11"/>
  <c r="AA21" i="11"/>
  <c r="AB21" i="11" s="1"/>
  <c r="Y21" i="11"/>
  <c r="AA45" i="11"/>
  <c r="Y45" i="11"/>
  <c r="AA39" i="11"/>
  <c r="Y39" i="11"/>
  <c r="AA66" i="11"/>
  <c r="Y66" i="11"/>
  <c r="Y51" i="11"/>
  <c r="AA51" i="11"/>
  <c r="Y15" i="11"/>
  <c r="AA15" i="11"/>
  <c r="AN66" i="1"/>
  <c r="J66" i="1"/>
  <c r="I66" i="1"/>
  <c r="H66" i="1"/>
  <c r="G66" i="1"/>
  <c r="F66" i="1"/>
  <c r="E66" i="1"/>
  <c r="D66" i="1"/>
  <c r="AN63" i="1"/>
  <c r="J63" i="1"/>
  <c r="I63" i="1"/>
  <c r="H63" i="1"/>
  <c r="G63" i="1"/>
  <c r="F63" i="1"/>
  <c r="E63" i="1"/>
  <c r="D63" i="1"/>
  <c r="AN60" i="1"/>
  <c r="J60" i="1"/>
  <c r="I60" i="1"/>
  <c r="H60" i="1"/>
  <c r="G60" i="1"/>
  <c r="F60" i="1"/>
  <c r="E60" i="1"/>
  <c r="D60" i="1"/>
  <c r="AN57" i="1"/>
  <c r="J57" i="1"/>
  <c r="I57" i="1"/>
  <c r="H57" i="1"/>
  <c r="G57" i="1"/>
  <c r="F57" i="1"/>
  <c r="E57" i="1"/>
  <c r="D57" i="1"/>
  <c r="AN54" i="1"/>
  <c r="J54" i="1"/>
  <c r="I54" i="1"/>
  <c r="H54" i="1"/>
  <c r="G54" i="1"/>
  <c r="F54" i="1"/>
  <c r="E54" i="1"/>
  <c r="D54" i="1"/>
  <c r="AN51" i="1"/>
  <c r="J51" i="1"/>
  <c r="I51" i="1"/>
  <c r="H51" i="1"/>
  <c r="G51" i="1"/>
  <c r="F51" i="1"/>
  <c r="E51" i="1"/>
  <c r="D51" i="1"/>
  <c r="AN48" i="1"/>
  <c r="J48" i="1"/>
  <c r="I48" i="1"/>
  <c r="H48" i="1"/>
  <c r="G48" i="1"/>
  <c r="F48" i="1"/>
  <c r="E48" i="1"/>
  <c r="D48" i="1"/>
  <c r="AN45" i="1"/>
  <c r="J45" i="1"/>
  <c r="I45" i="1"/>
  <c r="H45" i="1"/>
  <c r="G45" i="1"/>
  <c r="F45" i="1"/>
  <c r="E45" i="1"/>
  <c r="D45" i="1"/>
  <c r="AN42" i="1"/>
  <c r="J42" i="1"/>
  <c r="I42" i="1"/>
  <c r="H42" i="1"/>
  <c r="G42" i="1"/>
  <c r="F42" i="1"/>
  <c r="E42" i="1"/>
  <c r="D42" i="1"/>
  <c r="AN39" i="1"/>
  <c r="J39" i="1"/>
  <c r="I39" i="1"/>
  <c r="H39" i="1"/>
  <c r="G39" i="1"/>
  <c r="F39" i="1"/>
  <c r="E39" i="1"/>
  <c r="D39" i="1"/>
  <c r="AN36" i="1"/>
  <c r="J36" i="1"/>
  <c r="I36" i="1"/>
  <c r="H36" i="1"/>
  <c r="G36" i="1"/>
  <c r="F36" i="1"/>
  <c r="E36" i="1"/>
  <c r="D36" i="1"/>
  <c r="AN33" i="1"/>
  <c r="J33" i="1"/>
  <c r="I33" i="1"/>
  <c r="H33" i="1"/>
  <c r="G33" i="1"/>
  <c r="F33" i="1"/>
  <c r="E33" i="1"/>
  <c r="D33" i="1"/>
  <c r="AN30" i="1"/>
  <c r="J30" i="1"/>
  <c r="I30" i="1"/>
  <c r="H30" i="1"/>
  <c r="G30" i="1"/>
  <c r="F30" i="1"/>
  <c r="E30" i="1"/>
  <c r="D30" i="1"/>
  <c r="AN27" i="1"/>
  <c r="J27" i="1"/>
  <c r="I27" i="1"/>
  <c r="H27" i="1"/>
  <c r="G27" i="1"/>
  <c r="F27" i="1"/>
  <c r="E27" i="1"/>
  <c r="D27" i="1"/>
  <c r="AN24" i="1"/>
  <c r="J24" i="1"/>
  <c r="I24" i="1"/>
  <c r="H24" i="1"/>
  <c r="G24" i="1"/>
  <c r="F24" i="1"/>
  <c r="E24" i="1"/>
  <c r="D24" i="1"/>
  <c r="AN21" i="1"/>
  <c r="J21" i="1"/>
  <c r="I21" i="1"/>
  <c r="H21" i="1"/>
  <c r="G21" i="1"/>
  <c r="F21" i="1"/>
  <c r="E21" i="1"/>
  <c r="D21" i="1"/>
  <c r="AN18" i="1"/>
  <c r="J18" i="1"/>
  <c r="I18" i="1"/>
  <c r="H18" i="1"/>
  <c r="G18" i="1"/>
  <c r="F18" i="1"/>
  <c r="E18" i="1"/>
  <c r="D18" i="1"/>
  <c r="AN15" i="1"/>
  <c r="J15" i="1"/>
  <c r="I15" i="1"/>
  <c r="H15" i="1"/>
  <c r="G15" i="1"/>
  <c r="F15" i="1"/>
  <c r="E15" i="1"/>
  <c r="D15" i="1"/>
  <c r="AN12" i="1"/>
  <c r="J12" i="1"/>
  <c r="I12" i="1"/>
  <c r="H12" i="1"/>
  <c r="G12" i="1"/>
  <c r="F12" i="1"/>
  <c r="E12" i="1"/>
  <c r="D12" i="1"/>
  <c r="S12" i="11"/>
  <c r="W12" i="11" s="1"/>
  <c r="X12" i="11" s="1"/>
  <c r="J66" i="6"/>
  <c r="J63" i="6"/>
  <c r="J60" i="6"/>
  <c r="J57" i="6"/>
  <c r="J54" i="6"/>
  <c r="J51" i="6"/>
  <c r="J48" i="6"/>
  <c r="J45" i="6"/>
  <c r="J42" i="6"/>
  <c r="J39" i="6"/>
  <c r="J36" i="6"/>
  <c r="J33" i="6"/>
  <c r="J30" i="6"/>
  <c r="J27" i="6"/>
  <c r="J24" i="6"/>
  <c r="J21" i="6"/>
  <c r="J18" i="6"/>
  <c r="J15" i="6"/>
  <c r="J12" i="6"/>
  <c r="Y9" i="9"/>
  <c r="Z9" i="9" s="1"/>
  <c r="N9" i="7" s="1"/>
  <c r="N66" i="1"/>
  <c r="N63" i="1"/>
  <c r="N60" i="1"/>
  <c r="N57" i="1"/>
  <c r="N54" i="1"/>
  <c r="N51" i="1"/>
  <c r="N48" i="1"/>
  <c r="N45" i="1"/>
  <c r="N42" i="1"/>
  <c r="N39" i="1"/>
  <c r="N36" i="1"/>
  <c r="N33" i="1"/>
  <c r="N30" i="1"/>
  <c r="N27" i="1"/>
  <c r="N24" i="1"/>
  <c r="R14" i="1" l="1"/>
  <c r="V12" i="1"/>
  <c r="W13" i="1"/>
  <c r="U12" i="1"/>
  <c r="V13" i="1"/>
  <c r="T12" i="1"/>
  <c r="W14" i="1"/>
  <c r="U13" i="1"/>
  <c r="S12" i="1"/>
  <c r="S13" i="1"/>
  <c r="T14" i="1"/>
  <c r="V14" i="1"/>
  <c r="T13" i="1"/>
  <c r="R12" i="1"/>
  <c r="U14" i="1"/>
  <c r="R13" i="1"/>
  <c r="AG13" i="1"/>
  <c r="Q12" i="1"/>
  <c r="W12" i="1"/>
  <c r="Q13" i="1"/>
  <c r="S14" i="1"/>
  <c r="AG14" i="1"/>
  <c r="AG12" i="1"/>
  <c r="Q14" i="1"/>
  <c r="V28" i="1"/>
  <c r="T27" i="1"/>
  <c r="Q27" i="1"/>
  <c r="W29" i="1"/>
  <c r="U28" i="1"/>
  <c r="S27" i="1"/>
  <c r="AG29" i="1"/>
  <c r="V29" i="1"/>
  <c r="T28" i="1"/>
  <c r="R27" i="1"/>
  <c r="AG28" i="1"/>
  <c r="U29" i="1"/>
  <c r="S28" i="1"/>
  <c r="W27" i="1"/>
  <c r="R29" i="1"/>
  <c r="AG27" i="1"/>
  <c r="T29" i="1"/>
  <c r="R28" i="1"/>
  <c r="S29" i="1"/>
  <c r="Q29" i="1"/>
  <c r="V27" i="1"/>
  <c r="U27" i="1"/>
  <c r="W28" i="1"/>
  <c r="Q28" i="1"/>
  <c r="AG31" i="1"/>
  <c r="V32" i="1"/>
  <c r="T31" i="1"/>
  <c r="R30" i="1"/>
  <c r="AG30" i="1"/>
  <c r="U32" i="1"/>
  <c r="S31" i="1"/>
  <c r="T32" i="1"/>
  <c r="R31" i="1"/>
  <c r="S32" i="1"/>
  <c r="W30" i="1"/>
  <c r="Q32" i="1"/>
  <c r="W31" i="1"/>
  <c r="Q30" i="1"/>
  <c r="R32" i="1"/>
  <c r="V30" i="1"/>
  <c r="Q31" i="1"/>
  <c r="T30" i="1"/>
  <c r="U30" i="1"/>
  <c r="V31" i="1"/>
  <c r="AG32" i="1"/>
  <c r="W32" i="1"/>
  <c r="U31" i="1"/>
  <c r="S30" i="1"/>
  <c r="T35" i="1"/>
  <c r="R34" i="1"/>
  <c r="Q35" i="1"/>
  <c r="S35" i="1"/>
  <c r="W33" i="1"/>
  <c r="Q34" i="1"/>
  <c r="R35" i="1"/>
  <c r="V33" i="1"/>
  <c r="W34" i="1"/>
  <c r="U33" i="1"/>
  <c r="AG34" i="1"/>
  <c r="U34" i="1"/>
  <c r="R33" i="1"/>
  <c r="AG35" i="1"/>
  <c r="V34" i="1"/>
  <c r="T33" i="1"/>
  <c r="W35" i="1"/>
  <c r="S33" i="1"/>
  <c r="V35" i="1"/>
  <c r="T34" i="1"/>
  <c r="AG33" i="1"/>
  <c r="S34" i="1"/>
  <c r="Q33" i="1"/>
  <c r="U35" i="1"/>
  <c r="R38" i="1"/>
  <c r="V36" i="1"/>
  <c r="AG38" i="1"/>
  <c r="W37" i="1"/>
  <c r="U36" i="1"/>
  <c r="AG37" i="1"/>
  <c r="V37" i="1"/>
  <c r="T36" i="1"/>
  <c r="AG36" i="1"/>
  <c r="W38" i="1"/>
  <c r="U37" i="1"/>
  <c r="S36" i="1"/>
  <c r="U38" i="1"/>
  <c r="T38" i="1"/>
  <c r="V38" i="1"/>
  <c r="T37" i="1"/>
  <c r="R36" i="1"/>
  <c r="Q38" i="1"/>
  <c r="S37" i="1"/>
  <c r="Q37" i="1"/>
  <c r="R37" i="1"/>
  <c r="S38" i="1"/>
  <c r="Q36" i="1"/>
  <c r="W36" i="1"/>
  <c r="AG39" i="1"/>
  <c r="V40" i="1"/>
  <c r="T39" i="1"/>
  <c r="W41" i="1"/>
  <c r="U40" i="1"/>
  <c r="S39" i="1"/>
  <c r="V41" i="1"/>
  <c r="T40" i="1"/>
  <c r="R39" i="1"/>
  <c r="U41" i="1"/>
  <c r="S40" i="1"/>
  <c r="Q40" i="1"/>
  <c r="S41" i="1"/>
  <c r="T41" i="1"/>
  <c r="R40" i="1"/>
  <c r="Q39" i="1"/>
  <c r="W39" i="1"/>
  <c r="R41" i="1"/>
  <c r="AG40" i="1"/>
  <c r="V39" i="1"/>
  <c r="AG41" i="1"/>
  <c r="W40" i="1"/>
  <c r="U39" i="1"/>
  <c r="Q41" i="1"/>
  <c r="V44" i="1"/>
  <c r="T43" i="1"/>
  <c r="R42" i="1"/>
  <c r="Q43" i="1"/>
  <c r="U44" i="1"/>
  <c r="S43" i="1"/>
  <c r="Q42" i="1"/>
  <c r="T44" i="1"/>
  <c r="R43" i="1"/>
  <c r="AG44" i="1"/>
  <c r="S44" i="1"/>
  <c r="W42" i="1"/>
  <c r="W43" i="1"/>
  <c r="V43" i="1"/>
  <c r="AG43" i="1"/>
  <c r="R44" i="1"/>
  <c r="V42" i="1"/>
  <c r="AG42" i="1"/>
  <c r="U42" i="1"/>
  <c r="T42" i="1"/>
  <c r="W44" i="1"/>
  <c r="U43" i="1"/>
  <c r="S42" i="1"/>
  <c r="Q44" i="1"/>
  <c r="AG47" i="1"/>
  <c r="T47" i="1"/>
  <c r="R46" i="1"/>
  <c r="AG46" i="1"/>
  <c r="S47" i="1"/>
  <c r="W45" i="1"/>
  <c r="AG45" i="1"/>
  <c r="R47" i="1"/>
  <c r="V45" i="1"/>
  <c r="W46" i="1"/>
  <c r="U45" i="1"/>
  <c r="U46" i="1"/>
  <c r="Q46" i="1"/>
  <c r="Q45" i="1"/>
  <c r="V46" i="1"/>
  <c r="T45" i="1"/>
  <c r="Q47" i="1"/>
  <c r="S45" i="1"/>
  <c r="V47" i="1"/>
  <c r="W47" i="1"/>
  <c r="R45" i="1"/>
  <c r="T46" i="1"/>
  <c r="S46" i="1"/>
  <c r="U47" i="1"/>
  <c r="R50" i="1"/>
  <c r="V48" i="1"/>
  <c r="W49" i="1"/>
  <c r="U48" i="1"/>
  <c r="Q50" i="1"/>
  <c r="V49" i="1"/>
  <c r="T48" i="1"/>
  <c r="W50" i="1"/>
  <c r="U49" i="1"/>
  <c r="S48" i="1"/>
  <c r="Q48" i="1"/>
  <c r="AG50" i="1"/>
  <c r="U50" i="1"/>
  <c r="R49" i="1"/>
  <c r="AG48" i="1"/>
  <c r="V50" i="1"/>
  <c r="T49" i="1"/>
  <c r="R48" i="1"/>
  <c r="S49" i="1"/>
  <c r="T50" i="1"/>
  <c r="AG49" i="1"/>
  <c r="W48" i="1"/>
  <c r="S50" i="1"/>
  <c r="Q49" i="1"/>
  <c r="V52" i="1"/>
  <c r="T51" i="1"/>
  <c r="Q51" i="1"/>
  <c r="W53" i="1"/>
  <c r="U52" i="1"/>
  <c r="S51" i="1"/>
  <c r="AG53" i="1"/>
  <c r="V53" i="1"/>
  <c r="T52" i="1"/>
  <c r="R51" i="1"/>
  <c r="AG52" i="1"/>
  <c r="U53" i="1"/>
  <c r="S52" i="1"/>
  <c r="S53" i="1"/>
  <c r="W52" i="1"/>
  <c r="AG51" i="1"/>
  <c r="T53" i="1"/>
  <c r="R52" i="1"/>
  <c r="W51" i="1"/>
  <c r="Q53" i="1"/>
  <c r="R53" i="1"/>
  <c r="V51" i="1"/>
  <c r="Q52" i="1"/>
  <c r="U51" i="1"/>
  <c r="AG55" i="1"/>
  <c r="V56" i="1"/>
  <c r="T55" i="1"/>
  <c r="R54" i="1"/>
  <c r="AG54" i="1"/>
  <c r="U56" i="1"/>
  <c r="S55" i="1"/>
  <c r="T56" i="1"/>
  <c r="R55" i="1"/>
  <c r="S56" i="1"/>
  <c r="W54" i="1"/>
  <c r="Q56" i="1"/>
  <c r="W55" i="1"/>
  <c r="R56" i="1"/>
  <c r="V54" i="1"/>
  <c r="Q55" i="1"/>
  <c r="U54" i="1"/>
  <c r="S54" i="1"/>
  <c r="Q54" i="1"/>
  <c r="U55" i="1"/>
  <c r="V55" i="1"/>
  <c r="T54" i="1"/>
  <c r="AG56" i="1"/>
  <c r="W56" i="1"/>
  <c r="T59" i="1"/>
  <c r="R58" i="1"/>
  <c r="Q59" i="1"/>
  <c r="S59" i="1"/>
  <c r="W57" i="1"/>
  <c r="Q58" i="1"/>
  <c r="R59" i="1"/>
  <c r="V57" i="1"/>
  <c r="Q57" i="1"/>
  <c r="W58" i="1"/>
  <c r="U57" i="1"/>
  <c r="AG58" i="1"/>
  <c r="W59" i="1"/>
  <c r="S58" i="1"/>
  <c r="AG59" i="1"/>
  <c r="V58" i="1"/>
  <c r="T57" i="1"/>
  <c r="U58" i="1"/>
  <c r="S57" i="1"/>
  <c r="U59" i="1"/>
  <c r="AG57" i="1"/>
  <c r="V59" i="1"/>
  <c r="T58" i="1"/>
  <c r="R57" i="1"/>
  <c r="R62" i="1"/>
  <c r="V60" i="1"/>
  <c r="AG62" i="1"/>
  <c r="W61" i="1"/>
  <c r="U60" i="1"/>
  <c r="AG61" i="1"/>
  <c r="V61" i="1"/>
  <c r="T60" i="1"/>
  <c r="AG60" i="1"/>
  <c r="W62" i="1"/>
  <c r="U61" i="1"/>
  <c r="S60" i="1"/>
  <c r="U62" i="1"/>
  <c r="V62" i="1"/>
  <c r="T61" i="1"/>
  <c r="R60" i="1"/>
  <c r="S61" i="1"/>
  <c r="Q62" i="1"/>
  <c r="Q61" i="1"/>
  <c r="S62" i="1"/>
  <c r="T62" i="1"/>
  <c r="R61" i="1"/>
  <c r="W60" i="1"/>
  <c r="Q60" i="1"/>
  <c r="U26" i="1"/>
  <c r="S25" i="1"/>
  <c r="Q24" i="1"/>
  <c r="R24" i="1"/>
  <c r="T26" i="1"/>
  <c r="R25" i="1"/>
  <c r="S26" i="1"/>
  <c r="W24" i="1"/>
  <c r="AG26" i="1"/>
  <c r="R26" i="1"/>
  <c r="V24" i="1"/>
  <c r="AG25" i="1"/>
  <c r="W25" i="1"/>
  <c r="U24" i="1"/>
  <c r="AG24" i="1"/>
  <c r="V25" i="1"/>
  <c r="T24" i="1"/>
  <c r="W26" i="1"/>
  <c r="U25" i="1"/>
  <c r="S24" i="1"/>
  <c r="Q26" i="1"/>
  <c r="V26" i="1"/>
  <c r="T25" i="1"/>
  <c r="Q25" i="1"/>
  <c r="V22" i="1"/>
  <c r="T21" i="1"/>
  <c r="U23" i="1"/>
  <c r="W22" i="1"/>
  <c r="W23" i="1"/>
  <c r="U22" i="1"/>
  <c r="S21" i="1"/>
  <c r="S22" i="1"/>
  <c r="V23" i="1"/>
  <c r="T22" i="1"/>
  <c r="R21" i="1"/>
  <c r="AG23" i="1"/>
  <c r="T23" i="1"/>
  <c r="R22" i="1"/>
  <c r="Q23" i="1"/>
  <c r="AG21" i="1"/>
  <c r="R23" i="1"/>
  <c r="Q21" i="1"/>
  <c r="U21" i="1"/>
  <c r="AG22" i="1"/>
  <c r="S23" i="1"/>
  <c r="W21" i="1"/>
  <c r="Q22" i="1"/>
  <c r="V21" i="1"/>
  <c r="AG20" i="1"/>
  <c r="V20" i="1"/>
  <c r="T19" i="1"/>
  <c r="R18" i="1"/>
  <c r="AG19" i="1"/>
  <c r="U20" i="1"/>
  <c r="S19" i="1"/>
  <c r="W18" i="1"/>
  <c r="V19" i="1"/>
  <c r="Q19" i="1"/>
  <c r="AG18" i="1"/>
  <c r="T20" i="1"/>
  <c r="R19" i="1"/>
  <c r="S20" i="1"/>
  <c r="U18" i="1"/>
  <c r="R20" i="1"/>
  <c r="V18" i="1"/>
  <c r="W19" i="1"/>
  <c r="Q20" i="1"/>
  <c r="T18" i="1"/>
  <c r="W20" i="1"/>
  <c r="U19" i="1"/>
  <c r="S18" i="1"/>
  <c r="Q18" i="1"/>
  <c r="W16" i="1"/>
  <c r="U15" i="1"/>
  <c r="AG17" i="1"/>
  <c r="V16" i="1"/>
  <c r="T15" i="1"/>
  <c r="W15" i="1"/>
  <c r="AG16" i="1"/>
  <c r="W17" i="1"/>
  <c r="U16" i="1"/>
  <c r="S15" i="1"/>
  <c r="U17" i="1"/>
  <c r="Q16" i="1"/>
  <c r="AG15" i="1"/>
  <c r="V17" i="1"/>
  <c r="T16" i="1"/>
  <c r="R15" i="1"/>
  <c r="Q17" i="1"/>
  <c r="S16" i="1"/>
  <c r="V15" i="1"/>
  <c r="T17" i="1"/>
  <c r="R16" i="1"/>
  <c r="Q15" i="1"/>
  <c r="S17" i="1"/>
  <c r="R17" i="1"/>
  <c r="AE17" i="1"/>
  <c r="Y16" i="1"/>
  <c r="AA15" i="1"/>
  <c r="AC17" i="1"/>
  <c r="AE16" i="1"/>
  <c r="Y15" i="1"/>
  <c r="AB17" i="1"/>
  <c r="AD16" i="1"/>
  <c r="AF15" i="1"/>
  <c r="AA17" i="1"/>
  <c r="AC16" i="1"/>
  <c r="AE15" i="1"/>
  <c r="Z17" i="1"/>
  <c r="AB16" i="1"/>
  <c r="AD15" i="1"/>
  <c r="Y17" i="1"/>
  <c r="AA16" i="1"/>
  <c r="AC15" i="1"/>
  <c r="AF17" i="1"/>
  <c r="X17" i="1"/>
  <c r="Z16" i="1"/>
  <c r="AB15" i="1"/>
  <c r="X15" i="1"/>
  <c r="X16" i="1"/>
  <c r="Z15" i="1"/>
  <c r="AF16" i="1"/>
  <c r="AD17" i="1"/>
  <c r="AC26" i="1"/>
  <c r="AE25" i="1"/>
  <c r="Y24" i="1"/>
  <c r="AA26" i="1"/>
  <c r="AC25" i="1"/>
  <c r="AE24" i="1"/>
  <c r="Z26" i="1"/>
  <c r="AB25" i="1"/>
  <c r="AD24" i="1"/>
  <c r="Y26" i="1"/>
  <c r="AA25" i="1"/>
  <c r="AC24" i="1"/>
  <c r="AF26" i="1"/>
  <c r="X26" i="1"/>
  <c r="Z25" i="1"/>
  <c r="AB24" i="1"/>
  <c r="AE26" i="1"/>
  <c r="Y25" i="1"/>
  <c r="AA24" i="1"/>
  <c r="AF24" i="1"/>
  <c r="AD26" i="1"/>
  <c r="AF25" i="1"/>
  <c r="X25" i="1"/>
  <c r="Z24" i="1"/>
  <c r="AB26" i="1"/>
  <c r="AD25" i="1"/>
  <c r="X24" i="1"/>
  <c r="AJ24" i="1"/>
  <c r="AI24" i="1"/>
  <c r="AH24" i="1"/>
  <c r="AK24" i="1"/>
  <c r="AA35" i="1"/>
  <c r="AC34" i="1"/>
  <c r="AE33" i="1"/>
  <c r="Y35" i="1"/>
  <c r="AA34" i="1"/>
  <c r="AC33" i="1"/>
  <c r="Z35" i="1"/>
  <c r="AF35" i="1"/>
  <c r="X35" i="1"/>
  <c r="Z34" i="1"/>
  <c r="AB33" i="1"/>
  <c r="AE35" i="1"/>
  <c r="Y34" i="1"/>
  <c r="AA33" i="1"/>
  <c r="AD35" i="1"/>
  <c r="AF34" i="1"/>
  <c r="X34" i="1"/>
  <c r="Z33" i="1"/>
  <c r="AB34" i="1"/>
  <c r="AC35" i="1"/>
  <c r="AE34" i="1"/>
  <c r="Y33" i="1"/>
  <c r="AB35" i="1"/>
  <c r="AD34" i="1"/>
  <c r="AF33" i="1"/>
  <c r="X33" i="1"/>
  <c r="AD33" i="1"/>
  <c r="AH33" i="1"/>
  <c r="AK33" i="1"/>
  <c r="AI33" i="1"/>
  <c r="AJ33" i="1"/>
  <c r="Y44" i="1"/>
  <c r="AA43" i="1"/>
  <c r="AC42" i="1"/>
  <c r="AE44" i="1"/>
  <c r="Y43" i="1"/>
  <c r="AA42" i="1"/>
  <c r="Z43" i="1"/>
  <c r="AD44" i="1"/>
  <c r="AF43" i="1"/>
  <c r="X43" i="1"/>
  <c r="Z42" i="1"/>
  <c r="AF44" i="1"/>
  <c r="AC44" i="1"/>
  <c r="AE43" i="1"/>
  <c r="Y42" i="1"/>
  <c r="AB44" i="1"/>
  <c r="AD43" i="1"/>
  <c r="AF42" i="1"/>
  <c r="X42" i="1"/>
  <c r="X44" i="1"/>
  <c r="AA44" i="1"/>
  <c r="AC43" i="1"/>
  <c r="AE42" i="1"/>
  <c r="AB42" i="1"/>
  <c r="Z44" i="1"/>
  <c r="AB43" i="1"/>
  <c r="AD42" i="1"/>
  <c r="AK42" i="1"/>
  <c r="AJ42" i="1"/>
  <c r="AH42" i="1"/>
  <c r="AI42" i="1"/>
  <c r="AC50" i="1"/>
  <c r="AE49" i="1"/>
  <c r="Y48" i="1"/>
  <c r="X48" i="1"/>
  <c r="AA50" i="1"/>
  <c r="AC49" i="1"/>
  <c r="AE48" i="1"/>
  <c r="Z50" i="1"/>
  <c r="AB49" i="1"/>
  <c r="AD48" i="1"/>
  <c r="AD49" i="1"/>
  <c r="Y50" i="1"/>
  <c r="AA49" i="1"/>
  <c r="AC48" i="1"/>
  <c r="AF50" i="1"/>
  <c r="X50" i="1"/>
  <c r="Z49" i="1"/>
  <c r="AB48" i="1"/>
  <c r="AB50" i="1"/>
  <c r="AE50" i="1"/>
  <c r="Y49" i="1"/>
  <c r="AA48" i="1"/>
  <c r="AF48" i="1"/>
  <c r="AD50" i="1"/>
  <c r="AF49" i="1"/>
  <c r="X49" i="1"/>
  <c r="Z48" i="1"/>
  <c r="AJ48" i="1"/>
  <c r="AI48" i="1"/>
  <c r="AK48" i="1"/>
  <c r="AH48" i="1"/>
  <c r="Y56" i="1"/>
  <c r="AA55" i="1"/>
  <c r="AC54" i="1"/>
  <c r="AF56" i="1"/>
  <c r="AE56" i="1"/>
  <c r="Y55" i="1"/>
  <c r="AA54" i="1"/>
  <c r="AB54" i="1"/>
  <c r="AD56" i="1"/>
  <c r="AF55" i="1"/>
  <c r="X55" i="1"/>
  <c r="Z54" i="1"/>
  <c r="Z55" i="1"/>
  <c r="AC56" i="1"/>
  <c r="AE55" i="1"/>
  <c r="Y54" i="1"/>
  <c r="AB56" i="1"/>
  <c r="AD55" i="1"/>
  <c r="AF54" i="1"/>
  <c r="X54" i="1"/>
  <c r="AA56" i="1"/>
  <c r="AC55" i="1"/>
  <c r="AE54" i="1"/>
  <c r="X56" i="1"/>
  <c r="Z56" i="1"/>
  <c r="AB55" i="1"/>
  <c r="AD54" i="1"/>
  <c r="AI54" i="1"/>
  <c r="AH54" i="1"/>
  <c r="AK54" i="1"/>
  <c r="AJ54" i="1"/>
  <c r="AC62" i="1"/>
  <c r="AE61" i="1"/>
  <c r="Y60" i="1"/>
  <c r="AD61" i="1"/>
  <c r="AA62" i="1"/>
  <c r="AC61" i="1"/>
  <c r="AE60" i="1"/>
  <c r="Z62" i="1"/>
  <c r="AB61" i="1"/>
  <c r="AD60" i="1"/>
  <c r="Y62" i="1"/>
  <c r="AA61" i="1"/>
  <c r="AC60" i="1"/>
  <c r="AF62" i="1"/>
  <c r="X62" i="1"/>
  <c r="Z61" i="1"/>
  <c r="AB60" i="1"/>
  <c r="X60" i="1"/>
  <c r="AE62" i="1"/>
  <c r="Y61" i="1"/>
  <c r="AA60" i="1"/>
  <c r="AF60" i="1"/>
  <c r="AD62" i="1"/>
  <c r="AF61" i="1"/>
  <c r="X61" i="1"/>
  <c r="Z60" i="1"/>
  <c r="AB62" i="1"/>
  <c r="AH60" i="1"/>
  <c r="AK60" i="1"/>
  <c r="AI60" i="1"/>
  <c r="AJ60" i="1"/>
  <c r="AE65" i="1"/>
  <c r="Y64" i="1"/>
  <c r="AA63" i="1"/>
  <c r="Z63" i="1"/>
  <c r="AC65" i="1"/>
  <c r="AE64" i="1"/>
  <c r="Y63" i="1"/>
  <c r="AB65" i="1"/>
  <c r="AD64" i="1"/>
  <c r="AF63" i="1"/>
  <c r="X63" i="1"/>
  <c r="X64" i="1"/>
  <c r="AA65" i="1"/>
  <c r="AC64" i="1"/>
  <c r="AE63" i="1"/>
  <c r="Z65" i="1"/>
  <c r="AB64" i="1"/>
  <c r="AD63" i="1"/>
  <c r="Y65" i="1"/>
  <c r="AA64" i="1"/>
  <c r="AC63" i="1"/>
  <c r="AF64" i="1"/>
  <c r="AF65" i="1"/>
  <c r="X65" i="1"/>
  <c r="Z64" i="1"/>
  <c r="AB63" i="1"/>
  <c r="AD65" i="1"/>
  <c r="AK63" i="1"/>
  <c r="AH63" i="1"/>
  <c r="AJ63" i="1"/>
  <c r="AI63" i="1"/>
  <c r="Y20" i="1"/>
  <c r="AA19" i="1"/>
  <c r="AC18" i="1"/>
  <c r="AE20" i="1"/>
  <c r="Y19" i="1"/>
  <c r="AA18" i="1"/>
  <c r="AD20" i="1"/>
  <c r="AF19" i="1"/>
  <c r="X19" i="1"/>
  <c r="Z18" i="1"/>
  <c r="AC20" i="1"/>
  <c r="AE19" i="1"/>
  <c r="Y18" i="1"/>
  <c r="AB20" i="1"/>
  <c r="AD19" i="1"/>
  <c r="AF18" i="1"/>
  <c r="X18" i="1"/>
  <c r="AA20" i="1"/>
  <c r="AC19" i="1"/>
  <c r="AE18" i="1"/>
  <c r="X20" i="1"/>
  <c r="Z20" i="1"/>
  <c r="AB19" i="1"/>
  <c r="AD18" i="1"/>
  <c r="AF20" i="1"/>
  <c r="Z19" i="1"/>
  <c r="AB18" i="1"/>
  <c r="AK18" i="1"/>
  <c r="AJ18" i="1"/>
  <c r="AH18" i="1"/>
  <c r="AI18" i="1"/>
  <c r="AE29" i="1"/>
  <c r="Y28" i="1"/>
  <c r="AA27" i="1"/>
  <c r="AF28" i="1"/>
  <c r="AC29" i="1"/>
  <c r="AE28" i="1"/>
  <c r="Y27" i="1"/>
  <c r="AB29" i="1"/>
  <c r="AD28" i="1"/>
  <c r="AF27" i="1"/>
  <c r="X27" i="1"/>
  <c r="AD29" i="1"/>
  <c r="Z27" i="1"/>
  <c r="AA29" i="1"/>
  <c r="AC28" i="1"/>
  <c r="AE27" i="1"/>
  <c r="Z29" i="1"/>
  <c r="AB28" i="1"/>
  <c r="AD27" i="1"/>
  <c r="Y29" i="1"/>
  <c r="AA28" i="1"/>
  <c r="AC27" i="1"/>
  <c r="X28" i="1"/>
  <c r="AF29" i="1"/>
  <c r="X29" i="1"/>
  <c r="Z28" i="1"/>
  <c r="AB27" i="1"/>
  <c r="AI27" i="1"/>
  <c r="AH27" i="1"/>
  <c r="AK27" i="1"/>
  <c r="AJ27" i="1"/>
  <c r="Y32" i="1"/>
  <c r="AA31" i="1"/>
  <c r="AC30" i="1"/>
  <c r="AF32" i="1"/>
  <c r="AE32" i="1"/>
  <c r="Y31" i="1"/>
  <c r="AA30" i="1"/>
  <c r="Z31" i="1"/>
  <c r="AD32" i="1"/>
  <c r="AF31" i="1"/>
  <c r="X31" i="1"/>
  <c r="Z30" i="1"/>
  <c r="AC32" i="1"/>
  <c r="AE31" i="1"/>
  <c r="Y30" i="1"/>
  <c r="AB32" i="1"/>
  <c r="AD31" i="1"/>
  <c r="AF30" i="1"/>
  <c r="X30" i="1"/>
  <c r="AA32" i="1"/>
  <c r="AC31" i="1"/>
  <c r="AE30" i="1"/>
  <c r="X32" i="1"/>
  <c r="Z32" i="1"/>
  <c r="AB31" i="1"/>
  <c r="AD30" i="1"/>
  <c r="AB30" i="1"/>
  <c r="AI30" i="1"/>
  <c r="AH30" i="1"/>
  <c r="AJ30" i="1"/>
  <c r="AK30" i="1"/>
  <c r="AE41" i="1"/>
  <c r="Y40" i="1"/>
  <c r="AA39" i="1"/>
  <c r="AD41" i="1"/>
  <c r="AC41" i="1"/>
  <c r="AE40" i="1"/>
  <c r="Y39" i="1"/>
  <c r="AB41" i="1"/>
  <c r="AD40" i="1"/>
  <c r="AF39" i="1"/>
  <c r="X39" i="1"/>
  <c r="AF40" i="1"/>
  <c r="AA41" i="1"/>
  <c r="AC40" i="1"/>
  <c r="AE39" i="1"/>
  <c r="Z41" i="1"/>
  <c r="AB40" i="1"/>
  <c r="AD39" i="1"/>
  <c r="X40" i="1"/>
  <c r="Y41" i="1"/>
  <c r="AA40" i="1"/>
  <c r="AC39" i="1"/>
  <c r="AF41" i="1"/>
  <c r="X41" i="1"/>
  <c r="Z40" i="1"/>
  <c r="AB39" i="1"/>
  <c r="Z39" i="1"/>
  <c r="AK39" i="1"/>
  <c r="AJ39" i="1"/>
  <c r="AI39" i="1"/>
  <c r="AH39" i="1"/>
  <c r="AA47" i="1"/>
  <c r="AC46" i="1"/>
  <c r="AE45" i="1"/>
  <c r="Y47" i="1"/>
  <c r="AA46" i="1"/>
  <c r="AC45" i="1"/>
  <c r="Z47" i="1"/>
  <c r="AF47" i="1"/>
  <c r="X47" i="1"/>
  <c r="Z46" i="1"/>
  <c r="AB45" i="1"/>
  <c r="AE47" i="1"/>
  <c r="Y46" i="1"/>
  <c r="AA45" i="1"/>
  <c r="AD47" i="1"/>
  <c r="AF46" i="1"/>
  <c r="X46" i="1"/>
  <c r="Z45" i="1"/>
  <c r="AB46" i="1"/>
  <c r="AC47" i="1"/>
  <c r="AE46" i="1"/>
  <c r="Y45" i="1"/>
  <c r="AB47" i="1"/>
  <c r="AD46" i="1"/>
  <c r="AF45" i="1"/>
  <c r="X45" i="1"/>
  <c r="AD45" i="1"/>
  <c r="AJ45" i="1"/>
  <c r="AK45" i="1"/>
  <c r="AI45" i="1"/>
  <c r="AH45" i="1"/>
  <c r="AE53" i="1"/>
  <c r="Y52" i="1"/>
  <c r="AA51" i="1"/>
  <c r="AD53" i="1"/>
  <c r="AC53" i="1"/>
  <c r="AE52" i="1"/>
  <c r="Y51" i="1"/>
  <c r="AB53" i="1"/>
  <c r="AD52" i="1"/>
  <c r="AF51" i="1"/>
  <c r="X51" i="1"/>
  <c r="AA53" i="1"/>
  <c r="AC52" i="1"/>
  <c r="AE51" i="1"/>
  <c r="Z53" i="1"/>
  <c r="AB52" i="1"/>
  <c r="AD51" i="1"/>
  <c r="AF52" i="1"/>
  <c r="Y53" i="1"/>
  <c r="AA52" i="1"/>
  <c r="AC51" i="1"/>
  <c r="AF53" i="1"/>
  <c r="X53" i="1"/>
  <c r="Z52" i="1"/>
  <c r="AB51" i="1"/>
  <c r="X52" i="1"/>
  <c r="Z51" i="1"/>
  <c r="AI51" i="1"/>
  <c r="AJ51" i="1"/>
  <c r="AH51" i="1"/>
  <c r="AK51" i="1"/>
  <c r="AA59" i="1"/>
  <c r="AC58" i="1"/>
  <c r="AE57" i="1"/>
  <c r="Y59" i="1"/>
  <c r="AA58" i="1"/>
  <c r="AC57" i="1"/>
  <c r="Z59" i="1"/>
  <c r="AD57" i="1"/>
  <c r="AF59" i="1"/>
  <c r="X59" i="1"/>
  <c r="Z58" i="1"/>
  <c r="AB57" i="1"/>
  <c r="AE59" i="1"/>
  <c r="Y58" i="1"/>
  <c r="AA57" i="1"/>
  <c r="AD59" i="1"/>
  <c r="AF58" i="1"/>
  <c r="X58" i="1"/>
  <c r="Z57" i="1"/>
  <c r="AC59" i="1"/>
  <c r="AE58" i="1"/>
  <c r="Y57" i="1"/>
  <c r="AB59" i="1"/>
  <c r="AD58" i="1"/>
  <c r="AF57" i="1"/>
  <c r="X57" i="1"/>
  <c r="AB58" i="1"/>
  <c r="AH57" i="1"/>
  <c r="AK57" i="1"/>
  <c r="AI57" i="1"/>
  <c r="AJ57" i="1"/>
  <c r="Y68" i="1"/>
  <c r="AA67" i="1"/>
  <c r="AC66" i="1"/>
  <c r="AF68" i="1"/>
  <c r="AE68" i="1"/>
  <c r="Y67" i="1"/>
  <c r="AA66" i="1"/>
  <c r="X68" i="1"/>
  <c r="AD68" i="1"/>
  <c r="AF67" i="1"/>
  <c r="X67" i="1"/>
  <c r="Z66" i="1"/>
  <c r="AC68" i="1"/>
  <c r="AE67" i="1"/>
  <c r="Y66" i="1"/>
  <c r="Z67" i="1"/>
  <c r="AB68" i="1"/>
  <c r="AD67" i="1"/>
  <c r="AF66" i="1"/>
  <c r="X66" i="1"/>
  <c r="AB66" i="1"/>
  <c r="AA68" i="1"/>
  <c r="AC67" i="1"/>
  <c r="AE66" i="1"/>
  <c r="Z68" i="1"/>
  <c r="AB67" i="1"/>
  <c r="AD66" i="1"/>
  <c r="AK66" i="1"/>
  <c r="AJ66" i="1"/>
  <c r="AI66" i="1"/>
  <c r="AH66" i="1"/>
  <c r="AB14" i="1"/>
  <c r="AD13" i="1"/>
  <c r="AF12" i="1"/>
  <c r="X12" i="1"/>
  <c r="Z14" i="1"/>
  <c r="AB13" i="1"/>
  <c r="AD12" i="1"/>
  <c r="Y14" i="1"/>
  <c r="AA13" i="1"/>
  <c r="AC12" i="1"/>
  <c r="AF14" i="1"/>
  <c r="X14" i="1"/>
  <c r="Z13" i="1"/>
  <c r="AB12" i="1"/>
  <c r="AE14" i="1"/>
  <c r="Y13" i="1"/>
  <c r="AA12" i="1"/>
  <c r="AD14" i="1"/>
  <c r="AF13" i="1"/>
  <c r="X13" i="1"/>
  <c r="Z12" i="1"/>
  <c r="AC14" i="1"/>
  <c r="AE13" i="1"/>
  <c r="Y12" i="1"/>
  <c r="AC13" i="1"/>
  <c r="AE12" i="1"/>
  <c r="AA14" i="1"/>
  <c r="AA23" i="1"/>
  <c r="AC22" i="1"/>
  <c r="AE21" i="1"/>
  <c r="Y23" i="1"/>
  <c r="AA22" i="1"/>
  <c r="AC21" i="1"/>
  <c r="AB22" i="1"/>
  <c r="AF23" i="1"/>
  <c r="X23" i="1"/>
  <c r="Z22" i="1"/>
  <c r="AB21" i="1"/>
  <c r="AD21" i="1"/>
  <c r="AE23" i="1"/>
  <c r="Y22" i="1"/>
  <c r="AA21" i="1"/>
  <c r="AD23" i="1"/>
  <c r="AF22" i="1"/>
  <c r="X22" i="1"/>
  <c r="Z21" i="1"/>
  <c r="Z23" i="1"/>
  <c r="AC23" i="1"/>
  <c r="AE22" i="1"/>
  <c r="Y21" i="1"/>
  <c r="AB23" i="1"/>
  <c r="AD22" i="1"/>
  <c r="AF21" i="1"/>
  <c r="X21" i="1"/>
  <c r="AJ21" i="1"/>
  <c r="AI21" i="1"/>
  <c r="AH21" i="1"/>
  <c r="AK21" i="1"/>
  <c r="AC38" i="1"/>
  <c r="AE37" i="1"/>
  <c r="Y36" i="1"/>
  <c r="AD37" i="1"/>
  <c r="AA38" i="1"/>
  <c r="AC37" i="1"/>
  <c r="AE36" i="1"/>
  <c r="AB38" i="1"/>
  <c r="Z38" i="1"/>
  <c r="AB37" i="1"/>
  <c r="AD36" i="1"/>
  <c r="X36" i="1"/>
  <c r="Y38" i="1"/>
  <c r="AA37" i="1"/>
  <c r="AC36" i="1"/>
  <c r="AF38" i="1"/>
  <c r="X38" i="1"/>
  <c r="Z37" i="1"/>
  <c r="AB36" i="1"/>
  <c r="AE38" i="1"/>
  <c r="Y37" i="1"/>
  <c r="AA36" i="1"/>
  <c r="AF36" i="1"/>
  <c r="AD38" i="1"/>
  <c r="AF37" i="1"/>
  <c r="X37" i="1"/>
  <c r="Z36" i="1"/>
  <c r="AH36" i="1"/>
  <c r="AK36" i="1"/>
  <c r="AJ36" i="1"/>
  <c r="AI36" i="1"/>
  <c r="N12" i="1"/>
  <c r="N18" i="1"/>
  <c r="S63" i="6"/>
  <c r="U63" i="6" s="1"/>
  <c r="T63" i="6"/>
  <c r="V63" i="6" s="1"/>
  <c r="T27" i="6"/>
  <c r="V27" i="6" s="1"/>
  <c r="S27" i="6"/>
  <c r="U27" i="6" s="1"/>
  <c r="S33" i="6"/>
  <c r="U33" i="6" s="1"/>
  <c r="T33" i="6"/>
  <c r="V33" i="6" s="1"/>
  <c r="S39" i="6"/>
  <c r="U39" i="6" s="1"/>
  <c r="T39" i="6"/>
  <c r="V39" i="6" s="1"/>
  <c r="S45" i="6"/>
  <c r="U45" i="6" s="1"/>
  <c r="T45" i="6"/>
  <c r="V45" i="6" s="1"/>
  <c r="T51" i="6"/>
  <c r="V51" i="6" s="1"/>
  <c r="S51" i="6"/>
  <c r="U51" i="6" s="1"/>
  <c r="T66" i="6"/>
  <c r="V66" i="6" s="1"/>
  <c r="S66" i="6"/>
  <c r="U66" i="6" s="1"/>
  <c r="T15" i="6"/>
  <c r="V15" i="6" s="1"/>
  <c r="T54" i="6"/>
  <c r="V54" i="6" s="1"/>
  <c r="S54" i="6"/>
  <c r="U54" i="6" s="1"/>
  <c r="T60" i="6"/>
  <c r="V60" i="6" s="1"/>
  <c r="S60" i="6"/>
  <c r="U60" i="6" s="1"/>
  <c r="T30" i="6"/>
  <c r="V30" i="6" s="1"/>
  <c r="S30" i="6"/>
  <c r="U30" i="6" s="1"/>
  <c r="T36" i="6"/>
  <c r="V36" i="6" s="1"/>
  <c r="S36" i="6"/>
  <c r="U36" i="6" s="1"/>
  <c r="T42" i="6"/>
  <c r="V42" i="6" s="1"/>
  <c r="S42" i="6"/>
  <c r="U42" i="6" s="1"/>
  <c r="T48" i="6"/>
  <c r="V48" i="6" s="1"/>
  <c r="S48" i="6"/>
  <c r="U48" i="6" s="1"/>
  <c r="T24" i="6"/>
  <c r="V24" i="6" s="1"/>
  <c r="S24" i="6"/>
  <c r="U24" i="6" s="1"/>
  <c r="S57" i="6"/>
  <c r="U57" i="6" s="1"/>
  <c r="T57" i="6"/>
  <c r="V57" i="6" s="1"/>
  <c r="T12" i="6"/>
  <c r="V12" i="6" s="1"/>
  <c r="AA12" i="11"/>
  <c r="Y12" i="11"/>
  <c r="R12" i="11"/>
  <c r="V12" i="11" s="1"/>
  <c r="T21" i="6"/>
  <c r="V21" i="6" s="1"/>
  <c r="T18" i="6"/>
  <c r="V18" i="6" s="1"/>
  <c r="N21" i="1"/>
  <c r="T12" i="11"/>
  <c r="N15" i="1" l="1"/>
  <c r="AL39" i="1"/>
  <c r="AL30" i="1"/>
  <c r="AL54" i="1"/>
  <c r="AL36" i="1"/>
  <c r="AL60" i="1"/>
  <c r="AL63" i="1"/>
  <c r="AL33" i="1"/>
  <c r="AL27" i="1"/>
  <c r="AL45" i="1"/>
  <c r="AL57" i="1"/>
  <c r="AL51" i="1"/>
  <c r="AL24" i="1"/>
  <c r="AL42" i="1"/>
  <c r="AL48" i="1"/>
  <c r="J12" i="14"/>
  <c r="I12" i="14"/>
  <c r="J9" i="14"/>
  <c r="I9" i="14"/>
  <c r="H12" i="14"/>
  <c r="G12" i="14"/>
  <c r="H9" i="14"/>
  <c r="G9" i="14"/>
  <c r="E9" i="14"/>
  <c r="F9" i="14"/>
  <c r="E12" i="14"/>
  <c r="F12" i="14"/>
  <c r="E15" i="14"/>
  <c r="J66" i="14"/>
  <c r="I66" i="14"/>
  <c r="H66" i="14"/>
  <c r="G66" i="14"/>
  <c r="F66" i="14"/>
  <c r="E66" i="14"/>
  <c r="J63" i="14"/>
  <c r="I63" i="14"/>
  <c r="H63" i="14"/>
  <c r="G63" i="14"/>
  <c r="F63" i="14"/>
  <c r="E63" i="14"/>
  <c r="J60" i="14"/>
  <c r="I60" i="14"/>
  <c r="H60" i="14"/>
  <c r="G60" i="14"/>
  <c r="F60" i="14"/>
  <c r="E60" i="14"/>
  <c r="J57" i="14"/>
  <c r="I57" i="14"/>
  <c r="H57" i="14"/>
  <c r="G57" i="14"/>
  <c r="F57" i="14"/>
  <c r="E57" i="14"/>
  <c r="J54" i="14"/>
  <c r="I54" i="14"/>
  <c r="H54" i="14"/>
  <c r="G54" i="14"/>
  <c r="F54" i="14"/>
  <c r="E54" i="14"/>
  <c r="J51" i="14"/>
  <c r="I51" i="14"/>
  <c r="H51" i="14"/>
  <c r="G51" i="14"/>
  <c r="F51" i="14"/>
  <c r="E51" i="14"/>
  <c r="J48" i="14"/>
  <c r="I48" i="14"/>
  <c r="H48" i="14"/>
  <c r="G48" i="14"/>
  <c r="F48" i="14"/>
  <c r="E48" i="14"/>
  <c r="J45" i="14"/>
  <c r="I45" i="14"/>
  <c r="H45" i="14"/>
  <c r="G45" i="14"/>
  <c r="F45" i="14"/>
  <c r="E45" i="14"/>
  <c r="J42" i="14"/>
  <c r="I42" i="14"/>
  <c r="H42" i="14"/>
  <c r="G42" i="14"/>
  <c r="F42" i="14"/>
  <c r="E42" i="14"/>
  <c r="J39" i="14"/>
  <c r="I39" i="14"/>
  <c r="H39" i="14"/>
  <c r="G39" i="14"/>
  <c r="F39" i="14"/>
  <c r="E39" i="14"/>
  <c r="J36" i="14"/>
  <c r="I36" i="14"/>
  <c r="H36" i="14"/>
  <c r="G36" i="14"/>
  <c r="F36" i="14"/>
  <c r="E36" i="14"/>
  <c r="J33" i="14"/>
  <c r="I33" i="14"/>
  <c r="H33" i="14"/>
  <c r="G33" i="14"/>
  <c r="F33" i="14"/>
  <c r="E33" i="14"/>
  <c r="J30" i="14"/>
  <c r="I30" i="14"/>
  <c r="H30" i="14"/>
  <c r="G30" i="14"/>
  <c r="F30" i="14"/>
  <c r="E30" i="14"/>
  <c r="J27" i="14"/>
  <c r="I27" i="14"/>
  <c r="H27" i="14"/>
  <c r="G27" i="14"/>
  <c r="F27" i="14"/>
  <c r="E27" i="14"/>
  <c r="J24" i="14"/>
  <c r="I24" i="14"/>
  <c r="H24" i="14"/>
  <c r="G24" i="14"/>
  <c r="F24" i="14"/>
  <c r="E24" i="14"/>
  <c r="J21" i="14"/>
  <c r="I21" i="14"/>
  <c r="H21" i="14"/>
  <c r="G21" i="14"/>
  <c r="F21" i="14"/>
  <c r="E21" i="14"/>
  <c r="J18" i="14"/>
  <c r="I18" i="14"/>
  <c r="H18" i="14"/>
  <c r="G18" i="14"/>
  <c r="F18" i="14"/>
  <c r="E18" i="14"/>
  <c r="J15" i="14"/>
  <c r="I15" i="14"/>
  <c r="H15" i="14"/>
  <c r="G15" i="14"/>
  <c r="F15" i="14"/>
  <c r="E69" i="14" l="1"/>
  <c r="E71" i="14" s="1"/>
  <c r="G69" i="14"/>
  <c r="G71" i="14" s="1"/>
  <c r="F69" i="14"/>
  <c r="F71" i="14" s="1"/>
  <c r="I69" i="14"/>
  <c r="I71" i="14" s="1"/>
  <c r="H69" i="14"/>
  <c r="H71" i="14" s="1"/>
  <c r="J69" i="14"/>
  <c r="J71" i="14" s="1"/>
  <c r="AE2" i="3" l="1"/>
  <c r="J66" i="10" l="1"/>
  <c r="E66" i="10"/>
  <c r="D66" i="10"/>
  <c r="B66" i="10"/>
  <c r="J63" i="10"/>
  <c r="E63" i="10"/>
  <c r="D63" i="10"/>
  <c r="B63" i="10"/>
  <c r="J60" i="10"/>
  <c r="E60" i="10"/>
  <c r="D60" i="10"/>
  <c r="B60" i="10"/>
  <c r="J57" i="10"/>
  <c r="E57" i="10"/>
  <c r="D57" i="10"/>
  <c r="B57" i="10"/>
  <c r="J54" i="10"/>
  <c r="E54" i="10"/>
  <c r="D54" i="10"/>
  <c r="B54" i="10"/>
  <c r="J51" i="10"/>
  <c r="E51" i="10"/>
  <c r="D51" i="10"/>
  <c r="B51" i="10"/>
  <c r="J48" i="10"/>
  <c r="E48" i="10"/>
  <c r="D48" i="10"/>
  <c r="B48" i="10"/>
  <c r="J45" i="10"/>
  <c r="E45" i="10"/>
  <c r="D45" i="10"/>
  <c r="B45" i="10"/>
  <c r="J42" i="10"/>
  <c r="E42" i="10"/>
  <c r="D42" i="10"/>
  <c r="B42" i="10"/>
  <c r="J39" i="10"/>
  <c r="E39" i="10"/>
  <c r="D39" i="10"/>
  <c r="B39" i="10"/>
  <c r="J36" i="10"/>
  <c r="E36" i="10"/>
  <c r="D36" i="10"/>
  <c r="B36" i="10"/>
  <c r="J33" i="10"/>
  <c r="E33" i="10"/>
  <c r="D33" i="10"/>
  <c r="B33" i="10"/>
  <c r="J30" i="10"/>
  <c r="E30" i="10"/>
  <c r="D30" i="10"/>
  <c r="B30" i="10"/>
  <c r="J27" i="10"/>
  <c r="E27" i="10"/>
  <c r="D27" i="10"/>
  <c r="B27" i="10"/>
  <c r="J24" i="10"/>
  <c r="E24" i="10"/>
  <c r="D24" i="10"/>
  <c r="B24" i="10"/>
  <c r="J21" i="10"/>
  <c r="E21" i="10"/>
  <c r="D21" i="10"/>
  <c r="J18" i="10"/>
  <c r="E18" i="10"/>
  <c r="D18" i="10"/>
  <c r="J15" i="10"/>
  <c r="E15" i="10"/>
  <c r="D15" i="10"/>
  <c r="B15" i="10"/>
  <c r="J12" i="10"/>
  <c r="E12" i="10"/>
  <c r="D12" i="10"/>
  <c r="B12" i="10"/>
  <c r="B66" i="1"/>
  <c r="B63" i="1"/>
  <c r="B60" i="1"/>
  <c r="B57" i="1"/>
  <c r="B54" i="1"/>
  <c r="B51" i="1"/>
  <c r="B48" i="1"/>
  <c r="B45" i="1"/>
  <c r="B42" i="1"/>
  <c r="B39" i="1"/>
  <c r="B36" i="1"/>
  <c r="B33" i="1"/>
  <c r="B30" i="1"/>
  <c r="B27" i="1"/>
  <c r="B24" i="1"/>
  <c r="B18" i="1"/>
  <c r="B15" i="1"/>
  <c r="B12" i="1"/>
  <c r="D66" i="4"/>
  <c r="D66" i="14" s="1"/>
  <c r="C66" i="4"/>
  <c r="C66" i="14" s="1"/>
  <c r="D63" i="4"/>
  <c r="D63" i="14" s="1"/>
  <c r="C63" i="4"/>
  <c r="C63" i="14" s="1"/>
  <c r="D60" i="4"/>
  <c r="D60" i="14" s="1"/>
  <c r="C60" i="4"/>
  <c r="C60" i="14" s="1"/>
  <c r="D57" i="4"/>
  <c r="D57" i="14" s="1"/>
  <c r="C57" i="4"/>
  <c r="C57" i="14" s="1"/>
  <c r="D54" i="4"/>
  <c r="D54" i="14" s="1"/>
  <c r="C54" i="4"/>
  <c r="C54" i="14" s="1"/>
  <c r="D51" i="4"/>
  <c r="D51" i="14" s="1"/>
  <c r="C51" i="4"/>
  <c r="C51" i="14" s="1"/>
  <c r="D48" i="4"/>
  <c r="D48" i="14" s="1"/>
  <c r="C48" i="4"/>
  <c r="C48" i="14" s="1"/>
  <c r="D45" i="4"/>
  <c r="D45" i="14" s="1"/>
  <c r="C45" i="4"/>
  <c r="C45" i="14" s="1"/>
  <c r="D42" i="4"/>
  <c r="D42" i="14" s="1"/>
  <c r="C42" i="4"/>
  <c r="C42" i="14" s="1"/>
  <c r="D39" i="4"/>
  <c r="D39" i="14" s="1"/>
  <c r="C39" i="4"/>
  <c r="C39" i="14" s="1"/>
  <c r="D36" i="4"/>
  <c r="D36" i="14" s="1"/>
  <c r="C36" i="4"/>
  <c r="C36" i="14" s="1"/>
  <c r="D33" i="4"/>
  <c r="D33" i="14" s="1"/>
  <c r="C33" i="4"/>
  <c r="C33" i="14" s="1"/>
  <c r="D30" i="4"/>
  <c r="D30" i="14" s="1"/>
  <c r="C30" i="4"/>
  <c r="C30" i="14" s="1"/>
  <c r="D27" i="4"/>
  <c r="D27" i="14" s="1"/>
  <c r="C27" i="4"/>
  <c r="C27" i="14" s="1"/>
  <c r="D24" i="4"/>
  <c r="D24" i="14" s="1"/>
  <c r="C24" i="4"/>
  <c r="C24" i="14" s="1"/>
  <c r="D21" i="4"/>
  <c r="D21" i="14" s="1"/>
  <c r="C21" i="4"/>
  <c r="C21" i="14" s="1"/>
  <c r="D18" i="4"/>
  <c r="D18" i="14" s="1"/>
  <c r="C18" i="4"/>
  <c r="C18" i="14" s="1"/>
  <c r="D15" i="4"/>
  <c r="D15" i="14" s="1"/>
  <c r="C15" i="4"/>
  <c r="C15" i="14" s="1"/>
  <c r="D12" i="4"/>
  <c r="D12" i="14" s="1"/>
  <c r="C12" i="4"/>
  <c r="C12" i="14" s="1"/>
  <c r="D9" i="4"/>
  <c r="D9" i="14" s="1"/>
  <c r="C9" i="4"/>
  <c r="C9" i="14" s="1"/>
  <c r="F69" i="4"/>
  <c r="K69" i="4"/>
  <c r="N69" i="4"/>
  <c r="S69" i="4"/>
  <c r="V69" i="4"/>
  <c r="O66" i="7"/>
  <c r="O66" i="1" s="1"/>
  <c r="AL66" i="1" s="1"/>
  <c r="K66" i="7"/>
  <c r="K66" i="1" s="1"/>
  <c r="O63" i="7"/>
  <c r="O63" i="1" s="1"/>
  <c r="K63" i="7"/>
  <c r="K63" i="1" s="1"/>
  <c r="O60" i="7"/>
  <c r="O60" i="1" s="1"/>
  <c r="K60" i="7"/>
  <c r="O57" i="7"/>
  <c r="O57" i="1" s="1"/>
  <c r="K57" i="7"/>
  <c r="O54" i="7"/>
  <c r="O54" i="1" s="1"/>
  <c r="K54" i="7"/>
  <c r="K60" i="1" l="1"/>
  <c r="P60" i="7"/>
  <c r="P60" i="1" s="1"/>
  <c r="K54" i="1"/>
  <c r="P54" i="7"/>
  <c r="P54" i="1" s="1"/>
  <c r="K57" i="1"/>
  <c r="P57" i="7"/>
  <c r="P57" i="1" s="1"/>
  <c r="B21" i="10"/>
  <c r="B21" i="1"/>
  <c r="B63" i="4"/>
  <c r="B63" i="14" s="1"/>
  <c r="B18" i="10"/>
  <c r="B57" i="4"/>
  <c r="B57" i="14" s="1"/>
  <c r="L66" i="7"/>
  <c r="L66" i="1" s="1"/>
  <c r="P66" i="1"/>
  <c r="L54" i="7"/>
  <c r="L54" i="1" s="1"/>
  <c r="L63" i="7"/>
  <c r="L63" i="1" s="1"/>
  <c r="P63" i="1"/>
  <c r="B60" i="4"/>
  <c r="B60" i="14" s="1"/>
  <c r="B66" i="4"/>
  <c r="B66" i="14" s="1"/>
  <c r="B54" i="4"/>
  <c r="B54" i="14" s="1"/>
  <c r="L57" i="7"/>
  <c r="L57" i="1" s="1"/>
  <c r="L60" i="7"/>
  <c r="L60" i="1" s="1"/>
  <c r="I8" i="5"/>
  <c r="C10" i="5"/>
  <c r="C8" i="5"/>
  <c r="AN9" i="1"/>
  <c r="S9" i="11" l="1"/>
  <c r="T9" i="11" l="1"/>
  <c r="W9" i="11"/>
  <c r="X9" i="11" s="1"/>
  <c r="R9" i="11"/>
  <c r="V9" i="11" s="1"/>
  <c r="J9" i="1"/>
  <c r="I9" i="1"/>
  <c r="H9" i="1"/>
  <c r="G9" i="1"/>
  <c r="F9" i="1"/>
  <c r="E9" i="1"/>
  <c r="D9" i="1"/>
  <c r="K51" i="7"/>
  <c r="K48" i="7"/>
  <c r="K45" i="7"/>
  <c r="K42" i="7"/>
  <c r="K39" i="7"/>
  <c r="K36" i="7"/>
  <c r="K33" i="7"/>
  <c r="K30" i="7"/>
  <c r="K27" i="7"/>
  <c r="K24" i="7"/>
  <c r="K21" i="7"/>
  <c r="K18" i="7"/>
  <c r="K15" i="7"/>
  <c r="P15" i="7" s="1"/>
  <c r="K12" i="7"/>
  <c r="P12" i="7" s="1"/>
  <c r="K36" i="1" l="1"/>
  <c r="P36" i="7"/>
  <c r="P36" i="1" s="1"/>
  <c r="K42" i="1"/>
  <c r="P42" i="7"/>
  <c r="T11" i="1"/>
  <c r="R10" i="1"/>
  <c r="S11" i="1"/>
  <c r="W9" i="1"/>
  <c r="R11" i="1"/>
  <c r="V9" i="1"/>
  <c r="W10" i="1"/>
  <c r="U9" i="1"/>
  <c r="Q10" i="1"/>
  <c r="Q9" i="1"/>
  <c r="S9" i="1"/>
  <c r="R9" i="1"/>
  <c r="V10" i="1"/>
  <c r="T9" i="1"/>
  <c r="U10" i="1"/>
  <c r="W11" i="1"/>
  <c r="V11" i="1"/>
  <c r="T10" i="1"/>
  <c r="U11" i="1"/>
  <c r="S10" i="1"/>
  <c r="Q11" i="1"/>
  <c r="K39" i="1"/>
  <c r="P39" i="7"/>
  <c r="P39" i="1" s="1"/>
  <c r="K45" i="1"/>
  <c r="P45" i="7"/>
  <c r="P45" i="1" s="1"/>
  <c r="K48" i="1"/>
  <c r="P48" i="7"/>
  <c r="P48" i="1" s="1"/>
  <c r="K51" i="1"/>
  <c r="P51" i="7"/>
  <c r="P51" i="1" s="1"/>
  <c r="K18" i="1"/>
  <c r="P18" i="7"/>
  <c r="P18" i="1" s="1"/>
  <c r="K27" i="1"/>
  <c r="P27" i="7"/>
  <c r="P27" i="1" s="1"/>
  <c r="K30" i="1"/>
  <c r="P30" i="7"/>
  <c r="P30" i="1" s="1"/>
  <c r="K21" i="1"/>
  <c r="P21" i="7"/>
  <c r="K33" i="1"/>
  <c r="P33" i="7"/>
  <c r="P33" i="1" s="1"/>
  <c r="K24" i="1"/>
  <c r="P24" i="7"/>
  <c r="P24" i="1" s="1"/>
  <c r="Z11" i="1"/>
  <c r="AB10" i="1"/>
  <c r="AD9" i="1"/>
  <c r="AF11" i="1"/>
  <c r="X11" i="1"/>
  <c r="Z10" i="1"/>
  <c r="AB9" i="1"/>
  <c r="AE11" i="1"/>
  <c r="AG10" i="1"/>
  <c r="Y10" i="1"/>
  <c r="AA9" i="1"/>
  <c r="Z9" i="1"/>
  <c r="AD11" i="1"/>
  <c r="AF10" i="1"/>
  <c r="X10" i="1"/>
  <c r="AC11" i="1"/>
  <c r="AE10" i="1"/>
  <c r="AG9" i="1"/>
  <c r="Y9" i="1"/>
  <c r="AB11" i="1"/>
  <c r="AD10" i="1"/>
  <c r="AF9" i="1"/>
  <c r="X9" i="1"/>
  <c r="AA11" i="1"/>
  <c r="AC10" i="1"/>
  <c r="AE9" i="1"/>
  <c r="AA10" i="1"/>
  <c r="Y11" i="1"/>
  <c r="AG11" i="1"/>
  <c r="AC9" i="1"/>
  <c r="AK9" i="1"/>
  <c r="AI9" i="1"/>
  <c r="AJ9" i="1"/>
  <c r="K12" i="1"/>
  <c r="AA9" i="11"/>
  <c r="AB9" i="11" s="1"/>
  <c r="AH9" i="1" s="1"/>
  <c r="Y9" i="11"/>
  <c r="K15" i="1"/>
  <c r="L51" i="7"/>
  <c r="L51" i="1" s="1"/>
  <c r="L18" i="7"/>
  <c r="L45" i="7"/>
  <c r="L45" i="1" s="1"/>
  <c r="L24" i="7"/>
  <c r="L24" i="1" s="1"/>
  <c r="L30" i="7"/>
  <c r="L30" i="1" s="1"/>
  <c r="P12" i="1"/>
  <c r="L42" i="7"/>
  <c r="L42" i="1" s="1"/>
  <c r="P42" i="1"/>
  <c r="L21" i="7"/>
  <c r="L33" i="7"/>
  <c r="L33" i="1" s="1"/>
  <c r="L39" i="7"/>
  <c r="L39" i="1" s="1"/>
  <c r="L36" i="7"/>
  <c r="L36" i="1" s="1"/>
  <c r="L48" i="7"/>
  <c r="L48" i="1" s="1"/>
  <c r="L27" i="7"/>
  <c r="L27" i="1" s="1"/>
  <c r="L15" i="7"/>
  <c r="L12" i="7"/>
  <c r="L15" i="1" l="1"/>
  <c r="AI15" i="1" s="1"/>
  <c r="AH15" i="1" s="1"/>
  <c r="S15" i="6"/>
  <c r="L12" i="1"/>
  <c r="S12" i="6"/>
  <c r="P15" i="1"/>
  <c r="G15" i="10"/>
  <c r="L18" i="1"/>
  <c r="S18" i="6"/>
  <c r="L21" i="1"/>
  <c r="S21" i="6"/>
  <c r="P21" i="1"/>
  <c r="G21" i="10"/>
  <c r="U12" i="6" l="1"/>
  <c r="AI12" i="1" s="1"/>
  <c r="AH12" i="1" s="1"/>
  <c r="S13" i="6"/>
  <c r="U13" i="6" s="1"/>
  <c r="U15" i="6"/>
  <c r="S16" i="6"/>
  <c r="U16" i="6" s="1"/>
  <c r="U21" i="6"/>
  <c r="S22" i="6"/>
  <c r="U18" i="6"/>
  <c r="S20" i="6"/>
  <c r="U20" i="6" s="1"/>
  <c r="J9" i="10"/>
  <c r="E9" i="10"/>
  <c r="D9" i="10"/>
  <c r="B9" i="10"/>
  <c r="B51" i="4"/>
  <c r="B51" i="14" s="1"/>
  <c r="B48" i="4"/>
  <c r="B48" i="14" s="1"/>
  <c r="B45" i="4"/>
  <c r="B45" i="14" s="1"/>
  <c r="B42" i="4"/>
  <c r="B42" i="14" s="1"/>
  <c r="B36" i="4"/>
  <c r="B36" i="14" s="1"/>
  <c r="B33" i="4"/>
  <c r="B33" i="14" s="1"/>
  <c r="B30" i="4"/>
  <c r="B30" i="14" s="1"/>
  <c r="B27" i="4"/>
  <c r="B27" i="14" s="1"/>
  <c r="B24" i="4"/>
  <c r="B24" i="14" s="1"/>
  <c r="B21" i="4"/>
  <c r="B21" i="14" s="1"/>
  <c r="B18" i="4"/>
  <c r="B18" i="14" s="1"/>
  <c r="B15" i="4"/>
  <c r="B15" i="14" s="1"/>
  <c r="U22" i="6" l="1"/>
  <c r="S23" i="6"/>
  <c r="U23" i="6" s="1"/>
  <c r="B39" i="4"/>
  <c r="B39" i="14" s="1"/>
  <c r="B12" i="4"/>
  <c r="B12" i="14" s="1"/>
  <c r="B9" i="4"/>
  <c r="B9" i="14" s="1"/>
  <c r="O51" i="7"/>
  <c r="O51" i="1" s="1"/>
  <c r="O39" i="7"/>
  <c r="O39" i="1" s="1"/>
  <c r="O42" i="7"/>
  <c r="O42" i="1" s="1"/>
  <c r="O45" i="7"/>
  <c r="O45" i="1" s="1"/>
  <c r="O48" i="7"/>
  <c r="O48" i="1" s="1"/>
  <c r="N9" i="1" l="1"/>
  <c r="AA69" i="4"/>
  <c r="AQ9" i="1"/>
  <c r="B9" i="1"/>
  <c r="J9" i="6"/>
  <c r="O36" i="7"/>
  <c r="O36" i="1" s="1"/>
  <c r="O33" i="7"/>
  <c r="O33" i="1" s="1"/>
  <c r="O30" i="7"/>
  <c r="O30" i="1" s="1"/>
  <c r="O27" i="7"/>
  <c r="O27" i="1" s="1"/>
  <c r="O24" i="7"/>
  <c r="O24" i="1" s="1"/>
  <c r="O21" i="7"/>
  <c r="O21" i="1" s="1"/>
  <c r="O12" i="7"/>
  <c r="K9" i="7"/>
  <c r="P9" i="7" s="1"/>
  <c r="O12" i="1" l="1"/>
  <c r="T13" i="6"/>
  <c r="S9" i="6"/>
  <c r="G9" i="10"/>
  <c r="O9" i="7"/>
  <c r="O9" i="1" s="1"/>
  <c r="L9" i="7"/>
  <c r="L9" i="1" s="1"/>
  <c r="K9" i="1"/>
  <c r="O15" i="7"/>
  <c r="O18" i="7"/>
  <c r="O15" i="1" l="1"/>
  <c r="T17" i="6"/>
  <c r="V17" i="6" s="1"/>
  <c r="AK15" i="1"/>
  <c r="AJ15" i="1" s="1"/>
  <c r="AL15" i="1" s="1"/>
  <c r="V13" i="6"/>
  <c r="T14" i="6"/>
  <c r="V14" i="6" s="1"/>
  <c r="AK12" i="1" s="1"/>
  <c r="AJ12" i="1" s="1"/>
  <c r="AL12" i="1" s="1"/>
  <c r="O18" i="1"/>
  <c r="T19" i="6"/>
  <c r="V19" i="6" s="1"/>
  <c r="T9" i="6"/>
  <c r="V9" i="6" s="1"/>
  <c r="S10" i="6"/>
  <c r="U10" i="6" s="1"/>
  <c r="U9" i="6"/>
  <c r="T10" i="6"/>
  <c r="AL21" i="1"/>
  <c r="P9" i="1"/>
  <c r="V10" i="6" l="1"/>
  <c r="T11" i="6"/>
  <c r="V11" i="6" s="1"/>
  <c r="AL18" i="1"/>
  <c r="AL9" i="1" l="1"/>
</calcChain>
</file>

<file path=xl/comments1.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b/>
            <sz val="9"/>
            <color indexed="81"/>
            <rFont val="Tahoma"/>
            <family val="2"/>
          </rPr>
          <t xml:space="preserve">Descripción del Riesgo: Se recomienda la siguiente estructura que facilita su redacción y claridad, iniciando con la frase POSIBILIDAD DE:
Descripción del Riesgo = Impacto + Causa Inmediata + Causa Raiz </t>
        </r>
      </text>
    </comment>
    <comment ref="Q7" authorId="0" shapeId="0">
      <text>
        <r>
          <rPr>
            <b/>
            <sz val="9"/>
            <color indexed="81"/>
            <rFont val="Tahoma"/>
            <family val="2"/>
          </rPr>
          <t>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b/>
            <sz val="9"/>
            <color indexed="81"/>
            <rFont val="Tahoma"/>
            <family val="2"/>
          </rPr>
          <t>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b/>
            <sz val="9"/>
            <color indexed="81"/>
            <rFont val="Tahoma"/>
            <family val="2"/>
          </rPr>
          <t xml:space="preserve">Capacidad del Riesgo: Es el máximo valor del nivel de riesgo que una entidad puede soportar y a partir del cual la alta dirección consideran que no sería posible el logro de los objetivos de la entidad.
</t>
        </r>
      </text>
    </comment>
    <comment ref="T7" authorId="0" shapeId="0">
      <text>
        <r>
          <rPr>
            <b/>
            <sz val="9"/>
            <color indexed="81"/>
            <rFont val="Tahoma"/>
            <family val="2"/>
          </rPr>
          <t>Unidad de Medida: Registre la unidad de medida que representa los valores de apetito, tolerancia y capacidad del riesgo (ejemplo: unidad, porcentaje, etc).
Recuerde que la unidad de medida es la misma para el apetito, tolerancia y capacidad del riesgo.</t>
        </r>
      </text>
    </comment>
  </commentList>
</comments>
</file>

<file path=xl/comments2.xml><?xml version="1.0" encoding="utf-8"?>
<comments xmlns="http://schemas.openxmlformats.org/spreadsheetml/2006/main">
  <authors>
    <author>Carlos Ivan Rueda Blanco</author>
  </authors>
  <commentList>
    <comment ref="E7" authorId="0" shapeId="0">
      <text>
        <r>
          <rPr>
            <b/>
            <sz val="9"/>
            <color indexed="81"/>
            <rFont val="Tahoma"/>
            <family val="2"/>
          </rPr>
          <t>Responsable de ejecutar el control: Cargo del servidor que ejecuta el control, en caso de que sean controles automáticos se identificará el sistema que realiza la actividad.</t>
        </r>
      </text>
    </comment>
    <comment ref="F7" authorId="0" shapeId="0">
      <text>
        <r>
          <rPr>
            <b/>
            <sz val="9"/>
            <color indexed="81"/>
            <rFont val="Tahoma"/>
            <family val="2"/>
          </rPr>
          <t>Acción: se determina mediante verbos que indican la acción que deben realizar como parte del control.</t>
        </r>
      </text>
    </comment>
    <comment ref="G7" authorId="0" shapeId="0">
      <text>
        <r>
          <rPr>
            <b/>
            <sz val="9"/>
            <color indexed="81"/>
            <rFont val="Tahoma"/>
            <family val="2"/>
          </rPr>
          <t>Complemento: corresponde a los detalles que permiten identificar claramente el objeto del control.</t>
        </r>
      </text>
    </comment>
    <comment ref="H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comments3.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sharedStrings.xml><?xml version="1.0" encoding="utf-8"?>
<sst xmlns="http://schemas.openxmlformats.org/spreadsheetml/2006/main" count="685" uniqueCount="429">
  <si>
    <t>Plan de Acción</t>
  </si>
  <si>
    <t>Descripción del Riesgo</t>
  </si>
  <si>
    <t>Clasificación del Riesgo</t>
  </si>
  <si>
    <t>Probabilidad Inherente</t>
  </si>
  <si>
    <t>%</t>
  </si>
  <si>
    <t>Impacto 
Inherente</t>
  </si>
  <si>
    <t>Zona de Riesgo Inherente</t>
  </si>
  <si>
    <t>Descripción del Control</t>
  </si>
  <si>
    <t>Afectación</t>
  </si>
  <si>
    <t>Probabilidad Residual</t>
  </si>
  <si>
    <t>Fórmula del Indicador</t>
  </si>
  <si>
    <t>Implementación</t>
  </si>
  <si>
    <t>Frecuencia</t>
  </si>
  <si>
    <t>Evidencia</t>
  </si>
  <si>
    <t>Gestión</t>
  </si>
  <si>
    <t>Lavado de Activos</t>
  </si>
  <si>
    <t>Financiación del Terrorismo</t>
  </si>
  <si>
    <t>Relaciones Laborales</t>
  </si>
  <si>
    <r>
      <rPr>
        <b/>
        <sz val="11"/>
        <color theme="1"/>
        <rFont val="Calibri"/>
        <family val="2"/>
        <scheme val="minor"/>
      </rPr>
      <t>Muy Alta:</t>
    </r>
    <r>
      <rPr>
        <sz val="11"/>
        <color theme="1"/>
        <rFont val="Calibri"/>
        <family val="2"/>
        <scheme val="minor"/>
      </rPr>
      <t xml:space="preserve"> La actividad que conlleva el riesgo se ejecuta más de 5000 veces por año</t>
    </r>
  </si>
  <si>
    <r>
      <rPr>
        <b/>
        <sz val="11"/>
        <color theme="1"/>
        <rFont val="Calibri"/>
        <family val="2"/>
        <scheme val="minor"/>
      </rPr>
      <t>Alta:</t>
    </r>
    <r>
      <rPr>
        <sz val="11"/>
        <color theme="1"/>
        <rFont val="Calibri"/>
        <family val="2"/>
        <scheme val="minor"/>
      </rPr>
      <t xml:space="preserve"> La actividad que conlleva el riesgo se ejecuta mínimo 500 veces al año y máximo 5000 veces por año</t>
    </r>
  </si>
  <si>
    <r>
      <rPr>
        <b/>
        <sz val="11"/>
        <color theme="1"/>
        <rFont val="Calibri"/>
        <family val="2"/>
        <scheme val="minor"/>
      </rPr>
      <t>Media:</t>
    </r>
    <r>
      <rPr>
        <sz val="11"/>
        <color theme="1"/>
        <rFont val="Calibri"/>
        <family val="2"/>
        <scheme val="minor"/>
      </rPr>
      <t xml:space="preserve"> La actividad que conlleva el riesgo se ejecuta de 24 a 500 veces por año</t>
    </r>
  </si>
  <si>
    <r>
      <rPr>
        <b/>
        <sz val="11"/>
        <color theme="1"/>
        <rFont val="Calibri"/>
        <family val="2"/>
        <scheme val="minor"/>
      </rPr>
      <t>Baja:</t>
    </r>
    <r>
      <rPr>
        <sz val="11"/>
        <color theme="1"/>
        <rFont val="Calibri"/>
        <family val="2"/>
        <scheme val="minor"/>
      </rPr>
      <t xml:space="preserve"> La actividad que conlleva el riesgo se ejecuta de 3 a 24 veces por año</t>
    </r>
  </si>
  <si>
    <t>Probabilidad</t>
  </si>
  <si>
    <r>
      <rPr>
        <b/>
        <sz val="11"/>
        <color theme="1"/>
        <rFont val="Calibri"/>
        <family val="2"/>
        <scheme val="minor"/>
      </rPr>
      <t>Reputacional:</t>
    </r>
    <r>
      <rPr>
        <sz val="11"/>
        <color theme="1"/>
        <rFont val="Calibri"/>
        <family val="2"/>
        <scheme val="minor"/>
      </rPr>
      <t xml:space="preserve"> El riesgo afecta la imagen de la entidad a nivel nacional, con efecto publicitarios sostenible a nivel país</t>
    </r>
  </si>
  <si>
    <r>
      <rPr>
        <b/>
        <sz val="11"/>
        <color theme="1"/>
        <rFont val="Calibri"/>
        <family val="2"/>
        <scheme val="minor"/>
      </rPr>
      <t>Reputacional:</t>
    </r>
    <r>
      <rPr>
        <sz val="11"/>
        <color theme="1"/>
        <rFont val="Calibri"/>
        <family val="2"/>
        <scheme val="minor"/>
      </rPr>
      <t xml:space="preserve"> El riesgo afecta la imagen de de la entidad con efecto publicitario sostenido a nivel de sector administrativo, nivel departamental o municipal</t>
    </r>
  </si>
  <si>
    <r>
      <rPr>
        <b/>
        <sz val="11"/>
        <color theme="1"/>
        <rFont val="Calibri"/>
        <family val="2"/>
        <scheme val="minor"/>
      </rPr>
      <t>Reputacional:</t>
    </r>
    <r>
      <rPr>
        <sz val="11"/>
        <color theme="1"/>
        <rFont val="Calibri"/>
        <family val="2"/>
        <scheme val="minor"/>
      </rPr>
      <t xml:space="preserve"> El riesgo afecta la imagen de la entidad con algunos usuarios de relevancia frente al logro de los objetivos</t>
    </r>
  </si>
  <si>
    <r>
      <rPr>
        <b/>
        <sz val="11"/>
        <color theme="1"/>
        <rFont val="Calibri"/>
        <family val="2"/>
        <scheme val="minor"/>
      </rPr>
      <t>Reputacional:</t>
    </r>
    <r>
      <rPr>
        <sz val="11"/>
        <color theme="1"/>
        <rFont val="Calibri"/>
        <family val="2"/>
        <scheme val="minor"/>
      </rPr>
      <t xml:space="preserve"> El riesgo afecta la imagen de alguna área de la organización</t>
    </r>
  </si>
  <si>
    <t>Tipo de Impacto</t>
  </si>
  <si>
    <t>Descripción de Impacto</t>
  </si>
  <si>
    <t>REPORTE DE LOS AVANCES DE LAS ACCIONES EJECUTADAS</t>
  </si>
  <si>
    <t>EVIDENCIAS / PRODUCTOS ENTREGADOS</t>
  </si>
  <si>
    <t>DESCRIPCION DEL MONITOREO (ACOMPAÑAMIENTO)</t>
  </si>
  <si>
    <t>PRIMERA LINEA DE DEFENSA
 (DIRECTIVOS - RESPONSABLES DE LOS PROCESOS)</t>
  </si>
  <si>
    <t>SEGUNDA LÍNEA DE DEFENSA
(OFICINA ASESORA DE PLANEACIÓN)</t>
  </si>
  <si>
    <t>TERCERA LÍNEA DE DEFENSA
(OFICINA DE CONTROL INTERNO)</t>
  </si>
  <si>
    <t>% DE AVANCE</t>
  </si>
  <si>
    <t>DESCRIPCION DEL SEGUIMIENTO</t>
  </si>
  <si>
    <t>EVIDENCIA DEL SEGUIMIENTO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</si>
  <si>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</si>
  <si>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</si>
  <si>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</si>
  <si>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</si>
  <si>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</si>
  <si>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</si>
  <si>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</si>
  <si>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</si>
  <si>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</si>
  <si>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</si>
  <si>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</si>
  <si>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</si>
  <si>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</si>
  <si>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</si>
  <si>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</si>
  <si>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</si>
  <si>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</si>
  <si>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</si>
  <si>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</si>
  <si>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</si>
  <si>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</si>
  <si>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</si>
  <si>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</si>
  <si>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</si>
  <si>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</si>
  <si>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Con registro</t>
  </si>
  <si>
    <t>Sin registro</t>
  </si>
  <si>
    <t>Opciones de Tratamiento</t>
  </si>
  <si>
    <t>Aceptar</t>
  </si>
  <si>
    <t>Evitar</t>
  </si>
  <si>
    <t>Reducir (Mitigar)</t>
  </si>
  <si>
    <t>Objetivo del Proceso:</t>
  </si>
  <si>
    <t>Proceso (Seleccione):</t>
  </si>
  <si>
    <t>Debilidades</t>
  </si>
  <si>
    <t>Fortalezas</t>
  </si>
  <si>
    <t>Amenazas</t>
  </si>
  <si>
    <t>Oportunidades</t>
  </si>
  <si>
    <t>Objetivo del Proceso</t>
  </si>
  <si>
    <t>Impacto
¿Qué?</t>
  </si>
  <si>
    <t>Causa Inmediata
¿Cómo?</t>
  </si>
  <si>
    <t>Causa Raíz
¿Por qué?</t>
  </si>
  <si>
    <t>Afectación Reputacional</t>
  </si>
  <si>
    <t>Alcance del Proceso:</t>
  </si>
  <si>
    <t>Fraude Interno</t>
  </si>
  <si>
    <t>Fraude Externo</t>
  </si>
  <si>
    <t>Fallas Tecnológicas</t>
  </si>
  <si>
    <t>Usuarios, productos y practicas, organizacionales</t>
  </si>
  <si>
    <t>Tipo de Riesgo</t>
  </si>
  <si>
    <r>
      <rPr>
        <b/>
        <sz val="11"/>
        <color theme="1"/>
        <rFont val="Calibri"/>
        <family val="2"/>
        <scheme val="minor"/>
      </rPr>
      <t>Muy Baja:</t>
    </r>
    <r>
      <rPr>
        <sz val="11"/>
        <color theme="1"/>
        <rFont val="Calibri"/>
        <family val="2"/>
        <scheme val="minor"/>
      </rPr>
      <t xml:space="preserve"> La actividad que conlleva el riesgo se ejecuta como máximo 2 veces por año</t>
    </r>
  </si>
  <si>
    <t>Ítem</t>
  </si>
  <si>
    <t>Objetivo Estratégico</t>
  </si>
  <si>
    <t>Afectación Económica o Presupuestal</t>
  </si>
  <si>
    <t>Daños Activos Físicos por Desastres Naturales o Eventos Externos</t>
  </si>
  <si>
    <r>
      <rPr>
        <b/>
        <sz val="11"/>
        <color theme="1"/>
        <rFont val="Calibri"/>
        <family val="2"/>
        <scheme val="minor"/>
      </rPr>
      <t>Económico:</t>
    </r>
    <r>
      <rPr>
        <sz val="11"/>
        <color theme="1"/>
        <rFont val="Calibri"/>
        <family val="2"/>
        <scheme val="minor"/>
      </rPr>
      <t xml:space="preserve"> Afectación menor a 10 SMLMV</t>
    </r>
  </si>
  <si>
    <t>Ejecución y Administración de procesos</t>
  </si>
  <si>
    <r>
      <rPr>
        <b/>
        <sz val="11"/>
        <color theme="1"/>
        <rFont val="Calibri"/>
        <family val="2"/>
        <scheme val="minor"/>
      </rPr>
      <t>Económico:</t>
    </r>
    <r>
      <rPr>
        <sz val="11"/>
        <color theme="1"/>
        <rFont val="Calibri"/>
        <family val="2"/>
        <scheme val="minor"/>
      </rPr>
      <t xml:space="preserve"> Entre 10 y 50 SMLMV</t>
    </r>
  </si>
  <si>
    <t>Aleatoria</t>
  </si>
  <si>
    <t>Afectación Económica (o presupuestal) y Reputacional</t>
  </si>
  <si>
    <t>Estratégico</t>
  </si>
  <si>
    <r>
      <rPr>
        <b/>
        <sz val="11"/>
        <color theme="1"/>
        <rFont val="Calibri"/>
        <family val="2"/>
        <scheme val="minor"/>
      </rPr>
      <t>Económico:</t>
    </r>
    <r>
      <rPr>
        <sz val="11"/>
        <color theme="1"/>
        <rFont val="Calibri"/>
        <family val="2"/>
        <scheme val="minor"/>
      </rPr>
      <t xml:space="preserve"> Entre 50 y 100 SMLMV</t>
    </r>
  </si>
  <si>
    <r>
      <rPr>
        <b/>
        <sz val="11"/>
        <color theme="1"/>
        <rFont val="Calibri"/>
        <family val="2"/>
        <scheme val="minor"/>
      </rPr>
      <t>Económico:</t>
    </r>
    <r>
      <rPr>
        <sz val="11"/>
        <color theme="1"/>
        <rFont val="Calibri"/>
        <family val="2"/>
        <scheme val="minor"/>
      </rPr>
      <t xml:space="preserve"> Entre 100 y 500 SMLMV</t>
    </r>
  </si>
  <si>
    <r>
      <rPr>
        <b/>
        <sz val="11"/>
        <color theme="1"/>
        <rFont val="Calibri"/>
        <family val="2"/>
        <scheme val="minor"/>
      </rPr>
      <t>Económico:</t>
    </r>
    <r>
      <rPr>
        <sz val="11"/>
        <color theme="1"/>
        <rFont val="Calibri"/>
        <family val="2"/>
        <scheme val="minor"/>
      </rPr>
      <t xml:space="preserve"> Mayor a 500 SMLMV</t>
    </r>
  </si>
  <si>
    <r>
      <rPr>
        <b/>
        <sz val="11"/>
        <color theme="1"/>
        <rFont val="Calibri"/>
        <family val="2"/>
        <scheme val="minor"/>
      </rPr>
      <t>Reputacional:</t>
    </r>
    <r>
      <rPr>
        <sz val="11"/>
        <color theme="1"/>
        <rFont val="Calibri"/>
        <family val="2"/>
        <scheme val="minor"/>
      </rPr>
      <t xml:space="preserve"> El riesgo afecta la imagen de la entidad internamente, de conocimiento general, nivel interno, de junta directiva y accionistas y/o de proveedores</t>
    </r>
  </si>
  <si>
    <t>Tipo de Implementación del Control</t>
  </si>
  <si>
    <t>Documentación del Control</t>
  </si>
  <si>
    <t>Atributos de Eficiencia</t>
  </si>
  <si>
    <t>Frecuencia de Aplicación del Control</t>
  </si>
  <si>
    <t>Evidencia del Control</t>
  </si>
  <si>
    <t>Valoración de Controles</t>
  </si>
  <si>
    <t>Análisis del Riesgo Inherente</t>
  </si>
  <si>
    <t>Identificación del Riesgo</t>
  </si>
  <si>
    <t>Impacto Residual</t>
  </si>
  <si>
    <t>Zona de Riesgo Residual</t>
  </si>
  <si>
    <t>Reducir (Transferir)</t>
  </si>
  <si>
    <t>Evaluación del Riesgo - Nivel del Riesgo Residual</t>
  </si>
  <si>
    <t>Estrategias para Combatir el Riesgo</t>
  </si>
  <si>
    <t>Fecha de Implementación
(El monitoreo y seguimiento será cuatrimestral)</t>
  </si>
  <si>
    <t>Mapa de Riesgos Institucional                                                                                                                                                                                                                         Mapa de Riesgos Institucional</t>
  </si>
  <si>
    <t>Corrupción</t>
  </si>
  <si>
    <t>SI</t>
  </si>
  <si>
    <t>NO</t>
  </si>
  <si>
    <t>SI / NO</t>
  </si>
  <si>
    <t>Criterios para Calificar el Riesgo de Corrupción</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</si>
  <si>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</si>
  <si>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</si>
  <si>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</si>
  <si>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</si>
  <si>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¿Afecta la prestación del servicio?</t>
  </si>
  <si>
    <t>¿Afecta a los funcionarios del proceso?</t>
  </si>
  <si>
    <t>¿Da lugar al detrimento de la calidad de vida de la comunidad?</t>
  </si>
  <si>
    <t>¿Genera perdida de la información de la Entidad?</t>
  </si>
  <si>
    <t>¿Da lugar a procesos sancionatorios?</t>
  </si>
  <si>
    <t>¿Da lugar a procesos disciplinarios?</t>
  </si>
  <si>
    <t>¿Da lugar a procesos fiscales?</t>
  </si>
  <si>
    <t>¿Da lugar a procesos penales?</t>
  </si>
  <si>
    <t>¿Genera perdida de credibilidad del sector?</t>
  </si>
  <si>
    <t>¿Afecta la imagen regional?</t>
  </si>
  <si>
    <t>¿Afecta la imagen nacional?</t>
  </si>
  <si>
    <t>¿Genera daño ambiental?</t>
  </si>
  <si>
    <t>¿Genera perdida de recursos económicos?</t>
  </si>
  <si>
    <t>¿Genera intervención de los órganos de control, Fiscalía u otros?</t>
  </si>
  <si>
    <t>¿Ocasiona lesiones físicas o perdidas de vidas humanas?</t>
  </si>
  <si>
    <t>Respuestas Positivas</t>
  </si>
  <si>
    <t>Criterios de Impacto
(No aplica para riesgos de corrupción)</t>
  </si>
  <si>
    <t>Seguridad de la Información (Pérdida de Confidencialidad)</t>
  </si>
  <si>
    <t>Seguridad de la Información (Pérdida de la Integridad)</t>
  </si>
  <si>
    <t>Seguridad de la Información (Pérdida de la Disponibilidad)</t>
  </si>
  <si>
    <t>Activo de Información</t>
  </si>
  <si>
    <t>Tipo de Activo de Información</t>
  </si>
  <si>
    <t>Amenaza
(Situación)</t>
  </si>
  <si>
    <t>Vulnerabilidad
(Causa)</t>
  </si>
  <si>
    <t>Tipo Activos de Información</t>
  </si>
  <si>
    <t>Información</t>
  </si>
  <si>
    <t>Software</t>
  </si>
  <si>
    <t>Hardware</t>
  </si>
  <si>
    <t>Servicios</t>
  </si>
  <si>
    <t>Intangibles</t>
  </si>
  <si>
    <t>Componentes de Red</t>
  </si>
  <si>
    <t>Personas</t>
  </si>
  <si>
    <t>Instalaciones</t>
  </si>
  <si>
    <t>Explicación Tipo de Activo de Información</t>
  </si>
  <si>
    <t>Explicación de la Estrategia para Combatir el Riesgo</t>
  </si>
  <si>
    <t>Caracteristicas del Riesgo de Seguridad de la Información</t>
  </si>
  <si>
    <t>MAPA DE RIESGOS INSTITUCIONAL</t>
  </si>
  <si>
    <t>Frecuencia con la cual se realiza la actividad / Se presenta el evento (para riesgos de corrupción)</t>
  </si>
  <si>
    <r>
      <rPr>
        <b/>
        <sz val="11"/>
        <color theme="1"/>
        <rFont val="Calibri"/>
        <family val="2"/>
        <scheme val="minor"/>
      </rPr>
      <t>Casi seguro:</t>
    </r>
    <r>
      <rPr>
        <sz val="11"/>
        <color theme="1"/>
        <rFont val="Calibri"/>
        <family val="2"/>
        <scheme val="minor"/>
      </rPr>
      <t xml:space="preserve"> Mas de una vez al año.</t>
    </r>
  </si>
  <si>
    <r>
      <rPr>
        <b/>
        <sz val="11"/>
        <color theme="1"/>
        <rFont val="Calibri"/>
        <family val="2"/>
        <scheme val="minor"/>
      </rPr>
      <t>Probable:</t>
    </r>
    <r>
      <rPr>
        <sz val="11"/>
        <color theme="1"/>
        <rFont val="Calibri"/>
        <family val="2"/>
        <scheme val="minor"/>
      </rPr>
      <t xml:space="preserve"> Al menos una vez en el ultimo año.</t>
    </r>
  </si>
  <si>
    <r>
      <rPr>
        <b/>
        <sz val="11"/>
        <color theme="1"/>
        <rFont val="Calibri"/>
        <family val="2"/>
        <scheme val="minor"/>
      </rPr>
      <t>Posible:</t>
    </r>
    <r>
      <rPr>
        <sz val="11"/>
        <color theme="1"/>
        <rFont val="Calibri"/>
        <family val="2"/>
        <scheme val="minor"/>
      </rPr>
      <t xml:space="preserve"> Al menos una vez en los últimos dos años.</t>
    </r>
  </si>
  <si>
    <r>
      <rPr>
        <b/>
        <sz val="11"/>
        <color theme="1"/>
        <rFont val="Calibri"/>
        <family val="2"/>
        <scheme val="minor"/>
      </rPr>
      <t>Improbable:</t>
    </r>
    <r>
      <rPr>
        <sz val="11"/>
        <color theme="1"/>
        <rFont val="Calibri"/>
        <family val="2"/>
        <scheme val="minor"/>
      </rPr>
      <t xml:space="preserve"> Al menos una vez en los últimos 5 años.</t>
    </r>
  </si>
  <si>
    <r>
      <rPr>
        <b/>
        <sz val="11"/>
        <color theme="1"/>
        <rFont val="Calibri"/>
        <family val="2"/>
        <scheme val="minor"/>
      </rPr>
      <t>Rara vez:</t>
    </r>
    <r>
      <rPr>
        <sz val="11"/>
        <color theme="1"/>
        <rFont val="Calibri"/>
        <family val="2"/>
        <scheme val="minor"/>
      </rPr>
      <t xml:space="preserve"> No se ha presentado en los últimos cinco años.</t>
    </r>
  </si>
  <si>
    <t>Mensaje</t>
  </si>
  <si>
    <t>Automático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</si>
  <si>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</si>
  <si>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</si>
  <si>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</si>
  <si>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</si>
  <si>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</si>
  <si>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</si>
  <si>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</si>
  <si>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</si>
  <si>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</si>
  <si>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</si>
  <si>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</si>
  <si>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</si>
  <si>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</si>
  <si>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</si>
  <si>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</si>
  <si>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</si>
  <si>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</si>
  <si>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</si>
  <si>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</si>
  <si>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</si>
  <si>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</si>
  <si>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</si>
  <si>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</si>
  <si>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</si>
  <si>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</si>
  <si>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</si>
  <si>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</si>
  <si>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</si>
  <si>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</si>
  <si>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</si>
  <si>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</si>
  <si>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</si>
  <si>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Calificación del Diseño del Control</t>
  </si>
  <si>
    <t>Rango de Calificación del Diseño del Control</t>
  </si>
  <si>
    <t>Acción a Realizar</t>
  </si>
  <si>
    <t>Rango de Calificación de la Ejecución del Control</t>
  </si>
  <si>
    <t>Rango Ejecución Control Corrupción</t>
  </si>
  <si>
    <r>
      <rPr>
        <b/>
        <sz val="11"/>
        <color theme="1"/>
        <rFont val="Calibri"/>
        <family val="2"/>
        <scheme val="minor"/>
      </rPr>
      <t>Fuerte =</t>
    </r>
    <r>
      <rPr>
        <sz val="11"/>
        <color theme="1"/>
        <rFont val="Calibri"/>
        <family val="2"/>
        <scheme val="minor"/>
      </rPr>
      <t xml:space="preserve"> El control se ejecuta de manera consistente por parte del responsable.</t>
    </r>
  </si>
  <si>
    <r>
      <rPr>
        <b/>
        <sz val="11"/>
        <color theme="1"/>
        <rFont val="Calibri"/>
        <family val="2"/>
        <scheme val="minor"/>
      </rPr>
      <t>Moderado =</t>
    </r>
    <r>
      <rPr>
        <sz val="11"/>
        <color theme="1"/>
        <rFont val="Calibri"/>
        <family val="2"/>
        <scheme val="minor"/>
      </rPr>
      <t xml:space="preserve"> El control se ejecuta algunas veces por parte del responsable.</t>
    </r>
  </si>
  <si>
    <r>
      <rPr>
        <b/>
        <sz val="11"/>
        <color theme="1"/>
        <rFont val="Calibri"/>
        <family val="2"/>
        <scheme val="minor"/>
      </rPr>
      <t>Débil =</t>
    </r>
    <r>
      <rPr>
        <sz val="11"/>
        <color theme="1"/>
        <rFont val="Calibri"/>
        <family val="2"/>
        <scheme val="minor"/>
      </rPr>
      <t xml:space="preserve"> El control no se ejecuta por parte del responsable.</t>
    </r>
  </si>
  <si>
    <t>Requiere Acciones para Fortalecer</t>
  </si>
  <si>
    <t>Solidez del Control</t>
  </si>
  <si>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</si>
  <si>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</si>
  <si>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</si>
  <si>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</si>
  <si>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</si>
  <si>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El Control Ayuda a:</t>
  </si>
  <si>
    <t># de Filas que se Desplaza la Probabilidad en el Mapa de Calor / Riesgo</t>
  </si>
  <si>
    <t>¿Se deja evidencia o rastro de la ejecución del control, que permita a cualquier tercero con la evidencia, llegar a la misma conclusión?</t>
  </si>
  <si>
    <t>Reducir</t>
  </si>
  <si>
    <t>Compartir</t>
  </si>
  <si>
    <t>Acciones para mitigar el nivel de riesgo
(Indique al frente de la actividad, su peso porcentual) (Diligencie todas las acciones dentro de la misma celda)</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</si>
  <si>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</si>
  <si>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</si>
  <si>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</si>
  <si>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</si>
  <si>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</si>
  <si>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</si>
  <si>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</si>
  <si>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</si>
  <si>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</si>
  <si>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</si>
  <si>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</si>
  <si>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</si>
  <si>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</si>
  <si>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Desde la identificación y caracterización de escenarios de riesgo, el análisis de riesgos de manera general y detallada, definición de medidas de reducción de riesgo, incluidas las acciones de monitoreo de riesgos en la ciudad.</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</si>
  <si>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</si>
  <si>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</si>
  <si>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</si>
  <si>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</si>
  <si>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</si>
  <si>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</si>
  <si>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</si>
  <si>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</si>
  <si>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</si>
  <si>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</si>
  <si>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</si>
  <si>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</si>
  <si>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</si>
  <si>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</si>
  <si>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</si>
  <si>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</si>
  <si>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</si>
  <si>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</si>
  <si>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No. 2: Fortalecer y promover el conocimiento del riesgo de desastres y efectos del cambio climático para la toma de decisiones frente a las medidas de reducción, manejo y adaptación en el Distrito de Capital.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</si>
  <si>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</si>
  <si>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No. 7: Fortalecer los procesos estratégicos, de apoyo y evaluación mediante la implementación de lineamientos que soporten la gestión misional en cumplimiento de los objetivos institucionales en el marco de la mejora continua.</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</si>
  <si>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</si>
  <si>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No. 4: Fortalecer la identificación y ejecución de acciones de reducción del riesgo al igual que las medidas de adaptación al cambio climático en Bogotá D.C.</t>
  </si>
  <si>
    <t>No. 5: Fortalecer el manejo de emergencias, calamidades y/o desastres en el marco del SDGR – CC en Bogotá D.C.</t>
  </si>
  <si>
    <t>No. 3: Modernizar el sistema de Información de Gestión de Riesgos y Cambio Climático con enfoque de escenarios.</t>
  </si>
  <si>
    <r>
      <rPr>
        <b/>
        <sz val="10"/>
        <color theme="1"/>
        <rFont val="Arial"/>
        <family val="2"/>
      </rPr>
      <t>Código:</t>
    </r>
    <r>
      <rPr>
        <sz val="10"/>
        <color theme="1"/>
        <rFont val="Arial"/>
        <family val="2"/>
      </rPr>
      <t xml:space="preserve"> DE-FT-13</t>
    </r>
  </si>
  <si>
    <t>Generar conocimiento del Riesgo y los efectos de cambio climático mediante el análisis de información general y detallada para definir acciones de reducción de riesgo, adaptación al cambio climático y manejo de desastres en la
ciudad.</t>
  </si>
  <si>
    <t>Dependencia(s) / Grupo(s) Responsable(s)</t>
  </si>
  <si>
    <t>Valoración de Controles de Corrupción                                                                                                                                                                                                                                          Valoración de Controles de Corrupción</t>
  </si>
  <si>
    <t>Proyecto de Inversión</t>
  </si>
  <si>
    <t>Plan de Acción Anual por Proceso</t>
  </si>
  <si>
    <t>Plan de Acción Acuerdo 790 de 2020</t>
  </si>
  <si>
    <t>Plan Anual de Adquisiciones</t>
  </si>
  <si>
    <t>Plan Anual de Vacantes</t>
  </si>
  <si>
    <t>Plan de Previsión de Recursos Humanos</t>
  </si>
  <si>
    <t>Plan Institucional de Archivo - PINAR</t>
  </si>
  <si>
    <t>Plan Institucional de Capacitación</t>
  </si>
  <si>
    <t>Plan de Incentivos Institucionales</t>
  </si>
  <si>
    <t>Plan de Trabajo Anual en Seguridad y Salud en el Trabajo</t>
  </si>
  <si>
    <t>Plan Anticorrupción y de Atención al Ciudadano</t>
  </si>
  <si>
    <t>Plan de Tratamiento de Riesgos de Seguridad y Privacidad de la Información</t>
  </si>
  <si>
    <t>Plan de Seguridad y Privacidad de la Información</t>
  </si>
  <si>
    <t>Plan de Mejoramiento Institucional</t>
  </si>
  <si>
    <t>Plan de Mejoramiento de Entes de Control</t>
  </si>
  <si>
    <t>Plan de Participación Ciudadana</t>
  </si>
  <si>
    <t>Plan Anual de Auditoría</t>
  </si>
  <si>
    <t>Plan de Acción MIPG - SGC</t>
  </si>
  <si>
    <t>Otros:</t>
  </si>
  <si>
    <t>Plan Estratégico de TIC - PETI</t>
  </si>
  <si>
    <t>Plan Estratégico Institucional - PEI</t>
  </si>
  <si>
    <t>Plan Estratégico de Talento Humano</t>
  </si>
  <si>
    <t>Plan Estadístico Distrital</t>
  </si>
  <si>
    <t>Plan Distrital de Gestión del Riesgo de Desastres y del Cambio Climático</t>
  </si>
  <si>
    <t>Objetivo Estratégico Asociado al Proceso:</t>
  </si>
  <si>
    <t>Plan de Emergencias de la Entidad</t>
  </si>
  <si>
    <t>Marque con una "X" los planes, programas o proyectos asociados al Proceso:</t>
  </si>
  <si>
    <t xml:space="preserve">Otros: </t>
  </si>
  <si>
    <t>Fuga de Capital Intelectual</t>
  </si>
  <si>
    <t>Para Bloqueo de Listas</t>
  </si>
  <si>
    <t>Plan de Gestión Integral de Residuos</t>
  </si>
  <si>
    <t>% de Avance del Proceso</t>
  </si>
  <si>
    <t>% de Avance OCI</t>
  </si>
  <si>
    <r>
      <rPr>
        <b/>
        <sz val="10"/>
        <color theme="1"/>
        <rFont val="Arial"/>
        <family val="2"/>
      </rPr>
      <t>Página:</t>
    </r>
    <r>
      <rPr>
        <sz val="10"/>
        <color theme="1"/>
        <rFont val="Arial"/>
        <family val="2"/>
      </rPr>
      <t xml:space="preserve"> 9 de 9</t>
    </r>
  </si>
  <si>
    <r>
      <rPr>
        <b/>
        <sz val="10"/>
        <color theme="1"/>
        <rFont val="Arial"/>
        <family val="2"/>
      </rPr>
      <t>Página:</t>
    </r>
    <r>
      <rPr>
        <sz val="10"/>
        <color theme="1"/>
        <rFont val="Arial"/>
        <family val="2"/>
      </rPr>
      <t xml:space="preserve"> 8 de 9</t>
    </r>
  </si>
  <si>
    <r>
      <rPr>
        <b/>
        <sz val="10"/>
        <color theme="1"/>
        <rFont val="Arial"/>
        <family val="2"/>
      </rPr>
      <t>Página:</t>
    </r>
    <r>
      <rPr>
        <sz val="10"/>
        <color theme="1"/>
        <rFont val="Arial"/>
        <family val="2"/>
      </rPr>
      <t xml:space="preserve"> 7 de 9</t>
    </r>
  </si>
  <si>
    <r>
      <rPr>
        <b/>
        <sz val="10"/>
        <color theme="1"/>
        <rFont val="Arial"/>
        <family val="2"/>
      </rPr>
      <t>Página:</t>
    </r>
    <r>
      <rPr>
        <sz val="10"/>
        <color theme="1"/>
        <rFont val="Arial"/>
        <family val="2"/>
      </rPr>
      <t xml:space="preserve"> 6 de 9</t>
    </r>
  </si>
  <si>
    <r>
      <rPr>
        <b/>
        <sz val="10"/>
        <color theme="1"/>
        <rFont val="Arial"/>
        <family val="2"/>
      </rPr>
      <t>Página:</t>
    </r>
    <r>
      <rPr>
        <sz val="10"/>
        <color theme="1"/>
        <rFont val="Arial"/>
        <family val="2"/>
      </rPr>
      <t xml:space="preserve"> 5 de 9</t>
    </r>
  </si>
  <si>
    <r>
      <rPr>
        <b/>
        <sz val="10"/>
        <color theme="1"/>
        <rFont val="Arial"/>
        <family val="2"/>
      </rPr>
      <t>Página:</t>
    </r>
    <r>
      <rPr>
        <sz val="10"/>
        <color theme="1"/>
        <rFont val="Arial"/>
        <family val="2"/>
      </rPr>
      <t xml:space="preserve"> 4 de 9</t>
    </r>
  </si>
  <si>
    <r>
      <rPr>
        <b/>
        <sz val="10"/>
        <color theme="1"/>
        <rFont val="Arial"/>
        <family val="2"/>
      </rPr>
      <t>Página:</t>
    </r>
    <r>
      <rPr>
        <sz val="10"/>
        <color theme="1"/>
        <rFont val="Arial"/>
        <family val="2"/>
      </rPr>
      <t xml:space="preserve"> 3 de 9</t>
    </r>
  </si>
  <si>
    <r>
      <rPr>
        <b/>
        <sz val="10"/>
        <color theme="1"/>
        <rFont val="Arial"/>
        <family val="2"/>
      </rPr>
      <t>Página:</t>
    </r>
    <r>
      <rPr>
        <sz val="10"/>
        <color theme="1"/>
        <rFont val="Arial"/>
        <family val="2"/>
      </rPr>
      <t xml:space="preserve"> 2 de 9</t>
    </r>
  </si>
  <si>
    <r>
      <rPr>
        <b/>
        <sz val="10"/>
        <color theme="1"/>
        <rFont val="Arial"/>
        <family val="2"/>
      </rPr>
      <t>Página:</t>
    </r>
    <r>
      <rPr>
        <sz val="10"/>
        <color theme="1"/>
        <rFont val="Arial"/>
        <family val="2"/>
      </rPr>
      <t xml:space="preserve"> 1 de 9</t>
    </r>
  </si>
  <si>
    <t>Punto de Riesgo</t>
  </si>
  <si>
    <t>Analisis del Riesgo Inherente</t>
  </si>
  <si>
    <t>Criterios de Impacto
(No aplica para riesgos de corrupción, LA/FT y corrupción en Trámites, OPA's y CAIP)</t>
  </si>
  <si>
    <t>% de Probabilidad Inicial</t>
  </si>
  <si>
    <t>% de Impacto Inicial</t>
  </si>
  <si>
    <t>Calculo de Probabilidad Residual (%)</t>
  </si>
  <si>
    <t>Calculo de Impacto Residual (%)</t>
  </si>
  <si>
    <t>% Inicial de Valoración del Control</t>
  </si>
  <si>
    <t>Solidez del Conjunto de  Controles</t>
  </si>
  <si>
    <t>Promedio de la Solidez del Conjunto de  Controles</t>
  </si>
  <si>
    <t>Acciones para Mitigar el Nivel de Riesgo</t>
  </si>
  <si>
    <t>Factores Internos (Análisis DOFA)</t>
  </si>
  <si>
    <t>Factores Externos (Análisis DOFA)</t>
  </si>
  <si>
    <t>Factores Políticos</t>
  </si>
  <si>
    <t>Factores Sociales</t>
  </si>
  <si>
    <t>Factores Legales</t>
  </si>
  <si>
    <t>Plan Estratégico de Seguridad Vial</t>
  </si>
  <si>
    <t>Factores Económicos</t>
  </si>
  <si>
    <t>Factores Tecnológicos</t>
  </si>
  <si>
    <t>Factores Ecológicos</t>
  </si>
  <si>
    <t>Factores Externos (Análisis PESTEL)</t>
  </si>
  <si>
    <t>Análisis Cuantitativo del Apetito, Tolerancia y Capacidad del Riesgo</t>
  </si>
  <si>
    <t>Unidad de Medida
del Apetito, Tolerancia y Capacidad del Riesgo</t>
  </si>
  <si>
    <t>Justificación
(Explique los argumentos que justifican los valores establecidos de apetito, tolerancia y capacidad del riesgo)</t>
  </si>
  <si>
    <t>Apetito del Riesgo
(Rango de Valores)</t>
  </si>
  <si>
    <t>Tolerancia del Riesgo
(Rango de Valores)</t>
  </si>
  <si>
    <t>Capacidad del Riesgo
(Rango de Valores)</t>
  </si>
  <si>
    <t>Periodo de Tiempo de la Capacidad del Riesgo</t>
  </si>
  <si>
    <t>Responsable de Ejecutar el Control</t>
  </si>
  <si>
    <t>Complemento</t>
  </si>
  <si>
    <t>Sin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</si>
  <si>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</si>
  <si>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</si>
  <si>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</si>
  <si>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Atributos Informativos / Cualitativos (No afectan la valoración)</t>
  </si>
  <si>
    <t>Acción a Ejecutar</t>
  </si>
  <si>
    <r>
      <rPr>
        <b/>
        <sz val="10"/>
        <color theme="1"/>
        <rFont val="Arial"/>
        <family val="2"/>
      </rPr>
      <t>Vigente desde:</t>
    </r>
    <r>
      <rPr>
        <sz val="10"/>
        <color theme="1"/>
        <rFont val="Arial"/>
        <family val="2"/>
      </rPr>
      <t xml:space="preserve"> 24/04/2023</t>
    </r>
  </si>
  <si>
    <r>
      <rPr>
        <b/>
        <sz val="10"/>
        <color theme="1"/>
        <rFont val="Arial"/>
        <family val="2"/>
      </rPr>
      <t>Versión:</t>
    </r>
    <r>
      <rPr>
        <sz val="10"/>
        <color theme="1"/>
        <rFont val="Arial"/>
        <family val="2"/>
      </rPr>
      <t xml:space="preserve"> 15</t>
    </r>
  </si>
  <si>
    <t>Corrupción en Trámites, OPAs y Consultas de Acceso a la Información Pública</t>
  </si>
  <si>
    <t>Periodicidad de Ejecución del Control</t>
  </si>
  <si>
    <t>Proposito del Control</t>
  </si>
  <si>
    <t>Como se Ejecuta el Control</t>
  </si>
  <si>
    <t>Observaciones o Desviaciones Resultantes de Ejecutar el Control</t>
  </si>
  <si>
    <t>Evidencias de la Ejecución del Control</t>
  </si>
  <si>
    <t>Descripción del Control
(Exclusivo para Riesgos de Gestión, Estrategicos, Seguridad de la Información y Fuga de Capital Intelectual</t>
  </si>
  <si>
    <t>Descripción del Control (Exclusivo para Riesgos de Corrupción)</t>
  </si>
  <si>
    <t>REPORTE DE LA EJECUCIÓN DE LOS CONTROLES</t>
  </si>
  <si>
    <t>PORCENTAJE PROGRAMADO POR PERIODO</t>
  </si>
  <si>
    <t>EFICIENCIA EN LA EJECUCION DEL MAPA DE RIESGOS</t>
  </si>
  <si>
    <t>PROMEDIO CUMPLIMIENTO DEL MAPA DE RIESGOS (EFICACIA)</t>
  </si>
  <si>
    <t>X</t>
  </si>
  <si>
    <t>Falta de capacitación frente a los últimos cambios normativos en derecho disciplinario (Ley 1951 de 2019, Ley 2094 de 2021)</t>
  </si>
  <si>
    <t xml:space="preserve">Falta de recursos para pasar de la conformación de expedientes fisicos a la creación de expedientes digitales. </t>
  </si>
  <si>
    <t>Falta de apoyo para digitalización completa de expedientes disciplinarios</t>
  </si>
  <si>
    <t xml:space="preserve">Documentos no controlados para la adopción de las decisiones disciplinarias. </t>
  </si>
  <si>
    <t>Falta de un espacio fisico y privado para atender los testimonios y/o versiones libres en los procesos disciplinarios</t>
  </si>
  <si>
    <t xml:space="preserve">Existencia de personal calificado y con experiencia en derecho disciplinario.  </t>
  </si>
  <si>
    <t>Equipo tecnológico adecuado para asegurar la creación de una copia digitalizada de expedientes disciplinarios de manera concomitante a la conformación del expediente físico</t>
  </si>
  <si>
    <t>Existencia de un espacio físico exclusivo para la Oficina de Control Disciplinario Interno</t>
  </si>
  <si>
    <t>Existencia de protocolos que garantizan transparencia en las actuaciones disciplinarias</t>
  </si>
  <si>
    <t>Posibles iIntereses indebidos de los funcionarios y/o colaboradores adscritos al área frente a los resultados del proceso.</t>
  </si>
  <si>
    <t>Espacios no controlados de encuentro de los de los funcionarios y/o colaboradores adscritos al área con los sujetos procesales.</t>
  </si>
  <si>
    <t>Digitalización permanente de expedientes en etapa activa, para garantizar la conservación de la información a través del NAS y el SID.</t>
  </si>
  <si>
    <t>Aprovechamiento de las ofertas de cursos gratuitos ofrecidos para contratistas y funcionarios</t>
  </si>
  <si>
    <t>Inscripción en los procesos de formación ofertados para los funcionarios de planta a través del PIC.</t>
  </si>
  <si>
    <t>Trabajo a partir de la priorización de expedientes disciplinarios</t>
  </si>
  <si>
    <t>Documentación de procesos y procedimientos internos de la Oficina de Control Disciplinario Interno</t>
  </si>
  <si>
    <t>Cambio de gobierno por terminación de periodo que pueden llevar a retrazos por la forma en que se nombra el operador o la autoridad disciplinaria (empleo de libre nombramiento y remoción)</t>
  </si>
  <si>
    <t xml:space="preserve">Politicas de austeridad del gasto que impidan realizar un estudio de cargas en la entidad, en su defecto, contratar el apoyo de personal profesional y asistencial y la adquisición de software para la implementación de expedientes digitales. </t>
  </si>
  <si>
    <t>Protestas o manifestaciones que impacten la normalidad en la movilidad de la ciudad y que impliquen afectaciones en la prestación del servicio de manera presencial.</t>
  </si>
  <si>
    <t xml:space="preserve">Deficiencias y obsolencia teconologica en los equipos de computo asignados y fallas en los servidores de almacenamiento y el sistema de correspondencia  </t>
  </si>
  <si>
    <t xml:space="preserve">Medidas adoptadas con el fin de mitigar la propagación de eventuales virus que afectan la forma de prestación del servicio </t>
  </si>
  <si>
    <t>Cambios o reformas legales frecuentes derivados de la necesidad de ajustar la normatividad a estandares internacionales.</t>
  </si>
  <si>
    <t>Ley de garantías por procesos electorales que impida la contratación de personal de apoyo</t>
  </si>
  <si>
    <t xml:space="preserve">En la etapa de estudio de la queja disciplinaria y/o en el momento de proferir decisión de fondo en la investigación disciplinaria  </t>
  </si>
  <si>
    <t>1. Decisiones disciplinarias  (autos de archivo provisional y definitivo) contrarias a derecho, 
2. No dar tramite a una noticia disciplinaria (quejas o informes o de hechos que se haya tenido conocimiento por parte de la autoridad disciplinaria)</t>
  </si>
  <si>
    <t>1. Desconocimiento de valores institucionales por parte de quienes intervienen en el proceso disciplinario. / 2. No implementación de protocolos. / 3. Desconocimiento de la normatividad vigente  / 4. Violación de la reserva disciplinaria</t>
  </si>
  <si>
    <t xml:space="preserve">Posibilidad de afectación reputacional por la adopción de decisiones disciplinarias  (autos de archivo provisionales, definitivos o autos de cargos) contrarias a derecho y/o por no realizar el debido trámite a una noticia disciplinaria (Quejas e Informes), para favorecer un interes propio o de terceros, en razón del desconocimiento de los valores institucionales por parte de quienes intervienen, la no implementación de protocolos en el proceso, el desconocimiento de la normatividad vigente, así como la violación de la reserva disciplinaria. </t>
  </si>
  <si>
    <t>Rara vez: No se ha presentado en los últimos cinco años.</t>
  </si>
  <si>
    <t>Etapa de instrucción: indagación e investigación disciplinaria</t>
  </si>
  <si>
    <t xml:space="preserve">1. Perdida de la acción disciplinaria por el fenómeno de la prescripción, 
2. No generar el debido impulso procesal en las investigaciones disciplinarias </t>
  </si>
  <si>
    <t xml:space="preserve">1. Demora o no suministro  de Información solicitada a terceros (entidades privadas, públicas, entes de control, etc) que impiden tomar un decisión.  / 2. Inexistencia de estrategia de priorización de procesos de acuerdo con la  fecha de hechos que son objeto de investigación / 3.  Estudio de caso complejo en los que se investigan más de una conducta u omisión o que involucran más de un implicado. / 4. Inexistencia de personal profesional de planta o contratado que permita efectuar la proyección y trámite en los procesos disciplinarios   / 5. Personal vinculado sin experiencia en disciplinarios   6. Falta de seguimiento a los procesos disciplinarios / 7. La decisión proyetada no es aprobada por la autoridad discipinaria. </t>
  </si>
  <si>
    <t xml:space="preserve">Posibilidad de afectación reputacional por la perdida de oportundiad en el ejercicio de la acción disciplinaria en la ocurrencia de fenómenos como la prescripción y/o  no poder continuar con la acción disciplinaria al no cumplirse con el debido impulso procesal en las investigaciones disciplinarias, debido a la demora o no suministro  de Información solicitada a terceros (entidades privadas, públicas, entes de control, etc) que impiden tomar un decisión, la inexistencia de estrategia de priorización de procesos de acuerdo con la  fecha de hechos que son objeto de investigación, el estudio de caso complejo en los que se investigan más de una conducta u omisión o que involucran más de un implicado, la inexistencia de personal profesional de planta o contratado que permita efectuar la proyección y trámite en los procesos disciplinarios, el personal vinculado sin experiencia en disciplinarios, la falta de seguimiento a los procesos disciplinarios y, la decisión proyetada no es aprobada por la autoridad discipinaria. </t>
  </si>
  <si>
    <t>Baja: La actividad que conlleva el riesgo se ejecuta de 3 a 24 veces por año</t>
  </si>
  <si>
    <t>Reputacional: El riesgo afecta la imagen de alguna área de la organización</t>
  </si>
  <si>
    <t>2</t>
  </si>
  <si>
    <t>3</t>
  </si>
  <si>
    <t>8</t>
  </si>
  <si>
    <t>unidad (etapas)</t>
  </si>
  <si>
    <t>En cuanto a la capacidad del riesgo se está midiendo a partir de un promedio de los expedientes disciplinarios que se han conocido por vigencia (ultimos cuatro años), para luego llevar el calculo de a acuerdo con el periodo establecido para este informe (cuatrimestral). En cuanto a la tolerancia se ha realizado el mismo ejercicio, promediado el numero de expedientes disciplinarios que en el ultimo cuaternio han estado expuestos a ese riesgo.</t>
  </si>
  <si>
    <t>El jefe de la Oficina de Control Disciplinario Interno o la persona que este designe.</t>
  </si>
  <si>
    <t>Realizar planes de trabajo con las profesionales de la dependencia con una perioricidad a demanda de la OCDI, con la finalidad de generar el impulso procesal a las investigaciones disciplinarias y así mitigar la ocurrencia del fenómeno de la prescripción.</t>
  </si>
  <si>
    <t xml:space="preserve">Realizando los  controles  necesarios y seguimiento a los procesos disciplinarios, mediante  la elaboración de planes de trabajo de los procesos asignados a cada profesional de acuerdo con el estado de las investigaciones que se encuentra consignado en el Google Drive. </t>
  </si>
  <si>
    <t xml:space="preserve">El jefe de la Oficina de Control Disciplinario Interno o la persona que este designe. </t>
  </si>
  <si>
    <t xml:space="preserve">Realiza y analiza los expedientes disciplinarios con ello verificando los que se encuentran como prioritarios en los términos procesales. </t>
  </si>
  <si>
    <t>Con el fin de determinar las acciones que se encuentran pendientes por realizar en cada uno de los procesos disciplinarios</t>
  </si>
  <si>
    <t>correo institucional</t>
  </si>
  <si>
    <t>Correo electrónico / expedientes disciplinarios</t>
  </si>
  <si>
    <t>Se contrasta el plan de trabajo con los proyectos entregados</t>
  </si>
  <si>
    <t>Jefe de la OCDI
y
Segunda Instancia / Personería de Bogotá</t>
  </si>
  <si>
    <t>A demanda (cada vez que se proyecte una decisión y cuando se interponga recursos)</t>
  </si>
  <si>
    <t>Identificar decisiones que vayan en contravía del interes general y que puedan favorecer un interes propio o de terceros.</t>
  </si>
  <si>
    <t>1) Los antecedentes de las decisiones revisadas y adoptadas cuya trazabilidad se puede consultar a través de correo electrónico institucional.
2) Los controles - hoja de cálculo compartidas en el Drive institucional cuyo acceso es limitado y requiere de permiso de entrada.
3) Los reportes de decisiones de archivo efectuados a la Personería de Bogotá y a los ciudadanos que presentan la noticia disciplinaria.</t>
  </si>
  <si>
    <t>Se presentan las observaciones por parte de la Jefe OCDI y se devuelven para las correcciones del caso.</t>
  </si>
  <si>
    <t xml:space="preserve">1) Correos electrónicos con la trazabilidad correspondiente hasta que se emité la decisión que pone fin a la etapa de instrucción.
2) Hoja de calculo en Google Drive.
3) Correo electrónico que evidencian el cargue de las decisiones en el aplicativo de la Personería de Bogotá. </t>
  </si>
  <si>
    <t>la Jefe de la OCDI y demas funcionarios y colaboradores adscritos a la dependencia</t>
  </si>
  <si>
    <t>A demanda (cada vez que se requiera)</t>
  </si>
  <si>
    <t>Restringir el acceso a los expedientes disciplinarios para el personal no autorizado</t>
  </si>
  <si>
    <t>1. Solicitarle al ciudadano(a) que presente su cédula de ciudadanía. 
2. Solicitarle que indique el número de proceso que quiere consultar o del cual se quiere notificar.
3. Los usuarios no pueden sacar ni un solo folio de los expedientes. Siempre debe existir la vigilancia permanente de un funcionario o colaborador de la OCDI. 
4. Los únicos que pueden consultar expedientes son los investigados, sus defensores o las autoridades que asi lo demanden.
5. Una vez hecho lo anterior, se procede a diligenciar el acta de consulta.</t>
  </si>
  <si>
    <t>En caso de que no acredite la calidad de sujeto procesal o no se demuestre el interes legitimo, no se le permitirá el acceso a la consulta del expediente.</t>
  </si>
  <si>
    <t>Acta de Consulta
(por escrito se daría respuesta al sujeto procesal)</t>
  </si>
  <si>
    <t>Fuerte = El control se ejecuta de manera consistente por parte del responsable.</t>
  </si>
  <si>
    <t>1) Realizar seguimiento preventivo al estado de los procesos con los profesionales y colaboradores del área, verificando el plan de trabajo individual establecido para cada caso, presentando las posibles variantes frente a una toma de decisión y su conformidad frente a la normatividad disciplinaria.(Producto: 3 Actas de reunión de seguimiento con perioricidad cuatrimestral).(80%).
2) Diseño e implementación del formato para llevar el historico de las consultas de los procesos disciplinarios.(Producto: Formato de Consultas de Expedientes implementado). (20%).
3) Diseño e implementación del formato para registrar las conclusiones asociadas a conflicto de intereses de cada noticia disciplinaria.(Producto: Formato de Registro de las conclusiones establecidas para cada noticia disciplinaria). (20%).
4) Cada vez que se va a realizar el reparto de una noticia disciplinaria, el jefe de la OCDI, revisa el caso para establecer la existencia de intereses particulares en el trámite y/o decisión de cada caso, tanto por parte de quienes sustancian y/o por la misma autoridad disciplinaria con el fin de adoptar las acciones pertinentes. (Producto: Registro de la conclusión de cada noticia disciplinaria consolidadas de manera cuatrimestral). (80%).</t>
  </si>
  <si>
    <t>1) 31/03/2024, 31/07/2024, 30/11/2024
2) 30/04/2024 
3) 30/04/2024
4) 31/12/2024</t>
  </si>
  <si>
    <t>Oficina de Control Disciplinario Interno</t>
  </si>
  <si>
    <t>PRIMER REPORTE - PERIODO DEL 1 DE ENERO AL 15 DE ABRIL DE 2024</t>
  </si>
  <si>
    <t>SEGUNDO REPORTE - PERIODO DEL 16 DE ABRIL AL 15 DE AGOSTO DE 2024</t>
  </si>
  <si>
    <t>TERCER REPORTE - PERIODO DEL 16 DE AGOSTO AL 31 DE DICIEMBRE DE 2024</t>
  </si>
  <si>
    <t>Periodo del 1 de Enero al 15 de Abril de 2024</t>
  </si>
  <si>
    <t>Periodo del 16 de Abril al 15 de Agosto de 2024</t>
  </si>
  <si>
    <t>Periodo del 16 de Agosto al 31 de Diciembre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</si>
</sst>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name val="Arial Narrow"/>
      <family val="2"/>
    </font>
    <font>
      <sz val="10"/>
      <color theme="1"/>
      <name val="Arial Narrow"/>
      <family val="2"/>
    </font>
    <font>
      <b/>
      <sz val="14"/>
      <name val="Arial Narrow"/>
      <family val="2"/>
    </font>
    <font>
      <b/>
      <sz val="11"/>
      <name val="Arial Narrow"/>
      <family val="2"/>
    </font>
    <font>
      <sz val="9"/>
      <name val="Century Gothic"/>
      <family val="2"/>
    </font>
    <font>
      <b/>
      <sz val="22"/>
      <color theme="0"/>
      <name val="Calibri"/>
      <family val="2"/>
      <scheme val="minor"/>
    </font>
    <font>
      <sz val="16"/>
      <color theme="1"/>
      <name val="Calibri"/>
      <family val="2"/>
      <scheme val="minor"/>
    </font>
    <font>
      <sz val="10"/>
      <color theme="1"/>
      <name val="Calibri"/>
      <family val="2"/>
      <scheme val="minor"/>
    </font>
    <font>
      <b/>
      <sz val="12"/>
      <name val="Calibri"/>
      <family val="2"/>
      <scheme val="minor"/>
    </font>
    <font>
      <sz val="11"/>
      <color theme="0"/>
      <name val="Calibri"/>
      <family val="2"/>
      <scheme val="minor"/>
    </font>
    <font>
      <b/>
      <sz val="9"/>
      <color indexed="81"/>
      <name val="Tahoma"/>
      <family val="2"/>
    </font>
    <font>
      <b/>
      <sz val="11"/>
      <color theme="0"/>
      <name val="Arial Narrow"/>
      <family val="2"/>
    </font>
    <font>
      <b/>
      <sz val="8"/>
      <color theme="0"/>
      <name val="Arial Narrow"/>
      <family val="2"/>
    </font>
    <font>
      <b/>
      <sz val="12"/>
      <color theme="0"/>
      <name val="Calibri"/>
      <family val="2"/>
      <scheme val="minor"/>
    </font>
    <font>
      <sz val="8"/>
      <color theme="1"/>
      <name val="Century Gothic"/>
      <family val="2"/>
    </font>
    <font>
      <b/>
      <sz val="11"/>
      <color theme="1"/>
      <name val="Century Gothic"/>
      <family val="2"/>
    </font>
    <font>
      <b/>
      <sz val="10"/>
      <color theme="1"/>
      <name val="Arial"/>
      <family val="2"/>
    </font>
    <font>
      <sz val="10"/>
      <color theme="1"/>
      <name val="Arial"/>
      <family val="2"/>
    </font>
    <font>
      <b/>
      <sz val="10"/>
      <name val="Arial"/>
      <family val="2"/>
    </font>
    <font>
      <b/>
      <sz val="22"/>
      <name val="Arial Narrow"/>
      <family val="2"/>
    </font>
    <font>
      <b/>
      <sz val="10"/>
      <color theme="0"/>
      <name val="Arial"/>
      <family val="2"/>
    </font>
    <font>
      <b/>
      <sz val="10"/>
      <color theme="0"/>
      <name val="Arial Narrow"/>
      <family val="2"/>
    </font>
    <font>
      <sz val="11"/>
      <color theme="1"/>
      <name val="Arial"/>
      <family val="2"/>
    </font>
    <font>
      <b/>
      <sz val="9"/>
      <color theme="1"/>
      <name val="Century Gothic"/>
      <family val="2"/>
    </font>
    <font>
      <sz val="7"/>
      <color theme="1"/>
      <name val="Arial"/>
      <family val="2"/>
    </font>
    <font>
      <sz val="7"/>
      <color theme="1"/>
      <name val="Century Gothic"/>
      <family val="2"/>
    </font>
    <font>
      <b/>
      <sz val="14"/>
      <color theme="1"/>
      <name val="Arial Narrow"/>
      <family val="2"/>
    </font>
    <font>
      <sz val="9"/>
      <color theme="0"/>
      <name val="Century Gothic"/>
      <family val="2"/>
    </font>
    <font>
      <b/>
      <sz val="9"/>
      <color theme="0"/>
      <name val="Century Gothic"/>
      <family val="2"/>
    </font>
    <font>
      <b/>
      <sz val="13"/>
      <name val="Arial Narrow"/>
      <family val="2"/>
    </font>
    <font>
      <sz val="13"/>
      <name val="Calibri"/>
      <family val="2"/>
      <scheme val="minor"/>
    </font>
    <font>
      <b/>
      <sz val="9"/>
      <name val="Arial Narrow"/>
      <family val="2"/>
    </font>
    <font>
      <b/>
      <sz val="9"/>
      <name val="Calibri"/>
      <family val="2"/>
      <scheme val="minor"/>
    </font>
    <font>
      <sz val="9"/>
      <color theme="1"/>
      <name val="Arial Narrow"/>
      <family val="2"/>
    </font>
    <font>
      <sz val="9"/>
      <color theme="1"/>
      <name val="Calibri"/>
      <family val="2"/>
      <scheme val="minor"/>
    </font>
    <font>
      <b/>
      <sz val="12"/>
      <color theme="1"/>
      <name val="Calibri"/>
      <family val="2"/>
      <scheme val="minor"/>
    </font>
    <font>
      <sz val="11"/>
      <color rgb="FF000000"/>
      <name val="Arial"/>
      <family val="2"/>
    </font>
    <font>
      <b/>
      <sz val="10"/>
      <color theme="1"/>
      <name val="Arial Narrow"/>
      <family val="2"/>
    </font>
    <font>
      <b/>
      <sz val="13"/>
      <color theme="1"/>
      <name val="Arial Narrow"/>
      <family val="2"/>
    </font>
    <font>
      <sz val="8"/>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F0"/>
        <bgColor rgb="FFA7CA56"/>
      </patternFill>
    </fill>
    <fill>
      <patternFill patternType="solid">
        <fgColor theme="0" tint="-4.9989318521683403E-2"/>
        <bgColor indexed="64"/>
      </patternFill>
    </fill>
    <fill>
      <patternFill patternType="solid">
        <fgColor rgb="FF00B050"/>
        <bgColor indexed="64"/>
      </patternFill>
    </fill>
    <fill>
      <patternFill patternType="solid">
        <fgColor theme="0" tint="-4.9989318521683403E-2"/>
        <bgColor rgb="FFFEF2CB"/>
      </patternFill>
    </fill>
    <fill>
      <patternFill patternType="solid">
        <fgColor rgb="FF002060"/>
        <bgColor rgb="FFA7CA56"/>
      </patternFill>
    </fill>
    <fill>
      <patternFill patternType="solid">
        <fgColor rgb="FF00B050"/>
        <bgColor rgb="FFA7CA56"/>
      </patternFill>
    </fill>
    <fill>
      <patternFill patternType="solid">
        <fgColor theme="0" tint="-4.9989318521683403E-2"/>
        <bgColor rgb="FFA7CA56"/>
      </patternFill>
    </fill>
    <fill>
      <patternFill patternType="solid">
        <fgColor theme="0" tint="-4.9989318521683403E-2"/>
        <bgColor rgb="FFEFEFE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27" fillId="0" borderId="0"/>
    <xf numFmtId="0" fontId="41" fillId="0" borderId="0"/>
    <xf numFmtId="9" fontId="41" fillId="0" borderId="0" applyFont="0" applyFill="0" applyBorder="0" applyAlignment="0" applyProtection="0"/>
  </cellStyleXfs>
  <cellXfs count="219">
    <xf numFmtId="0" fontId="0" fillId="0" borderId="0" xfId="0"/>
    <xf numFmtId="0" fontId="22" fillId="0" borderId="1" xfId="0" applyFont="1" applyFill="1" applyBorder="1" applyAlignment="1" applyProtection="1">
      <alignment horizontal="left" vertical="center"/>
      <protection hidden="1"/>
    </xf>
    <xf numFmtId="0" fontId="3" fillId="0" borderId="0" xfId="0" applyFont="1" applyProtection="1">
      <protection hidden="1"/>
    </xf>
    <xf numFmtId="0" fontId="3" fillId="2" borderId="0" xfId="0" applyFont="1" applyFill="1" applyProtection="1">
      <protection hidden="1"/>
    </xf>
    <xf numFmtId="0" fontId="0" fillId="0" borderId="0" xfId="0" applyBorder="1" applyProtection="1">
      <protection hidden="1"/>
    </xf>
    <xf numFmtId="0" fontId="22" fillId="0" borderId="1" xfId="0" applyFont="1" applyFill="1" applyBorder="1" applyAlignment="1" applyProtection="1">
      <alignment horizontal="left" vertical="center" wrapText="1"/>
      <protection hidden="1"/>
    </xf>
    <xf numFmtId="14" fontId="22" fillId="0" borderId="1" xfId="0" applyNumberFormat="1" applyFont="1" applyFill="1" applyBorder="1" applyAlignment="1" applyProtection="1">
      <alignment horizontal="left" vertical="center" wrapText="1"/>
      <protection hidden="1"/>
    </xf>
    <xf numFmtId="0" fontId="3" fillId="6" borderId="1"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9" fillId="4" borderId="1" xfId="0" applyFont="1" applyFill="1" applyBorder="1" applyAlignment="1" applyProtection="1">
      <alignment horizontal="center" vertical="center" wrapText="1"/>
      <protection hidden="1"/>
    </xf>
    <xf numFmtId="0" fontId="4" fillId="0" borderId="0" xfId="0" applyFont="1" applyAlignment="1" applyProtection="1">
      <alignment horizontal="left" vertical="center"/>
      <protection hidden="1"/>
    </xf>
    <xf numFmtId="0" fontId="2" fillId="6"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Font="1" applyAlignment="1" applyProtection="1">
      <alignment horizontal="left" vertical="center" wrapText="1"/>
      <protection hidden="1"/>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28" fillId="8" borderId="1" xfId="2" applyFont="1" applyFill="1" applyBorder="1" applyAlignment="1" applyProtection="1">
      <alignment horizontal="center" vertical="center" wrapText="1"/>
      <protection hidden="1"/>
    </xf>
    <xf numFmtId="0" fontId="28" fillId="8" borderId="1" xfId="2" applyFont="1" applyFill="1" applyBorder="1" applyAlignment="1" applyProtection="1">
      <alignment horizontal="center" vertical="center"/>
      <protection hidden="1"/>
    </xf>
    <xf numFmtId="0" fontId="29" fillId="0" borderId="0" xfId="2" applyFont="1" applyProtection="1">
      <protection hidden="1"/>
    </xf>
    <xf numFmtId="0" fontId="30" fillId="6" borderId="1" xfId="2" applyFont="1" applyFill="1" applyBorder="1" applyAlignment="1" applyProtection="1">
      <alignment horizontal="left" vertical="center" wrapText="1"/>
      <protection hidden="1"/>
    </xf>
    <xf numFmtId="0" fontId="30" fillId="0" borderId="1" xfId="2" applyFont="1" applyBorder="1" applyAlignment="1" applyProtection="1">
      <alignment horizontal="justify" vertical="center" wrapText="1"/>
      <protection hidden="1"/>
    </xf>
    <xf numFmtId="0" fontId="29" fillId="0" borderId="0" xfId="2" applyFont="1" applyAlignment="1" applyProtection="1">
      <alignment horizontal="justify"/>
      <protection hidden="1"/>
    </xf>
    <xf numFmtId="0" fontId="30" fillId="0" borderId="1" xfId="2" applyFont="1" applyBorder="1" applyAlignment="1" applyProtection="1">
      <alignment horizontal="justify" vertical="center"/>
      <protection hidden="1"/>
    </xf>
    <xf numFmtId="0" fontId="29" fillId="0" borderId="0" xfId="2" applyFont="1" applyAlignment="1" applyProtection="1">
      <alignment wrapText="1"/>
      <protection hidden="1"/>
    </xf>
    <xf numFmtId="9" fontId="31" fillId="7" borderId="11" xfId="1" applyFont="1" applyFill="1" applyBorder="1" applyAlignment="1" applyProtection="1">
      <alignment horizontal="center" vertical="center"/>
      <protection hidden="1"/>
    </xf>
    <xf numFmtId="0" fontId="32" fillId="9" borderId="1" xfId="0" applyFont="1" applyFill="1" applyBorder="1" applyAlignment="1" applyProtection="1">
      <alignment horizontal="center" vertical="center" wrapText="1"/>
      <protection hidden="1"/>
    </xf>
    <xf numFmtId="0" fontId="9" fillId="5" borderId="1" xfId="0" applyFont="1" applyFill="1" applyBorder="1" applyAlignment="1" applyProtection="1">
      <alignment horizontal="center" vertical="center" wrapText="1"/>
      <protection hidden="1"/>
    </xf>
    <xf numFmtId="0" fontId="33" fillId="10" borderId="1" xfId="0" applyFont="1" applyFill="1" applyBorder="1" applyAlignment="1" applyProtection="1">
      <alignment horizontal="center" vertical="center" wrapText="1"/>
      <protection hidden="1"/>
    </xf>
    <xf numFmtId="0" fontId="40" fillId="0" borderId="9"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9" fontId="2" fillId="6" borderId="1" xfId="1" applyFont="1" applyFill="1" applyBorder="1" applyAlignment="1" applyProtection="1">
      <alignment horizontal="center" vertical="center"/>
      <protection hidden="1"/>
    </xf>
    <xf numFmtId="10" fontId="2" fillId="6" borderId="1" xfId="4" applyNumberFormat="1"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hidden="1"/>
    </xf>
    <xf numFmtId="9" fontId="5" fillId="0" borderId="1" xfId="1"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locked="0"/>
    </xf>
    <xf numFmtId="0" fontId="3" fillId="6" borderId="1"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locked="0"/>
    </xf>
    <xf numFmtId="164" fontId="5" fillId="0" borderId="1" xfId="1" applyNumberFormat="1" applyFont="1" applyFill="1" applyBorder="1" applyAlignment="1" applyProtection="1">
      <alignment horizontal="center" vertical="center" wrapText="1"/>
      <protection hidden="1"/>
    </xf>
    <xf numFmtId="0" fontId="22" fillId="0" borderId="1" xfId="0" applyFont="1" applyFill="1" applyBorder="1" applyAlignment="1" applyProtection="1">
      <alignmen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hidden="1"/>
    </xf>
    <xf numFmtId="0" fontId="3" fillId="6"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44" fillId="0" borderId="2" xfId="0" applyFont="1" applyFill="1" applyBorder="1" applyAlignment="1" applyProtection="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2"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justify" vertical="center" wrapText="1"/>
      <protection hidden="1"/>
    </xf>
    <xf numFmtId="9" fontId="3" fillId="0" borderId="1" xfId="1" applyFont="1" applyFill="1" applyBorder="1" applyAlignment="1" applyProtection="1">
      <alignment horizontal="center" vertical="center" wrapText="1"/>
      <protection hidden="1"/>
    </xf>
    <xf numFmtId="0" fontId="18" fillId="3" borderId="6" xfId="0" applyFont="1" applyFill="1" applyBorder="1" applyAlignment="1" applyProtection="1">
      <alignment horizontal="center" vertical="center" wrapText="1"/>
      <protection hidden="1"/>
    </xf>
    <xf numFmtId="0" fontId="18" fillId="3" borderId="7" xfId="0" applyFont="1" applyFill="1" applyBorder="1" applyAlignment="1" applyProtection="1">
      <alignment horizontal="center" vertical="center" wrapText="1"/>
      <protection hidden="1"/>
    </xf>
    <xf numFmtId="0" fontId="18" fillId="3" borderId="10" xfId="0" applyFont="1" applyFill="1" applyBorder="1" applyAlignment="1" applyProtection="1">
      <alignment horizontal="center" vertical="center" wrapText="1"/>
      <protection hidden="1"/>
    </xf>
    <xf numFmtId="0" fontId="18" fillId="3"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justify" vertical="center" wrapText="1"/>
      <protection locked="0"/>
    </xf>
    <xf numFmtId="0" fontId="18" fillId="3" borderId="3" xfId="0" applyFont="1" applyFill="1" applyBorder="1" applyAlignment="1" applyProtection="1">
      <alignment horizontal="center" vertical="center" wrapText="1"/>
      <protection hidden="1"/>
    </xf>
    <xf numFmtId="0" fontId="18" fillId="3" borderId="8" xfId="0" applyFont="1" applyFill="1" applyBorder="1" applyAlignment="1" applyProtection="1">
      <alignment horizontal="center" vertical="center" wrapText="1"/>
      <protection hidden="1"/>
    </xf>
    <xf numFmtId="0" fontId="18" fillId="3" borderId="9"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center" vertical="center"/>
      <protection hidden="1"/>
    </xf>
    <xf numFmtId="0" fontId="12" fillId="0" borderId="1" xfId="0" applyFont="1" applyBorder="1" applyAlignment="1" applyProtection="1">
      <alignment horizontal="justify" vertical="center" wrapText="1"/>
      <protection hidden="1"/>
    </xf>
    <xf numFmtId="0" fontId="10" fillId="0"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justify" vertical="center"/>
      <protection hidden="1"/>
    </xf>
    <xf numFmtId="0" fontId="13" fillId="6" borderId="2" xfId="0" applyFont="1" applyFill="1" applyBorder="1" applyAlignment="1" applyProtection="1">
      <alignment horizontal="center" vertical="center" wrapText="1"/>
      <protection hidden="1"/>
    </xf>
    <xf numFmtId="0" fontId="12" fillId="0" borderId="2" xfId="0" applyFont="1" applyBorder="1" applyAlignment="1" applyProtection="1">
      <alignment horizontal="justify" vertical="center"/>
      <protection hidden="1"/>
    </xf>
    <xf numFmtId="0" fontId="23" fillId="0" borderId="6" xfId="0" applyFont="1" applyFill="1" applyBorder="1" applyAlignment="1" applyProtection="1">
      <alignment horizontal="center" vertical="center"/>
      <protection hidden="1"/>
    </xf>
    <xf numFmtId="0" fontId="23" fillId="0" borderId="7"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3" fillId="0" borderId="5"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13" xfId="0" applyFont="1" applyFill="1" applyBorder="1" applyAlignment="1" applyProtection="1">
      <alignment horizontal="center" vertical="center"/>
      <protection hidden="1"/>
    </xf>
    <xf numFmtId="0" fontId="23" fillId="0" borderId="14" xfId="0" applyFont="1" applyFill="1" applyBorder="1" applyAlignment="1" applyProtection="1">
      <alignment horizontal="center" vertical="center"/>
      <protection hidden="1"/>
    </xf>
    <xf numFmtId="0" fontId="23" fillId="0" borderId="15" xfId="0" applyFont="1" applyFill="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3"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2" fillId="0" borderId="3"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49" fontId="5" fillId="0" borderId="1" xfId="0" applyNumberFormat="1" applyFont="1" applyFill="1" applyBorder="1" applyAlignment="1" applyProtection="1">
      <alignment horizontal="center" vertical="center" wrapText="1"/>
      <protection locked="0"/>
    </xf>
    <xf numFmtId="0" fontId="43" fillId="6" borderId="1" xfId="0" applyFont="1" applyFill="1" applyBorder="1" applyAlignment="1" applyProtection="1">
      <alignment horizontal="center" vertical="center"/>
      <protection hidden="1"/>
    </xf>
    <xf numFmtId="0" fontId="16" fillId="3" borderId="4"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protection hidden="1"/>
    </xf>
    <xf numFmtId="0" fontId="16" fillId="3" borderId="12"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0" fontId="34" fillId="6" borderId="1"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protection hidden="1"/>
    </xf>
    <xf numFmtId="0" fontId="7" fillId="6" borderId="2" xfId="0" applyFont="1" applyFill="1" applyBorder="1" applyAlignment="1" applyProtection="1">
      <alignment horizontal="center" vertical="center" textRotation="90"/>
      <protection hidden="1"/>
    </xf>
    <xf numFmtId="0" fontId="7" fillId="6" borderId="12" xfId="0" applyFont="1" applyFill="1" applyBorder="1" applyAlignment="1" applyProtection="1">
      <alignment horizontal="center" vertical="center" textRotation="90"/>
      <protection hidden="1"/>
    </xf>
    <xf numFmtId="0" fontId="7" fillId="6" borderId="4" xfId="0" applyFont="1" applyFill="1" applyBorder="1" applyAlignment="1" applyProtection="1">
      <alignment horizontal="center" vertical="center" textRotation="90"/>
      <protection hidden="1"/>
    </xf>
    <xf numFmtId="0" fontId="8" fillId="6" borderId="2"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8" fillId="6" borderId="4"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wrapText="1"/>
      <protection hidden="1"/>
    </xf>
    <xf numFmtId="9" fontId="6" fillId="0"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textRotation="90"/>
      <protection hidden="1"/>
    </xf>
    <xf numFmtId="0" fontId="24" fillId="0" borderId="1" xfId="0" applyFont="1" applyFill="1" applyBorder="1" applyAlignment="1" applyProtection="1">
      <alignment horizontal="center" vertical="center"/>
      <protection hidden="1"/>
    </xf>
    <xf numFmtId="0" fontId="22" fillId="0" borderId="3" xfId="0" applyFont="1" applyFill="1" applyBorder="1" applyAlignment="1" applyProtection="1">
      <alignment horizontal="left" vertical="center"/>
      <protection hidden="1"/>
    </xf>
    <xf numFmtId="0" fontId="22" fillId="0" borderId="8" xfId="0" applyFont="1" applyFill="1" applyBorder="1" applyAlignment="1" applyProtection="1">
      <alignment horizontal="left" vertical="center"/>
      <protection hidden="1"/>
    </xf>
    <xf numFmtId="0" fontId="22" fillId="0" borderId="9" xfId="0" applyFont="1" applyFill="1" applyBorder="1" applyAlignment="1" applyProtection="1">
      <alignment horizontal="left" vertical="center"/>
      <protection hidden="1"/>
    </xf>
    <xf numFmtId="0" fontId="23" fillId="0" borderId="1" xfId="0" applyFont="1" applyFill="1" applyBorder="1" applyAlignment="1" applyProtection="1">
      <alignment horizontal="center" vertical="center"/>
      <protection hidden="1"/>
    </xf>
    <xf numFmtId="0" fontId="24" fillId="0" borderId="6" xfId="0" applyFont="1" applyFill="1" applyBorder="1" applyAlignment="1" applyProtection="1">
      <alignment horizontal="center" vertical="center"/>
      <protection hidden="1"/>
    </xf>
    <xf numFmtId="0" fontId="24" fillId="0" borderId="10" xfId="0" applyFont="1" applyFill="1" applyBorder="1" applyAlignment="1" applyProtection="1">
      <alignment horizontal="center" vertical="center"/>
      <protection hidden="1"/>
    </xf>
    <xf numFmtId="0" fontId="24" fillId="0" borderId="5" xfId="0" applyFont="1" applyFill="1" applyBorder="1" applyAlignment="1" applyProtection="1">
      <alignment horizontal="center" vertical="center"/>
      <protection hidden="1"/>
    </xf>
    <xf numFmtId="0" fontId="24" fillId="0" borderId="16" xfId="0" applyFont="1" applyFill="1" applyBorder="1" applyAlignment="1" applyProtection="1">
      <alignment horizontal="center" vertical="center"/>
      <protection hidden="1"/>
    </xf>
    <xf numFmtId="0" fontId="24" fillId="0" borderId="13" xfId="0" applyFont="1" applyFill="1" applyBorder="1" applyAlignment="1" applyProtection="1">
      <alignment horizontal="center" vertical="center"/>
      <protection hidden="1"/>
    </xf>
    <xf numFmtId="0" fontId="24" fillId="0" borderId="15" xfId="0" applyFont="1" applyFill="1" applyBorder="1" applyAlignment="1" applyProtection="1">
      <alignment horizontal="center" vertical="center"/>
      <protection hidden="1"/>
    </xf>
    <xf numFmtId="0" fontId="3" fillId="0" borderId="1" xfId="0" applyFont="1" applyFill="1" applyBorder="1" applyAlignment="1" applyProtection="1">
      <alignment horizontal="justify" vertical="center" wrapText="1"/>
      <protection hidden="1"/>
    </xf>
    <xf numFmtId="0" fontId="22" fillId="0" borderId="1" xfId="0" applyFont="1" applyFill="1" applyBorder="1" applyAlignment="1" applyProtection="1">
      <alignment horizontal="left" vertical="center"/>
      <protection hidden="1"/>
    </xf>
    <xf numFmtId="0" fontId="34" fillId="6" borderId="3" xfId="0" applyFont="1" applyFill="1" applyBorder="1" applyAlignment="1" applyProtection="1">
      <alignment horizontal="center" vertical="center"/>
      <protection hidden="1"/>
    </xf>
    <xf numFmtId="0" fontId="34" fillId="6" borderId="8" xfId="0" applyFont="1" applyFill="1" applyBorder="1" applyAlignment="1" applyProtection="1">
      <alignment horizontal="center" vertical="center"/>
      <protection hidden="1"/>
    </xf>
    <xf numFmtId="0" fontId="34" fillId="6" borderId="9"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4"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8" fillId="6" borderId="13" xfId="0" applyFont="1" applyFill="1" applyBorder="1" applyAlignment="1" applyProtection="1">
      <alignment horizontal="center" vertical="center" wrapText="1"/>
      <protection hidden="1"/>
    </xf>
    <xf numFmtId="0" fontId="8" fillId="6" borderId="14" xfId="0" applyFont="1" applyFill="1" applyBorder="1" applyAlignment="1" applyProtection="1">
      <alignment horizontal="center" vertical="center" wrapText="1"/>
      <protection hidden="1"/>
    </xf>
    <xf numFmtId="0" fontId="8" fillId="6" borderId="15" xfId="0" applyFont="1" applyFill="1" applyBorder="1" applyAlignment="1" applyProtection="1">
      <alignment horizontal="center" vertical="center" wrapText="1"/>
      <protection hidden="1"/>
    </xf>
    <xf numFmtId="0" fontId="5" fillId="0" borderId="2" xfId="1" applyNumberFormat="1" applyFont="1" applyFill="1" applyBorder="1" applyAlignment="1" applyProtection="1">
      <alignment horizontal="center" vertical="center" wrapText="1"/>
      <protection hidden="1"/>
    </xf>
    <xf numFmtId="0" fontId="5" fillId="0" borderId="12" xfId="1" applyNumberFormat="1" applyFont="1" applyFill="1" applyBorder="1" applyAlignment="1" applyProtection="1">
      <alignment horizontal="center" vertical="center" wrapText="1"/>
      <protection hidden="1"/>
    </xf>
    <xf numFmtId="0" fontId="5" fillId="0" borderId="4" xfId="1" applyNumberFormat="1"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165" fontId="3" fillId="0" borderId="2" xfId="0" applyNumberFormat="1" applyFont="1" applyFill="1" applyBorder="1" applyAlignment="1" applyProtection="1">
      <alignment horizontal="center" vertical="center" wrapText="1"/>
      <protection hidden="1"/>
    </xf>
    <xf numFmtId="165" fontId="3" fillId="0" borderId="12" xfId="0" applyNumberFormat="1" applyFont="1" applyFill="1" applyBorder="1" applyAlignment="1" applyProtection="1">
      <alignment horizontal="center" vertical="center" wrapText="1"/>
      <protection hidden="1"/>
    </xf>
    <xf numFmtId="165" fontId="3" fillId="0" borderId="4" xfId="0"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25" fillId="0" borderId="6" xfId="0" applyFont="1" applyFill="1" applyBorder="1" applyAlignment="1" applyProtection="1">
      <alignment horizontal="center" vertical="center"/>
      <protection hidden="1"/>
    </xf>
    <xf numFmtId="0" fontId="25" fillId="0" borderId="7" xfId="0" applyFont="1" applyFill="1" applyBorder="1" applyAlignment="1" applyProtection="1">
      <alignment horizontal="center" vertical="center"/>
      <protection hidden="1"/>
    </xf>
    <xf numFmtId="0" fontId="25" fillId="0" borderId="10" xfId="0" applyFont="1" applyFill="1" applyBorder="1" applyAlignment="1" applyProtection="1">
      <alignment horizontal="center" vertical="center"/>
      <protection hidden="1"/>
    </xf>
    <xf numFmtId="0" fontId="25" fillId="0" borderId="5"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5" fillId="0" borderId="16" xfId="0" applyFont="1" applyFill="1" applyBorder="1" applyAlignment="1" applyProtection="1">
      <alignment horizontal="center" vertical="center"/>
      <protection hidden="1"/>
    </xf>
    <xf numFmtId="0" fontId="25" fillId="0" borderId="13" xfId="0" applyFont="1" applyFill="1" applyBorder="1" applyAlignment="1" applyProtection="1">
      <alignment horizontal="center" vertical="center"/>
      <protection hidden="1"/>
    </xf>
    <xf numFmtId="0" fontId="25" fillId="0" borderId="14" xfId="0" applyFont="1" applyFill="1" applyBorder="1" applyAlignment="1" applyProtection="1">
      <alignment horizontal="center" vertical="center"/>
      <protection hidden="1"/>
    </xf>
    <xf numFmtId="0" fontId="25" fillId="0" borderId="15" xfId="0" applyFont="1" applyFill="1" applyBorder="1" applyAlignment="1" applyProtection="1">
      <alignment horizontal="center" vertical="center"/>
      <protection hidden="1"/>
    </xf>
    <xf numFmtId="14" fontId="3" fillId="0" borderId="1" xfId="0" applyNumberFormat="1"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164" fontId="3" fillId="0" borderId="1" xfId="1" applyNumberFormat="1" applyFont="1" applyFill="1" applyBorder="1" applyAlignment="1" applyProtection="1">
      <alignment horizontal="center" vertical="center" wrapText="1"/>
      <protection hidden="1"/>
    </xf>
    <xf numFmtId="164" fontId="0" fillId="0" borderId="1" xfId="1" applyNumberFormat="1"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locked="0"/>
    </xf>
    <xf numFmtId="0" fontId="0" fillId="0" borderId="1" xfId="0"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hidden="1"/>
    </xf>
    <xf numFmtId="0" fontId="34" fillId="6" borderId="1" xfId="0" applyFont="1" applyFill="1" applyBorder="1" applyAlignment="1" applyProtection="1">
      <alignment horizontal="center" vertical="center" wrapText="1"/>
      <protection hidden="1"/>
    </xf>
    <xf numFmtId="0" fontId="35" fillId="6" borderId="1"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9" fontId="3"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center" vertical="center" wrapText="1"/>
      <protection locked="0"/>
    </xf>
    <xf numFmtId="14" fontId="38" fillId="0" borderId="1"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38" fillId="0" borderId="1" xfId="0" applyFont="1" applyFill="1" applyBorder="1" applyAlignment="1" applyProtection="1">
      <alignment horizontal="center" vertical="center" wrapText="1"/>
      <protection locked="0"/>
    </xf>
    <xf numFmtId="9" fontId="3" fillId="0" borderId="4" xfId="1" applyFont="1" applyFill="1" applyBorder="1" applyAlignment="1" applyProtection="1">
      <alignment horizontal="center" vertical="center" wrapText="1"/>
      <protection locked="0"/>
    </xf>
    <xf numFmtId="14" fontId="38" fillId="0" borderId="4" xfId="0" applyNumberFormat="1"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6" fillId="6" borderId="1" xfId="0" applyFont="1" applyFill="1" applyBorder="1" applyAlignment="1" applyProtection="1">
      <alignment horizontal="center" vertical="center" wrapText="1"/>
      <protection hidden="1"/>
    </xf>
    <xf numFmtId="0" fontId="37" fillId="6" borderId="1" xfId="0" applyFont="1" applyFill="1" applyBorder="1" applyAlignment="1" applyProtection="1">
      <alignment horizontal="center" vertical="center" wrapText="1"/>
      <protection hidden="1"/>
    </xf>
    <xf numFmtId="0" fontId="32" fillId="3" borderId="1" xfId="0" applyFont="1" applyFill="1" applyBorder="1" applyAlignment="1" applyProtection="1">
      <alignment horizontal="center" vertical="center" wrapText="1"/>
      <protection hidden="1"/>
    </xf>
    <xf numFmtId="0" fontId="33" fillId="7"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textRotation="90"/>
      <protection hidden="1"/>
    </xf>
    <xf numFmtId="0" fontId="8" fillId="6" borderId="3" xfId="0" applyFont="1" applyFill="1" applyBorder="1" applyAlignment="1" applyProtection="1">
      <alignment horizontal="center" vertical="center"/>
      <protection hidden="1"/>
    </xf>
    <xf numFmtId="0" fontId="6" fillId="0" borderId="1" xfId="0" applyFont="1" applyFill="1" applyBorder="1" applyAlignment="1" applyProtection="1">
      <alignment horizontal="justify" vertical="center" wrapText="1"/>
      <protection hidden="1"/>
    </xf>
    <xf numFmtId="0" fontId="2" fillId="12" borderId="1" xfId="3" applyFont="1" applyFill="1" applyBorder="1" applyAlignment="1" applyProtection="1">
      <alignment horizontal="center" vertical="center" wrapText="1"/>
      <protection hidden="1"/>
    </xf>
    <xf numFmtId="0" fontId="42" fillId="11" borderId="1" xfId="3" applyFont="1" applyFill="1" applyBorder="1" applyAlignment="1" applyProtection="1">
      <alignment horizontal="center" vertical="center" wrapText="1"/>
      <protection hidden="1"/>
    </xf>
    <xf numFmtId="9" fontId="3" fillId="0" borderId="4" xfId="1" applyFont="1" applyFill="1" applyBorder="1" applyAlignment="1" applyProtection="1">
      <alignment horizontal="center" vertical="center" wrapText="1"/>
      <protection hidden="1"/>
    </xf>
    <xf numFmtId="9" fontId="0" fillId="0" borderId="1" xfId="1" applyFont="1" applyFill="1" applyBorder="1" applyAlignment="1" applyProtection="1">
      <alignment horizontal="center" vertical="center" wrapText="1"/>
      <protection hidden="1"/>
    </xf>
    <xf numFmtId="9" fontId="0" fillId="0" borderId="2" xfId="1" applyFont="1" applyFill="1" applyBorder="1" applyAlignment="1" applyProtection="1">
      <alignment horizontal="center" vertical="center" wrapText="1"/>
      <protection hidden="1"/>
    </xf>
  </cellXfs>
  <cellStyles count="5">
    <cellStyle name="Normal" xfId="0" builtinId="0"/>
    <cellStyle name="Normal 2" xfId="2"/>
    <cellStyle name="Normal 2 2" xfId="3"/>
    <cellStyle name="Porcentaje" xfId="1" builtinId="5"/>
    <cellStyle name="Porcentaje 2" xfId="4"/>
  </cellStyles>
  <dxfs count="319">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dxf>
    <dxf>
      <font>
        <color theme="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rgb="FFFF0000"/>
      </font>
      <fill>
        <patternFill>
          <bgColor rgb="FFFF0000"/>
        </patternFill>
      </fill>
    </dxf>
    <dxf>
      <font>
        <color rgb="FFFF000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2"/>
          <c:order val="2"/>
          <c:tx>
            <c:strRef>
              <c:f>'9. Seguimiento Consolidado'!$F$7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shape val="box"/>
        <c:axId val="-84990896"/>
        <c:axId val="-85000688"/>
        <c:axId val="0"/>
        <c:extLst>
          <c:ext xmlns:c15="http://schemas.microsoft.com/office/drawing/2012/chart" uri="{02D57815-91ED-43cb-92C2-25804820EDAC}">
            <c15:filteredBarSeries>
              <c15:ser>
                <c:idx val="0"/>
                <c:order val="0"/>
                <c:tx>
                  <c:strRef>
                    <c:extLst>
                      <c:ext uri="{02D57815-91ED-43cb-92C2-25804820EDAC}">
                        <c15:formulaRef>
                          <c15:sqref>'9. Seguimiento Consolidado'!$D$7</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c:ext uri="{02D57815-91ED-43cb-92C2-25804820EDAC}">
                        <c15:formulaRef>
                          <c15:sqref>'9. Seguimiento Consolidado'!$A$9:$A$68</c15:sqref>
                        </c15:formulaRef>
                      </c:ext>
                    </c:extLst>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extLst>
                      <c:ext uri="{02D57815-91ED-43cb-92C2-25804820EDAC}">
                        <c15:formulaRef>
                          <c15:sqref>'9. Seguimiento Consolidado'!$D$8:$D$68</c15:sqref>
                        </c15:formulaRef>
                      </c:ext>
                    </c:extLst>
                    <c:numCache>
                      <c:formatCode>General</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15:ser>
            </c15:filteredBarSeries>
          </c:ext>
        </c:extLst>
      </c:bar3DChart>
      <c:catAx>
        <c:axId val="-84990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85000688"/>
        <c:crosses val="autoZero"/>
        <c:auto val="1"/>
        <c:lblAlgn val="ctr"/>
        <c:lblOffset val="100"/>
        <c:noMultiLvlLbl val="0"/>
      </c:catAx>
      <c:valAx>
        <c:axId val="-8500068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849908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Consolidado'!$G$7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Consolidado'!$H$7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shape val="box"/>
        <c:axId val="-85000144"/>
        <c:axId val="-84996336"/>
        <c:axId val="0"/>
        <c:extLst/>
      </c:bar3DChart>
      <c:catAx>
        <c:axId val="-850001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84996336"/>
        <c:crosses val="autoZero"/>
        <c:auto val="1"/>
        <c:lblAlgn val="ctr"/>
        <c:lblOffset val="100"/>
        <c:noMultiLvlLbl val="0"/>
      </c:catAx>
      <c:valAx>
        <c:axId val="-84996336"/>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85000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Consolidado'!$I$7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shape val="box"/>
        <c:axId val="-2020789296"/>
        <c:axId val="-2020790928"/>
        <c:axId val="0"/>
        <c:extLst/>
      </c:bar3DChart>
      <c:catAx>
        <c:axId val="-20207892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020790928"/>
        <c:crosses val="autoZero"/>
        <c:auto val="1"/>
        <c:lblAlgn val="ctr"/>
        <c:lblOffset val="100"/>
        <c:noMultiLvlLbl val="0"/>
      </c:catAx>
      <c:valAx>
        <c:axId val="-202079092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020789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309562</xdr:colOff>
      <xdr:row>0</xdr:row>
      <xdr:rowOff>59531</xdr:rowOff>
    </xdr:from>
    <xdr:to>
      <xdr:col>1</xdr:col>
      <xdr:colOff>904874</xdr:colOff>
      <xdr:row>3</xdr:row>
      <xdr:rowOff>171489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59531"/>
          <a:ext cx="595312" cy="719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211406</xdr:colOff>
      <xdr:row>0</xdr:row>
      <xdr:rowOff>96489</xdr:rowOff>
    </xdr:from>
    <xdr:to>
      <xdr:col>1</xdr:col>
      <xdr:colOff>717241</xdr:colOff>
      <xdr:row>3</xdr:row>
      <xdr:rowOff>95251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549" y="96489"/>
          <a:ext cx="505835" cy="611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130969</xdr:colOff>
      <xdr:row>0</xdr:row>
      <xdr:rowOff>59531</xdr:rowOff>
    </xdr:from>
    <xdr:to>
      <xdr:col>1</xdr:col>
      <xdr:colOff>857250</xdr:colOff>
      <xdr:row>3</xdr:row>
      <xdr:rowOff>186834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7" y="59531"/>
          <a:ext cx="726281" cy="877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142875</xdr:colOff>
      <xdr:row>0</xdr:row>
      <xdr:rowOff>59531</xdr:rowOff>
    </xdr:from>
    <xdr:to>
      <xdr:col>1</xdr:col>
      <xdr:colOff>726281</xdr:colOff>
      <xdr:row>3</xdr:row>
      <xdr:rowOff>157106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13" y="59531"/>
          <a:ext cx="583406" cy="7047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47625"/>
          <a:ext cx="654843" cy="791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856" y="47625"/>
          <a:ext cx="654843" cy="776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559593</xdr:colOff>
      <xdr:row>0</xdr:row>
      <xdr:rowOff>47625</xdr:rowOff>
    </xdr:from>
    <xdr:to>
      <xdr:col>2</xdr:col>
      <xdr:colOff>107155</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531" y="47625"/>
          <a:ext cx="654843" cy="791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29" y="54429"/>
          <a:ext cx="608232" cy="7347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986" y="54429"/>
          <a:ext cx="608232" cy="751115"/>
        </a:xfrm>
        <a:prstGeom prst="rect">
          <a:avLst/>
        </a:prstGeom>
      </xdr:spPr>
    </xdr:pic>
    <xdr:clientData/>
  </xdr:twoCellAnchor>
  <xdr:twoCellAnchor>
    <xdr:from>
      <xdr:col>10</xdr:col>
      <xdr:colOff>59530</xdr:colOff>
      <xdr:row>8</xdr:row>
      <xdr:rowOff>71445</xdr:rowOff>
    </xdr:from>
    <xdr:to>
      <xdr:col>17</xdr:col>
      <xdr:colOff>452437</xdr:colOff>
      <xdr:row>21</xdr:row>
      <xdr:rowOff>28583</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71438</xdr:colOff>
      <xdr:row>21</xdr:row>
      <xdr:rowOff>71438</xdr:rowOff>
    </xdr:from>
    <xdr:to>
      <xdr:col>17</xdr:col>
      <xdr:colOff>464343</xdr:colOff>
      <xdr:row>34</xdr:row>
      <xdr:rowOff>28575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71438</xdr:colOff>
      <xdr:row>34</xdr:row>
      <xdr:rowOff>83343</xdr:rowOff>
    </xdr:from>
    <xdr:to>
      <xdr:col>17</xdr:col>
      <xdr:colOff>464343</xdr:colOff>
      <xdr:row>47</xdr:row>
      <xdr:rowOff>40481</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88"/>
  <sheetViews>
    <sheetView tabSelected="1" zoomScale="80" zoomScaleNormal="80" workbookViewId="0">
      <selection activeCell="H71" sqref="H71:L71"/>
    </sheetView>
  </sheetViews>
  <sheetFormatPr baseColWidth="10" defaultColWidth="0" defaultRowHeight="16.5" x14ac:dyDescent="0.3"/>
  <cols>
    <col min="1" max="1" width="4.5703125" style="8" customWidth="1"/>
    <col min="2" max="2" width="24.5703125" style="8" customWidth="1"/>
    <col min="3" max="3" width="19.5703125" style="8" customWidth="1"/>
    <col min="4" max="4" width="4.85546875" style="8" customWidth="1"/>
    <col min="5" max="5" width="35.42578125" style="2" customWidth="1"/>
    <col min="6" max="6" width="22.140625" style="9" customWidth="1"/>
    <col min="7" max="7" width="5" style="2" customWidth="1"/>
    <col min="8" max="8" width="20.7109375" style="2" customWidth="1"/>
    <col min="9" max="9" width="27" style="2" customWidth="1"/>
    <col min="10" max="10" width="4.5703125" style="2" customWidth="1"/>
    <col min="11" max="11" width="28.5703125" style="2" customWidth="1"/>
    <col min="12" max="12" width="29.7109375" style="2" customWidth="1"/>
    <col min="13" max="13" width="8.85546875" style="2" customWidth="1"/>
    <col min="14" max="14" width="11.42578125" style="2" hidden="1" customWidth="1"/>
    <col min="15" max="16384" width="11.42578125" style="4" hidden="1"/>
  </cols>
  <sheetData>
    <row r="1" spans="1:14" ht="15.75" customHeight="1" x14ac:dyDescent="0.3">
      <c r="A1" s="84"/>
      <c r="B1" s="84"/>
      <c r="C1" s="90" t="s">
        <v>161</v>
      </c>
      <c r="D1" s="91"/>
      <c r="E1" s="91"/>
      <c r="F1" s="91"/>
      <c r="G1" s="91"/>
      <c r="H1" s="91"/>
      <c r="I1" s="91"/>
      <c r="J1" s="91"/>
      <c r="K1" s="92"/>
      <c r="L1" s="1" t="s">
        <v>262</v>
      </c>
      <c r="N1" s="3"/>
    </row>
    <row r="2" spans="1:14" ht="15.75" customHeight="1" x14ac:dyDescent="0.3">
      <c r="A2" s="84"/>
      <c r="B2" s="84"/>
      <c r="C2" s="93"/>
      <c r="D2" s="94"/>
      <c r="E2" s="94"/>
      <c r="F2" s="94"/>
      <c r="G2" s="94"/>
      <c r="H2" s="94"/>
      <c r="I2" s="94"/>
      <c r="J2" s="94"/>
      <c r="K2" s="95"/>
      <c r="L2" s="1" t="s">
        <v>345</v>
      </c>
      <c r="N2" s="3"/>
    </row>
    <row r="3" spans="1:14" ht="15.75" customHeight="1" x14ac:dyDescent="0.3">
      <c r="A3" s="84"/>
      <c r="B3" s="84"/>
      <c r="C3" s="93"/>
      <c r="D3" s="94"/>
      <c r="E3" s="94"/>
      <c r="F3" s="94"/>
      <c r="G3" s="94"/>
      <c r="H3" s="94"/>
      <c r="I3" s="94"/>
      <c r="J3" s="94"/>
      <c r="K3" s="95"/>
      <c r="L3" s="5" t="s">
        <v>307</v>
      </c>
      <c r="M3" s="4"/>
    </row>
    <row r="4" spans="1:14" ht="15.75" customHeight="1" x14ac:dyDescent="0.3">
      <c r="A4" s="84"/>
      <c r="B4" s="84"/>
      <c r="C4" s="96"/>
      <c r="D4" s="97"/>
      <c r="E4" s="97"/>
      <c r="F4" s="97"/>
      <c r="G4" s="97"/>
      <c r="H4" s="97"/>
      <c r="I4" s="97"/>
      <c r="J4" s="97"/>
      <c r="K4" s="98"/>
      <c r="L4" s="6" t="s">
        <v>344</v>
      </c>
      <c r="M4" s="4"/>
    </row>
    <row r="6" spans="1:14" ht="12.75" customHeight="1" x14ac:dyDescent="0.3">
      <c r="A6" s="77" t="s">
        <v>70</v>
      </c>
      <c r="B6" s="77"/>
      <c r="C6" s="85" t="s">
        <v>54</v>
      </c>
      <c r="D6" s="85"/>
      <c r="E6" s="85"/>
      <c r="F6" s="85"/>
      <c r="G6" s="85"/>
      <c r="H6" s="85"/>
      <c r="I6" s="82" t="s">
        <v>80</v>
      </c>
      <c r="J6" s="82"/>
      <c r="K6" s="82"/>
      <c r="L6" s="82"/>
    </row>
    <row r="7" spans="1:14" ht="12.75" customHeight="1" x14ac:dyDescent="0.3">
      <c r="A7" s="77"/>
      <c r="B7" s="77"/>
      <c r="C7" s="85"/>
      <c r="D7" s="85"/>
      <c r="E7" s="85"/>
      <c r="F7" s="85"/>
      <c r="G7" s="85"/>
      <c r="H7" s="85"/>
      <c r="I7" s="82"/>
      <c r="J7" s="82"/>
      <c r="K7" s="82"/>
      <c r="L7" s="82"/>
    </row>
    <row r="8" spans="1:14" ht="38.25" customHeight="1" x14ac:dyDescent="0.3">
      <c r="A8" s="86" t="s">
        <v>69</v>
      </c>
      <c r="B8" s="86"/>
      <c r="C8" s="87">
        <f>IFERROR(VLOOKUP(C6,'Datos Hoja 1'!$A$1:$D$17,2,FALSE),"")</f>
        <v>0</v>
      </c>
      <c r="D8" s="87"/>
      <c r="E8" s="87"/>
      <c r="F8" s="87"/>
      <c r="G8" s="87"/>
      <c r="H8" s="87"/>
      <c r="I8" s="83">
        <f>IFERROR(VLOOKUP(C6,'Datos Hoja 1'!$A$1:$D$17,3,FALSE),"")</f>
        <v>0</v>
      </c>
      <c r="J8" s="83"/>
      <c r="K8" s="83"/>
      <c r="L8" s="83"/>
    </row>
    <row r="9" spans="1:14" ht="42.75" customHeight="1" x14ac:dyDescent="0.3">
      <c r="A9" s="86"/>
      <c r="B9" s="86"/>
      <c r="C9" s="87"/>
      <c r="D9" s="87"/>
      <c r="E9" s="87"/>
      <c r="F9" s="87"/>
      <c r="G9" s="87"/>
      <c r="H9" s="87"/>
      <c r="I9" s="83"/>
      <c r="J9" s="83"/>
      <c r="K9" s="83"/>
      <c r="L9" s="83"/>
    </row>
    <row r="10" spans="1:14" ht="27.75" customHeight="1" x14ac:dyDescent="0.3">
      <c r="A10" s="86" t="s">
        <v>290</v>
      </c>
      <c r="B10" s="86"/>
      <c r="C10" s="87" t="str">
        <f>IFERROR(VLOOKUP(C6,'Datos Hoja 1'!$A$1:$D$17,4,FALSE),"")</f>
        <v>No. 4: Fortalecer la identificación y ejecución de acciones de reducción del riesgo al igual que las medidas de adaptación al cambio climático en Bogotá D.C.</v>
      </c>
      <c r="D10" s="87"/>
      <c r="E10" s="87"/>
      <c r="F10" s="87"/>
      <c r="G10" s="87"/>
      <c r="H10" s="87"/>
      <c r="I10" s="83"/>
      <c r="J10" s="83"/>
      <c r="K10" s="83"/>
      <c r="L10" s="83"/>
    </row>
    <row r="11" spans="1:14" ht="27.75" customHeight="1" x14ac:dyDescent="0.3">
      <c r="A11" s="88"/>
      <c r="B11" s="88"/>
      <c r="C11" s="89"/>
      <c r="D11" s="89"/>
      <c r="E11" s="89"/>
      <c r="F11" s="89"/>
      <c r="G11" s="89"/>
      <c r="H11" s="89"/>
      <c r="I11" s="83"/>
      <c r="J11" s="83"/>
      <c r="K11" s="83"/>
      <c r="L11" s="83"/>
    </row>
    <row r="12" spans="1:14" ht="21" customHeight="1" x14ac:dyDescent="0.3">
      <c r="A12" s="77" t="s">
        <v>292</v>
      </c>
      <c r="B12" s="77"/>
      <c r="C12" s="77"/>
      <c r="D12" s="77"/>
      <c r="E12" s="77"/>
      <c r="F12" s="77"/>
      <c r="G12" s="77"/>
      <c r="H12" s="77"/>
      <c r="I12" s="77"/>
      <c r="J12" s="77"/>
      <c r="K12" s="77"/>
      <c r="L12" s="77"/>
    </row>
    <row r="13" spans="1:14" x14ac:dyDescent="0.3">
      <c r="A13" s="45"/>
      <c r="B13" s="99" t="s">
        <v>266</v>
      </c>
      <c r="C13" s="100"/>
      <c r="D13" s="44"/>
      <c r="E13" s="99" t="s">
        <v>269</v>
      </c>
      <c r="F13" s="100"/>
      <c r="G13" s="45"/>
      <c r="H13" s="99" t="s">
        <v>272</v>
      </c>
      <c r="I13" s="100"/>
      <c r="J13" s="44" t="s">
        <v>358</v>
      </c>
      <c r="K13" s="99" t="s">
        <v>276</v>
      </c>
      <c r="L13" s="100"/>
    </row>
    <row r="14" spans="1:14" x14ac:dyDescent="0.3">
      <c r="A14" s="45" t="s">
        <v>358</v>
      </c>
      <c r="B14" s="99" t="s">
        <v>267</v>
      </c>
      <c r="C14" s="100"/>
      <c r="D14" s="44"/>
      <c r="E14" s="99" t="s">
        <v>270</v>
      </c>
      <c r="F14" s="100"/>
      <c r="G14" s="45"/>
      <c r="H14" s="99" t="s">
        <v>273</v>
      </c>
      <c r="I14" s="100"/>
      <c r="J14" s="44"/>
      <c r="K14" s="99" t="s">
        <v>285</v>
      </c>
      <c r="L14" s="100"/>
    </row>
    <row r="15" spans="1:14" ht="25.5" customHeight="1" x14ac:dyDescent="0.3">
      <c r="A15" s="45" t="s">
        <v>358</v>
      </c>
      <c r="B15" s="99" t="s">
        <v>286</v>
      </c>
      <c r="C15" s="100"/>
      <c r="D15" s="44"/>
      <c r="E15" s="101" t="s">
        <v>275</v>
      </c>
      <c r="F15" s="102"/>
      <c r="G15" s="45"/>
      <c r="H15" s="99" t="s">
        <v>274</v>
      </c>
      <c r="I15" s="100"/>
      <c r="J15" s="44"/>
      <c r="K15" s="101" t="s">
        <v>277</v>
      </c>
      <c r="L15" s="102"/>
    </row>
    <row r="16" spans="1:14" x14ac:dyDescent="0.3">
      <c r="A16" s="45"/>
      <c r="B16" s="99" t="s">
        <v>268</v>
      </c>
      <c r="C16" s="100"/>
      <c r="D16" s="44"/>
      <c r="E16" s="99" t="s">
        <v>271</v>
      </c>
      <c r="F16" s="100"/>
      <c r="G16" s="45"/>
      <c r="H16" s="99" t="s">
        <v>287</v>
      </c>
      <c r="I16" s="100"/>
      <c r="J16" s="44"/>
      <c r="K16" s="99" t="s">
        <v>278</v>
      </c>
      <c r="L16" s="100"/>
    </row>
    <row r="17" spans="1:12" x14ac:dyDescent="0.3">
      <c r="A17" s="45"/>
      <c r="B17" s="99" t="s">
        <v>288</v>
      </c>
      <c r="C17" s="100"/>
      <c r="D17" s="44" t="s">
        <v>358</v>
      </c>
      <c r="E17" s="99" t="s">
        <v>279</v>
      </c>
      <c r="F17" s="100"/>
      <c r="G17" s="45"/>
      <c r="H17" s="99" t="s">
        <v>280</v>
      </c>
      <c r="I17" s="100"/>
      <c r="J17" s="44"/>
      <c r="K17" s="99" t="s">
        <v>281</v>
      </c>
      <c r="L17" s="100"/>
    </row>
    <row r="18" spans="1:12" ht="25.5" customHeight="1" x14ac:dyDescent="0.3">
      <c r="A18" s="45"/>
      <c r="B18" s="99" t="s">
        <v>282</v>
      </c>
      <c r="C18" s="100"/>
      <c r="D18" s="44"/>
      <c r="E18" s="101" t="s">
        <v>283</v>
      </c>
      <c r="F18" s="102"/>
      <c r="G18" s="45"/>
      <c r="H18" s="101" t="s">
        <v>289</v>
      </c>
      <c r="I18" s="102"/>
      <c r="J18" s="44"/>
      <c r="K18" s="99" t="s">
        <v>291</v>
      </c>
      <c r="L18" s="100"/>
    </row>
    <row r="19" spans="1:12" x14ac:dyDescent="0.3">
      <c r="A19" s="45"/>
      <c r="B19" s="99" t="s">
        <v>324</v>
      </c>
      <c r="C19" s="100"/>
      <c r="D19" s="44"/>
      <c r="E19" s="101" t="s">
        <v>296</v>
      </c>
      <c r="F19" s="102"/>
      <c r="G19" s="45"/>
      <c r="H19" s="103" t="s">
        <v>284</v>
      </c>
      <c r="I19" s="104"/>
      <c r="J19" s="44"/>
      <c r="K19" s="103" t="s">
        <v>284</v>
      </c>
      <c r="L19" s="104"/>
    </row>
    <row r="20" spans="1:12" x14ac:dyDescent="0.3">
      <c r="A20" s="45"/>
      <c r="B20" s="103" t="s">
        <v>284</v>
      </c>
      <c r="C20" s="104"/>
      <c r="D20" s="44"/>
      <c r="E20" s="103" t="s">
        <v>284</v>
      </c>
      <c r="F20" s="104"/>
      <c r="G20" s="45"/>
      <c r="H20" s="103" t="s">
        <v>284</v>
      </c>
      <c r="I20" s="104"/>
      <c r="J20" s="44"/>
      <c r="K20" s="103" t="s">
        <v>293</v>
      </c>
      <c r="L20" s="104"/>
    </row>
    <row r="21" spans="1:12" ht="21" customHeight="1" x14ac:dyDescent="0.3">
      <c r="A21" s="79" t="s">
        <v>319</v>
      </c>
      <c r="B21" s="80"/>
      <c r="C21" s="80"/>
      <c r="D21" s="80"/>
      <c r="E21" s="80"/>
      <c r="F21" s="80"/>
      <c r="G21" s="80"/>
      <c r="H21" s="80"/>
      <c r="I21" s="80"/>
      <c r="J21" s="80"/>
      <c r="K21" s="80"/>
      <c r="L21" s="81"/>
    </row>
    <row r="22" spans="1:12" ht="21" customHeight="1" x14ac:dyDescent="0.3">
      <c r="A22" s="74" t="s">
        <v>71</v>
      </c>
      <c r="B22" s="75"/>
      <c r="C22" s="75"/>
      <c r="D22" s="75"/>
      <c r="E22" s="75"/>
      <c r="F22" s="76"/>
      <c r="G22" s="77" t="s">
        <v>72</v>
      </c>
      <c r="H22" s="77"/>
      <c r="I22" s="77"/>
      <c r="J22" s="77"/>
      <c r="K22" s="77"/>
      <c r="L22" s="77"/>
    </row>
    <row r="23" spans="1:12" x14ac:dyDescent="0.3">
      <c r="A23" s="7">
        <v>1</v>
      </c>
      <c r="B23" s="78" t="s">
        <v>359</v>
      </c>
      <c r="C23" s="78"/>
      <c r="D23" s="78"/>
      <c r="E23" s="78"/>
      <c r="F23" s="78"/>
      <c r="G23" s="7">
        <v>1</v>
      </c>
      <c r="H23" s="78" t="s">
        <v>364</v>
      </c>
      <c r="I23" s="78"/>
      <c r="J23" s="78"/>
      <c r="K23" s="78"/>
      <c r="L23" s="78"/>
    </row>
    <row r="24" spans="1:12" x14ac:dyDescent="0.3">
      <c r="A24" s="7">
        <v>2</v>
      </c>
      <c r="B24" s="78" t="s">
        <v>360</v>
      </c>
      <c r="C24" s="78"/>
      <c r="D24" s="78"/>
      <c r="E24" s="78"/>
      <c r="F24" s="78"/>
      <c r="G24" s="7">
        <v>2</v>
      </c>
      <c r="H24" s="78" t="s">
        <v>365</v>
      </c>
      <c r="I24" s="78"/>
      <c r="J24" s="78"/>
      <c r="K24" s="78"/>
      <c r="L24" s="78"/>
    </row>
    <row r="25" spans="1:12" x14ac:dyDescent="0.3">
      <c r="A25" s="7">
        <v>3</v>
      </c>
      <c r="B25" s="78" t="s">
        <v>361</v>
      </c>
      <c r="C25" s="78"/>
      <c r="D25" s="78"/>
      <c r="E25" s="78"/>
      <c r="F25" s="78"/>
      <c r="G25" s="7">
        <v>3</v>
      </c>
      <c r="H25" s="78" t="s">
        <v>366</v>
      </c>
      <c r="I25" s="78"/>
      <c r="J25" s="78"/>
      <c r="K25" s="78"/>
      <c r="L25" s="78"/>
    </row>
    <row r="26" spans="1:12" x14ac:dyDescent="0.3">
      <c r="A26" s="7">
        <v>4</v>
      </c>
      <c r="B26" s="78" t="s">
        <v>362</v>
      </c>
      <c r="C26" s="78"/>
      <c r="D26" s="78"/>
      <c r="E26" s="78"/>
      <c r="F26" s="78"/>
      <c r="G26" s="7">
        <v>4</v>
      </c>
      <c r="H26" s="78" t="s">
        <v>367</v>
      </c>
      <c r="I26" s="78"/>
      <c r="J26" s="78"/>
      <c r="K26" s="78"/>
      <c r="L26" s="78"/>
    </row>
    <row r="27" spans="1:12" x14ac:dyDescent="0.3">
      <c r="A27" s="7">
        <v>5</v>
      </c>
      <c r="B27" s="78" t="s">
        <v>363</v>
      </c>
      <c r="C27" s="78"/>
      <c r="D27" s="78"/>
      <c r="E27" s="78"/>
      <c r="F27" s="78"/>
      <c r="G27" s="7">
        <v>5</v>
      </c>
      <c r="H27" s="78"/>
      <c r="I27" s="78"/>
      <c r="J27" s="78"/>
      <c r="K27" s="78"/>
      <c r="L27" s="78"/>
    </row>
    <row r="28" spans="1:12" x14ac:dyDescent="0.3">
      <c r="A28" s="7">
        <v>6</v>
      </c>
      <c r="B28" s="78"/>
      <c r="C28" s="78"/>
      <c r="D28" s="78"/>
      <c r="E28" s="78"/>
      <c r="F28" s="78"/>
      <c r="G28" s="7">
        <v>6</v>
      </c>
      <c r="H28" s="78"/>
      <c r="I28" s="78"/>
      <c r="J28" s="78"/>
      <c r="K28" s="78"/>
      <c r="L28" s="78"/>
    </row>
    <row r="29" spans="1:12" x14ac:dyDescent="0.3">
      <c r="A29" s="7">
        <v>7</v>
      </c>
      <c r="B29" s="78"/>
      <c r="C29" s="78"/>
      <c r="D29" s="78"/>
      <c r="E29" s="78"/>
      <c r="F29" s="78"/>
      <c r="G29" s="7">
        <v>7</v>
      </c>
      <c r="H29" s="78"/>
      <c r="I29" s="78"/>
      <c r="J29" s="78"/>
      <c r="K29" s="78"/>
      <c r="L29" s="78"/>
    </row>
    <row r="30" spans="1:12" x14ac:dyDescent="0.3">
      <c r="A30" s="7">
        <v>8</v>
      </c>
      <c r="B30" s="78"/>
      <c r="C30" s="78"/>
      <c r="D30" s="78"/>
      <c r="E30" s="78"/>
      <c r="F30" s="78"/>
      <c r="G30" s="7">
        <v>8</v>
      </c>
      <c r="H30" s="78"/>
      <c r="I30" s="78"/>
      <c r="J30" s="78"/>
      <c r="K30" s="78"/>
      <c r="L30" s="78"/>
    </row>
    <row r="31" spans="1:12" x14ac:dyDescent="0.3">
      <c r="A31" s="7">
        <v>9</v>
      </c>
      <c r="B31" s="78"/>
      <c r="C31" s="78"/>
      <c r="D31" s="78"/>
      <c r="E31" s="78"/>
      <c r="F31" s="78"/>
      <c r="G31" s="7">
        <v>9</v>
      </c>
      <c r="H31" s="78"/>
      <c r="I31" s="78"/>
      <c r="J31" s="78"/>
      <c r="K31" s="78"/>
      <c r="L31" s="78"/>
    </row>
    <row r="32" spans="1:12" x14ac:dyDescent="0.3">
      <c r="A32" s="7">
        <v>10</v>
      </c>
      <c r="B32" s="78"/>
      <c r="C32" s="78"/>
      <c r="D32" s="78"/>
      <c r="E32" s="78"/>
      <c r="F32" s="78"/>
      <c r="G32" s="7">
        <v>10</v>
      </c>
      <c r="H32" s="78"/>
      <c r="I32" s="78"/>
      <c r="J32" s="78"/>
      <c r="K32" s="78"/>
      <c r="L32" s="78"/>
    </row>
    <row r="33" spans="1:12" x14ac:dyDescent="0.3">
      <c r="A33" s="7">
        <v>11</v>
      </c>
      <c r="B33" s="78"/>
      <c r="C33" s="78"/>
      <c r="D33" s="78"/>
      <c r="E33" s="78"/>
      <c r="F33" s="78"/>
      <c r="G33" s="7">
        <v>11</v>
      </c>
      <c r="H33" s="78"/>
      <c r="I33" s="78"/>
      <c r="J33" s="78"/>
      <c r="K33" s="78"/>
      <c r="L33" s="78"/>
    </row>
    <row r="34" spans="1:12" x14ac:dyDescent="0.3">
      <c r="A34" s="7">
        <v>12</v>
      </c>
      <c r="B34" s="78"/>
      <c r="C34" s="78"/>
      <c r="D34" s="78"/>
      <c r="E34" s="78"/>
      <c r="F34" s="78"/>
      <c r="G34" s="7">
        <v>12</v>
      </c>
      <c r="H34" s="78"/>
      <c r="I34" s="78"/>
      <c r="J34" s="78"/>
      <c r="K34" s="78"/>
      <c r="L34" s="78"/>
    </row>
    <row r="35" spans="1:12" x14ac:dyDescent="0.3">
      <c r="A35" s="7">
        <v>13</v>
      </c>
      <c r="B35" s="78"/>
      <c r="C35" s="78"/>
      <c r="D35" s="78"/>
      <c r="E35" s="78"/>
      <c r="F35" s="78"/>
      <c r="G35" s="7">
        <v>13</v>
      </c>
      <c r="H35" s="78"/>
      <c r="I35" s="78"/>
      <c r="J35" s="78"/>
      <c r="K35" s="78"/>
      <c r="L35" s="78"/>
    </row>
    <row r="36" spans="1:12" x14ac:dyDescent="0.3">
      <c r="A36" s="7">
        <v>14</v>
      </c>
      <c r="B36" s="78"/>
      <c r="C36" s="78"/>
      <c r="D36" s="78"/>
      <c r="E36" s="78"/>
      <c r="F36" s="78"/>
      <c r="G36" s="7">
        <v>14</v>
      </c>
      <c r="H36" s="78"/>
      <c r="I36" s="78"/>
      <c r="J36" s="78"/>
      <c r="K36" s="78"/>
      <c r="L36" s="78"/>
    </row>
    <row r="37" spans="1:12" x14ac:dyDescent="0.3">
      <c r="A37" s="7">
        <v>15</v>
      </c>
      <c r="B37" s="78"/>
      <c r="C37" s="78"/>
      <c r="D37" s="78"/>
      <c r="E37" s="78"/>
      <c r="F37" s="78"/>
      <c r="G37" s="7">
        <v>15</v>
      </c>
      <c r="H37" s="78"/>
      <c r="I37" s="78"/>
      <c r="J37" s="78"/>
      <c r="K37" s="78"/>
      <c r="L37" s="78"/>
    </row>
    <row r="38" spans="1:12" ht="16.5" customHeight="1" x14ac:dyDescent="0.3">
      <c r="A38" s="79" t="s">
        <v>320</v>
      </c>
      <c r="B38" s="80"/>
      <c r="C38" s="80"/>
      <c r="D38" s="80"/>
      <c r="E38" s="80"/>
      <c r="F38" s="80"/>
      <c r="G38" s="80"/>
      <c r="H38" s="80"/>
      <c r="I38" s="80"/>
      <c r="J38" s="80"/>
      <c r="K38" s="80"/>
      <c r="L38" s="81"/>
    </row>
    <row r="39" spans="1:12" ht="21" customHeight="1" x14ac:dyDescent="0.3">
      <c r="A39" s="74" t="s">
        <v>73</v>
      </c>
      <c r="B39" s="75"/>
      <c r="C39" s="75"/>
      <c r="D39" s="75"/>
      <c r="E39" s="75"/>
      <c r="F39" s="76"/>
      <c r="G39" s="77" t="s">
        <v>74</v>
      </c>
      <c r="H39" s="77"/>
      <c r="I39" s="77"/>
      <c r="J39" s="77"/>
      <c r="K39" s="77"/>
      <c r="L39" s="77"/>
    </row>
    <row r="40" spans="1:12" x14ac:dyDescent="0.3">
      <c r="A40" s="7">
        <v>1</v>
      </c>
      <c r="B40" s="78" t="s">
        <v>368</v>
      </c>
      <c r="C40" s="78"/>
      <c r="D40" s="78"/>
      <c r="E40" s="78"/>
      <c r="F40" s="78"/>
      <c r="G40" s="7">
        <v>1</v>
      </c>
      <c r="H40" s="78" t="s">
        <v>370</v>
      </c>
      <c r="I40" s="78"/>
      <c r="J40" s="78"/>
      <c r="K40" s="78"/>
      <c r="L40" s="78"/>
    </row>
    <row r="41" spans="1:12" x14ac:dyDescent="0.3">
      <c r="A41" s="7">
        <v>2</v>
      </c>
      <c r="B41" s="78" t="s">
        <v>369</v>
      </c>
      <c r="C41" s="78"/>
      <c r="D41" s="78"/>
      <c r="E41" s="78"/>
      <c r="F41" s="78"/>
      <c r="G41" s="7">
        <v>2</v>
      </c>
      <c r="H41" s="78" t="s">
        <v>371</v>
      </c>
      <c r="I41" s="78"/>
      <c r="J41" s="78"/>
      <c r="K41" s="78"/>
      <c r="L41" s="78"/>
    </row>
    <row r="42" spans="1:12" x14ac:dyDescent="0.3">
      <c r="A42" s="7">
        <v>3</v>
      </c>
      <c r="B42" s="78"/>
      <c r="C42" s="78"/>
      <c r="D42" s="78"/>
      <c r="E42" s="78"/>
      <c r="F42" s="78"/>
      <c r="G42" s="7">
        <v>3</v>
      </c>
      <c r="H42" s="78" t="s">
        <v>372</v>
      </c>
      <c r="I42" s="78"/>
      <c r="J42" s="78"/>
      <c r="K42" s="78"/>
      <c r="L42" s="78"/>
    </row>
    <row r="43" spans="1:12" x14ac:dyDescent="0.3">
      <c r="A43" s="7">
        <v>4</v>
      </c>
      <c r="B43" s="78"/>
      <c r="C43" s="78"/>
      <c r="D43" s="78"/>
      <c r="E43" s="78"/>
      <c r="F43" s="78"/>
      <c r="G43" s="7">
        <v>4</v>
      </c>
      <c r="H43" s="78" t="s">
        <v>373</v>
      </c>
      <c r="I43" s="78"/>
      <c r="J43" s="78"/>
      <c r="K43" s="78"/>
      <c r="L43" s="78"/>
    </row>
    <row r="44" spans="1:12" x14ac:dyDescent="0.3">
      <c r="A44" s="7">
        <v>5</v>
      </c>
      <c r="B44" s="78"/>
      <c r="C44" s="78"/>
      <c r="D44" s="78"/>
      <c r="E44" s="78"/>
      <c r="F44" s="78"/>
      <c r="G44" s="7">
        <v>5</v>
      </c>
      <c r="H44" s="78" t="s">
        <v>374</v>
      </c>
      <c r="I44" s="78"/>
      <c r="J44" s="78"/>
      <c r="K44" s="78"/>
      <c r="L44" s="78"/>
    </row>
    <row r="45" spans="1:12" x14ac:dyDescent="0.3">
      <c r="A45" s="7">
        <v>6</v>
      </c>
      <c r="B45" s="78"/>
      <c r="C45" s="78"/>
      <c r="D45" s="78"/>
      <c r="E45" s="78"/>
      <c r="F45" s="78"/>
      <c r="G45" s="7">
        <v>6</v>
      </c>
      <c r="H45" s="78"/>
      <c r="I45" s="78"/>
      <c r="J45" s="78"/>
      <c r="K45" s="78"/>
      <c r="L45" s="78"/>
    </row>
    <row r="46" spans="1:12" x14ac:dyDescent="0.3">
      <c r="A46" s="7">
        <v>7</v>
      </c>
      <c r="B46" s="78"/>
      <c r="C46" s="78"/>
      <c r="D46" s="78"/>
      <c r="E46" s="78"/>
      <c r="F46" s="78"/>
      <c r="G46" s="7">
        <v>7</v>
      </c>
      <c r="H46" s="78"/>
      <c r="I46" s="78"/>
      <c r="J46" s="78"/>
      <c r="K46" s="78"/>
      <c r="L46" s="78"/>
    </row>
    <row r="47" spans="1:12" x14ac:dyDescent="0.3">
      <c r="A47" s="7">
        <v>8</v>
      </c>
      <c r="B47" s="78"/>
      <c r="C47" s="78"/>
      <c r="D47" s="78"/>
      <c r="E47" s="78"/>
      <c r="F47" s="78"/>
      <c r="G47" s="7">
        <v>8</v>
      </c>
      <c r="H47" s="78"/>
      <c r="I47" s="78"/>
      <c r="J47" s="78"/>
      <c r="K47" s="78"/>
      <c r="L47" s="78"/>
    </row>
    <row r="48" spans="1:12" x14ac:dyDescent="0.3">
      <c r="A48" s="7">
        <v>9</v>
      </c>
      <c r="B48" s="78"/>
      <c r="C48" s="78"/>
      <c r="D48" s="78"/>
      <c r="E48" s="78"/>
      <c r="F48" s="78"/>
      <c r="G48" s="7">
        <v>9</v>
      </c>
      <c r="H48" s="78"/>
      <c r="I48" s="78"/>
      <c r="J48" s="78"/>
      <c r="K48" s="78"/>
      <c r="L48" s="78"/>
    </row>
    <row r="49" spans="1:12" x14ac:dyDescent="0.3">
      <c r="A49" s="7">
        <v>10</v>
      </c>
      <c r="B49" s="78"/>
      <c r="C49" s="78"/>
      <c r="D49" s="78"/>
      <c r="E49" s="78"/>
      <c r="F49" s="78"/>
      <c r="G49" s="7">
        <v>10</v>
      </c>
      <c r="H49" s="78"/>
      <c r="I49" s="78"/>
      <c r="J49" s="78"/>
      <c r="K49" s="78"/>
      <c r="L49" s="78"/>
    </row>
    <row r="50" spans="1:12" x14ac:dyDescent="0.3">
      <c r="A50" s="7">
        <v>11</v>
      </c>
      <c r="B50" s="78"/>
      <c r="C50" s="78"/>
      <c r="D50" s="78"/>
      <c r="E50" s="78"/>
      <c r="F50" s="78"/>
      <c r="G50" s="7">
        <v>11</v>
      </c>
      <c r="H50" s="78"/>
      <c r="I50" s="78"/>
      <c r="J50" s="78"/>
      <c r="K50" s="78"/>
      <c r="L50" s="78"/>
    </row>
    <row r="51" spans="1:12" x14ac:dyDescent="0.3">
      <c r="A51" s="7">
        <v>12</v>
      </c>
      <c r="B51" s="78"/>
      <c r="C51" s="78"/>
      <c r="D51" s="78"/>
      <c r="E51" s="78"/>
      <c r="F51" s="78"/>
      <c r="G51" s="7">
        <v>12</v>
      </c>
      <c r="H51" s="78"/>
      <c r="I51" s="78"/>
      <c r="J51" s="78"/>
      <c r="K51" s="78"/>
      <c r="L51" s="78"/>
    </row>
    <row r="52" spans="1:12" x14ac:dyDescent="0.3">
      <c r="A52" s="7">
        <v>13</v>
      </c>
      <c r="B52" s="78"/>
      <c r="C52" s="78"/>
      <c r="D52" s="78"/>
      <c r="E52" s="78"/>
      <c r="F52" s="78"/>
      <c r="G52" s="7">
        <v>13</v>
      </c>
      <c r="H52" s="78"/>
      <c r="I52" s="78"/>
      <c r="J52" s="78"/>
      <c r="K52" s="78"/>
      <c r="L52" s="78"/>
    </row>
    <row r="53" spans="1:12" x14ac:dyDescent="0.3">
      <c r="A53" s="7">
        <v>14</v>
      </c>
      <c r="B53" s="78"/>
      <c r="C53" s="78"/>
      <c r="D53" s="78"/>
      <c r="E53" s="78"/>
      <c r="F53" s="78"/>
      <c r="G53" s="7">
        <v>14</v>
      </c>
      <c r="H53" s="78"/>
      <c r="I53" s="78"/>
      <c r="J53" s="78"/>
      <c r="K53" s="78"/>
      <c r="L53" s="78"/>
    </row>
    <row r="54" spans="1:12" x14ac:dyDescent="0.3">
      <c r="A54" s="7">
        <v>15</v>
      </c>
      <c r="B54" s="78"/>
      <c r="C54" s="78"/>
      <c r="D54" s="78"/>
      <c r="E54" s="78"/>
      <c r="F54" s="78"/>
      <c r="G54" s="7">
        <v>15</v>
      </c>
      <c r="H54" s="78"/>
      <c r="I54" s="78"/>
      <c r="J54" s="78"/>
      <c r="K54" s="78"/>
      <c r="L54" s="78"/>
    </row>
    <row r="55" spans="1:12" ht="16.5" customHeight="1" x14ac:dyDescent="0.3">
      <c r="A55" s="79" t="s">
        <v>328</v>
      </c>
      <c r="B55" s="80"/>
      <c r="C55" s="80"/>
      <c r="D55" s="80"/>
      <c r="E55" s="80"/>
      <c r="F55" s="80"/>
      <c r="G55" s="80"/>
      <c r="H55" s="80"/>
      <c r="I55" s="80"/>
      <c r="J55" s="80"/>
      <c r="K55" s="80"/>
      <c r="L55" s="81"/>
    </row>
    <row r="56" spans="1:12" ht="21" customHeight="1" x14ac:dyDescent="0.3">
      <c r="A56" s="74" t="s">
        <v>321</v>
      </c>
      <c r="B56" s="75"/>
      <c r="C56" s="75"/>
      <c r="D56" s="75"/>
      <c r="E56" s="75"/>
      <c r="F56" s="76"/>
      <c r="G56" s="77" t="s">
        <v>325</v>
      </c>
      <c r="H56" s="77"/>
      <c r="I56" s="77"/>
      <c r="J56" s="77"/>
      <c r="K56" s="77"/>
      <c r="L56" s="77"/>
    </row>
    <row r="57" spans="1:12" x14ac:dyDescent="0.3">
      <c r="A57" s="64">
        <v>1</v>
      </c>
      <c r="B57" s="78" t="s">
        <v>375</v>
      </c>
      <c r="C57" s="78"/>
      <c r="D57" s="78"/>
      <c r="E57" s="78"/>
      <c r="F57" s="78"/>
      <c r="G57" s="64">
        <v>1</v>
      </c>
      <c r="H57" s="78" t="s">
        <v>376</v>
      </c>
      <c r="I57" s="78"/>
      <c r="J57" s="78"/>
      <c r="K57" s="78"/>
      <c r="L57" s="78"/>
    </row>
    <row r="58" spans="1:12" x14ac:dyDescent="0.3">
      <c r="A58" s="64">
        <v>2</v>
      </c>
      <c r="B58" s="78"/>
      <c r="C58" s="78"/>
      <c r="D58" s="78"/>
      <c r="E58" s="78"/>
      <c r="F58" s="78"/>
      <c r="G58" s="64">
        <v>2</v>
      </c>
      <c r="H58" s="78"/>
      <c r="I58" s="78"/>
      <c r="J58" s="78"/>
      <c r="K58" s="78"/>
      <c r="L58" s="78"/>
    </row>
    <row r="59" spans="1:12" x14ac:dyDescent="0.3">
      <c r="A59" s="64">
        <v>3</v>
      </c>
      <c r="B59" s="78"/>
      <c r="C59" s="78"/>
      <c r="D59" s="78"/>
      <c r="E59" s="78"/>
      <c r="F59" s="78"/>
      <c r="G59" s="64">
        <v>3</v>
      </c>
      <c r="H59" s="78"/>
      <c r="I59" s="78"/>
      <c r="J59" s="78"/>
      <c r="K59" s="78"/>
      <c r="L59" s="78"/>
    </row>
    <row r="60" spans="1:12" x14ac:dyDescent="0.3">
      <c r="A60" s="64">
        <v>4</v>
      </c>
      <c r="B60" s="78"/>
      <c r="C60" s="78"/>
      <c r="D60" s="78"/>
      <c r="E60" s="78"/>
      <c r="F60" s="78"/>
      <c r="G60" s="64">
        <v>4</v>
      </c>
      <c r="H60" s="78"/>
      <c r="I60" s="78"/>
      <c r="J60" s="78"/>
      <c r="K60" s="78"/>
      <c r="L60" s="78"/>
    </row>
    <row r="61" spans="1:12" x14ac:dyDescent="0.3">
      <c r="A61" s="64">
        <v>5</v>
      </c>
      <c r="B61" s="78"/>
      <c r="C61" s="78"/>
      <c r="D61" s="78"/>
      <c r="E61" s="78"/>
      <c r="F61" s="78"/>
      <c r="G61" s="64">
        <v>5</v>
      </c>
      <c r="H61" s="78"/>
      <c r="I61" s="78"/>
      <c r="J61" s="78"/>
      <c r="K61" s="78"/>
      <c r="L61" s="78"/>
    </row>
    <row r="62" spans="1:12" x14ac:dyDescent="0.3">
      <c r="A62" s="64">
        <v>6</v>
      </c>
      <c r="B62" s="78"/>
      <c r="C62" s="78"/>
      <c r="D62" s="78"/>
      <c r="E62" s="78"/>
      <c r="F62" s="78"/>
      <c r="G62" s="64">
        <v>6</v>
      </c>
      <c r="H62" s="78"/>
      <c r="I62" s="78"/>
      <c r="J62" s="78"/>
      <c r="K62" s="78"/>
      <c r="L62" s="78"/>
    </row>
    <row r="63" spans="1:12" x14ac:dyDescent="0.3">
      <c r="A63" s="64">
        <v>7</v>
      </c>
      <c r="B63" s="78"/>
      <c r="C63" s="78"/>
      <c r="D63" s="78"/>
      <c r="E63" s="78"/>
      <c r="F63" s="78"/>
      <c r="G63" s="64">
        <v>7</v>
      </c>
      <c r="H63" s="78"/>
      <c r="I63" s="78"/>
      <c r="J63" s="78"/>
      <c r="K63" s="78"/>
      <c r="L63" s="78"/>
    </row>
    <row r="64" spans="1:12" x14ac:dyDescent="0.3">
      <c r="A64" s="64">
        <v>8</v>
      </c>
      <c r="B64" s="78"/>
      <c r="C64" s="78"/>
      <c r="D64" s="78"/>
      <c r="E64" s="78"/>
      <c r="F64" s="78"/>
      <c r="G64" s="64">
        <v>8</v>
      </c>
      <c r="H64" s="78"/>
      <c r="I64" s="78"/>
      <c r="J64" s="78"/>
      <c r="K64" s="78"/>
      <c r="L64" s="78"/>
    </row>
    <row r="65" spans="1:12" x14ac:dyDescent="0.3">
      <c r="A65" s="64">
        <v>9</v>
      </c>
      <c r="B65" s="78"/>
      <c r="C65" s="78"/>
      <c r="D65" s="78"/>
      <c r="E65" s="78"/>
      <c r="F65" s="78"/>
      <c r="G65" s="64">
        <v>9</v>
      </c>
      <c r="H65" s="78"/>
      <c r="I65" s="78"/>
      <c r="J65" s="78"/>
      <c r="K65" s="78"/>
      <c r="L65" s="78"/>
    </row>
    <row r="66" spans="1:12" x14ac:dyDescent="0.3">
      <c r="A66" s="64">
        <v>10</v>
      </c>
      <c r="B66" s="78"/>
      <c r="C66" s="78"/>
      <c r="D66" s="78"/>
      <c r="E66" s="78"/>
      <c r="F66" s="78"/>
      <c r="G66" s="64">
        <v>10</v>
      </c>
      <c r="H66" s="78"/>
      <c r="I66" s="78"/>
      <c r="J66" s="78"/>
      <c r="K66" s="78"/>
      <c r="L66" s="78"/>
    </row>
    <row r="67" spans="1:12" ht="21" customHeight="1" x14ac:dyDescent="0.3">
      <c r="A67" s="74" t="s">
        <v>322</v>
      </c>
      <c r="B67" s="75"/>
      <c r="C67" s="75"/>
      <c r="D67" s="75"/>
      <c r="E67" s="75"/>
      <c r="F67" s="76"/>
      <c r="G67" s="77" t="s">
        <v>326</v>
      </c>
      <c r="H67" s="77"/>
      <c r="I67" s="77"/>
      <c r="J67" s="77"/>
      <c r="K67" s="77"/>
      <c r="L67" s="77"/>
    </row>
    <row r="68" spans="1:12" x14ac:dyDescent="0.3">
      <c r="A68" s="64">
        <v>1</v>
      </c>
      <c r="B68" s="78" t="s">
        <v>377</v>
      </c>
      <c r="C68" s="78"/>
      <c r="D68" s="78"/>
      <c r="E68" s="78"/>
      <c r="F68" s="78"/>
      <c r="G68" s="64">
        <v>1</v>
      </c>
      <c r="H68" s="78" t="s">
        <v>378</v>
      </c>
      <c r="I68" s="78"/>
      <c r="J68" s="78"/>
      <c r="K68" s="78"/>
      <c r="L68" s="78"/>
    </row>
    <row r="69" spans="1:12" x14ac:dyDescent="0.3">
      <c r="A69" s="64">
        <v>2</v>
      </c>
      <c r="B69" s="78"/>
      <c r="C69" s="78"/>
      <c r="D69" s="78"/>
      <c r="E69" s="78"/>
      <c r="F69" s="78"/>
      <c r="G69" s="64">
        <v>2</v>
      </c>
      <c r="H69" s="78"/>
      <c r="I69" s="78"/>
      <c r="J69" s="78"/>
      <c r="K69" s="78"/>
      <c r="L69" s="78"/>
    </row>
    <row r="70" spans="1:12" x14ac:dyDescent="0.3">
      <c r="A70" s="64">
        <v>3</v>
      </c>
      <c r="B70" s="78"/>
      <c r="C70" s="78"/>
      <c r="D70" s="78"/>
      <c r="E70" s="78"/>
      <c r="F70" s="78"/>
      <c r="G70" s="64">
        <v>3</v>
      </c>
      <c r="H70" s="78"/>
      <c r="I70" s="78"/>
      <c r="J70" s="78"/>
      <c r="K70" s="78"/>
      <c r="L70" s="78"/>
    </row>
    <row r="71" spans="1:12" x14ac:dyDescent="0.3">
      <c r="A71" s="64">
        <v>4</v>
      </c>
      <c r="B71" s="78"/>
      <c r="C71" s="78"/>
      <c r="D71" s="78"/>
      <c r="E71" s="78"/>
      <c r="F71" s="78"/>
      <c r="G71" s="64">
        <v>4</v>
      </c>
      <c r="H71" s="78"/>
      <c r="I71" s="78"/>
      <c r="J71" s="78"/>
      <c r="K71" s="78"/>
      <c r="L71" s="78"/>
    </row>
    <row r="72" spans="1:12" x14ac:dyDescent="0.3">
      <c r="A72" s="64">
        <v>5</v>
      </c>
      <c r="B72" s="78"/>
      <c r="C72" s="78"/>
      <c r="D72" s="78"/>
      <c r="E72" s="78"/>
      <c r="F72" s="78"/>
      <c r="G72" s="64">
        <v>5</v>
      </c>
      <c r="H72" s="78"/>
      <c r="I72" s="78"/>
      <c r="J72" s="78"/>
      <c r="K72" s="78"/>
      <c r="L72" s="78"/>
    </row>
    <row r="73" spans="1:12" x14ac:dyDescent="0.3">
      <c r="A73" s="64">
        <v>6</v>
      </c>
      <c r="B73" s="78"/>
      <c r="C73" s="78"/>
      <c r="D73" s="78"/>
      <c r="E73" s="78"/>
      <c r="F73" s="78"/>
      <c r="G73" s="64">
        <v>6</v>
      </c>
      <c r="H73" s="78"/>
      <c r="I73" s="78"/>
      <c r="J73" s="78"/>
      <c r="K73" s="78"/>
      <c r="L73" s="78"/>
    </row>
    <row r="74" spans="1:12" x14ac:dyDescent="0.3">
      <c r="A74" s="64">
        <v>7</v>
      </c>
      <c r="B74" s="78"/>
      <c r="C74" s="78"/>
      <c r="D74" s="78"/>
      <c r="E74" s="78"/>
      <c r="F74" s="78"/>
      <c r="G74" s="64">
        <v>7</v>
      </c>
      <c r="H74" s="78"/>
      <c r="I74" s="78"/>
      <c r="J74" s="78"/>
      <c r="K74" s="78"/>
      <c r="L74" s="78"/>
    </row>
    <row r="75" spans="1:12" x14ac:dyDescent="0.3">
      <c r="A75" s="64">
        <v>8</v>
      </c>
      <c r="B75" s="78"/>
      <c r="C75" s="78"/>
      <c r="D75" s="78"/>
      <c r="E75" s="78"/>
      <c r="F75" s="78"/>
      <c r="G75" s="64">
        <v>8</v>
      </c>
      <c r="H75" s="78"/>
      <c r="I75" s="78"/>
      <c r="J75" s="78"/>
      <c r="K75" s="78"/>
      <c r="L75" s="78"/>
    </row>
    <row r="76" spans="1:12" x14ac:dyDescent="0.3">
      <c r="A76" s="64">
        <v>9</v>
      </c>
      <c r="B76" s="78"/>
      <c r="C76" s="78"/>
      <c r="D76" s="78"/>
      <c r="E76" s="78"/>
      <c r="F76" s="78"/>
      <c r="G76" s="64">
        <v>9</v>
      </c>
      <c r="H76" s="78"/>
      <c r="I76" s="78"/>
      <c r="J76" s="78"/>
      <c r="K76" s="78"/>
      <c r="L76" s="78"/>
    </row>
    <row r="77" spans="1:12" x14ac:dyDescent="0.3">
      <c r="A77" s="64">
        <v>10</v>
      </c>
      <c r="B77" s="78"/>
      <c r="C77" s="78"/>
      <c r="D77" s="78"/>
      <c r="E77" s="78"/>
      <c r="F77" s="78"/>
      <c r="G77" s="64">
        <v>10</v>
      </c>
      <c r="H77" s="78"/>
      <c r="I77" s="78"/>
      <c r="J77" s="78"/>
      <c r="K77" s="78"/>
      <c r="L77" s="78"/>
    </row>
    <row r="78" spans="1:12" ht="21" customHeight="1" x14ac:dyDescent="0.3">
      <c r="A78" s="74" t="s">
        <v>327</v>
      </c>
      <c r="B78" s="75"/>
      <c r="C78" s="75"/>
      <c r="D78" s="75"/>
      <c r="E78" s="75"/>
      <c r="F78" s="76"/>
      <c r="G78" s="77" t="s">
        <v>323</v>
      </c>
      <c r="H78" s="77"/>
      <c r="I78" s="77"/>
      <c r="J78" s="77"/>
      <c r="K78" s="77"/>
      <c r="L78" s="77"/>
    </row>
    <row r="79" spans="1:12" x14ac:dyDescent="0.3">
      <c r="A79" s="53">
        <v>1</v>
      </c>
      <c r="B79" s="78" t="s">
        <v>379</v>
      </c>
      <c r="C79" s="78"/>
      <c r="D79" s="78"/>
      <c r="E79" s="78"/>
      <c r="F79" s="78"/>
      <c r="G79" s="64">
        <v>1</v>
      </c>
      <c r="H79" s="78" t="s">
        <v>380</v>
      </c>
      <c r="I79" s="78"/>
      <c r="J79" s="78"/>
      <c r="K79" s="78"/>
      <c r="L79" s="78"/>
    </row>
    <row r="80" spans="1:12" x14ac:dyDescent="0.3">
      <c r="A80" s="53">
        <v>2</v>
      </c>
      <c r="B80" s="78"/>
      <c r="C80" s="78"/>
      <c r="D80" s="78"/>
      <c r="E80" s="78"/>
      <c r="F80" s="78"/>
      <c r="G80" s="64">
        <v>2</v>
      </c>
      <c r="H80" s="78" t="s">
        <v>381</v>
      </c>
      <c r="I80" s="78"/>
      <c r="J80" s="78"/>
      <c r="K80" s="78"/>
      <c r="L80" s="78"/>
    </row>
    <row r="81" spans="1:12" x14ac:dyDescent="0.3">
      <c r="A81" s="53">
        <v>3</v>
      </c>
      <c r="B81" s="78"/>
      <c r="C81" s="78"/>
      <c r="D81" s="78"/>
      <c r="E81" s="78"/>
      <c r="F81" s="78"/>
      <c r="G81" s="64">
        <v>3</v>
      </c>
      <c r="H81" s="78"/>
      <c r="I81" s="78"/>
      <c r="J81" s="78"/>
      <c r="K81" s="78"/>
      <c r="L81" s="78"/>
    </row>
    <row r="82" spans="1:12" x14ac:dyDescent="0.3">
      <c r="A82" s="53">
        <v>4</v>
      </c>
      <c r="B82" s="78"/>
      <c r="C82" s="78"/>
      <c r="D82" s="78"/>
      <c r="E82" s="78"/>
      <c r="F82" s="78"/>
      <c r="G82" s="64">
        <v>4</v>
      </c>
      <c r="H82" s="78"/>
      <c r="I82" s="78"/>
      <c r="J82" s="78"/>
      <c r="K82" s="78"/>
      <c r="L82" s="78"/>
    </row>
    <row r="83" spans="1:12" x14ac:dyDescent="0.3">
      <c r="A83" s="53">
        <v>5</v>
      </c>
      <c r="B83" s="78"/>
      <c r="C83" s="78"/>
      <c r="D83" s="78"/>
      <c r="E83" s="78"/>
      <c r="F83" s="78"/>
      <c r="G83" s="64">
        <v>5</v>
      </c>
      <c r="H83" s="78"/>
      <c r="I83" s="78"/>
      <c r="J83" s="78"/>
      <c r="K83" s="78"/>
      <c r="L83" s="78"/>
    </row>
    <row r="84" spans="1:12" x14ac:dyDescent="0.3">
      <c r="A84" s="53">
        <v>6</v>
      </c>
      <c r="B84" s="78"/>
      <c r="C84" s="78"/>
      <c r="D84" s="78"/>
      <c r="E84" s="78"/>
      <c r="F84" s="78"/>
      <c r="G84" s="64">
        <v>6</v>
      </c>
      <c r="H84" s="78"/>
      <c r="I84" s="78"/>
      <c r="J84" s="78"/>
      <c r="K84" s="78"/>
      <c r="L84" s="78"/>
    </row>
    <row r="85" spans="1:12" x14ac:dyDescent="0.3">
      <c r="A85" s="64">
        <v>7</v>
      </c>
      <c r="B85" s="78"/>
      <c r="C85" s="78"/>
      <c r="D85" s="78"/>
      <c r="E85" s="78"/>
      <c r="F85" s="78"/>
      <c r="G85" s="64">
        <v>7</v>
      </c>
      <c r="H85" s="78"/>
      <c r="I85" s="78"/>
      <c r="J85" s="78"/>
      <c r="K85" s="78"/>
      <c r="L85" s="78"/>
    </row>
    <row r="86" spans="1:12" x14ac:dyDescent="0.3">
      <c r="A86" s="64">
        <v>8</v>
      </c>
      <c r="B86" s="78"/>
      <c r="C86" s="78"/>
      <c r="D86" s="78"/>
      <c r="E86" s="78"/>
      <c r="F86" s="78"/>
      <c r="G86" s="64">
        <v>8</v>
      </c>
      <c r="H86" s="78"/>
      <c r="I86" s="78"/>
      <c r="J86" s="78"/>
      <c r="K86" s="78"/>
      <c r="L86" s="78"/>
    </row>
    <row r="87" spans="1:12" x14ac:dyDescent="0.3">
      <c r="A87" s="64">
        <v>9</v>
      </c>
      <c r="B87" s="78"/>
      <c r="C87" s="78"/>
      <c r="D87" s="78"/>
      <c r="E87" s="78"/>
      <c r="F87" s="78"/>
      <c r="G87" s="64">
        <v>9</v>
      </c>
      <c r="H87" s="78"/>
      <c r="I87" s="78"/>
      <c r="J87" s="78"/>
      <c r="K87" s="78"/>
      <c r="L87" s="78"/>
    </row>
    <row r="88" spans="1:12" x14ac:dyDescent="0.3">
      <c r="A88" s="64">
        <v>10</v>
      </c>
      <c r="B88" s="78"/>
      <c r="C88" s="78"/>
      <c r="D88" s="78"/>
      <c r="E88" s="78"/>
      <c r="F88" s="78"/>
      <c r="G88" s="64">
        <v>10</v>
      </c>
      <c r="H88" s="78"/>
      <c r="I88" s="78"/>
      <c r="J88" s="78"/>
      <c r="K88" s="78"/>
      <c r="L88" s="78"/>
    </row>
  </sheetData>
  <sheetProtection algorithmName="SHA-512" hashValue="9WzKlnjPBEa8AWz0lP2LwodDvfrPZKT9RAY1TiifsWFGLaSGiJsA9HexLhmWr4kI+3R02ifqmdzjvUKYfN7QXQ==" saltValue="EaHtcdKqlzArQnOs0cQMNg==" spinCount="100000" sheet="1" objects="1" scenarios="1" formatColumns="0" formatRows="0"/>
  <mergeCells count="176">
    <mergeCell ref="B29:F29"/>
    <mergeCell ref="H29:L29"/>
    <mergeCell ref="B30:F30"/>
    <mergeCell ref="B79:F79"/>
    <mergeCell ref="H79:L79"/>
    <mergeCell ref="B80:F80"/>
    <mergeCell ref="H80:L80"/>
    <mergeCell ref="B59:F59"/>
    <mergeCell ref="H59:L59"/>
    <mergeCell ref="B60:F60"/>
    <mergeCell ref="H60:L60"/>
    <mergeCell ref="B61:F61"/>
    <mergeCell ref="H61:L61"/>
    <mergeCell ref="B62:F62"/>
    <mergeCell ref="H62:L62"/>
    <mergeCell ref="B63:F63"/>
    <mergeCell ref="H63:L63"/>
    <mergeCell ref="B64:F64"/>
    <mergeCell ref="H64:L64"/>
    <mergeCell ref="B65:F65"/>
    <mergeCell ref="H65:L65"/>
    <mergeCell ref="B66:F66"/>
    <mergeCell ref="H66:L66"/>
    <mergeCell ref="H30:L30"/>
    <mergeCell ref="B14:C14"/>
    <mergeCell ref="B15:C15"/>
    <mergeCell ref="B16:C16"/>
    <mergeCell ref="A55:L55"/>
    <mergeCell ref="A56:F56"/>
    <mergeCell ref="G56:L56"/>
    <mergeCell ref="B57:F57"/>
    <mergeCell ref="H57:L57"/>
    <mergeCell ref="B58:F58"/>
    <mergeCell ref="H58:L58"/>
    <mergeCell ref="H19:I19"/>
    <mergeCell ref="K19:L19"/>
    <mergeCell ref="B20:C20"/>
    <mergeCell ref="E20:F20"/>
    <mergeCell ref="H20:I20"/>
    <mergeCell ref="K20:L20"/>
    <mergeCell ref="B25:F25"/>
    <mergeCell ref="H25:L25"/>
    <mergeCell ref="B26:F26"/>
    <mergeCell ref="H26:L26"/>
    <mergeCell ref="B27:F27"/>
    <mergeCell ref="H27:L27"/>
    <mergeCell ref="B28:F28"/>
    <mergeCell ref="H28:L28"/>
    <mergeCell ref="B19:C19"/>
    <mergeCell ref="E19:F19"/>
    <mergeCell ref="B23:F23"/>
    <mergeCell ref="H23:L23"/>
    <mergeCell ref="B24:F24"/>
    <mergeCell ref="H24:L24"/>
    <mergeCell ref="B17:C17"/>
    <mergeCell ref="E17:F17"/>
    <mergeCell ref="H17:I17"/>
    <mergeCell ref="K17:L17"/>
    <mergeCell ref="B18:C18"/>
    <mergeCell ref="E18:F18"/>
    <mergeCell ref="H18:I18"/>
    <mergeCell ref="K18:L18"/>
    <mergeCell ref="A1:B4"/>
    <mergeCell ref="A21:L21"/>
    <mergeCell ref="A22:F22"/>
    <mergeCell ref="G22:L22"/>
    <mergeCell ref="A6:B7"/>
    <mergeCell ref="C6:H7"/>
    <mergeCell ref="A8:B9"/>
    <mergeCell ref="C8:H9"/>
    <mergeCell ref="A10:B11"/>
    <mergeCell ref="C10:H11"/>
    <mergeCell ref="C1:K4"/>
    <mergeCell ref="H13:I13"/>
    <mergeCell ref="H14:I14"/>
    <mergeCell ref="H15:I15"/>
    <mergeCell ref="H16:I16"/>
    <mergeCell ref="K13:L13"/>
    <mergeCell ref="K14:L14"/>
    <mergeCell ref="K15:L15"/>
    <mergeCell ref="K16:L16"/>
    <mergeCell ref="B13:C13"/>
    <mergeCell ref="E13:F13"/>
    <mergeCell ref="E14:F14"/>
    <mergeCell ref="E15:F15"/>
    <mergeCell ref="E16:F16"/>
    <mergeCell ref="B31:F31"/>
    <mergeCell ref="H31:L31"/>
    <mergeCell ref="B32:F32"/>
    <mergeCell ref="H32:L32"/>
    <mergeCell ref="B33:F33"/>
    <mergeCell ref="H33:L33"/>
    <mergeCell ref="B34:F34"/>
    <mergeCell ref="H34:L34"/>
    <mergeCell ref="H50:L50"/>
    <mergeCell ref="B45:F45"/>
    <mergeCell ref="H45:L45"/>
    <mergeCell ref="B46:F46"/>
    <mergeCell ref="H46:L46"/>
    <mergeCell ref="B47:F47"/>
    <mergeCell ref="H47:L47"/>
    <mergeCell ref="B35:F35"/>
    <mergeCell ref="H35:L35"/>
    <mergeCell ref="B36:F36"/>
    <mergeCell ref="H36:L36"/>
    <mergeCell ref="B37:F37"/>
    <mergeCell ref="H37:L37"/>
    <mergeCell ref="A39:F39"/>
    <mergeCell ref="G39:L39"/>
    <mergeCell ref="B40:F40"/>
    <mergeCell ref="H40:L40"/>
    <mergeCell ref="A38:L38"/>
    <mergeCell ref="B54:F54"/>
    <mergeCell ref="H54:L54"/>
    <mergeCell ref="A12:L12"/>
    <mergeCell ref="I6:L7"/>
    <mergeCell ref="I8:L11"/>
    <mergeCell ref="B51:F51"/>
    <mergeCell ref="H51:L51"/>
    <mergeCell ref="B52:F52"/>
    <mergeCell ref="H52:L52"/>
    <mergeCell ref="B53:F53"/>
    <mergeCell ref="H53:L53"/>
    <mergeCell ref="B48:F48"/>
    <mergeCell ref="H48:L48"/>
    <mergeCell ref="B49:F49"/>
    <mergeCell ref="H49:L49"/>
    <mergeCell ref="B41:F41"/>
    <mergeCell ref="H41:L41"/>
    <mergeCell ref="B42:F42"/>
    <mergeCell ref="H42:L42"/>
    <mergeCell ref="B43:F43"/>
    <mergeCell ref="H43:L43"/>
    <mergeCell ref="B44:F44"/>
    <mergeCell ref="B86:F86"/>
    <mergeCell ref="H86:L86"/>
    <mergeCell ref="B87:F87"/>
    <mergeCell ref="H87:L87"/>
    <mergeCell ref="B88:F88"/>
    <mergeCell ref="H88:L88"/>
    <mergeCell ref="B74:F74"/>
    <mergeCell ref="H74:L74"/>
    <mergeCell ref="B75:F75"/>
    <mergeCell ref="H75:L75"/>
    <mergeCell ref="B76:F76"/>
    <mergeCell ref="H76:L76"/>
    <mergeCell ref="B77:F77"/>
    <mergeCell ref="H77:L77"/>
    <mergeCell ref="B81:F81"/>
    <mergeCell ref="H81:L81"/>
    <mergeCell ref="B82:F82"/>
    <mergeCell ref="H82:L82"/>
    <mergeCell ref="B83:F83"/>
    <mergeCell ref="H83:L83"/>
    <mergeCell ref="B84:F84"/>
    <mergeCell ref="H84:L84"/>
    <mergeCell ref="B85:F85"/>
    <mergeCell ref="H85:L85"/>
    <mergeCell ref="B68:F68"/>
    <mergeCell ref="H68:L68"/>
    <mergeCell ref="B69:F69"/>
    <mergeCell ref="H69:L69"/>
    <mergeCell ref="B70:F70"/>
    <mergeCell ref="H70:L70"/>
    <mergeCell ref="H44:L44"/>
    <mergeCell ref="B50:F50"/>
    <mergeCell ref="A67:F67"/>
    <mergeCell ref="G67:L67"/>
    <mergeCell ref="B71:F71"/>
    <mergeCell ref="H71:L71"/>
    <mergeCell ref="B72:F72"/>
    <mergeCell ref="H72:L72"/>
    <mergeCell ref="B73:F73"/>
    <mergeCell ref="H73:L73"/>
    <mergeCell ref="A78:F78"/>
    <mergeCell ref="G78:L7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Listas!$F$2:$F$17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1"/>
  <sheetViews>
    <sheetView zoomScale="80" zoomScaleNormal="80" workbookViewId="0">
      <pane ySplit="8" topLeftCell="A9" activePane="bottomLeft" state="frozen"/>
      <selection activeCell="Y12" sqref="Y12:Y14"/>
      <selection pane="bottomLeft" activeCell="B15" sqref="B15:B17"/>
    </sheetView>
  </sheetViews>
  <sheetFormatPr baseColWidth="10" defaultColWidth="0" defaultRowHeight="16.5" zeroHeight="1" x14ac:dyDescent="0.3"/>
  <cols>
    <col min="1" max="1" width="4" style="8" bestFit="1" customWidth="1"/>
    <col min="2" max="3" width="18.85546875" style="8" customWidth="1"/>
    <col min="4" max="4" width="17.85546875" style="8" customWidth="1"/>
    <col min="5" max="5" width="35.7109375" style="8" customWidth="1"/>
    <col min="6" max="6" width="27.85546875" style="8" customWidth="1"/>
    <col min="7" max="7" width="50.7109375" style="8" customWidth="1"/>
    <col min="8" max="8" width="24.28515625" style="8" customWidth="1"/>
    <col min="9" max="9" width="22.28515625" style="9" customWidth="1"/>
    <col min="10" max="10" width="33.5703125" style="2" customWidth="1"/>
    <col min="11" max="11" width="16.5703125" style="2" customWidth="1"/>
    <col min="12" max="12" width="7.140625" style="2" bestFit="1" customWidth="1"/>
    <col min="13" max="13" width="40.85546875" style="2" customWidth="1"/>
    <col min="14" max="14" width="17.5703125" style="2" customWidth="1"/>
    <col min="15" max="15" width="6.28515625" style="2" bestFit="1" customWidth="1"/>
    <col min="16" max="16" width="16" style="2" customWidth="1"/>
    <col min="17" max="17" width="17" style="4" customWidth="1"/>
    <col min="18" max="18" width="18" style="4" customWidth="1"/>
    <col min="19" max="19" width="17.7109375" style="4" customWidth="1"/>
    <col min="20" max="20" width="20.85546875" style="4" customWidth="1"/>
    <col min="21" max="21" width="17.42578125" style="4" customWidth="1"/>
    <col min="22" max="22" width="48.7109375" style="4" customWidth="1"/>
    <col min="23" max="23" width="6.42578125" style="4" customWidth="1"/>
    <col min="24" max="28" width="11.42578125" style="4" hidden="1" customWidth="1"/>
    <col min="29" max="29" width="5.85546875" style="4" hidden="1" customWidth="1"/>
    <col min="30" max="16384" width="11.42578125" style="4" hidden="1"/>
  </cols>
  <sheetData>
    <row r="1" spans="1:22" ht="16.5" customHeight="1" x14ac:dyDescent="0.25">
      <c r="A1" s="116"/>
      <c r="B1" s="116"/>
      <c r="C1" s="107" t="s">
        <v>161</v>
      </c>
      <c r="D1" s="107"/>
      <c r="E1" s="107"/>
      <c r="F1" s="107"/>
      <c r="G1" s="107"/>
      <c r="H1" s="107"/>
      <c r="I1" s="107"/>
      <c r="J1" s="107"/>
      <c r="K1" s="107"/>
      <c r="L1" s="107"/>
      <c r="M1" s="107"/>
      <c r="N1" s="107"/>
      <c r="O1" s="107"/>
      <c r="P1" s="107"/>
      <c r="Q1" s="107"/>
      <c r="R1" s="107"/>
      <c r="S1" s="107"/>
      <c r="T1" s="107"/>
      <c r="U1" s="107"/>
      <c r="V1" s="57" t="s">
        <v>262</v>
      </c>
    </row>
    <row r="2" spans="1:22" ht="16.5" customHeight="1" x14ac:dyDescent="0.25">
      <c r="A2" s="116"/>
      <c r="B2" s="116"/>
      <c r="C2" s="107"/>
      <c r="D2" s="107"/>
      <c r="E2" s="107"/>
      <c r="F2" s="107"/>
      <c r="G2" s="107"/>
      <c r="H2" s="107"/>
      <c r="I2" s="107"/>
      <c r="J2" s="107"/>
      <c r="K2" s="107"/>
      <c r="L2" s="107"/>
      <c r="M2" s="107"/>
      <c r="N2" s="107"/>
      <c r="O2" s="107"/>
      <c r="P2" s="107"/>
      <c r="Q2" s="107"/>
      <c r="R2" s="107"/>
      <c r="S2" s="107"/>
      <c r="T2" s="107"/>
      <c r="U2" s="107"/>
      <c r="V2" s="57" t="s">
        <v>345</v>
      </c>
    </row>
    <row r="3" spans="1:22" ht="16.5" customHeight="1" x14ac:dyDescent="0.25">
      <c r="A3" s="116"/>
      <c r="B3" s="116"/>
      <c r="C3" s="107"/>
      <c r="D3" s="107"/>
      <c r="E3" s="107"/>
      <c r="F3" s="107"/>
      <c r="G3" s="107"/>
      <c r="H3" s="107"/>
      <c r="I3" s="107"/>
      <c r="J3" s="107"/>
      <c r="K3" s="107"/>
      <c r="L3" s="107"/>
      <c r="M3" s="107"/>
      <c r="N3" s="107"/>
      <c r="O3" s="107"/>
      <c r="P3" s="107"/>
      <c r="Q3" s="107"/>
      <c r="R3" s="107"/>
      <c r="S3" s="107"/>
      <c r="T3" s="107"/>
      <c r="U3" s="107"/>
      <c r="V3" s="57" t="s">
        <v>306</v>
      </c>
    </row>
    <row r="4" spans="1:22" ht="15.75" customHeight="1" x14ac:dyDescent="0.25">
      <c r="A4" s="116"/>
      <c r="B4" s="116"/>
      <c r="C4" s="107"/>
      <c r="D4" s="107"/>
      <c r="E4" s="107"/>
      <c r="F4" s="107"/>
      <c r="G4" s="107"/>
      <c r="H4" s="107"/>
      <c r="I4" s="107"/>
      <c r="J4" s="107"/>
      <c r="K4" s="107"/>
      <c r="L4" s="107"/>
      <c r="M4" s="107"/>
      <c r="N4" s="107"/>
      <c r="O4" s="107"/>
      <c r="P4" s="107"/>
      <c r="Q4" s="107"/>
      <c r="R4" s="107"/>
      <c r="S4" s="107"/>
      <c r="T4" s="107"/>
      <c r="U4" s="107"/>
      <c r="V4" s="57" t="s">
        <v>344</v>
      </c>
    </row>
    <row r="5" spans="1:22" ht="11.25" customHeight="1" x14ac:dyDescent="0.3">
      <c r="A5" s="10"/>
      <c r="B5" s="10"/>
      <c r="C5" s="10"/>
      <c r="D5" s="11"/>
      <c r="E5" s="11"/>
      <c r="F5" s="11"/>
      <c r="G5" s="11"/>
      <c r="H5" s="11"/>
      <c r="I5" s="11"/>
      <c r="J5" s="11"/>
      <c r="K5" s="11"/>
      <c r="L5" s="11"/>
      <c r="M5" s="11"/>
      <c r="N5" s="11"/>
      <c r="O5" s="11"/>
      <c r="P5" s="11"/>
      <c r="Q5" s="11"/>
      <c r="R5" s="11"/>
      <c r="S5" s="11"/>
      <c r="T5" s="11"/>
      <c r="U5" s="11"/>
      <c r="V5" s="11"/>
    </row>
    <row r="6" spans="1:22" ht="15" customHeight="1" x14ac:dyDescent="0.25">
      <c r="A6" s="122" t="s">
        <v>87</v>
      </c>
      <c r="B6" s="125" t="s">
        <v>38</v>
      </c>
      <c r="C6" s="120" t="s">
        <v>108</v>
      </c>
      <c r="D6" s="120"/>
      <c r="E6" s="120"/>
      <c r="F6" s="120"/>
      <c r="G6" s="120"/>
      <c r="H6" s="120"/>
      <c r="I6" s="120"/>
      <c r="J6" s="120"/>
      <c r="K6" s="120" t="s">
        <v>107</v>
      </c>
      <c r="L6" s="120"/>
      <c r="M6" s="120"/>
      <c r="N6" s="120"/>
      <c r="O6" s="120"/>
      <c r="P6" s="120"/>
      <c r="Q6" s="110" t="s">
        <v>329</v>
      </c>
      <c r="R6" s="110"/>
      <c r="S6" s="110"/>
      <c r="T6" s="110"/>
      <c r="U6" s="110"/>
      <c r="V6" s="110"/>
    </row>
    <row r="7" spans="1:22" ht="18" customHeight="1" x14ac:dyDescent="0.25">
      <c r="A7" s="123"/>
      <c r="B7" s="126"/>
      <c r="C7" s="117" t="s">
        <v>308</v>
      </c>
      <c r="D7" s="117" t="s">
        <v>76</v>
      </c>
      <c r="E7" s="117" t="s">
        <v>77</v>
      </c>
      <c r="F7" s="117" t="s">
        <v>78</v>
      </c>
      <c r="G7" s="118" t="s">
        <v>1</v>
      </c>
      <c r="H7" s="111" t="s">
        <v>85</v>
      </c>
      <c r="I7" s="111" t="s">
        <v>2</v>
      </c>
      <c r="J7" s="111" t="s">
        <v>162</v>
      </c>
      <c r="K7" s="108" t="s">
        <v>3</v>
      </c>
      <c r="L7" s="121" t="s">
        <v>4</v>
      </c>
      <c r="M7" s="112" t="s">
        <v>310</v>
      </c>
      <c r="N7" s="108" t="s">
        <v>5</v>
      </c>
      <c r="O7" s="121" t="s">
        <v>4</v>
      </c>
      <c r="P7" s="108" t="s">
        <v>6</v>
      </c>
      <c r="Q7" s="111" t="s">
        <v>332</v>
      </c>
      <c r="R7" s="111" t="s">
        <v>333</v>
      </c>
      <c r="S7" s="111" t="s">
        <v>334</v>
      </c>
      <c r="T7" s="111" t="s">
        <v>330</v>
      </c>
      <c r="U7" s="108" t="s">
        <v>335</v>
      </c>
      <c r="V7" s="111" t="s">
        <v>331</v>
      </c>
    </row>
    <row r="8" spans="1:22" ht="34.5" customHeight="1" x14ac:dyDescent="0.25">
      <c r="A8" s="124"/>
      <c r="B8" s="127"/>
      <c r="C8" s="111"/>
      <c r="D8" s="111"/>
      <c r="E8" s="111"/>
      <c r="F8" s="111"/>
      <c r="G8" s="119"/>
      <c r="H8" s="112"/>
      <c r="I8" s="112"/>
      <c r="J8" s="112"/>
      <c r="K8" s="108"/>
      <c r="L8" s="121"/>
      <c r="M8" s="112"/>
      <c r="N8" s="121"/>
      <c r="O8" s="121"/>
      <c r="P8" s="108"/>
      <c r="Q8" s="112"/>
      <c r="R8" s="112"/>
      <c r="S8" s="112"/>
      <c r="T8" s="112"/>
      <c r="U8" s="108"/>
      <c r="V8" s="112"/>
    </row>
    <row r="9" spans="1:22" ht="16.5" customHeight="1" x14ac:dyDescent="0.25">
      <c r="A9" s="133">
        <v>1</v>
      </c>
      <c r="B9" s="134" t="str">
        <f>IF(C9="","",
IF('1. Punto de Partida'!$C$6="","",'1. Punto de Partida'!$C$6))</f>
        <v>Control Disciplinario Interno</v>
      </c>
      <c r="C9" s="135" t="s">
        <v>382</v>
      </c>
      <c r="D9" s="135" t="s">
        <v>79</v>
      </c>
      <c r="E9" s="135" t="s">
        <v>383</v>
      </c>
      <c r="F9" s="135" t="s">
        <v>384</v>
      </c>
      <c r="G9" s="106" t="s">
        <v>385</v>
      </c>
      <c r="H9" s="129" t="s">
        <v>116</v>
      </c>
      <c r="I9" s="129" t="s">
        <v>17</v>
      </c>
      <c r="J9" s="129" t="s">
        <v>386</v>
      </c>
      <c r="K9" s="130" t="str">
        <f>IFERROR(MID(J9,1,SEARCH(":",J9,1)-1),"")</f>
        <v>Rara vez</v>
      </c>
      <c r="L9" s="131">
        <f>IF(OR(K9="Rara vez",K9="Muy Baja"),0.2,
IF(OR(K9="Improbable",K9="Baja"),0.4,
IF(OR(K9="Posible",K9="Media"),0.6,
IF(OR(K9="Probable",K9="Alta"),0.8,
IF(OR(K9="Casi seguro",K9="Muy Alta"),1,"")))))</f>
        <v>0.2</v>
      </c>
      <c r="M9" s="132"/>
      <c r="N9" s="130"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131">
        <f>IF(N9="Leve",0.2,
IF(N9="Menor",0.4,
IF(N9="Moderado",0.6,
IF(N9="Mayor",0.8,
IF(N9="Catastrófico",1,"")))))</f>
        <v>0.8</v>
      </c>
      <c r="P9" s="128"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109"/>
      <c r="R9" s="109"/>
      <c r="S9" s="109"/>
      <c r="T9" s="109"/>
      <c r="U9" s="105" t="str">
        <f>IF(S9="","","Cuatrimestral")</f>
        <v/>
      </c>
      <c r="V9" s="113"/>
    </row>
    <row r="10" spans="1:22" ht="16.5" customHeight="1" x14ac:dyDescent="0.25">
      <c r="A10" s="133"/>
      <c r="B10" s="134"/>
      <c r="C10" s="136"/>
      <c r="D10" s="136"/>
      <c r="E10" s="136"/>
      <c r="F10" s="136"/>
      <c r="G10" s="106"/>
      <c r="H10" s="129"/>
      <c r="I10" s="129"/>
      <c r="J10" s="129"/>
      <c r="K10" s="130"/>
      <c r="L10" s="131"/>
      <c r="M10" s="132"/>
      <c r="N10" s="130"/>
      <c r="O10" s="131"/>
      <c r="P10" s="128"/>
      <c r="Q10" s="109"/>
      <c r="R10" s="109"/>
      <c r="S10" s="109"/>
      <c r="T10" s="109"/>
      <c r="U10" s="105"/>
      <c r="V10" s="114"/>
    </row>
    <row r="11" spans="1:22" ht="16.5" customHeight="1" x14ac:dyDescent="0.25">
      <c r="A11" s="133"/>
      <c r="B11" s="134"/>
      <c r="C11" s="137"/>
      <c r="D11" s="137"/>
      <c r="E11" s="137"/>
      <c r="F11" s="137"/>
      <c r="G11" s="106"/>
      <c r="H11" s="129"/>
      <c r="I11" s="129"/>
      <c r="J11" s="129"/>
      <c r="K11" s="130"/>
      <c r="L11" s="131"/>
      <c r="M11" s="132"/>
      <c r="N11" s="130"/>
      <c r="O11" s="131"/>
      <c r="P11" s="128"/>
      <c r="Q11" s="109"/>
      <c r="R11" s="109"/>
      <c r="S11" s="109"/>
      <c r="T11" s="109"/>
      <c r="U11" s="105"/>
      <c r="V11" s="115"/>
    </row>
    <row r="12" spans="1:22" ht="16.5" customHeight="1" x14ac:dyDescent="0.25">
      <c r="A12" s="133">
        <v>2</v>
      </c>
      <c r="B12" s="134" t="str">
        <f>IF(C12="","",
IF('1. Punto de Partida'!$C$6="","",'1. Punto de Partida'!$C$6))</f>
        <v>Control Disciplinario Interno</v>
      </c>
      <c r="C12" s="135" t="s">
        <v>387</v>
      </c>
      <c r="D12" s="135" t="s">
        <v>79</v>
      </c>
      <c r="E12" s="135" t="s">
        <v>388</v>
      </c>
      <c r="F12" s="135" t="s">
        <v>389</v>
      </c>
      <c r="G12" s="106" t="s">
        <v>390</v>
      </c>
      <c r="H12" s="129" t="s">
        <v>14</v>
      </c>
      <c r="I12" s="129" t="s">
        <v>17</v>
      </c>
      <c r="J12" s="129" t="s">
        <v>391</v>
      </c>
      <c r="K12" s="130" t="str">
        <f t="shared" ref="K12" si="0">IFERROR(MID(J12,1,SEARCH(":",J12,1)-1),"")</f>
        <v>Baja</v>
      </c>
      <c r="L12" s="131">
        <f>IF(OR(K12="Rara vez",K12="Muy Baja"),0.2,
IF(OR(K12="Improbable",K12="Baja"),0.4,
IF(OR(K12="Posible",K12="Media"),0.6,
IF(OR(K12="Probable",K12="Alta"),0.8,
IF(OR(K12="Casi seguro",K12="Muy Alta"),1,"")))))</f>
        <v>0.4</v>
      </c>
      <c r="M12" s="132" t="s">
        <v>392</v>
      </c>
      <c r="N12" s="130"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131">
        <f t="shared" ref="O12" si="1">IF(N12="Leve",0.2,
IF(N12="Menor",0.4,
IF(N12="Moderado",0.6,
IF(N12="Mayor",0.8,
IF(N12="Catastrófico",1,"")))))</f>
        <v>0.2</v>
      </c>
      <c r="P12" s="128"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109" t="s">
        <v>393</v>
      </c>
      <c r="R12" s="109" t="s">
        <v>394</v>
      </c>
      <c r="S12" s="109" t="s">
        <v>395</v>
      </c>
      <c r="T12" s="109" t="s">
        <v>396</v>
      </c>
      <c r="U12" s="105" t="str">
        <f>IF(S12="","","Cuatrimestral")</f>
        <v>Cuatrimestral</v>
      </c>
      <c r="V12" s="106" t="s">
        <v>397</v>
      </c>
    </row>
    <row r="13" spans="1:22" ht="16.5" customHeight="1" x14ac:dyDescent="0.25">
      <c r="A13" s="133"/>
      <c r="B13" s="134"/>
      <c r="C13" s="136"/>
      <c r="D13" s="136"/>
      <c r="E13" s="136"/>
      <c r="F13" s="136"/>
      <c r="G13" s="106"/>
      <c r="H13" s="129"/>
      <c r="I13" s="129"/>
      <c r="J13" s="129"/>
      <c r="K13" s="130"/>
      <c r="L13" s="131"/>
      <c r="M13" s="132"/>
      <c r="N13" s="130"/>
      <c r="O13" s="131"/>
      <c r="P13" s="128"/>
      <c r="Q13" s="109"/>
      <c r="R13" s="109"/>
      <c r="S13" s="109"/>
      <c r="T13" s="109"/>
      <c r="U13" s="105"/>
      <c r="V13" s="106"/>
    </row>
    <row r="14" spans="1:22" ht="16.5" customHeight="1" x14ac:dyDescent="0.25">
      <c r="A14" s="133"/>
      <c r="B14" s="134"/>
      <c r="C14" s="137"/>
      <c r="D14" s="137"/>
      <c r="E14" s="137"/>
      <c r="F14" s="137"/>
      <c r="G14" s="106"/>
      <c r="H14" s="129"/>
      <c r="I14" s="129"/>
      <c r="J14" s="129"/>
      <c r="K14" s="130"/>
      <c r="L14" s="131"/>
      <c r="M14" s="132"/>
      <c r="N14" s="130"/>
      <c r="O14" s="131"/>
      <c r="P14" s="128"/>
      <c r="Q14" s="109"/>
      <c r="R14" s="109"/>
      <c r="S14" s="109"/>
      <c r="T14" s="109"/>
      <c r="U14" s="105"/>
      <c r="V14" s="106"/>
    </row>
    <row r="15" spans="1:22" ht="16.5" customHeight="1" x14ac:dyDescent="0.25">
      <c r="A15" s="133">
        <v>3</v>
      </c>
      <c r="B15" s="134" t="str">
        <f>IF(C15="","",
IF('1. Punto de Partida'!$C$6="","",'1. Punto de Partida'!$C$6))</f>
        <v/>
      </c>
      <c r="C15" s="135"/>
      <c r="D15" s="135"/>
      <c r="E15" s="135"/>
      <c r="F15" s="135"/>
      <c r="G15" s="106"/>
      <c r="H15" s="129"/>
      <c r="I15" s="129"/>
      <c r="J15" s="129"/>
      <c r="K15" s="130" t="str">
        <f t="shared" ref="K15" si="2">IFERROR(MID(J15,1,SEARCH(":",J15,1)-1),"")</f>
        <v/>
      </c>
      <c r="L15" s="131" t="str">
        <f t="shared" ref="L15" si="3">IF(OR(K15="Rara vez",K15="Muy Baja"),0.2,
IF(OR(K15="Improbable",K15="Baja"),0.4,
IF(OR(K15="Posible",K15="Media"),0.6,
IF(OR(K15="Probable",K15="Alta"),0.8,
IF(OR(K15="Casi seguro",K15="Muy Alta"),1,"")))))</f>
        <v/>
      </c>
      <c r="M15" s="132"/>
      <c r="N15" s="130"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131" t="str">
        <f t="shared" ref="O15" si="4">IF(N15="Leve",0.2,
IF(N15="Menor",0.4,
IF(N15="Moderado",0.6,
IF(N15="Mayor",0.8,
IF(N15="Catastrófico",1,"")))))</f>
        <v/>
      </c>
      <c r="P15" s="128" t="str">
        <f t="shared" ref="P15" si="5">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109"/>
      <c r="R15" s="109"/>
      <c r="S15" s="109"/>
      <c r="T15" s="109"/>
      <c r="U15" s="105" t="str">
        <f t="shared" ref="U15" si="6">IF(S15="","","Cuatrimestral")</f>
        <v/>
      </c>
      <c r="V15" s="106"/>
    </row>
    <row r="16" spans="1:22" ht="16.5" customHeight="1" x14ac:dyDescent="0.25">
      <c r="A16" s="133"/>
      <c r="B16" s="134"/>
      <c r="C16" s="136"/>
      <c r="D16" s="136"/>
      <c r="E16" s="136"/>
      <c r="F16" s="136"/>
      <c r="G16" s="106"/>
      <c r="H16" s="129"/>
      <c r="I16" s="129"/>
      <c r="J16" s="129"/>
      <c r="K16" s="130"/>
      <c r="L16" s="131"/>
      <c r="M16" s="132"/>
      <c r="N16" s="130"/>
      <c r="O16" s="131"/>
      <c r="P16" s="128"/>
      <c r="Q16" s="109"/>
      <c r="R16" s="109"/>
      <c r="S16" s="109"/>
      <c r="T16" s="109"/>
      <c r="U16" s="105"/>
      <c r="V16" s="106"/>
    </row>
    <row r="17" spans="1:22" ht="16.5" customHeight="1" x14ac:dyDescent="0.25">
      <c r="A17" s="133"/>
      <c r="B17" s="134"/>
      <c r="C17" s="137"/>
      <c r="D17" s="137"/>
      <c r="E17" s="137"/>
      <c r="F17" s="137"/>
      <c r="G17" s="106"/>
      <c r="H17" s="129"/>
      <c r="I17" s="129"/>
      <c r="J17" s="129"/>
      <c r="K17" s="130"/>
      <c r="L17" s="131"/>
      <c r="M17" s="132"/>
      <c r="N17" s="130"/>
      <c r="O17" s="131"/>
      <c r="P17" s="128"/>
      <c r="Q17" s="109"/>
      <c r="R17" s="109"/>
      <c r="S17" s="109"/>
      <c r="T17" s="109"/>
      <c r="U17" s="105"/>
      <c r="V17" s="106"/>
    </row>
    <row r="18" spans="1:22" ht="16.5" customHeight="1" x14ac:dyDescent="0.25">
      <c r="A18" s="133">
        <v>4</v>
      </c>
      <c r="B18" s="134" t="str">
        <f>IF(C18="","",
IF('1. Punto de Partida'!$C$6="","",'1. Punto de Partida'!$C$6))</f>
        <v/>
      </c>
      <c r="C18" s="135"/>
      <c r="D18" s="135"/>
      <c r="E18" s="135"/>
      <c r="F18" s="135"/>
      <c r="G18" s="106"/>
      <c r="H18" s="129"/>
      <c r="I18" s="129"/>
      <c r="J18" s="129"/>
      <c r="K18" s="130" t="str">
        <f t="shared" ref="K18" si="7">IFERROR(MID(J18,1,SEARCH(":",J18,1)-1),"")</f>
        <v/>
      </c>
      <c r="L18" s="131" t="str">
        <f t="shared" ref="L18" si="8">IF(OR(K18="Rara vez",K18="Muy Baja"),0.2,
IF(OR(K18="Improbable",K18="Baja"),0.4,
IF(OR(K18="Posible",K18="Media"),0.6,
IF(OR(K18="Probable",K18="Alta"),0.8,
IF(OR(K18="Casi seguro",K18="Muy Alta"),1,"")))))</f>
        <v/>
      </c>
      <c r="M18" s="132"/>
      <c r="N18" s="130"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131" t="str">
        <f t="shared" ref="O18" si="9">IF(N18="Leve",0.2,
IF(N18="Menor",0.4,
IF(N18="Moderado",0.6,
IF(N18="Mayor",0.8,
IF(N18="Catastrófico",1,"")))))</f>
        <v/>
      </c>
      <c r="P18" s="128" t="str">
        <f t="shared" ref="P18" si="10">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109"/>
      <c r="R18" s="109"/>
      <c r="S18" s="109"/>
      <c r="T18" s="109"/>
      <c r="U18" s="105" t="str">
        <f t="shared" ref="U18" si="11">IF(S18="","","Cuatrimestral")</f>
        <v/>
      </c>
      <c r="V18" s="106"/>
    </row>
    <row r="19" spans="1:22" ht="15" customHeight="1" x14ac:dyDescent="0.25">
      <c r="A19" s="133"/>
      <c r="B19" s="134"/>
      <c r="C19" s="136"/>
      <c r="D19" s="136"/>
      <c r="E19" s="136"/>
      <c r="F19" s="136"/>
      <c r="G19" s="106"/>
      <c r="H19" s="129"/>
      <c r="I19" s="129"/>
      <c r="J19" s="129"/>
      <c r="K19" s="130"/>
      <c r="L19" s="131"/>
      <c r="M19" s="132"/>
      <c r="N19" s="130"/>
      <c r="O19" s="131"/>
      <c r="P19" s="128"/>
      <c r="Q19" s="109"/>
      <c r="R19" s="109"/>
      <c r="S19" s="109"/>
      <c r="T19" s="109"/>
      <c r="U19" s="105"/>
      <c r="V19" s="106"/>
    </row>
    <row r="20" spans="1:22" ht="15" customHeight="1" x14ac:dyDescent="0.25">
      <c r="A20" s="133"/>
      <c r="B20" s="134"/>
      <c r="C20" s="137"/>
      <c r="D20" s="137"/>
      <c r="E20" s="137"/>
      <c r="F20" s="137"/>
      <c r="G20" s="106"/>
      <c r="H20" s="129"/>
      <c r="I20" s="129"/>
      <c r="J20" s="129"/>
      <c r="K20" s="130"/>
      <c r="L20" s="131"/>
      <c r="M20" s="132"/>
      <c r="N20" s="130"/>
      <c r="O20" s="131"/>
      <c r="P20" s="128"/>
      <c r="Q20" s="109"/>
      <c r="R20" s="109"/>
      <c r="S20" s="109"/>
      <c r="T20" s="109"/>
      <c r="U20" s="105"/>
      <c r="V20" s="106"/>
    </row>
    <row r="21" spans="1:22" ht="16.5" customHeight="1" x14ac:dyDescent="0.25">
      <c r="A21" s="133">
        <v>5</v>
      </c>
      <c r="B21" s="134" t="str">
        <f>IF(C21="","",
IF('1. Punto de Partida'!$C$6="","",'1. Punto de Partida'!$C$6))</f>
        <v/>
      </c>
      <c r="C21" s="135"/>
      <c r="D21" s="135"/>
      <c r="E21" s="135"/>
      <c r="F21" s="135"/>
      <c r="G21" s="106"/>
      <c r="H21" s="129"/>
      <c r="I21" s="129"/>
      <c r="J21" s="129"/>
      <c r="K21" s="130" t="str">
        <f t="shared" ref="K21" si="12">IFERROR(MID(J21,1,SEARCH(":",J21,1)-1),"")</f>
        <v/>
      </c>
      <c r="L21" s="131" t="str">
        <f t="shared" ref="L21" si="13">IF(OR(K21="Rara vez",K21="Muy Baja"),0.2,
IF(OR(K21="Improbable",K21="Baja"),0.4,
IF(OR(K21="Posible",K21="Media"),0.6,
IF(OR(K21="Probable",K21="Alta"),0.8,
IF(OR(K21="Casi seguro",K21="Muy Alta"),1,"")))))</f>
        <v/>
      </c>
      <c r="M21" s="132"/>
      <c r="N21" s="130"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131" t="str">
        <f t="shared" ref="O21" si="14">IF(N21="Leve",0.2,
IF(N21="Menor",0.4,
IF(N21="Moderado",0.6,
IF(N21="Mayor",0.8,
IF(N21="Catastrófico",1,"")))))</f>
        <v/>
      </c>
      <c r="P21" s="128" t="str">
        <f t="shared" ref="P21:P66" si="15">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109"/>
      <c r="R21" s="109"/>
      <c r="S21" s="109"/>
      <c r="T21" s="109"/>
      <c r="U21" s="105" t="str">
        <f t="shared" ref="U21" si="16">IF(S21="","","Cuatrimestral")</f>
        <v/>
      </c>
      <c r="V21" s="106"/>
    </row>
    <row r="22" spans="1:22" ht="15" customHeight="1" x14ac:dyDescent="0.25">
      <c r="A22" s="133"/>
      <c r="B22" s="134"/>
      <c r="C22" s="136"/>
      <c r="D22" s="136"/>
      <c r="E22" s="136"/>
      <c r="F22" s="136"/>
      <c r="G22" s="106"/>
      <c r="H22" s="129"/>
      <c r="I22" s="129"/>
      <c r="J22" s="129"/>
      <c r="K22" s="130"/>
      <c r="L22" s="131"/>
      <c r="M22" s="132"/>
      <c r="N22" s="130"/>
      <c r="O22" s="131"/>
      <c r="P22" s="128"/>
      <c r="Q22" s="109"/>
      <c r="R22" s="109"/>
      <c r="S22" s="109"/>
      <c r="T22" s="109"/>
      <c r="U22" s="105"/>
      <c r="V22" s="106"/>
    </row>
    <row r="23" spans="1:22" ht="15" customHeight="1" x14ac:dyDescent="0.25">
      <c r="A23" s="133"/>
      <c r="B23" s="134"/>
      <c r="C23" s="137"/>
      <c r="D23" s="137"/>
      <c r="E23" s="137"/>
      <c r="F23" s="137"/>
      <c r="G23" s="106"/>
      <c r="H23" s="129"/>
      <c r="I23" s="129"/>
      <c r="J23" s="129"/>
      <c r="K23" s="130"/>
      <c r="L23" s="131"/>
      <c r="M23" s="132"/>
      <c r="N23" s="130"/>
      <c r="O23" s="131"/>
      <c r="P23" s="128"/>
      <c r="Q23" s="109"/>
      <c r="R23" s="109"/>
      <c r="S23" s="109"/>
      <c r="T23" s="109"/>
      <c r="U23" s="105"/>
      <c r="V23" s="106"/>
    </row>
    <row r="24" spans="1:22" ht="16.5" customHeight="1" x14ac:dyDescent="0.25">
      <c r="A24" s="133">
        <v>6</v>
      </c>
      <c r="B24" s="134" t="str">
        <f>IF(C24="","",
IF('1. Punto de Partida'!$C$6="","",'1. Punto de Partida'!$C$6))</f>
        <v/>
      </c>
      <c r="C24" s="135"/>
      <c r="D24" s="135"/>
      <c r="E24" s="135"/>
      <c r="F24" s="135"/>
      <c r="G24" s="106"/>
      <c r="H24" s="129"/>
      <c r="I24" s="129"/>
      <c r="J24" s="129"/>
      <c r="K24" s="130" t="str">
        <f t="shared" ref="K24" si="17">IFERROR(MID(J24,1,SEARCH(":",J24,1)-1),"")</f>
        <v/>
      </c>
      <c r="L24" s="131" t="str">
        <f t="shared" ref="L24" si="18">IF(OR(K24="Rara vez",K24="Muy Baja"),0.2,
IF(OR(K24="Improbable",K24="Baja"),0.4,
IF(OR(K24="Posible",K24="Media"),0.6,
IF(OR(K24="Probable",K24="Alta"),0.8,
IF(OR(K24="Casi seguro",K24="Muy Alta"),1,"")))))</f>
        <v/>
      </c>
      <c r="M24" s="132"/>
      <c r="N24" s="130"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131" t="str">
        <f t="shared" ref="O24" si="19">IF(N24="Leve",0.2,
IF(N24="Menor",0.4,
IF(N24="Moderado",0.6,
IF(N24="Mayor",0.8,
IF(N24="Catastrófico",1,"")))))</f>
        <v/>
      </c>
      <c r="P24" s="128" t="str">
        <f t="shared" si="15"/>
        <v/>
      </c>
      <c r="Q24" s="109"/>
      <c r="R24" s="109"/>
      <c r="S24" s="109"/>
      <c r="T24" s="109"/>
      <c r="U24" s="105" t="str">
        <f t="shared" ref="U24" si="20">IF(S24="","","Cuatrimestral")</f>
        <v/>
      </c>
      <c r="V24" s="106"/>
    </row>
    <row r="25" spans="1:22" ht="15" customHeight="1" x14ac:dyDescent="0.25">
      <c r="A25" s="133"/>
      <c r="B25" s="134"/>
      <c r="C25" s="136"/>
      <c r="D25" s="136"/>
      <c r="E25" s="136"/>
      <c r="F25" s="136"/>
      <c r="G25" s="106"/>
      <c r="H25" s="129"/>
      <c r="I25" s="129"/>
      <c r="J25" s="129"/>
      <c r="K25" s="130"/>
      <c r="L25" s="131"/>
      <c r="M25" s="132"/>
      <c r="N25" s="130"/>
      <c r="O25" s="131"/>
      <c r="P25" s="128"/>
      <c r="Q25" s="109"/>
      <c r="R25" s="109"/>
      <c r="S25" s="109"/>
      <c r="T25" s="109"/>
      <c r="U25" s="105"/>
      <c r="V25" s="106"/>
    </row>
    <row r="26" spans="1:22" ht="15" customHeight="1" x14ac:dyDescent="0.25">
      <c r="A26" s="133"/>
      <c r="B26" s="134"/>
      <c r="C26" s="137"/>
      <c r="D26" s="137"/>
      <c r="E26" s="137"/>
      <c r="F26" s="137"/>
      <c r="G26" s="106"/>
      <c r="H26" s="129"/>
      <c r="I26" s="129"/>
      <c r="J26" s="129"/>
      <c r="K26" s="130"/>
      <c r="L26" s="131"/>
      <c r="M26" s="132"/>
      <c r="N26" s="130"/>
      <c r="O26" s="131"/>
      <c r="P26" s="128"/>
      <c r="Q26" s="109"/>
      <c r="R26" s="109"/>
      <c r="S26" s="109"/>
      <c r="T26" s="109"/>
      <c r="U26" s="105"/>
      <c r="V26" s="106"/>
    </row>
    <row r="27" spans="1:22" ht="16.5" customHeight="1" x14ac:dyDescent="0.25">
      <c r="A27" s="133">
        <v>7</v>
      </c>
      <c r="B27" s="134" t="str">
        <f>IF(C27="","",
IF('1. Punto de Partida'!$C$6="","",'1. Punto de Partida'!$C$6))</f>
        <v/>
      </c>
      <c r="C27" s="135"/>
      <c r="D27" s="135"/>
      <c r="E27" s="135"/>
      <c r="F27" s="135"/>
      <c r="G27" s="106"/>
      <c r="H27" s="129"/>
      <c r="I27" s="129"/>
      <c r="J27" s="129"/>
      <c r="K27" s="130" t="str">
        <f t="shared" ref="K27" si="21">IFERROR(MID(J27,1,SEARCH(":",J27,1)-1),"")</f>
        <v/>
      </c>
      <c r="L27" s="131" t="str">
        <f t="shared" ref="L27" si="22">IF(OR(K27="Rara vez",K27="Muy Baja"),0.2,
IF(OR(K27="Improbable",K27="Baja"),0.4,
IF(OR(K27="Posible",K27="Media"),0.6,
IF(OR(K27="Probable",K27="Alta"),0.8,
IF(OR(K27="Casi seguro",K27="Muy Alta"),1,"")))))</f>
        <v/>
      </c>
      <c r="M27" s="132"/>
      <c r="N27" s="130"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31" t="str">
        <f t="shared" ref="O27" si="23">IF(N27="Leve",0.2,
IF(N27="Menor",0.4,
IF(N27="Moderado",0.6,
IF(N27="Mayor",0.8,
IF(N27="Catastrófico",1,"")))))</f>
        <v/>
      </c>
      <c r="P27" s="128" t="str">
        <f t="shared" si="15"/>
        <v/>
      </c>
      <c r="Q27" s="109"/>
      <c r="R27" s="109"/>
      <c r="S27" s="109"/>
      <c r="T27" s="109"/>
      <c r="U27" s="105" t="str">
        <f t="shared" ref="U27" si="24">IF(S27="","","Cuatrimestral")</f>
        <v/>
      </c>
      <c r="V27" s="106"/>
    </row>
    <row r="28" spans="1:22" ht="15" customHeight="1" x14ac:dyDescent="0.25">
      <c r="A28" s="133"/>
      <c r="B28" s="134"/>
      <c r="C28" s="136"/>
      <c r="D28" s="136"/>
      <c r="E28" s="136"/>
      <c r="F28" s="136"/>
      <c r="G28" s="106"/>
      <c r="H28" s="129"/>
      <c r="I28" s="129"/>
      <c r="J28" s="129"/>
      <c r="K28" s="130"/>
      <c r="L28" s="131"/>
      <c r="M28" s="132"/>
      <c r="N28" s="130"/>
      <c r="O28" s="131"/>
      <c r="P28" s="128"/>
      <c r="Q28" s="109"/>
      <c r="R28" s="109"/>
      <c r="S28" s="109"/>
      <c r="T28" s="109"/>
      <c r="U28" s="105"/>
      <c r="V28" s="106"/>
    </row>
    <row r="29" spans="1:22" ht="15" customHeight="1" x14ac:dyDescent="0.25">
      <c r="A29" s="133"/>
      <c r="B29" s="134"/>
      <c r="C29" s="137"/>
      <c r="D29" s="137"/>
      <c r="E29" s="137"/>
      <c r="F29" s="137"/>
      <c r="G29" s="106"/>
      <c r="H29" s="129"/>
      <c r="I29" s="129"/>
      <c r="J29" s="129"/>
      <c r="K29" s="130"/>
      <c r="L29" s="131"/>
      <c r="M29" s="132"/>
      <c r="N29" s="130"/>
      <c r="O29" s="131"/>
      <c r="P29" s="128"/>
      <c r="Q29" s="109"/>
      <c r="R29" s="109"/>
      <c r="S29" s="109"/>
      <c r="T29" s="109"/>
      <c r="U29" s="105"/>
      <c r="V29" s="106"/>
    </row>
    <row r="30" spans="1:22" ht="16.5" customHeight="1" x14ac:dyDescent="0.25">
      <c r="A30" s="133">
        <v>8</v>
      </c>
      <c r="B30" s="134" t="str">
        <f>IF(C30="","",
IF('1. Punto de Partida'!$C$6="","",'1. Punto de Partida'!$C$6))</f>
        <v/>
      </c>
      <c r="C30" s="135"/>
      <c r="D30" s="135"/>
      <c r="E30" s="135"/>
      <c r="F30" s="135"/>
      <c r="G30" s="106"/>
      <c r="H30" s="129"/>
      <c r="I30" s="129"/>
      <c r="J30" s="129"/>
      <c r="K30" s="130" t="str">
        <f t="shared" ref="K30" si="25">IFERROR(MID(J30,1,SEARCH(":",J30,1)-1),"")</f>
        <v/>
      </c>
      <c r="L30" s="131" t="str">
        <f t="shared" ref="L30" si="26">IF(OR(K30="Rara vez",K30="Muy Baja"),0.2,
IF(OR(K30="Improbable",K30="Baja"),0.4,
IF(OR(K30="Posible",K30="Media"),0.6,
IF(OR(K30="Probable",K30="Alta"),0.8,
IF(OR(K30="Casi seguro",K30="Muy Alta"),1,"")))))</f>
        <v/>
      </c>
      <c r="M30" s="132"/>
      <c r="N30" s="130"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31" t="str">
        <f t="shared" ref="O30" si="27">IF(N30="Leve",0.2,
IF(N30="Menor",0.4,
IF(N30="Moderado",0.6,
IF(N30="Mayor",0.8,
IF(N30="Catastrófico",1,"")))))</f>
        <v/>
      </c>
      <c r="P30" s="128" t="str">
        <f t="shared" si="15"/>
        <v/>
      </c>
      <c r="Q30" s="109"/>
      <c r="R30" s="109"/>
      <c r="S30" s="109"/>
      <c r="T30" s="109"/>
      <c r="U30" s="105" t="str">
        <f t="shared" ref="U30" si="28">IF(S30="","","Cuatrimestral")</f>
        <v/>
      </c>
      <c r="V30" s="106"/>
    </row>
    <row r="31" spans="1:22" ht="15" customHeight="1" x14ac:dyDescent="0.25">
      <c r="A31" s="133"/>
      <c r="B31" s="134"/>
      <c r="C31" s="136"/>
      <c r="D31" s="136"/>
      <c r="E31" s="136"/>
      <c r="F31" s="136"/>
      <c r="G31" s="106"/>
      <c r="H31" s="129"/>
      <c r="I31" s="129"/>
      <c r="J31" s="129"/>
      <c r="K31" s="130"/>
      <c r="L31" s="131"/>
      <c r="M31" s="132"/>
      <c r="N31" s="130"/>
      <c r="O31" s="131"/>
      <c r="P31" s="128"/>
      <c r="Q31" s="109"/>
      <c r="R31" s="109"/>
      <c r="S31" s="109"/>
      <c r="T31" s="109"/>
      <c r="U31" s="105"/>
      <c r="V31" s="106"/>
    </row>
    <row r="32" spans="1:22" ht="15" customHeight="1" x14ac:dyDescent="0.25">
      <c r="A32" s="133"/>
      <c r="B32" s="134"/>
      <c r="C32" s="137"/>
      <c r="D32" s="137"/>
      <c r="E32" s="137"/>
      <c r="F32" s="137"/>
      <c r="G32" s="106"/>
      <c r="H32" s="129"/>
      <c r="I32" s="129"/>
      <c r="J32" s="129"/>
      <c r="K32" s="130"/>
      <c r="L32" s="131"/>
      <c r="M32" s="132"/>
      <c r="N32" s="130"/>
      <c r="O32" s="131"/>
      <c r="P32" s="128"/>
      <c r="Q32" s="109"/>
      <c r="R32" s="109"/>
      <c r="S32" s="109"/>
      <c r="T32" s="109"/>
      <c r="U32" s="105"/>
      <c r="V32" s="106"/>
    </row>
    <row r="33" spans="1:22" ht="16.5" customHeight="1" x14ac:dyDescent="0.25">
      <c r="A33" s="133">
        <v>9</v>
      </c>
      <c r="B33" s="134" t="str">
        <f>IF(C33="","",
IF('1. Punto de Partida'!$C$6="","",'1. Punto de Partida'!$C$6))</f>
        <v/>
      </c>
      <c r="C33" s="135"/>
      <c r="D33" s="135"/>
      <c r="E33" s="135"/>
      <c r="F33" s="135"/>
      <c r="G33" s="106"/>
      <c r="H33" s="129"/>
      <c r="I33" s="129"/>
      <c r="J33" s="129"/>
      <c r="K33" s="130" t="str">
        <f t="shared" ref="K33" si="29">IFERROR(MID(J33,1,SEARCH(":",J33,1)-1),"")</f>
        <v/>
      </c>
      <c r="L33" s="131" t="str">
        <f t="shared" ref="L33" si="30">IF(OR(K33="Rara vez",K33="Muy Baja"),0.2,
IF(OR(K33="Improbable",K33="Baja"),0.4,
IF(OR(K33="Posible",K33="Media"),0.6,
IF(OR(K33="Probable",K33="Alta"),0.8,
IF(OR(K33="Casi seguro",K33="Muy Alta"),1,"")))))</f>
        <v/>
      </c>
      <c r="M33" s="132"/>
      <c r="N33" s="130"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31" t="str">
        <f t="shared" ref="O33" si="31">IF(N33="Leve",0.2,
IF(N33="Menor",0.4,
IF(N33="Moderado",0.6,
IF(N33="Mayor",0.8,
IF(N33="Catastrófico",1,"")))))</f>
        <v/>
      </c>
      <c r="P33" s="128" t="str">
        <f t="shared" si="15"/>
        <v/>
      </c>
      <c r="Q33" s="109"/>
      <c r="R33" s="109"/>
      <c r="S33" s="109"/>
      <c r="T33" s="109"/>
      <c r="U33" s="105" t="str">
        <f t="shared" ref="U33" si="32">IF(S33="","","Cuatrimestral")</f>
        <v/>
      </c>
      <c r="V33" s="106"/>
    </row>
    <row r="34" spans="1:22" ht="15" customHeight="1" x14ac:dyDescent="0.25">
      <c r="A34" s="133"/>
      <c r="B34" s="134"/>
      <c r="C34" s="136"/>
      <c r="D34" s="136"/>
      <c r="E34" s="136"/>
      <c r="F34" s="136"/>
      <c r="G34" s="106"/>
      <c r="H34" s="129"/>
      <c r="I34" s="129"/>
      <c r="J34" s="129"/>
      <c r="K34" s="130"/>
      <c r="L34" s="131"/>
      <c r="M34" s="132"/>
      <c r="N34" s="130"/>
      <c r="O34" s="131"/>
      <c r="P34" s="128"/>
      <c r="Q34" s="109"/>
      <c r="R34" s="109"/>
      <c r="S34" s="109"/>
      <c r="T34" s="109"/>
      <c r="U34" s="105"/>
      <c r="V34" s="106"/>
    </row>
    <row r="35" spans="1:22" ht="15" customHeight="1" x14ac:dyDescent="0.25">
      <c r="A35" s="133"/>
      <c r="B35" s="134"/>
      <c r="C35" s="137"/>
      <c r="D35" s="137"/>
      <c r="E35" s="137"/>
      <c r="F35" s="137"/>
      <c r="G35" s="106"/>
      <c r="H35" s="129"/>
      <c r="I35" s="129"/>
      <c r="J35" s="129"/>
      <c r="K35" s="130"/>
      <c r="L35" s="131"/>
      <c r="M35" s="132"/>
      <c r="N35" s="130"/>
      <c r="O35" s="131"/>
      <c r="P35" s="128"/>
      <c r="Q35" s="109"/>
      <c r="R35" s="109"/>
      <c r="S35" s="109"/>
      <c r="T35" s="109"/>
      <c r="U35" s="105"/>
      <c r="V35" s="106"/>
    </row>
    <row r="36" spans="1:22" ht="16.5" customHeight="1" x14ac:dyDescent="0.25">
      <c r="A36" s="133">
        <v>10</v>
      </c>
      <c r="B36" s="134" t="str">
        <f>IF(C36="","",
IF('1. Punto de Partida'!$C$6="","",'1. Punto de Partida'!$C$6))</f>
        <v/>
      </c>
      <c r="C36" s="135"/>
      <c r="D36" s="135"/>
      <c r="E36" s="135"/>
      <c r="F36" s="135"/>
      <c r="G36" s="106"/>
      <c r="H36" s="129"/>
      <c r="I36" s="129"/>
      <c r="J36" s="129"/>
      <c r="K36" s="130" t="str">
        <f t="shared" ref="K36" si="33">IFERROR(MID(J36,1,SEARCH(":",J36,1)-1),"")</f>
        <v/>
      </c>
      <c r="L36" s="131" t="str">
        <f t="shared" ref="L36" si="34">IF(OR(K36="Rara vez",K36="Muy Baja"),0.2,
IF(OR(K36="Improbable",K36="Baja"),0.4,
IF(OR(K36="Posible",K36="Media"),0.6,
IF(OR(K36="Probable",K36="Alta"),0.8,
IF(OR(K36="Casi seguro",K36="Muy Alta"),1,"")))))</f>
        <v/>
      </c>
      <c r="M36" s="132"/>
      <c r="N36" s="130"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31" t="str">
        <f t="shared" ref="O36" si="35">IF(N36="Leve",0.2,
IF(N36="Menor",0.4,
IF(N36="Moderado",0.6,
IF(N36="Mayor",0.8,
IF(N36="Catastrófico",1,"")))))</f>
        <v/>
      </c>
      <c r="P36" s="128" t="str">
        <f t="shared" si="15"/>
        <v/>
      </c>
      <c r="Q36" s="109"/>
      <c r="R36" s="109"/>
      <c r="S36" s="109"/>
      <c r="T36" s="109"/>
      <c r="U36" s="105" t="str">
        <f t="shared" ref="U36" si="36">IF(S36="","","Cuatrimestral")</f>
        <v/>
      </c>
      <c r="V36" s="106"/>
    </row>
    <row r="37" spans="1:22" ht="15" customHeight="1" x14ac:dyDescent="0.25">
      <c r="A37" s="133"/>
      <c r="B37" s="134"/>
      <c r="C37" s="136"/>
      <c r="D37" s="136"/>
      <c r="E37" s="136"/>
      <c r="F37" s="136"/>
      <c r="G37" s="106"/>
      <c r="H37" s="129"/>
      <c r="I37" s="129"/>
      <c r="J37" s="129"/>
      <c r="K37" s="130"/>
      <c r="L37" s="131"/>
      <c r="M37" s="132"/>
      <c r="N37" s="130"/>
      <c r="O37" s="131"/>
      <c r="P37" s="128"/>
      <c r="Q37" s="109"/>
      <c r="R37" s="109"/>
      <c r="S37" s="109"/>
      <c r="T37" s="109"/>
      <c r="U37" s="105"/>
      <c r="V37" s="106"/>
    </row>
    <row r="38" spans="1:22" ht="15" customHeight="1" x14ac:dyDescent="0.25">
      <c r="A38" s="133"/>
      <c r="B38" s="134"/>
      <c r="C38" s="137"/>
      <c r="D38" s="137"/>
      <c r="E38" s="137"/>
      <c r="F38" s="137"/>
      <c r="G38" s="106"/>
      <c r="H38" s="129"/>
      <c r="I38" s="129"/>
      <c r="J38" s="129"/>
      <c r="K38" s="130"/>
      <c r="L38" s="131"/>
      <c r="M38" s="132"/>
      <c r="N38" s="130"/>
      <c r="O38" s="131"/>
      <c r="P38" s="128"/>
      <c r="Q38" s="109"/>
      <c r="R38" s="109"/>
      <c r="S38" s="109"/>
      <c r="T38" s="109"/>
      <c r="U38" s="105"/>
      <c r="V38" s="106"/>
    </row>
    <row r="39" spans="1:22" ht="16.5" customHeight="1" x14ac:dyDescent="0.25">
      <c r="A39" s="133">
        <v>11</v>
      </c>
      <c r="B39" s="134" t="str">
        <f>IF(C39="","",
IF('1. Punto de Partida'!$C$6="","",'1. Punto de Partida'!$C$6))</f>
        <v/>
      </c>
      <c r="C39" s="135"/>
      <c r="D39" s="135"/>
      <c r="E39" s="135"/>
      <c r="F39" s="135"/>
      <c r="G39" s="106"/>
      <c r="H39" s="129"/>
      <c r="I39" s="129"/>
      <c r="J39" s="129"/>
      <c r="K39" s="130" t="str">
        <f t="shared" ref="K39" si="37">IFERROR(MID(J39,1,SEARCH(":",J39,1)-1),"")</f>
        <v/>
      </c>
      <c r="L39" s="131" t="str">
        <f t="shared" ref="L39" si="38">IF(OR(K39="Rara vez",K39="Muy Baja"),0.2,
IF(OR(K39="Improbable",K39="Baja"),0.4,
IF(OR(K39="Posible",K39="Media"),0.6,
IF(OR(K39="Probable",K39="Alta"),0.8,
IF(OR(K39="Casi seguro",K39="Muy Alta"),1,"")))))</f>
        <v/>
      </c>
      <c r="M39" s="132"/>
      <c r="N39" s="130"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31" t="str">
        <f t="shared" ref="O39" si="39">IF(N39="Leve",0.2,
IF(N39="Menor",0.4,
IF(N39="Moderado",0.6,
IF(N39="Mayor",0.8,
IF(N39="Catastrófico",1,"")))))</f>
        <v/>
      </c>
      <c r="P39" s="128" t="str">
        <f t="shared" si="15"/>
        <v/>
      </c>
      <c r="Q39" s="109"/>
      <c r="R39" s="109"/>
      <c r="S39" s="109"/>
      <c r="T39" s="109"/>
      <c r="U39" s="105" t="str">
        <f t="shared" ref="U39" si="40">IF(S39="","","Cuatrimestral")</f>
        <v/>
      </c>
      <c r="V39" s="106"/>
    </row>
    <row r="40" spans="1:22" ht="15" customHeight="1" x14ac:dyDescent="0.25">
      <c r="A40" s="133"/>
      <c r="B40" s="134"/>
      <c r="C40" s="136"/>
      <c r="D40" s="136"/>
      <c r="E40" s="136"/>
      <c r="F40" s="136"/>
      <c r="G40" s="106"/>
      <c r="H40" s="129"/>
      <c r="I40" s="129"/>
      <c r="J40" s="129"/>
      <c r="K40" s="130"/>
      <c r="L40" s="131"/>
      <c r="M40" s="132"/>
      <c r="N40" s="130"/>
      <c r="O40" s="131"/>
      <c r="P40" s="128"/>
      <c r="Q40" s="109"/>
      <c r="R40" s="109"/>
      <c r="S40" s="109"/>
      <c r="T40" s="109"/>
      <c r="U40" s="105"/>
      <c r="V40" s="106"/>
    </row>
    <row r="41" spans="1:22" ht="15" customHeight="1" x14ac:dyDescent="0.25">
      <c r="A41" s="133"/>
      <c r="B41" s="134"/>
      <c r="C41" s="137"/>
      <c r="D41" s="137"/>
      <c r="E41" s="137"/>
      <c r="F41" s="137"/>
      <c r="G41" s="106"/>
      <c r="H41" s="129"/>
      <c r="I41" s="129"/>
      <c r="J41" s="129"/>
      <c r="K41" s="130"/>
      <c r="L41" s="131"/>
      <c r="M41" s="132"/>
      <c r="N41" s="130"/>
      <c r="O41" s="131"/>
      <c r="P41" s="128"/>
      <c r="Q41" s="109"/>
      <c r="R41" s="109"/>
      <c r="S41" s="109"/>
      <c r="T41" s="109"/>
      <c r="U41" s="105"/>
      <c r="V41" s="106"/>
    </row>
    <row r="42" spans="1:22" ht="16.5" customHeight="1" x14ac:dyDescent="0.25">
      <c r="A42" s="133">
        <v>12</v>
      </c>
      <c r="B42" s="134" t="str">
        <f>IF(C42="","",
IF('1. Punto de Partida'!$C$6="","",'1. Punto de Partida'!$C$6))</f>
        <v/>
      </c>
      <c r="C42" s="135"/>
      <c r="D42" s="135"/>
      <c r="E42" s="135"/>
      <c r="F42" s="135"/>
      <c r="G42" s="106"/>
      <c r="H42" s="129"/>
      <c r="I42" s="129"/>
      <c r="J42" s="129"/>
      <c r="K42" s="130" t="str">
        <f t="shared" ref="K42" si="41">IFERROR(MID(J42,1,SEARCH(":",J42,1)-1),"")</f>
        <v/>
      </c>
      <c r="L42" s="131" t="str">
        <f t="shared" ref="L42" si="42">IF(OR(K42="Rara vez",K42="Muy Baja"),0.2,
IF(OR(K42="Improbable",K42="Baja"),0.4,
IF(OR(K42="Posible",K42="Media"),0.6,
IF(OR(K42="Probable",K42="Alta"),0.8,
IF(OR(K42="Casi seguro",K42="Muy Alta"),1,"")))))</f>
        <v/>
      </c>
      <c r="M42" s="132"/>
      <c r="N42" s="130"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31" t="str">
        <f t="shared" ref="O42" si="43">IF(N42="Leve",0.2,
IF(N42="Menor",0.4,
IF(N42="Moderado",0.6,
IF(N42="Mayor",0.8,
IF(N42="Catastrófico",1,"")))))</f>
        <v/>
      </c>
      <c r="P42" s="128" t="str">
        <f t="shared" si="15"/>
        <v/>
      </c>
      <c r="Q42" s="109"/>
      <c r="R42" s="109"/>
      <c r="S42" s="109"/>
      <c r="T42" s="109"/>
      <c r="U42" s="105" t="str">
        <f t="shared" ref="U42" si="44">IF(S42="","","Cuatrimestral")</f>
        <v/>
      </c>
      <c r="V42" s="106"/>
    </row>
    <row r="43" spans="1:22" ht="15" customHeight="1" x14ac:dyDescent="0.25">
      <c r="A43" s="133"/>
      <c r="B43" s="134"/>
      <c r="C43" s="136"/>
      <c r="D43" s="136"/>
      <c r="E43" s="136"/>
      <c r="F43" s="136"/>
      <c r="G43" s="106"/>
      <c r="H43" s="129"/>
      <c r="I43" s="129"/>
      <c r="J43" s="129"/>
      <c r="K43" s="130"/>
      <c r="L43" s="131"/>
      <c r="M43" s="132"/>
      <c r="N43" s="130"/>
      <c r="O43" s="131"/>
      <c r="P43" s="128"/>
      <c r="Q43" s="109"/>
      <c r="R43" s="109"/>
      <c r="S43" s="109"/>
      <c r="T43" s="109"/>
      <c r="U43" s="105"/>
      <c r="V43" s="106"/>
    </row>
    <row r="44" spans="1:22" ht="15" customHeight="1" x14ac:dyDescent="0.25">
      <c r="A44" s="133"/>
      <c r="B44" s="134"/>
      <c r="C44" s="137"/>
      <c r="D44" s="137"/>
      <c r="E44" s="137"/>
      <c r="F44" s="137"/>
      <c r="G44" s="106"/>
      <c r="H44" s="129"/>
      <c r="I44" s="129"/>
      <c r="J44" s="129"/>
      <c r="K44" s="130"/>
      <c r="L44" s="131"/>
      <c r="M44" s="132"/>
      <c r="N44" s="130"/>
      <c r="O44" s="131"/>
      <c r="P44" s="128"/>
      <c r="Q44" s="109"/>
      <c r="R44" s="109"/>
      <c r="S44" s="109"/>
      <c r="T44" s="109"/>
      <c r="U44" s="105"/>
      <c r="V44" s="106"/>
    </row>
    <row r="45" spans="1:22" ht="16.5" customHeight="1" x14ac:dyDescent="0.25">
      <c r="A45" s="133">
        <v>13</v>
      </c>
      <c r="B45" s="134" t="str">
        <f>IF(C45="","",
IF('1. Punto de Partida'!$C$6="","",'1. Punto de Partida'!$C$6))</f>
        <v/>
      </c>
      <c r="C45" s="135"/>
      <c r="D45" s="135"/>
      <c r="E45" s="135"/>
      <c r="F45" s="135"/>
      <c r="G45" s="106"/>
      <c r="H45" s="129"/>
      <c r="I45" s="129"/>
      <c r="J45" s="129"/>
      <c r="K45" s="130" t="str">
        <f t="shared" ref="K45" si="45">IFERROR(MID(J45,1,SEARCH(":",J45,1)-1),"")</f>
        <v/>
      </c>
      <c r="L45" s="131" t="str">
        <f t="shared" ref="L45" si="46">IF(OR(K45="Rara vez",K45="Muy Baja"),0.2,
IF(OR(K45="Improbable",K45="Baja"),0.4,
IF(OR(K45="Posible",K45="Media"),0.6,
IF(OR(K45="Probable",K45="Alta"),0.8,
IF(OR(K45="Casi seguro",K45="Muy Alta"),1,"")))))</f>
        <v/>
      </c>
      <c r="M45" s="132"/>
      <c r="N45" s="130"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31" t="str">
        <f t="shared" ref="O45" si="47">IF(N45="Leve",0.2,
IF(N45="Menor",0.4,
IF(N45="Moderado",0.6,
IF(N45="Mayor",0.8,
IF(N45="Catastrófico",1,"")))))</f>
        <v/>
      </c>
      <c r="P45" s="128" t="str">
        <f t="shared" si="15"/>
        <v/>
      </c>
      <c r="Q45" s="109"/>
      <c r="R45" s="109"/>
      <c r="S45" s="109"/>
      <c r="T45" s="109"/>
      <c r="U45" s="105" t="str">
        <f t="shared" ref="U45" si="48">IF(S45="","","Cuatrimestral")</f>
        <v/>
      </c>
      <c r="V45" s="106"/>
    </row>
    <row r="46" spans="1:22" ht="15" customHeight="1" x14ac:dyDescent="0.25">
      <c r="A46" s="133"/>
      <c r="B46" s="134"/>
      <c r="C46" s="136"/>
      <c r="D46" s="136"/>
      <c r="E46" s="136"/>
      <c r="F46" s="136"/>
      <c r="G46" s="106"/>
      <c r="H46" s="129"/>
      <c r="I46" s="129"/>
      <c r="J46" s="129"/>
      <c r="K46" s="130"/>
      <c r="L46" s="131"/>
      <c r="M46" s="132"/>
      <c r="N46" s="130"/>
      <c r="O46" s="131"/>
      <c r="P46" s="128"/>
      <c r="Q46" s="109"/>
      <c r="R46" s="109"/>
      <c r="S46" s="109"/>
      <c r="T46" s="109"/>
      <c r="U46" s="105"/>
      <c r="V46" s="106"/>
    </row>
    <row r="47" spans="1:22" ht="15" customHeight="1" x14ac:dyDescent="0.25">
      <c r="A47" s="133"/>
      <c r="B47" s="134"/>
      <c r="C47" s="137"/>
      <c r="D47" s="137"/>
      <c r="E47" s="137"/>
      <c r="F47" s="137"/>
      <c r="G47" s="106"/>
      <c r="H47" s="129"/>
      <c r="I47" s="129"/>
      <c r="J47" s="129"/>
      <c r="K47" s="130"/>
      <c r="L47" s="131"/>
      <c r="M47" s="132"/>
      <c r="N47" s="130"/>
      <c r="O47" s="131"/>
      <c r="P47" s="128"/>
      <c r="Q47" s="109"/>
      <c r="R47" s="109"/>
      <c r="S47" s="109"/>
      <c r="T47" s="109"/>
      <c r="U47" s="105"/>
      <c r="V47" s="106"/>
    </row>
    <row r="48" spans="1:22" ht="16.5" customHeight="1" x14ac:dyDescent="0.25">
      <c r="A48" s="133">
        <v>14</v>
      </c>
      <c r="B48" s="134" t="str">
        <f>IF(C48="","",
IF('1. Punto de Partida'!$C$6="","",'1. Punto de Partida'!$C$6))</f>
        <v/>
      </c>
      <c r="C48" s="135"/>
      <c r="D48" s="135"/>
      <c r="E48" s="135"/>
      <c r="F48" s="135"/>
      <c r="G48" s="106"/>
      <c r="H48" s="129"/>
      <c r="I48" s="129"/>
      <c r="J48" s="129"/>
      <c r="K48" s="130" t="str">
        <f t="shared" ref="K48" si="49">IFERROR(MID(J48,1,SEARCH(":",J48,1)-1),"")</f>
        <v/>
      </c>
      <c r="L48" s="131" t="str">
        <f t="shared" ref="L48" si="50">IF(OR(K48="Rara vez",K48="Muy Baja"),0.2,
IF(OR(K48="Improbable",K48="Baja"),0.4,
IF(OR(K48="Posible",K48="Media"),0.6,
IF(OR(K48="Probable",K48="Alta"),0.8,
IF(OR(K48="Casi seguro",K48="Muy Alta"),1,"")))))</f>
        <v/>
      </c>
      <c r="M48" s="132"/>
      <c r="N48" s="130"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31" t="str">
        <f t="shared" ref="O48" si="51">IF(N48="Leve",0.2,
IF(N48="Menor",0.4,
IF(N48="Moderado",0.6,
IF(N48="Mayor",0.8,
IF(N48="Catastrófico",1,"")))))</f>
        <v/>
      </c>
      <c r="P48" s="128" t="str">
        <f t="shared" si="15"/>
        <v/>
      </c>
      <c r="Q48" s="109"/>
      <c r="R48" s="109"/>
      <c r="S48" s="109"/>
      <c r="T48" s="109"/>
      <c r="U48" s="105" t="str">
        <f t="shared" ref="U48" si="52">IF(S48="","","Cuatrimestral")</f>
        <v/>
      </c>
      <c r="V48" s="106"/>
    </row>
    <row r="49" spans="1:22" ht="15" customHeight="1" x14ac:dyDescent="0.25">
      <c r="A49" s="133"/>
      <c r="B49" s="134"/>
      <c r="C49" s="136"/>
      <c r="D49" s="136"/>
      <c r="E49" s="136"/>
      <c r="F49" s="136"/>
      <c r="G49" s="106"/>
      <c r="H49" s="129"/>
      <c r="I49" s="129"/>
      <c r="J49" s="129"/>
      <c r="K49" s="130"/>
      <c r="L49" s="131"/>
      <c r="M49" s="132"/>
      <c r="N49" s="130"/>
      <c r="O49" s="131"/>
      <c r="P49" s="128"/>
      <c r="Q49" s="109"/>
      <c r="R49" s="109"/>
      <c r="S49" s="109"/>
      <c r="T49" s="109"/>
      <c r="U49" s="105"/>
      <c r="V49" s="106"/>
    </row>
    <row r="50" spans="1:22" ht="15" customHeight="1" x14ac:dyDescent="0.25">
      <c r="A50" s="133"/>
      <c r="B50" s="134"/>
      <c r="C50" s="137"/>
      <c r="D50" s="137"/>
      <c r="E50" s="137"/>
      <c r="F50" s="137"/>
      <c r="G50" s="106"/>
      <c r="H50" s="129"/>
      <c r="I50" s="129"/>
      <c r="J50" s="129"/>
      <c r="K50" s="130"/>
      <c r="L50" s="131"/>
      <c r="M50" s="132"/>
      <c r="N50" s="130"/>
      <c r="O50" s="131"/>
      <c r="P50" s="128"/>
      <c r="Q50" s="109"/>
      <c r="R50" s="109"/>
      <c r="S50" s="109"/>
      <c r="T50" s="109"/>
      <c r="U50" s="105"/>
      <c r="V50" s="106"/>
    </row>
    <row r="51" spans="1:22" ht="16.5" customHeight="1" x14ac:dyDescent="0.25">
      <c r="A51" s="133">
        <v>15</v>
      </c>
      <c r="B51" s="134" t="str">
        <f>IF(C51="","",
IF('1. Punto de Partida'!$C$6="","",'1. Punto de Partida'!$C$6))</f>
        <v/>
      </c>
      <c r="C51" s="135"/>
      <c r="D51" s="135"/>
      <c r="E51" s="135"/>
      <c r="F51" s="135"/>
      <c r="G51" s="106"/>
      <c r="H51" s="129"/>
      <c r="I51" s="129"/>
      <c r="J51" s="129"/>
      <c r="K51" s="130" t="str">
        <f t="shared" ref="K51" si="53">IFERROR(MID(J51,1,SEARCH(":",J51,1)-1),"")</f>
        <v/>
      </c>
      <c r="L51" s="131" t="str">
        <f t="shared" ref="L51" si="54">IF(OR(K51="Rara vez",K51="Muy Baja"),0.2,
IF(OR(K51="Improbable",K51="Baja"),0.4,
IF(OR(K51="Posible",K51="Media"),0.6,
IF(OR(K51="Probable",K51="Alta"),0.8,
IF(OR(K51="Casi seguro",K51="Muy Alta"),1,"")))))</f>
        <v/>
      </c>
      <c r="M51" s="132"/>
      <c r="N51" s="130"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31" t="str">
        <f t="shared" ref="O51" si="55">IF(N51="Leve",0.2,
IF(N51="Menor",0.4,
IF(N51="Moderado",0.6,
IF(N51="Mayor",0.8,
IF(N51="Catastrófico",1,"")))))</f>
        <v/>
      </c>
      <c r="P51" s="128" t="str">
        <f t="shared" si="15"/>
        <v/>
      </c>
      <c r="Q51" s="109"/>
      <c r="R51" s="109"/>
      <c r="S51" s="109"/>
      <c r="T51" s="109"/>
      <c r="U51" s="105" t="str">
        <f t="shared" ref="U51" si="56">IF(S51="","","Cuatrimestral")</f>
        <v/>
      </c>
      <c r="V51" s="106"/>
    </row>
    <row r="52" spans="1:22" ht="15" customHeight="1" x14ac:dyDescent="0.25">
      <c r="A52" s="133"/>
      <c r="B52" s="134"/>
      <c r="C52" s="136"/>
      <c r="D52" s="136"/>
      <c r="E52" s="136"/>
      <c r="F52" s="136"/>
      <c r="G52" s="106"/>
      <c r="H52" s="129"/>
      <c r="I52" s="129"/>
      <c r="J52" s="129"/>
      <c r="K52" s="130"/>
      <c r="L52" s="131"/>
      <c r="M52" s="132"/>
      <c r="N52" s="130"/>
      <c r="O52" s="131"/>
      <c r="P52" s="128"/>
      <c r="Q52" s="109"/>
      <c r="R52" s="109"/>
      <c r="S52" s="109"/>
      <c r="T52" s="109"/>
      <c r="U52" s="105"/>
      <c r="V52" s="106"/>
    </row>
    <row r="53" spans="1:22" ht="15" customHeight="1" x14ac:dyDescent="0.25">
      <c r="A53" s="133"/>
      <c r="B53" s="134"/>
      <c r="C53" s="137"/>
      <c r="D53" s="137"/>
      <c r="E53" s="137"/>
      <c r="F53" s="137"/>
      <c r="G53" s="106"/>
      <c r="H53" s="129"/>
      <c r="I53" s="129"/>
      <c r="J53" s="129"/>
      <c r="K53" s="130"/>
      <c r="L53" s="131"/>
      <c r="M53" s="132"/>
      <c r="N53" s="130"/>
      <c r="O53" s="131"/>
      <c r="P53" s="128"/>
      <c r="Q53" s="109"/>
      <c r="R53" s="109"/>
      <c r="S53" s="109"/>
      <c r="T53" s="109"/>
      <c r="U53" s="105"/>
      <c r="V53" s="106"/>
    </row>
    <row r="54" spans="1:22" ht="16.5" customHeight="1" x14ac:dyDescent="0.25">
      <c r="A54" s="133">
        <v>16</v>
      </c>
      <c r="B54" s="134" t="str">
        <f>IF(C54="","",
IF('1. Punto de Partida'!$C$6="","",'1. Punto de Partida'!$C$6))</f>
        <v/>
      </c>
      <c r="C54" s="135"/>
      <c r="D54" s="135"/>
      <c r="E54" s="135"/>
      <c r="F54" s="135"/>
      <c r="G54" s="106"/>
      <c r="H54" s="129"/>
      <c r="I54" s="129"/>
      <c r="J54" s="129"/>
      <c r="K54" s="130" t="str">
        <f t="shared" ref="K54" si="57">IFERROR(MID(J54,1,SEARCH(":",J54,1)-1),"")</f>
        <v/>
      </c>
      <c r="L54" s="131" t="str">
        <f t="shared" ref="L54" si="58">IF(OR(K54="Rara vez",K54="Muy Baja"),0.2,
IF(OR(K54="Improbable",K54="Baja"),0.4,
IF(OR(K54="Posible",K54="Media"),0.6,
IF(OR(K54="Probable",K54="Alta"),0.8,
IF(OR(K54="Casi seguro",K54="Muy Alta"),1,"")))))</f>
        <v/>
      </c>
      <c r="M54" s="132"/>
      <c r="N54" s="130"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31" t="str">
        <f t="shared" ref="O54" si="59">IF(N54="Leve",0.2,
IF(N54="Menor",0.4,
IF(N54="Moderado",0.6,
IF(N54="Mayor",0.8,
IF(N54="Catastrófico",1,"")))))</f>
        <v/>
      </c>
      <c r="P54" s="128" t="str">
        <f t="shared" si="15"/>
        <v/>
      </c>
      <c r="Q54" s="109"/>
      <c r="R54" s="109"/>
      <c r="S54" s="109"/>
      <c r="T54" s="109"/>
      <c r="U54" s="105" t="str">
        <f t="shared" ref="U54" si="60">IF(S54="","","Cuatrimestral")</f>
        <v/>
      </c>
      <c r="V54" s="106"/>
    </row>
    <row r="55" spans="1:22" ht="15" customHeight="1" x14ac:dyDescent="0.25">
      <c r="A55" s="133"/>
      <c r="B55" s="134"/>
      <c r="C55" s="136"/>
      <c r="D55" s="136"/>
      <c r="E55" s="136"/>
      <c r="F55" s="136"/>
      <c r="G55" s="106"/>
      <c r="H55" s="129"/>
      <c r="I55" s="129"/>
      <c r="J55" s="129"/>
      <c r="K55" s="130"/>
      <c r="L55" s="131"/>
      <c r="M55" s="132"/>
      <c r="N55" s="130"/>
      <c r="O55" s="131"/>
      <c r="P55" s="128"/>
      <c r="Q55" s="109"/>
      <c r="R55" s="109"/>
      <c r="S55" s="109"/>
      <c r="T55" s="109"/>
      <c r="U55" s="105"/>
      <c r="V55" s="106"/>
    </row>
    <row r="56" spans="1:22" ht="15" customHeight="1" x14ac:dyDescent="0.25">
      <c r="A56" s="133"/>
      <c r="B56" s="134"/>
      <c r="C56" s="137"/>
      <c r="D56" s="137"/>
      <c r="E56" s="137"/>
      <c r="F56" s="137"/>
      <c r="G56" s="106"/>
      <c r="H56" s="129"/>
      <c r="I56" s="129"/>
      <c r="J56" s="129"/>
      <c r="K56" s="130"/>
      <c r="L56" s="131"/>
      <c r="M56" s="132"/>
      <c r="N56" s="130"/>
      <c r="O56" s="131"/>
      <c r="P56" s="128"/>
      <c r="Q56" s="109"/>
      <c r="R56" s="109"/>
      <c r="S56" s="109"/>
      <c r="T56" s="109"/>
      <c r="U56" s="105"/>
      <c r="V56" s="106"/>
    </row>
    <row r="57" spans="1:22" ht="16.5" customHeight="1" x14ac:dyDescent="0.25">
      <c r="A57" s="133">
        <v>17</v>
      </c>
      <c r="B57" s="134" t="str">
        <f>IF(C57="","",
IF('1. Punto de Partida'!$C$6="","",'1. Punto de Partida'!$C$6))</f>
        <v/>
      </c>
      <c r="C57" s="135"/>
      <c r="D57" s="135"/>
      <c r="E57" s="135"/>
      <c r="F57" s="135"/>
      <c r="G57" s="106"/>
      <c r="H57" s="129"/>
      <c r="I57" s="129"/>
      <c r="J57" s="129"/>
      <c r="K57" s="130" t="str">
        <f t="shared" ref="K57" si="61">IFERROR(MID(J57,1,SEARCH(":",J57,1)-1),"")</f>
        <v/>
      </c>
      <c r="L57" s="131" t="str">
        <f t="shared" ref="L57" si="62">IF(OR(K57="Rara vez",K57="Muy Baja"),0.2,
IF(OR(K57="Improbable",K57="Baja"),0.4,
IF(OR(K57="Posible",K57="Media"),0.6,
IF(OR(K57="Probable",K57="Alta"),0.8,
IF(OR(K57="Casi seguro",K57="Muy Alta"),1,"")))))</f>
        <v/>
      </c>
      <c r="M57" s="132"/>
      <c r="N57" s="130"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31" t="str">
        <f t="shared" ref="O57" si="63">IF(N57="Leve",0.2,
IF(N57="Menor",0.4,
IF(N57="Moderado",0.6,
IF(N57="Mayor",0.8,
IF(N57="Catastrófico",1,"")))))</f>
        <v/>
      </c>
      <c r="P57" s="128" t="str">
        <f t="shared" si="15"/>
        <v/>
      </c>
      <c r="Q57" s="109"/>
      <c r="R57" s="109"/>
      <c r="S57" s="109"/>
      <c r="T57" s="109"/>
      <c r="U57" s="105" t="str">
        <f t="shared" ref="U57" si="64">IF(S57="","","Cuatrimestral")</f>
        <v/>
      </c>
      <c r="V57" s="106"/>
    </row>
    <row r="58" spans="1:22" ht="15" customHeight="1" x14ac:dyDescent="0.25">
      <c r="A58" s="133"/>
      <c r="B58" s="134"/>
      <c r="C58" s="136"/>
      <c r="D58" s="136"/>
      <c r="E58" s="136"/>
      <c r="F58" s="136"/>
      <c r="G58" s="106"/>
      <c r="H58" s="129"/>
      <c r="I58" s="129"/>
      <c r="J58" s="129"/>
      <c r="K58" s="130"/>
      <c r="L58" s="131"/>
      <c r="M58" s="132"/>
      <c r="N58" s="130"/>
      <c r="O58" s="131"/>
      <c r="P58" s="128"/>
      <c r="Q58" s="109"/>
      <c r="R58" s="109"/>
      <c r="S58" s="109"/>
      <c r="T58" s="109"/>
      <c r="U58" s="105"/>
      <c r="V58" s="106"/>
    </row>
    <row r="59" spans="1:22" ht="15" customHeight="1" x14ac:dyDescent="0.25">
      <c r="A59" s="133"/>
      <c r="B59" s="134"/>
      <c r="C59" s="137"/>
      <c r="D59" s="137"/>
      <c r="E59" s="137"/>
      <c r="F59" s="137"/>
      <c r="G59" s="106"/>
      <c r="H59" s="129"/>
      <c r="I59" s="129"/>
      <c r="J59" s="129"/>
      <c r="K59" s="130"/>
      <c r="L59" s="131"/>
      <c r="M59" s="132"/>
      <c r="N59" s="130"/>
      <c r="O59" s="131"/>
      <c r="P59" s="128"/>
      <c r="Q59" s="109"/>
      <c r="R59" s="109"/>
      <c r="S59" s="109"/>
      <c r="T59" s="109"/>
      <c r="U59" s="105"/>
      <c r="V59" s="106"/>
    </row>
    <row r="60" spans="1:22" ht="16.5" customHeight="1" x14ac:dyDescent="0.25">
      <c r="A60" s="133">
        <v>18</v>
      </c>
      <c r="B60" s="134" t="str">
        <f>IF(C60="","",
IF('1. Punto de Partida'!$C$6="","",'1. Punto de Partida'!$C$6))</f>
        <v/>
      </c>
      <c r="C60" s="135"/>
      <c r="D60" s="135"/>
      <c r="E60" s="135"/>
      <c r="F60" s="135"/>
      <c r="G60" s="106"/>
      <c r="H60" s="129"/>
      <c r="I60" s="129"/>
      <c r="J60" s="129"/>
      <c r="K60" s="130" t="str">
        <f t="shared" ref="K60" si="65">IFERROR(MID(J60,1,SEARCH(":",J60,1)-1),"")</f>
        <v/>
      </c>
      <c r="L60" s="131" t="str">
        <f t="shared" ref="L60" si="66">IF(OR(K60="Rara vez",K60="Muy Baja"),0.2,
IF(OR(K60="Improbable",K60="Baja"),0.4,
IF(OR(K60="Posible",K60="Media"),0.6,
IF(OR(K60="Probable",K60="Alta"),0.8,
IF(OR(K60="Casi seguro",K60="Muy Alta"),1,"")))))</f>
        <v/>
      </c>
      <c r="M60" s="132"/>
      <c r="N60" s="130"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31" t="str">
        <f t="shared" ref="O60" si="67">IF(N60="Leve",0.2,
IF(N60="Menor",0.4,
IF(N60="Moderado",0.6,
IF(N60="Mayor",0.8,
IF(N60="Catastrófico",1,"")))))</f>
        <v/>
      </c>
      <c r="P60" s="128" t="str">
        <f t="shared" si="15"/>
        <v/>
      </c>
      <c r="Q60" s="109"/>
      <c r="R60" s="109"/>
      <c r="S60" s="109"/>
      <c r="T60" s="109"/>
      <c r="U60" s="105" t="str">
        <f t="shared" ref="U60" si="68">IF(S60="","","Cuatrimestral")</f>
        <v/>
      </c>
      <c r="V60" s="106"/>
    </row>
    <row r="61" spans="1:22" ht="15" customHeight="1" x14ac:dyDescent="0.25">
      <c r="A61" s="133"/>
      <c r="B61" s="134"/>
      <c r="C61" s="136"/>
      <c r="D61" s="136"/>
      <c r="E61" s="136"/>
      <c r="F61" s="136"/>
      <c r="G61" s="106"/>
      <c r="H61" s="129"/>
      <c r="I61" s="129"/>
      <c r="J61" s="129"/>
      <c r="K61" s="130"/>
      <c r="L61" s="131"/>
      <c r="M61" s="132"/>
      <c r="N61" s="130"/>
      <c r="O61" s="131"/>
      <c r="P61" s="128"/>
      <c r="Q61" s="109"/>
      <c r="R61" s="109"/>
      <c r="S61" s="109"/>
      <c r="T61" s="109"/>
      <c r="U61" s="105"/>
      <c r="V61" s="106"/>
    </row>
    <row r="62" spans="1:22" ht="15" customHeight="1" x14ac:dyDescent="0.25">
      <c r="A62" s="133"/>
      <c r="B62" s="134"/>
      <c r="C62" s="137"/>
      <c r="D62" s="137"/>
      <c r="E62" s="137"/>
      <c r="F62" s="137"/>
      <c r="G62" s="106"/>
      <c r="H62" s="129"/>
      <c r="I62" s="129"/>
      <c r="J62" s="129"/>
      <c r="K62" s="130"/>
      <c r="L62" s="131"/>
      <c r="M62" s="132"/>
      <c r="N62" s="130"/>
      <c r="O62" s="131"/>
      <c r="P62" s="128"/>
      <c r="Q62" s="109"/>
      <c r="R62" s="109"/>
      <c r="S62" s="109"/>
      <c r="T62" s="109"/>
      <c r="U62" s="105"/>
      <c r="V62" s="106"/>
    </row>
    <row r="63" spans="1:22" ht="16.5" customHeight="1" x14ac:dyDescent="0.25">
      <c r="A63" s="133">
        <v>19</v>
      </c>
      <c r="B63" s="134" t="str">
        <f>IF(C63="","",
IF('1. Punto de Partida'!$C$6="","",'1. Punto de Partida'!$C$6))</f>
        <v/>
      </c>
      <c r="C63" s="135"/>
      <c r="D63" s="135"/>
      <c r="E63" s="135"/>
      <c r="F63" s="135"/>
      <c r="G63" s="106"/>
      <c r="H63" s="129"/>
      <c r="I63" s="129"/>
      <c r="J63" s="129"/>
      <c r="K63" s="130" t="str">
        <f t="shared" ref="K63" si="69">IFERROR(MID(J63,1,SEARCH(":",J63,1)-1),"")</f>
        <v/>
      </c>
      <c r="L63" s="131" t="str">
        <f t="shared" ref="L63" si="70">IF(OR(K63="Rara vez",K63="Muy Baja"),0.2,
IF(OR(K63="Improbable",K63="Baja"),0.4,
IF(OR(K63="Posible",K63="Media"),0.6,
IF(OR(K63="Probable",K63="Alta"),0.8,
IF(OR(K63="Casi seguro",K63="Muy Alta"),1,"")))))</f>
        <v/>
      </c>
      <c r="M63" s="132"/>
      <c r="N63" s="130"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31" t="str">
        <f t="shared" ref="O63" si="71">IF(N63="Leve",0.2,
IF(N63="Menor",0.4,
IF(N63="Moderado",0.6,
IF(N63="Mayor",0.8,
IF(N63="Catastrófico",1,"")))))</f>
        <v/>
      </c>
      <c r="P63" s="128" t="str">
        <f t="shared" si="15"/>
        <v/>
      </c>
      <c r="Q63" s="109"/>
      <c r="R63" s="109"/>
      <c r="S63" s="109"/>
      <c r="T63" s="109"/>
      <c r="U63" s="105" t="str">
        <f t="shared" ref="U63" si="72">IF(S63="","","Cuatrimestral")</f>
        <v/>
      </c>
      <c r="V63" s="106"/>
    </row>
    <row r="64" spans="1:22" ht="15" customHeight="1" x14ac:dyDescent="0.25">
      <c r="A64" s="133"/>
      <c r="B64" s="134"/>
      <c r="C64" s="136"/>
      <c r="D64" s="136"/>
      <c r="E64" s="136"/>
      <c r="F64" s="136"/>
      <c r="G64" s="106"/>
      <c r="H64" s="129"/>
      <c r="I64" s="129"/>
      <c r="J64" s="129"/>
      <c r="K64" s="130"/>
      <c r="L64" s="131"/>
      <c r="M64" s="132"/>
      <c r="N64" s="130"/>
      <c r="O64" s="131"/>
      <c r="P64" s="128"/>
      <c r="Q64" s="109"/>
      <c r="R64" s="109"/>
      <c r="S64" s="109"/>
      <c r="T64" s="109"/>
      <c r="U64" s="105"/>
      <c r="V64" s="106"/>
    </row>
    <row r="65" spans="1:22" ht="15" customHeight="1" x14ac:dyDescent="0.25">
      <c r="A65" s="133"/>
      <c r="B65" s="134"/>
      <c r="C65" s="137"/>
      <c r="D65" s="137"/>
      <c r="E65" s="137"/>
      <c r="F65" s="137"/>
      <c r="G65" s="106"/>
      <c r="H65" s="129"/>
      <c r="I65" s="129"/>
      <c r="J65" s="129"/>
      <c r="K65" s="130"/>
      <c r="L65" s="131"/>
      <c r="M65" s="132"/>
      <c r="N65" s="130"/>
      <c r="O65" s="131"/>
      <c r="P65" s="128"/>
      <c r="Q65" s="109"/>
      <c r="R65" s="109"/>
      <c r="S65" s="109"/>
      <c r="T65" s="109"/>
      <c r="U65" s="105"/>
      <c r="V65" s="106"/>
    </row>
    <row r="66" spans="1:22" ht="16.5" customHeight="1" x14ac:dyDescent="0.25">
      <c r="A66" s="133">
        <v>20</v>
      </c>
      <c r="B66" s="134" t="str">
        <f>IF(C66="","",
IF('1. Punto de Partida'!$C$6="","",'1. Punto de Partida'!$C$6))</f>
        <v/>
      </c>
      <c r="C66" s="135"/>
      <c r="D66" s="135"/>
      <c r="E66" s="135"/>
      <c r="F66" s="135"/>
      <c r="G66" s="106"/>
      <c r="H66" s="129"/>
      <c r="I66" s="129"/>
      <c r="J66" s="129"/>
      <c r="K66" s="130" t="str">
        <f t="shared" ref="K66" si="73">IFERROR(MID(J66,1,SEARCH(":",J66,1)-1),"")</f>
        <v/>
      </c>
      <c r="L66" s="131" t="str">
        <f t="shared" ref="L66" si="74">IF(OR(K66="Rara vez",K66="Muy Baja"),0.2,
IF(OR(K66="Improbable",K66="Baja"),0.4,
IF(OR(K66="Posible",K66="Media"),0.6,
IF(OR(K66="Probable",K66="Alta"),0.8,
IF(OR(K66="Casi seguro",K66="Muy Alta"),1,"")))))</f>
        <v/>
      </c>
      <c r="M66" s="132"/>
      <c r="N66" s="130"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31" t="str">
        <f t="shared" ref="O66" si="75">IF(N66="Leve",0.2,
IF(N66="Menor",0.4,
IF(N66="Moderado",0.6,
IF(N66="Mayor",0.8,
IF(N66="Catastrófico",1,"")))))</f>
        <v/>
      </c>
      <c r="P66" s="128" t="str">
        <f t="shared" si="15"/>
        <v/>
      </c>
      <c r="Q66" s="109"/>
      <c r="R66" s="109"/>
      <c r="S66" s="109"/>
      <c r="T66" s="109"/>
      <c r="U66" s="105" t="str">
        <f t="shared" ref="U66" si="76">IF(S66="","","Cuatrimestral")</f>
        <v/>
      </c>
      <c r="V66" s="106"/>
    </row>
    <row r="67" spans="1:22" ht="15" customHeight="1" x14ac:dyDescent="0.25">
      <c r="A67" s="133"/>
      <c r="B67" s="134"/>
      <c r="C67" s="136"/>
      <c r="D67" s="136"/>
      <c r="E67" s="136"/>
      <c r="F67" s="136"/>
      <c r="G67" s="106"/>
      <c r="H67" s="129"/>
      <c r="I67" s="129"/>
      <c r="J67" s="129"/>
      <c r="K67" s="130"/>
      <c r="L67" s="131"/>
      <c r="M67" s="132"/>
      <c r="N67" s="130"/>
      <c r="O67" s="131"/>
      <c r="P67" s="128"/>
      <c r="Q67" s="109"/>
      <c r="R67" s="109"/>
      <c r="S67" s="109"/>
      <c r="T67" s="109"/>
      <c r="U67" s="105"/>
      <c r="V67" s="106"/>
    </row>
    <row r="68" spans="1:22" ht="15" customHeight="1" x14ac:dyDescent="0.25">
      <c r="A68" s="133"/>
      <c r="B68" s="134"/>
      <c r="C68" s="137"/>
      <c r="D68" s="137"/>
      <c r="E68" s="137"/>
      <c r="F68" s="137"/>
      <c r="G68" s="106"/>
      <c r="H68" s="129"/>
      <c r="I68" s="129"/>
      <c r="J68" s="129"/>
      <c r="K68" s="130"/>
      <c r="L68" s="131"/>
      <c r="M68" s="132"/>
      <c r="N68" s="130"/>
      <c r="O68" s="131"/>
      <c r="P68" s="128"/>
      <c r="Q68" s="109"/>
      <c r="R68" s="109"/>
      <c r="S68" s="109"/>
      <c r="T68" s="109"/>
      <c r="U68" s="105"/>
      <c r="V68" s="106"/>
    </row>
    <row r="69" spans="1:22" x14ac:dyDescent="0.3"/>
    <row r="70" spans="1:22" x14ac:dyDescent="0.3"/>
    <row r="71" spans="1:22" x14ac:dyDescent="0.3"/>
  </sheetData>
  <sheetProtection algorithmName="SHA-512" hashValue="5eLj40PAFrnjUIleclCwpNh7+3KaYZWsk11f3W9X4gm6JXfolhlhj+pSGd/l/xV/1eao6UnM5uOYmIFuSrHpmQ==" saltValue="dVBePeQWMxjLLZYuY2DJAg==" spinCount="100000" sheet="1" objects="1" scenarios="1" formatColumns="0" formatRows="0"/>
  <mergeCells count="467">
    <mergeCell ref="V57:V59"/>
    <mergeCell ref="V60:V62"/>
    <mergeCell ref="V63:V65"/>
    <mergeCell ref="V66:V68"/>
    <mergeCell ref="C66:C68"/>
    <mergeCell ref="C39:C41"/>
    <mergeCell ref="C42:C44"/>
    <mergeCell ref="C45:C47"/>
    <mergeCell ref="C48:C50"/>
    <mergeCell ref="C51:C53"/>
    <mergeCell ref="C54:C56"/>
    <mergeCell ref="C57:C59"/>
    <mergeCell ref="C60:C62"/>
    <mergeCell ref="C63:C65"/>
    <mergeCell ref="N63:N65"/>
    <mergeCell ref="O63:O65"/>
    <mergeCell ref="P63:P65"/>
    <mergeCell ref="K66:K68"/>
    <mergeCell ref="L66:L68"/>
    <mergeCell ref="M66:M68"/>
    <mergeCell ref="N66:N68"/>
    <mergeCell ref="O66:O68"/>
    <mergeCell ref="P66:P68"/>
    <mergeCell ref="K57:K59"/>
    <mergeCell ref="A66:A68"/>
    <mergeCell ref="B66:B68"/>
    <mergeCell ref="D66:D68"/>
    <mergeCell ref="E66:E68"/>
    <mergeCell ref="F66:F68"/>
    <mergeCell ref="G66:G68"/>
    <mergeCell ref="H66:H68"/>
    <mergeCell ref="I66:I68"/>
    <mergeCell ref="J66:J68"/>
    <mergeCell ref="M57:M59"/>
    <mergeCell ref="H57:H59"/>
    <mergeCell ref="I57:I59"/>
    <mergeCell ref="J57:J59"/>
    <mergeCell ref="K63:K65"/>
    <mergeCell ref="L63:L65"/>
    <mergeCell ref="M63:M65"/>
    <mergeCell ref="N57:N59"/>
    <mergeCell ref="A63:A65"/>
    <mergeCell ref="B63:B65"/>
    <mergeCell ref="D63:D65"/>
    <mergeCell ref="E63:E65"/>
    <mergeCell ref="F63:F65"/>
    <mergeCell ref="G63:G65"/>
    <mergeCell ref="H63:H65"/>
    <mergeCell ref="I63:I65"/>
    <mergeCell ref="J63:J65"/>
    <mergeCell ref="O57:O59"/>
    <mergeCell ref="P57:P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D57:D59"/>
    <mergeCell ref="E57:E59"/>
    <mergeCell ref="F57:F59"/>
    <mergeCell ref="G57:G59"/>
    <mergeCell ref="L57:L59"/>
    <mergeCell ref="L51:L53"/>
    <mergeCell ref="M51:M53"/>
    <mergeCell ref="N51:N53"/>
    <mergeCell ref="M39:M41"/>
    <mergeCell ref="H39:H41"/>
    <mergeCell ref="I39:I41"/>
    <mergeCell ref="J39:J41"/>
    <mergeCell ref="L39:L41"/>
    <mergeCell ref="O39:O41"/>
    <mergeCell ref="O51:O53"/>
    <mergeCell ref="K48:K50"/>
    <mergeCell ref="L48:L50"/>
    <mergeCell ref="K45:K47"/>
    <mergeCell ref="L45:L47"/>
    <mergeCell ref="M45:M47"/>
    <mergeCell ref="M48:M50"/>
    <mergeCell ref="N48:N50"/>
    <mergeCell ref="K51:K53"/>
    <mergeCell ref="A54:A56"/>
    <mergeCell ref="B54:B56"/>
    <mergeCell ref="D54:D56"/>
    <mergeCell ref="E54:E56"/>
    <mergeCell ref="F54:F56"/>
    <mergeCell ref="G54:G56"/>
    <mergeCell ref="H54:H56"/>
    <mergeCell ref="I54:I56"/>
    <mergeCell ref="J54:J56"/>
    <mergeCell ref="P45:P47"/>
    <mergeCell ref="A48:A50"/>
    <mergeCell ref="B48:B50"/>
    <mergeCell ref="O48:O50"/>
    <mergeCell ref="P48:P50"/>
    <mergeCell ref="A45:A47"/>
    <mergeCell ref="K54:K56"/>
    <mergeCell ref="L54:L56"/>
    <mergeCell ref="M54:M56"/>
    <mergeCell ref="N54:N56"/>
    <mergeCell ref="O54:O56"/>
    <mergeCell ref="P54:P56"/>
    <mergeCell ref="N45:N47"/>
    <mergeCell ref="O45:O47"/>
    <mergeCell ref="P51:P53"/>
    <mergeCell ref="A51:A53"/>
    <mergeCell ref="B51:B53"/>
    <mergeCell ref="D51:D53"/>
    <mergeCell ref="E51:E53"/>
    <mergeCell ref="F51:F53"/>
    <mergeCell ref="G51:G53"/>
    <mergeCell ref="H51:H53"/>
    <mergeCell ref="I51:I53"/>
    <mergeCell ref="J51:J53"/>
    <mergeCell ref="B45:B47"/>
    <mergeCell ref="D45:D47"/>
    <mergeCell ref="E45:E47"/>
    <mergeCell ref="F45:F47"/>
    <mergeCell ref="G45:G47"/>
    <mergeCell ref="H45:H47"/>
    <mergeCell ref="I45:I47"/>
    <mergeCell ref="J45:J47"/>
    <mergeCell ref="D48:D50"/>
    <mergeCell ref="E48:E50"/>
    <mergeCell ref="F48:F50"/>
    <mergeCell ref="G48:G50"/>
    <mergeCell ref="H48:H50"/>
    <mergeCell ref="I48:I50"/>
    <mergeCell ref="J48:J50"/>
    <mergeCell ref="P39:P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39:A41"/>
    <mergeCell ref="B39:B41"/>
    <mergeCell ref="D39:D41"/>
    <mergeCell ref="E39:E41"/>
    <mergeCell ref="F39:F41"/>
    <mergeCell ref="G39:G41"/>
    <mergeCell ref="K39:K41"/>
    <mergeCell ref="N39:N41"/>
    <mergeCell ref="P36:P38"/>
    <mergeCell ref="I36:I38"/>
    <mergeCell ref="J36:J38"/>
    <mergeCell ref="K36:K38"/>
    <mergeCell ref="L36:L38"/>
    <mergeCell ref="M36:M38"/>
    <mergeCell ref="N36:N38"/>
    <mergeCell ref="A36:A38"/>
    <mergeCell ref="B36:B38"/>
    <mergeCell ref="D36:D38"/>
    <mergeCell ref="E36:E38"/>
    <mergeCell ref="F36:F38"/>
    <mergeCell ref="G36:G38"/>
    <mergeCell ref="H36:H38"/>
    <mergeCell ref="O36:O38"/>
    <mergeCell ref="C36:C38"/>
    <mergeCell ref="P33:P35"/>
    <mergeCell ref="I33:I35"/>
    <mergeCell ref="J33:J35"/>
    <mergeCell ref="K33:K35"/>
    <mergeCell ref="L33:L35"/>
    <mergeCell ref="M33:M35"/>
    <mergeCell ref="N33:N35"/>
    <mergeCell ref="A33:A35"/>
    <mergeCell ref="B33:B35"/>
    <mergeCell ref="D33:D35"/>
    <mergeCell ref="E33:E35"/>
    <mergeCell ref="F33:F35"/>
    <mergeCell ref="G33:G35"/>
    <mergeCell ref="H33:H35"/>
    <mergeCell ref="O33:O35"/>
    <mergeCell ref="C33:C35"/>
    <mergeCell ref="P30:P32"/>
    <mergeCell ref="I30:I32"/>
    <mergeCell ref="J30:J32"/>
    <mergeCell ref="K30:K32"/>
    <mergeCell ref="L30:L32"/>
    <mergeCell ref="M30:M32"/>
    <mergeCell ref="N30:N32"/>
    <mergeCell ref="A30:A32"/>
    <mergeCell ref="B30:B32"/>
    <mergeCell ref="D30:D32"/>
    <mergeCell ref="E30:E32"/>
    <mergeCell ref="F30:F32"/>
    <mergeCell ref="G30:G32"/>
    <mergeCell ref="H30:H32"/>
    <mergeCell ref="O30:O32"/>
    <mergeCell ref="C30:C32"/>
    <mergeCell ref="P27:P29"/>
    <mergeCell ref="I27:I29"/>
    <mergeCell ref="J27:J29"/>
    <mergeCell ref="K27:K29"/>
    <mergeCell ref="L27:L29"/>
    <mergeCell ref="M27:M29"/>
    <mergeCell ref="N27:N29"/>
    <mergeCell ref="A27:A29"/>
    <mergeCell ref="B27:B29"/>
    <mergeCell ref="D27:D29"/>
    <mergeCell ref="E27:E29"/>
    <mergeCell ref="F27:F29"/>
    <mergeCell ref="G27:G29"/>
    <mergeCell ref="H27:H29"/>
    <mergeCell ref="O27:O29"/>
    <mergeCell ref="C27:C29"/>
    <mergeCell ref="P24:P26"/>
    <mergeCell ref="I24:I26"/>
    <mergeCell ref="J24:J26"/>
    <mergeCell ref="K24:K26"/>
    <mergeCell ref="L24:L26"/>
    <mergeCell ref="M24:M26"/>
    <mergeCell ref="N24:N26"/>
    <mergeCell ref="A24:A26"/>
    <mergeCell ref="B24:B26"/>
    <mergeCell ref="D24:D26"/>
    <mergeCell ref="E24:E26"/>
    <mergeCell ref="F24:F26"/>
    <mergeCell ref="G24:G26"/>
    <mergeCell ref="H24:H26"/>
    <mergeCell ref="O24:O26"/>
    <mergeCell ref="C24:C26"/>
    <mergeCell ref="P21:P23"/>
    <mergeCell ref="I21:I23"/>
    <mergeCell ref="J21:J23"/>
    <mergeCell ref="K21:K23"/>
    <mergeCell ref="L21:L23"/>
    <mergeCell ref="M21:M23"/>
    <mergeCell ref="N21:N23"/>
    <mergeCell ref="A21:A23"/>
    <mergeCell ref="B21:B23"/>
    <mergeCell ref="D21:D23"/>
    <mergeCell ref="E21:E23"/>
    <mergeCell ref="F21:F23"/>
    <mergeCell ref="G21:G23"/>
    <mergeCell ref="H21:H23"/>
    <mergeCell ref="O21:O23"/>
    <mergeCell ref="C21:C23"/>
    <mergeCell ref="P18:P20"/>
    <mergeCell ref="I18:I20"/>
    <mergeCell ref="J18:J20"/>
    <mergeCell ref="K18:K20"/>
    <mergeCell ref="L18:L20"/>
    <mergeCell ref="M18:M20"/>
    <mergeCell ref="N18:N20"/>
    <mergeCell ref="A18:A20"/>
    <mergeCell ref="B18:B20"/>
    <mergeCell ref="D18:D20"/>
    <mergeCell ref="E18:E20"/>
    <mergeCell ref="F18:F20"/>
    <mergeCell ref="G18:G20"/>
    <mergeCell ref="H18:H20"/>
    <mergeCell ref="O18:O20"/>
    <mergeCell ref="C18:C20"/>
    <mergeCell ref="P15:P17"/>
    <mergeCell ref="I15:I17"/>
    <mergeCell ref="J15:J17"/>
    <mergeCell ref="K15:K17"/>
    <mergeCell ref="L15:L17"/>
    <mergeCell ref="M15:M17"/>
    <mergeCell ref="N15:N17"/>
    <mergeCell ref="A15:A17"/>
    <mergeCell ref="B15:B17"/>
    <mergeCell ref="D15:D17"/>
    <mergeCell ref="E15:E17"/>
    <mergeCell ref="F15:F17"/>
    <mergeCell ref="G15:G17"/>
    <mergeCell ref="H15:H17"/>
    <mergeCell ref="O15:O17"/>
    <mergeCell ref="C15:C17"/>
    <mergeCell ref="P12:P14"/>
    <mergeCell ref="I12:I14"/>
    <mergeCell ref="J12:J14"/>
    <mergeCell ref="K12:K14"/>
    <mergeCell ref="L12:L14"/>
    <mergeCell ref="M12:M14"/>
    <mergeCell ref="N12:N14"/>
    <mergeCell ref="A12:A14"/>
    <mergeCell ref="B12:B14"/>
    <mergeCell ref="D12:D14"/>
    <mergeCell ref="E12:E14"/>
    <mergeCell ref="F12:F14"/>
    <mergeCell ref="G12:G14"/>
    <mergeCell ref="H12:H14"/>
    <mergeCell ref="O12:O14"/>
    <mergeCell ref="C12:C14"/>
    <mergeCell ref="P9:P11"/>
    <mergeCell ref="I9:I11"/>
    <mergeCell ref="J9:J11"/>
    <mergeCell ref="K9:K11"/>
    <mergeCell ref="L9:L11"/>
    <mergeCell ref="M9:M11"/>
    <mergeCell ref="N9:N11"/>
    <mergeCell ref="A9:A11"/>
    <mergeCell ref="B9:B11"/>
    <mergeCell ref="D9:D11"/>
    <mergeCell ref="E9:E11"/>
    <mergeCell ref="F9:F11"/>
    <mergeCell ref="G9:G11"/>
    <mergeCell ref="H9:H11"/>
    <mergeCell ref="O9:O11"/>
    <mergeCell ref="C9:C11"/>
    <mergeCell ref="A1:B4"/>
    <mergeCell ref="D7:D8"/>
    <mergeCell ref="E7:E8"/>
    <mergeCell ref="F7:F8"/>
    <mergeCell ref="G7:G8"/>
    <mergeCell ref="K6:P6"/>
    <mergeCell ref="N7:N8"/>
    <mergeCell ref="O7:O8"/>
    <mergeCell ref="P7:P8"/>
    <mergeCell ref="H7:H8"/>
    <mergeCell ref="I7:I8"/>
    <mergeCell ref="J7:J8"/>
    <mergeCell ref="K7:K8"/>
    <mergeCell ref="L7:L8"/>
    <mergeCell ref="M7:M8"/>
    <mergeCell ref="A6:A8"/>
    <mergeCell ref="B6:B8"/>
    <mergeCell ref="C6:J6"/>
    <mergeCell ref="C7:C8"/>
    <mergeCell ref="Q7:Q8"/>
    <mergeCell ref="Q9:Q11"/>
    <mergeCell ref="Q12:Q14"/>
    <mergeCell ref="Q15:Q17"/>
    <mergeCell ref="Q18:Q20"/>
    <mergeCell ref="Q21:Q23"/>
    <mergeCell ref="Q24:Q26"/>
    <mergeCell ref="Q27:Q29"/>
    <mergeCell ref="Q30:Q32"/>
    <mergeCell ref="Q33:Q35"/>
    <mergeCell ref="Q36:Q38"/>
    <mergeCell ref="Q39:Q41"/>
    <mergeCell ref="Q42:Q44"/>
    <mergeCell ref="Q45:Q47"/>
    <mergeCell ref="Q48:Q50"/>
    <mergeCell ref="Q51:Q53"/>
    <mergeCell ref="Q54:Q56"/>
    <mergeCell ref="Q57:Q59"/>
    <mergeCell ref="Q60:Q62"/>
    <mergeCell ref="Q63:Q65"/>
    <mergeCell ref="Q66:Q68"/>
    <mergeCell ref="R7:R8"/>
    <mergeCell ref="S7:S8"/>
    <mergeCell ref="T7:T8"/>
    <mergeCell ref="V7:V8"/>
    <mergeCell ref="R9:R11"/>
    <mergeCell ref="S9:S11"/>
    <mergeCell ref="T9:T11"/>
    <mergeCell ref="V9:V11"/>
    <mergeCell ref="R12:R14"/>
    <mergeCell ref="S12:S14"/>
    <mergeCell ref="T12:T14"/>
    <mergeCell ref="V12:V14"/>
    <mergeCell ref="R15:R17"/>
    <mergeCell ref="S15:S17"/>
    <mergeCell ref="T15:T17"/>
    <mergeCell ref="V15:V17"/>
    <mergeCell ref="R18:R20"/>
    <mergeCell ref="S18:S20"/>
    <mergeCell ref="T18:T20"/>
    <mergeCell ref="V18:V20"/>
    <mergeCell ref="R21:R23"/>
    <mergeCell ref="S21:S23"/>
    <mergeCell ref="T21:T23"/>
    <mergeCell ref="V21:V23"/>
    <mergeCell ref="R24:R26"/>
    <mergeCell ref="S24:S26"/>
    <mergeCell ref="T24:T26"/>
    <mergeCell ref="V24:V26"/>
    <mergeCell ref="R27:R29"/>
    <mergeCell ref="S27:S29"/>
    <mergeCell ref="T27:T29"/>
    <mergeCell ref="V27:V29"/>
    <mergeCell ref="R39:R41"/>
    <mergeCell ref="S39:S41"/>
    <mergeCell ref="T39:T41"/>
    <mergeCell ref="V39:V41"/>
    <mergeCell ref="R42:R44"/>
    <mergeCell ref="S42:S44"/>
    <mergeCell ref="T42:T44"/>
    <mergeCell ref="V42:V44"/>
    <mergeCell ref="R45:R47"/>
    <mergeCell ref="S45:S47"/>
    <mergeCell ref="T45:T47"/>
    <mergeCell ref="R30:R32"/>
    <mergeCell ref="S30:S32"/>
    <mergeCell ref="T30:T32"/>
    <mergeCell ref="V30:V32"/>
    <mergeCell ref="R33:R35"/>
    <mergeCell ref="S33:S35"/>
    <mergeCell ref="T33:T35"/>
    <mergeCell ref="V33:V35"/>
    <mergeCell ref="R36:R38"/>
    <mergeCell ref="S36:S38"/>
    <mergeCell ref="T36:T38"/>
    <mergeCell ref="V36:V38"/>
    <mergeCell ref="R66:R68"/>
    <mergeCell ref="S66:S68"/>
    <mergeCell ref="T66:T68"/>
    <mergeCell ref="Q6:V6"/>
    <mergeCell ref="R57:R59"/>
    <mergeCell ref="S57:S59"/>
    <mergeCell ref="T57:T59"/>
    <mergeCell ref="R60:R62"/>
    <mergeCell ref="S60:S62"/>
    <mergeCell ref="T60:T62"/>
    <mergeCell ref="R63:R65"/>
    <mergeCell ref="S63:S65"/>
    <mergeCell ref="T63:T65"/>
    <mergeCell ref="R48:R50"/>
    <mergeCell ref="S48:S50"/>
    <mergeCell ref="T48:T50"/>
    <mergeCell ref="R51:R53"/>
    <mergeCell ref="S51:S53"/>
    <mergeCell ref="T51:T53"/>
    <mergeCell ref="V51:V53"/>
    <mergeCell ref="R54:R56"/>
    <mergeCell ref="S54:S56"/>
    <mergeCell ref="T54:T56"/>
    <mergeCell ref="V48:V50"/>
    <mergeCell ref="U57:U59"/>
    <mergeCell ref="U60:U62"/>
    <mergeCell ref="U63:U65"/>
    <mergeCell ref="U66:U68"/>
    <mergeCell ref="V54:V56"/>
    <mergeCell ref="C1:U4"/>
    <mergeCell ref="U7:U8"/>
    <mergeCell ref="U9:U11"/>
    <mergeCell ref="U12:U14"/>
    <mergeCell ref="U15:U17"/>
    <mergeCell ref="U18:U20"/>
    <mergeCell ref="U21:U23"/>
    <mergeCell ref="U24:U26"/>
    <mergeCell ref="U27:U29"/>
    <mergeCell ref="U30:U32"/>
    <mergeCell ref="U33:U35"/>
    <mergeCell ref="U36:U38"/>
    <mergeCell ref="U39:U41"/>
    <mergeCell ref="U42:U44"/>
    <mergeCell ref="U45:U47"/>
    <mergeCell ref="U48:U50"/>
    <mergeCell ref="U51:U53"/>
    <mergeCell ref="U54:U56"/>
    <mergeCell ref="V45:V47"/>
  </mergeCells>
  <conditionalFormatting sqref="K9">
    <cfRule type="cellIs" dxfId="318" priority="238" operator="equal">
      <formula>"Muy Alta"</formula>
    </cfRule>
    <cfRule type="cellIs" dxfId="317" priority="239" operator="equal">
      <formula>"Alta"</formula>
    </cfRule>
    <cfRule type="cellIs" dxfId="316" priority="240" operator="equal">
      <formula>"Media"</formula>
    </cfRule>
    <cfRule type="cellIs" dxfId="315" priority="241" operator="equal">
      <formula>"Baja"</formula>
    </cfRule>
    <cfRule type="cellIs" dxfId="314" priority="242" operator="equal">
      <formula>"Muy Baja"</formula>
    </cfRule>
  </conditionalFormatting>
  <conditionalFormatting sqref="N9">
    <cfRule type="cellIs" dxfId="313" priority="233" operator="equal">
      <formula>"Catastrófico"</formula>
    </cfRule>
    <cfRule type="cellIs" dxfId="312" priority="234" operator="equal">
      <formula>"Mayor"</formula>
    </cfRule>
    <cfRule type="cellIs" dxfId="311" priority="235" operator="equal">
      <formula>"Moderado"</formula>
    </cfRule>
    <cfRule type="cellIs" dxfId="310" priority="236" operator="equal">
      <formula>"Menor"</formula>
    </cfRule>
    <cfRule type="cellIs" dxfId="309" priority="237" operator="equal">
      <formula>"Leve"</formula>
    </cfRule>
  </conditionalFormatting>
  <conditionalFormatting sqref="K12 K15 K18 K21 K24 K27 K30 K33 K36">
    <cfRule type="cellIs" dxfId="308" priority="210" operator="equal">
      <formula>"Muy Alta"</formula>
    </cfRule>
    <cfRule type="cellIs" dxfId="307" priority="211" operator="equal">
      <formula>"Alta"</formula>
    </cfRule>
    <cfRule type="cellIs" dxfId="306" priority="212" operator="equal">
      <formula>"Media"</formula>
    </cfRule>
    <cfRule type="cellIs" dxfId="305" priority="213" operator="equal">
      <formula>"Baja"</formula>
    </cfRule>
    <cfRule type="cellIs" dxfId="304" priority="214" operator="equal">
      <formula>"Muy Baja"</formula>
    </cfRule>
  </conditionalFormatting>
  <conditionalFormatting sqref="K39 K42 K45 K48 K51">
    <cfRule type="cellIs" dxfId="303" priority="158" operator="equal">
      <formula>"Muy Alta"</formula>
    </cfRule>
    <cfRule type="cellIs" dxfId="302" priority="159" operator="equal">
      <formula>"Alta"</formula>
    </cfRule>
    <cfRule type="cellIs" dxfId="301" priority="160" operator="equal">
      <formula>"Media"</formula>
    </cfRule>
    <cfRule type="cellIs" dxfId="300" priority="161" operator="equal">
      <formula>"Baja"</formula>
    </cfRule>
    <cfRule type="cellIs" dxfId="299" priority="162" operator="equal">
      <formula>"Muy Baja"</formula>
    </cfRule>
  </conditionalFormatting>
  <conditionalFormatting sqref="K9:K53">
    <cfRule type="expression" dxfId="298" priority="144">
      <formula>IF($K9="Casi seguro",1,0)</formula>
    </cfRule>
    <cfRule type="expression" dxfId="297" priority="145">
      <formula>IF($K9="Probable",1,0)</formula>
    </cfRule>
    <cfRule type="expression" dxfId="296" priority="146">
      <formula>IF($K9="Posible",1,0)</formula>
    </cfRule>
    <cfRule type="expression" dxfId="295" priority="147">
      <formula>IF($K9="Improbable",1,0)</formula>
    </cfRule>
    <cfRule type="expression" dxfId="294" priority="148">
      <formula>IF($K9="Rara vez",1,0)</formula>
    </cfRule>
  </conditionalFormatting>
  <conditionalFormatting sqref="K12 K15 K18 K21 K24 K27 K30 K33 K36 K39 K42 K45 K48 K51">
    <cfRule type="cellIs" dxfId="293" priority="139" operator="equal">
      <formula>"Muy Alta"</formula>
    </cfRule>
    <cfRule type="cellIs" dxfId="292" priority="140" operator="equal">
      <formula>"Alta"</formula>
    </cfRule>
    <cfRule type="cellIs" dxfId="291" priority="141" operator="equal">
      <formula>"Media"</formula>
    </cfRule>
    <cfRule type="cellIs" dxfId="290" priority="142" operator="equal">
      <formula>"Baja"</formula>
    </cfRule>
    <cfRule type="cellIs" dxfId="289" priority="143" operator="equal">
      <formula>"Muy Baja"</formula>
    </cfRule>
  </conditionalFormatting>
  <conditionalFormatting sqref="K54 K57 K60 K63 K66">
    <cfRule type="cellIs" dxfId="288" priority="106" operator="equal">
      <formula>"Muy Alta"</formula>
    </cfRule>
    <cfRule type="cellIs" dxfId="287" priority="107" operator="equal">
      <formula>"Alta"</formula>
    </cfRule>
    <cfRule type="cellIs" dxfId="286" priority="108" operator="equal">
      <formula>"Media"</formula>
    </cfRule>
    <cfRule type="cellIs" dxfId="285" priority="109" operator="equal">
      <formula>"Baja"</formula>
    </cfRule>
    <cfRule type="cellIs" dxfId="284" priority="110" operator="equal">
      <formula>"Muy Baja"</formula>
    </cfRule>
  </conditionalFormatting>
  <conditionalFormatting sqref="K54:K68">
    <cfRule type="expression" dxfId="283" priority="96">
      <formula>IF($K54="Casi seguro",1,0)</formula>
    </cfRule>
    <cfRule type="expression" dxfId="282" priority="97">
      <formula>IF($K54="Probable",1,0)</formula>
    </cfRule>
    <cfRule type="expression" dxfId="281" priority="98">
      <formula>IF($K54="Posible",1,0)</formula>
    </cfRule>
    <cfRule type="expression" dxfId="280" priority="99">
      <formula>IF($K54="Improbable",1,0)</formula>
    </cfRule>
    <cfRule type="expression" dxfId="279" priority="100">
      <formula>IF($K54="Rara vez",1,0)</formula>
    </cfRule>
  </conditionalFormatting>
  <conditionalFormatting sqref="K54 K57 K60 K63 K66">
    <cfRule type="cellIs" dxfId="278" priority="91" operator="equal">
      <formula>"Muy Alta"</formula>
    </cfRule>
    <cfRule type="cellIs" dxfId="277" priority="92" operator="equal">
      <formula>"Alta"</formula>
    </cfRule>
    <cfRule type="cellIs" dxfId="276" priority="93" operator="equal">
      <formula>"Media"</formula>
    </cfRule>
    <cfRule type="cellIs" dxfId="275" priority="94" operator="equal">
      <formula>"Baja"</formula>
    </cfRule>
    <cfRule type="cellIs" dxfId="274" priority="95" operator="equal">
      <formula>"Muy Baja"</formula>
    </cfRule>
  </conditionalFormatting>
  <conditionalFormatting sqref="N12 N15 N18 N21 N24 N27 N30 N33 N36 N39 N42 N45 N48 N51 N54 N57 N60 N63 N66">
    <cfRule type="cellIs" dxfId="273" priority="33" operator="equal">
      <formula>"Catastrófico"</formula>
    </cfRule>
    <cfRule type="cellIs" dxfId="272" priority="34" operator="equal">
      <formula>"Mayor"</formula>
    </cfRule>
    <cfRule type="cellIs" dxfId="271" priority="35" operator="equal">
      <formula>"Moderado"</formula>
    </cfRule>
    <cfRule type="cellIs" dxfId="270" priority="36" operator="equal">
      <formula>"Menor"</formula>
    </cfRule>
    <cfRule type="cellIs" dxfId="269" priority="37" operator="equal">
      <formula>"Leve"</formula>
    </cfRule>
  </conditionalFormatting>
  <conditionalFormatting sqref="Q9:T68 V9:V68">
    <cfRule type="expression" dxfId="268" priority="30">
      <formula>IF(OR($H9="Corrupción",$H9="Lavado de Activos",$H9="Corrupción en Trámites, OPAs y Consultas de Acceso a la Información Pública",$H9="Financiación del Terrorismo"),1,0)</formula>
    </cfRule>
  </conditionalFormatting>
  <conditionalFormatting sqref="U9:U68">
    <cfRule type="expression" dxfId="267" priority="25">
      <formula>IF(OR($H9="Corrupción",$H9="Lavado de Activos",$H9="Corrupción en Trámites, OPAs y Consultas de Acceso a la Información Pública",$H9="Financiación del Terrorismo"),1,0)</formula>
    </cfRule>
  </conditionalFormatting>
  <conditionalFormatting sqref="P9">
    <cfRule type="cellIs" dxfId="266" priority="13" operator="equal">
      <formula>"Extremo"</formula>
    </cfRule>
    <cfRule type="cellIs" dxfId="265" priority="14" operator="equal">
      <formula>"Alto"</formula>
    </cfRule>
    <cfRule type="cellIs" dxfId="264" priority="15" operator="equal">
      <formula>"Moderado"</formula>
    </cfRule>
    <cfRule type="cellIs" dxfId="263" priority="16" operator="equal">
      <formula>"Bajo"</formula>
    </cfRule>
  </conditionalFormatting>
  <conditionalFormatting sqref="P12">
    <cfRule type="cellIs" dxfId="262" priority="9" operator="equal">
      <formula>"Extremo"</formula>
    </cfRule>
    <cfRule type="cellIs" dxfId="261" priority="10" operator="equal">
      <formula>"Alto"</formula>
    </cfRule>
    <cfRule type="cellIs" dxfId="260" priority="11" operator="equal">
      <formula>"Moderado"</formula>
    </cfRule>
    <cfRule type="cellIs" dxfId="259" priority="12" operator="equal">
      <formula>"Bajo"</formula>
    </cfRule>
  </conditionalFormatting>
  <conditionalFormatting sqref="P15 P18 P21">
    <cfRule type="cellIs" dxfId="258" priority="5" operator="equal">
      <formula>"Extremo"</formula>
    </cfRule>
    <cfRule type="cellIs" dxfId="257" priority="6" operator="equal">
      <formula>"Alto"</formula>
    </cfRule>
    <cfRule type="cellIs" dxfId="256" priority="7" operator="equal">
      <formula>"Moderado"</formula>
    </cfRule>
    <cfRule type="cellIs" dxfId="255" priority="8" operator="equal">
      <formula>"Bajo"</formula>
    </cfRule>
  </conditionalFormatting>
  <conditionalFormatting sqref="P24 P27 P30 P33 P36 P39 P42 P45 P48 P51 P54 P57 P60 P63 P66">
    <cfRule type="cellIs" dxfId="254" priority="1" operator="equal">
      <formula>"Extremo"</formula>
    </cfRule>
    <cfRule type="cellIs" dxfId="253" priority="2" operator="equal">
      <formula>"Alto"</formula>
    </cfRule>
    <cfRule type="cellIs" dxfId="252" priority="3" operator="equal">
      <formula>"Moderado"</formula>
    </cfRule>
    <cfRule type="cellIs" dxfId="251" priority="4" operator="equal">
      <formula>"Bajo"</formula>
    </cfRule>
  </conditionalFormatting>
  <dataValidations count="1">
    <dataValidation type="list" allowBlank="1" showInputMessage="1" showErrorMessage="1" sqref="J9:J68">
      <formula1>IF(OR($H9="Corrupción",$H9="Corrupción en Trámites, OPAs y Consultas de Acceso a la Información Pública",$H9="Lavado de Activos",$H9="Financiación del Terrorismo"),Corrupción,IF($H9="","",Probabilidad))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Listas!$C$2:$C$8</xm:f>
          </x14:formula1>
          <xm:sqref>I9:I68</xm:sqref>
        </x14:dataValidation>
        <x14:dataValidation type="list" allowBlank="1" showInputMessage="1" showErrorMessage="1">
          <x14:formula1>
            <xm:f>Listas!$A$2:$A$4</xm:f>
          </x14:formula1>
          <xm:sqref>D9:D68</xm:sqref>
        </x14:dataValidation>
        <x14:dataValidation type="list" allowBlank="1" showInputMessage="1" showErrorMessage="1">
          <x14:formula1>
            <xm:f>IF($G9&gt;0,TipoRiesgo,Listas!$R$2)</xm:f>
          </x14:formula1>
          <xm:sqref>H9:H68</xm:sqref>
        </x14:dataValidation>
        <x14:dataValidation type="list" allowBlank="1" showInputMessage="1" showErrorMessage="1">
          <x14:formula1>
            <xm:f>IF(OR($H9="",$H9="Corrupción",$H9="Corrupción en Trámites, OPAs y Consultas de Acceso a la Información Pública",$H9="Lavado de Activos",$H9="Financiación del Terrorismo"),Listas!$AE$2,CriteriosImpacto)</xm:f>
          </x14:formula1>
          <xm:sqref>M9:M68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zoomScale="80" zoomScaleNormal="80" workbookViewId="0">
      <pane ySplit="8" topLeftCell="A9" activePane="bottomLeft" state="frozen"/>
      <selection pane="bottomLeft" activeCell="U18" sqref="U18:U20"/>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1.140625" style="8" customWidth="1"/>
    <col min="6" max="6" width="13.85546875" style="8" customWidth="1"/>
    <col min="7" max="7" width="20.28515625" style="8" customWidth="1"/>
    <col min="8" max="8" width="14.5703125" style="8" customWidth="1"/>
    <col min="9" max="9" width="23.28515625" style="8" customWidth="1"/>
    <col min="10" max="10" width="19.7109375" style="8" customWidth="1"/>
    <col min="11" max="11" width="14.7109375" style="8" customWidth="1"/>
    <col min="12" max="12" width="11.28515625" style="8" customWidth="1"/>
    <col min="13" max="13" width="17.5703125" style="8" customWidth="1"/>
    <col min="14" max="14" width="17" style="8" customWidth="1"/>
    <col min="15" max="15" width="19.7109375" style="8" customWidth="1"/>
    <col min="16" max="16" width="16.28515625" style="8" customWidth="1"/>
    <col min="17" max="17" width="15.28515625" style="8" customWidth="1"/>
    <col min="18" max="18" width="11.7109375" style="8" customWidth="1"/>
    <col min="19" max="19" width="10.140625" style="8" customWidth="1"/>
    <col min="20" max="20" width="13.5703125" style="8" customWidth="1"/>
    <col min="21" max="21" width="15.7109375" style="8" customWidth="1"/>
    <col min="22" max="23" width="10.42578125" style="8" customWidth="1"/>
    <col min="24" max="24" width="11.7109375" style="8" customWidth="1"/>
    <col min="25" max="25" width="13.5703125" style="2" customWidth="1"/>
    <col min="26" max="27" width="11.42578125" style="2" customWidth="1"/>
    <col min="28" max="37" width="11.42578125" style="2" hidden="1" customWidth="1"/>
    <col min="38" max="16384" width="11.42578125" style="4" hidden="1"/>
  </cols>
  <sheetData>
    <row r="1" spans="1:37" ht="19.5" customHeight="1" x14ac:dyDescent="0.3">
      <c r="A1" s="140"/>
      <c r="B1" s="140"/>
      <c r="C1" s="144" t="s">
        <v>161</v>
      </c>
      <c r="D1" s="144"/>
      <c r="E1" s="144"/>
      <c r="F1" s="144"/>
      <c r="G1" s="144"/>
      <c r="H1" s="144"/>
      <c r="I1" s="144"/>
      <c r="J1" s="144"/>
      <c r="K1" s="144"/>
      <c r="L1" s="144"/>
      <c r="M1" s="144"/>
      <c r="N1" s="144"/>
      <c r="O1" s="144"/>
      <c r="P1" s="144"/>
      <c r="Q1" s="144"/>
      <c r="R1" s="144"/>
      <c r="S1" s="144"/>
      <c r="T1" s="144"/>
      <c r="U1" s="144"/>
      <c r="V1" s="144"/>
      <c r="W1" s="144"/>
      <c r="X1" s="141" t="s">
        <v>262</v>
      </c>
      <c r="Y1" s="142"/>
      <c r="Z1" s="143"/>
      <c r="AA1" s="3"/>
      <c r="AB1" s="3"/>
      <c r="AC1" s="3"/>
      <c r="AD1" s="3"/>
      <c r="AE1" s="3"/>
      <c r="AF1" s="3"/>
      <c r="AG1" s="3"/>
      <c r="AH1" s="3"/>
      <c r="AI1" s="3"/>
      <c r="AJ1" s="3"/>
      <c r="AK1" s="3"/>
    </row>
    <row r="2" spans="1:37" ht="19.5" customHeight="1" x14ac:dyDescent="0.3">
      <c r="A2" s="140"/>
      <c r="B2" s="140"/>
      <c r="C2" s="144"/>
      <c r="D2" s="144"/>
      <c r="E2" s="144"/>
      <c r="F2" s="144"/>
      <c r="G2" s="144"/>
      <c r="H2" s="144"/>
      <c r="I2" s="144"/>
      <c r="J2" s="144"/>
      <c r="K2" s="144"/>
      <c r="L2" s="144"/>
      <c r="M2" s="144"/>
      <c r="N2" s="144"/>
      <c r="O2" s="144"/>
      <c r="P2" s="144"/>
      <c r="Q2" s="144"/>
      <c r="R2" s="144"/>
      <c r="S2" s="144"/>
      <c r="T2" s="144"/>
      <c r="U2" s="144"/>
      <c r="V2" s="144"/>
      <c r="W2" s="144"/>
      <c r="X2" s="141" t="s">
        <v>345</v>
      </c>
      <c r="Y2" s="142"/>
      <c r="Z2" s="143"/>
      <c r="AA2" s="3"/>
      <c r="AB2" s="3"/>
      <c r="AC2" s="3"/>
      <c r="AD2" s="3"/>
      <c r="AE2" s="3"/>
      <c r="AF2" s="3"/>
      <c r="AG2" s="3"/>
      <c r="AH2" s="3"/>
      <c r="AI2" s="3"/>
      <c r="AJ2" s="3"/>
      <c r="AK2" s="3"/>
    </row>
    <row r="3" spans="1:37" ht="19.5" customHeight="1" x14ac:dyDescent="0.3">
      <c r="A3" s="140"/>
      <c r="B3" s="140"/>
      <c r="C3" s="144"/>
      <c r="D3" s="144"/>
      <c r="E3" s="144"/>
      <c r="F3" s="144"/>
      <c r="G3" s="144"/>
      <c r="H3" s="144"/>
      <c r="I3" s="144"/>
      <c r="J3" s="144"/>
      <c r="K3" s="144"/>
      <c r="L3" s="144"/>
      <c r="M3" s="144"/>
      <c r="N3" s="144"/>
      <c r="O3" s="144"/>
      <c r="P3" s="144"/>
      <c r="Q3" s="144"/>
      <c r="R3" s="144"/>
      <c r="S3" s="144"/>
      <c r="T3" s="144"/>
      <c r="U3" s="144"/>
      <c r="V3" s="144"/>
      <c r="W3" s="144"/>
      <c r="X3" s="141" t="s">
        <v>305</v>
      </c>
      <c r="Y3" s="142"/>
      <c r="Z3" s="143"/>
      <c r="AA3" s="3"/>
      <c r="AB3" s="3"/>
      <c r="AC3" s="3"/>
      <c r="AD3" s="3"/>
      <c r="AE3" s="3"/>
      <c r="AF3" s="3"/>
      <c r="AG3" s="3"/>
      <c r="AH3" s="3"/>
      <c r="AI3" s="3"/>
      <c r="AJ3" s="3"/>
      <c r="AK3" s="3"/>
    </row>
    <row r="4" spans="1:37" ht="19.5" customHeight="1" x14ac:dyDescent="0.3">
      <c r="A4" s="140"/>
      <c r="B4" s="140"/>
      <c r="C4" s="144"/>
      <c r="D4" s="144"/>
      <c r="E4" s="144"/>
      <c r="F4" s="144"/>
      <c r="G4" s="144"/>
      <c r="H4" s="144"/>
      <c r="I4" s="144"/>
      <c r="J4" s="144"/>
      <c r="K4" s="144"/>
      <c r="L4" s="144"/>
      <c r="M4" s="144"/>
      <c r="N4" s="144"/>
      <c r="O4" s="144"/>
      <c r="P4" s="144"/>
      <c r="Q4" s="144"/>
      <c r="R4" s="144"/>
      <c r="S4" s="144"/>
      <c r="T4" s="144"/>
      <c r="U4" s="144"/>
      <c r="V4" s="144"/>
      <c r="W4" s="144"/>
      <c r="X4" s="141" t="s">
        <v>344</v>
      </c>
      <c r="Y4" s="142"/>
      <c r="Z4" s="143"/>
      <c r="AA4" s="3"/>
      <c r="AB4" s="3"/>
      <c r="AC4" s="3"/>
      <c r="AD4" s="3"/>
      <c r="AE4" s="3"/>
      <c r="AF4" s="3"/>
      <c r="AG4" s="3"/>
      <c r="AH4" s="3"/>
      <c r="AI4" s="3"/>
      <c r="AJ4" s="3"/>
      <c r="AK4" s="3"/>
    </row>
    <row r="5" spans="1:37" x14ac:dyDescent="0.3">
      <c r="A5" s="12"/>
      <c r="B5" s="12"/>
      <c r="C5" s="12"/>
      <c r="D5" s="12"/>
      <c r="E5" s="12"/>
      <c r="F5" s="12"/>
      <c r="G5" s="12"/>
      <c r="H5" s="12"/>
      <c r="I5" s="12"/>
      <c r="J5" s="12"/>
      <c r="K5" s="12"/>
      <c r="L5" s="12"/>
      <c r="M5" s="12"/>
      <c r="N5" s="12"/>
      <c r="O5" s="12"/>
      <c r="P5" s="12"/>
      <c r="Q5" s="12"/>
      <c r="R5" s="12"/>
      <c r="S5" s="12"/>
      <c r="T5" s="12"/>
      <c r="U5" s="12"/>
      <c r="V5" s="12"/>
      <c r="W5" s="12"/>
      <c r="X5" s="12"/>
      <c r="Y5" s="3"/>
      <c r="Z5" s="3"/>
      <c r="AA5" s="3"/>
      <c r="AB5" s="3"/>
      <c r="AC5" s="3"/>
      <c r="AD5" s="3"/>
      <c r="AE5" s="3"/>
      <c r="AF5" s="3"/>
      <c r="AG5" s="3"/>
      <c r="AH5" s="3"/>
      <c r="AI5" s="3"/>
      <c r="AJ5" s="3"/>
      <c r="AK5" s="3"/>
    </row>
    <row r="6" spans="1:37" ht="15.75" customHeight="1" x14ac:dyDescent="0.3">
      <c r="A6" s="120" t="s">
        <v>108</v>
      </c>
      <c r="B6" s="120"/>
      <c r="C6" s="120"/>
      <c r="D6" s="120"/>
      <c r="E6" s="120"/>
      <c r="F6" s="120" t="s">
        <v>120</v>
      </c>
      <c r="G6" s="120"/>
      <c r="H6" s="120"/>
      <c r="I6" s="120"/>
      <c r="J6" s="120"/>
      <c r="K6" s="120"/>
      <c r="L6" s="120"/>
      <c r="M6" s="120"/>
      <c r="N6" s="120"/>
      <c r="O6" s="120"/>
      <c r="P6" s="120"/>
      <c r="Q6" s="120"/>
      <c r="R6" s="120"/>
      <c r="S6" s="120"/>
      <c r="T6" s="120"/>
      <c r="U6" s="120"/>
      <c r="V6" s="120"/>
      <c r="W6" s="120"/>
      <c r="X6" s="120"/>
      <c r="Y6" s="108" t="s">
        <v>140</v>
      </c>
      <c r="Z6" s="108" t="s">
        <v>5</v>
      </c>
      <c r="AA6" s="3"/>
      <c r="AB6" s="3"/>
      <c r="AC6" s="3"/>
      <c r="AD6" s="3"/>
      <c r="AE6" s="3"/>
      <c r="AF6" s="3"/>
      <c r="AG6" s="3"/>
      <c r="AH6" s="3"/>
      <c r="AI6" s="3"/>
      <c r="AJ6" s="3"/>
      <c r="AK6" s="3"/>
    </row>
    <row r="7" spans="1:37" ht="18" customHeight="1" x14ac:dyDescent="0.3">
      <c r="A7" s="139" t="s">
        <v>87</v>
      </c>
      <c r="B7" s="121" t="s">
        <v>38</v>
      </c>
      <c r="C7" s="121" t="s">
        <v>308</v>
      </c>
      <c r="D7" s="121" t="s">
        <v>1</v>
      </c>
      <c r="E7" s="121" t="s">
        <v>85</v>
      </c>
      <c r="F7" s="138" t="s">
        <v>126</v>
      </c>
      <c r="G7" s="138" t="s">
        <v>121</v>
      </c>
      <c r="H7" s="138" t="s">
        <v>122</v>
      </c>
      <c r="I7" s="138" t="s">
        <v>123</v>
      </c>
      <c r="J7" s="138" t="s">
        <v>124</v>
      </c>
      <c r="K7" s="138" t="s">
        <v>137</v>
      </c>
      <c r="L7" s="138" t="s">
        <v>125</v>
      </c>
      <c r="M7" s="138" t="s">
        <v>127</v>
      </c>
      <c r="N7" s="138" t="s">
        <v>128</v>
      </c>
      <c r="O7" s="138" t="s">
        <v>138</v>
      </c>
      <c r="P7" s="138" t="s">
        <v>129</v>
      </c>
      <c r="Q7" s="138" t="s">
        <v>130</v>
      </c>
      <c r="R7" s="138" t="s">
        <v>131</v>
      </c>
      <c r="S7" s="138" t="s">
        <v>132</v>
      </c>
      <c r="T7" s="138" t="s">
        <v>133</v>
      </c>
      <c r="U7" s="138" t="s">
        <v>139</v>
      </c>
      <c r="V7" s="138" t="s">
        <v>134</v>
      </c>
      <c r="W7" s="138" t="s">
        <v>135</v>
      </c>
      <c r="X7" s="138" t="s">
        <v>136</v>
      </c>
      <c r="Y7" s="108"/>
      <c r="Z7" s="108"/>
      <c r="AA7" s="3"/>
      <c r="AB7" s="3"/>
      <c r="AC7" s="3"/>
      <c r="AD7" s="3"/>
      <c r="AE7" s="3"/>
      <c r="AF7" s="3"/>
      <c r="AG7" s="3"/>
      <c r="AH7" s="3"/>
      <c r="AI7" s="3"/>
      <c r="AJ7" s="3"/>
      <c r="AK7" s="3"/>
    </row>
    <row r="8" spans="1:37" ht="35.25" customHeight="1" x14ac:dyDescent="0.25">
      <c r="A8" s="139"/>
      <c r="B8" s="121"/>
      <c r="C8" s="121"/>
      <c r="D8" s="121"/>
      <c r="E8" s="121"/>
      <c r="F8" s="138"/>
      <c r="G8" s="138"/>
      <c r="H8" s="138"/>
      <c r="I8" s="138"/>
      <c r="J8" s="138"/>
      <c r="K8" s="138"/>
      <c r="L8" s="138"/>
      <c r="M8" s="138"/>
      <c r="N8" s="138"/>
      <c r="O8" s="138"/>
      <c r="P8" s="138"/>
      <c r="Q8" s="138"/>
      <c r="R8" s="138"/>
      <c r="S8" s="138"/>
      <c r="T8" s="138"/>
      <c r="U8" s="138"/>
      <c r="V8" s="138"/>
      <c r="W8" s="138"/>
      <c r="X8" s="138"/>
      <c r="Y8" s="108"/>
      <c r="Z8" s="108"/>
      <c r="AA8" s="13"/>
      <c r="AB8" s="13"/>
      <c r="AC8" s="13"/>
      <c r="AD8" s="13"/>
      <c r="AE8" s="13"/>
      <c r="AF8" s="13"/>
      <c r="AG8" s="13"/>
      <c r="AH8" s="13"/>
      <c r="AI8" s="13"/>
      <c r="AJ8" s="13"/>
      <c r="AK8" s="13"/>
    </row>
    <row r="9" spans="1:37" ht="16.5" customHeight="1" x14ac:dyDescent="0.25">
      <c r="A9" s="133">
        <v>1</v>
      </c>
      <c r="B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Control Disciplinario Interno</v>
      </c>
      <c r="C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 xml:space="preserve">En la etapa de estudio de la queja disciplinaria y/o en el momento de proferir decisión de fondo en la investigación disciplinaria  </v>
      </c>
      <c r="D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 xml:space="preserve">Posibilidad de afectación reputacional por la adopción de decisiones disciplinarias  (autos de archivo provisionales, definitivos o autos de cargos) contrarias a derecho y/o por no realizar el debido trámite a una noticia disciplinaria (Quejas e Informes), para favorecer un interes propio o de terceros, en razón del desconocimiento de los valores institucionales por parte de quienes intervienen, la no implementación de protocolos en el proceso, el desconocimiento de la normatividad vigente, así como la violación de la reserva disciplinaria. </v>
      </c>
      <c r="E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129" t="s">
        <v>117</v>
      </c>
      <c r="G9" s="129" t="s">
        <v>117</v>
      </c>
      <c r="H9" s="129" t="s">
        <v>118</v>
      </c>
      <c r="I9" s="129" t="s">
        <v>118</v>
      </c>
      <c r="J9" s="129" t="s">
        <v>117</v>
      </c>
      <c r="K9" s="129" t="s">
        <v>118</v>
      </c>
      <c r="L9" s="129" t="s">
        <v>117</v>
      </c>
      <c r="M9" s="129" t="s">
        <v>118</v>
      </c>
      <c r="N9" s="129" t="s">
        <v>118</v>
      </c>
      <c r="O9" s="129" t="s">
        <v>117</v>
      </c>
      <c r="P9" s="129" t="s">
        <v>117</v>
      </c>
      <c r="Q9" s="129" t="s">
        <v>117</v>
      </c>
      <c r="R9" s="129" t="s">
        <v>118</v>
      </c>
      <c r="S9" s="129" t="s">
        <v>117</v>
      </c>
      <c r="T9" s="129" t="s">
        <v>117</v>
      </c>
      <c r="U9" s="129" t="s">
        <v>118</v>
      </c>
      <c r="V9" s="129" t="s">
        <v>118</v>
      </c>
      <c r="W9" s="129" t="s">
        <v>118</v>
      </c>
      <c r="X9" s="129" t="s">
        <v>118</v>
      </c>
      <c r="Y9" s="134">
        <f>IF(OR(E9="",E9="No Aplica"),"",COUNTIF(F9:X11,"SI"))</f>
        <v>9</v>
      </c>
      <c r="Z9" s="130"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Mayor</v>
      </c>
      <c r="AA9" s="14"/>
      <c r="AB9" s="14"/>
      <c r="AC9" s="14"/>
      <c r="AD9" s="14"/>
      <c r="AE9" s="14"/>
      <c r="AF9" s="14"/>
      <c r="AG9" s="14"/>
      <c r="AH9" s="14"/>
      <c r="AI9" s="14"/>
      <c r="AJ9" s="14"/>
      <c r="AK9" s="14"/>
    </row>
    <row r="10" spans="1:37" x14ac:dyDescent="0.3">
      <c r="A10" s="133"/>
      <c r="B10" s="105"/>
      <c r="C10" s="105"/>
      <c r="D10" s="105"/>
      <c r="E10" s="105"/>
      <c r="F10" s="129"/>
      <c r="G10" s="129"/>
      <c r="H10" s="129"/>
      <c r="I10" s="129"/>
      <c r="J10" s="129"/>
      <c r="K10" s="129"/>
      <c r="L10" s="129"/>
      <c r="M10" s="129"/>
      <c r="N10" s="129"/>
      <c r="O10" s="129"/>
      <c r="P10" s="129"/>
      <c r="Q10" s="129"/>
      <c r="R10" s="129"/>
      <c r="S10" s="129"/>
      <c r="T10" s="129"/>
      <c r="U10" s="129"/>
      <c r="V10" s="129"/>
      <c r="W10" s="129"/>
      <c r="X10" s="129"/>
      <c r="Y10" s="134"/>
      <c r="Z10" s="130"/>
      <c r="AA10" s="3"/>
      <c r="AB10" s="3"/>
      <c r="AC10" s="3"/>
      <c r="AD10" s="3"/>
      <c r="AE10" s="3"/>
      <c r="AF10" s="3"/>
      <c r="AG10" s="3"/>
      <c r="AH10" s="3"/>
      <c r="AI10" s="3"/>
      <c r="AJ10" s="3"/>
      <c r="AK10" s="3"/>
    </row>
    <row r="11" spans="1:37" x14ac:dyDescent="0.3">
      <c r="A11" s="133"/>
      <c r="B11" s="105"/>
      <c r="C11" s="105"/>
      <c r="D11" s="105"/>
      <c r="E11" s="105"/>
      <c r="F11" s="129"/>
      <c r="G11" s="129"/>
      <c r="H11" s="129"/>
      <c r="I11" s="129"/>
      <c r="J11" s="129"/>
      <c r="K11" s="129"/>
      <c r="L11" s="129"/>
      <c r="M11" s="129"/>
      <c r="N11" s="129"/>
      <c r="O11" s="129"/>
      <c r="P11" s="129"/>
      <c r="Q11" s="129"/>
      <c r="R11" s="129"/>
      <c r="S11" s="129"/>
      <c r="T11" s="129"/>
      <c r="U11" s="129"/>
      <c r="V11" s="129"/>
      <c r="W11" s="129"/>
      <c r="X11" s="129"/>
      <c r="Y11" s="134"/>
      <c r="Z11" s="130"/>
      <c r="AA11" s="3"/>
      <c r="AB11" s="3"/>
      <c r="AC11" s="3"/>
      <c r="AD11" s="3"/>
      <c r="AE11" s="3"/>
      <c r="AF11" s="3"/>
      <c r="AG11" s="3"/>
      <c r="AH11" s="3"/>
      <c r="AI11" s="3"/>
      <c r="AJ11" s="3"/>
      <c r="AK11" s="3"/>
    </row>
    <row r="12" spans="1:37" ht="16.5" customHeight="1" x14ac:dyDescent="0.3">
      <c r="A12" s="133">
        <v>2</v>
      </c>
      <c r="B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129"/>
      <c r="G12" s="129"/>
      <c r="H12" s="129"/>
      <c r="I12" s="129"/>
      <c r="J12" s="129"/>
      <c r="K12" s="129"/>
      <c r="L12" s="129"/>
      <c r="M12" s="129"/>
      <c r="N12" s="129"/>
      <c r="O12" s="129"/>
      <c r="P12" s="129"/>
      <c r="Q12" s="129"/>
      <c r="R12" s="129"/>
      <c r="S12" s="129"/>
      <c r="T12" s="129"/>
      <c r="U12" s="129"/>
      <c r="V12" s="129"/>
      <c r="W12" s="129"/>
      <c r="X12" s="129"/>
      <c r="Y12" s="134" t="str">
        <f t="shared" ref="Y12" si="0">IF(OR(E12="",E12="No Aplica"),"",COUNTIF(F12:X14,"SI"))</f>
        <v/>
      </c>
      <c r="Z12" s="130"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x14ac:dyDescent="0.3">
      <c r="A13" s="133"/>
      <c r="B13" s="105"/>
      <c r="C13" s="105"/>
      <c r="D13" s="105"/>
      <c r="E13" s="105"/>
      <c r="F13" s="129"/>
      <c r="G13" s="129"/>
      <c r="H13" s="129"/>
      <c r="I13" s="129"/>
      <c r="J13" s="129"/>
      <c r="K13" s="129"/>
      <c r="L13" s="129"/>
      <c r="M13" s="129"/>
      <c r="N13" s="129"/>
      <c r="O13" s="129"/>
      <c r="P13" s="129"/>
      <c r="Q13" s="129"/>
      <c r="R13" s="129"/>
      <c r="S13" s="129"/>
      <c r="T13" s="129"/>
      <c r="U13" s="129"/>
      <c r="V13" s="129"/>
      <c r="W13" s="129"/>
      <c r="X13" s="129"/>
      <c r="Y13" s="134"/>
      <c r="Z13" s="130"/>
      <c r="AA13" s="3"/>
      <c r="AB13" s="3"/>
      <c r="AC13" s="3"/>
      <c r="AD13" s="3"/>
      <c r="AE13" s="3"/>
      <c r="AF13" s="3"/>
      <c r="AG13" s="3"/>
      <c r="AH13" s="3"/>
      <c r="AI13" s="3"/>
      <c r="AJ13" s="3"/>
      <c r="AK13" s="3"/>
    </row>
    <row r="14" spans="1:37" x14ac:dyDescent="0.3">
      <c r="A14" s="133"/>
      <c r="B14" s="105"/>
      <c r="C14" s="105"/>
      <c r="D14" s="105"/>
      <c r="E14" s="105"/>
      <c r="F14" s="129"/>
      <c r="G14" s="129"/>
      <c r="H14" s="129"/>
      <c r="I14" s="129"/>
      <c r="J14" s="129"/>
      <c r="K14" s="129"/>
      <c r="L14" s="129"/>
      <c r="M14" s="129"/>
      <c r="N14" s="129"/>
      <c r="O14" s="129"/>
      <c r="P14" s="129"/>
      <c r="Q14" s="129"/>
      <c r="R14" s="129"/>
      <c r="S14" s="129"/>
      <c r="T14" s="129"/>
      <c r="U14" s="129"/>
      <c r="V14" s="129"/>
      <c r="W14" s="129"/>
      <c r="X14" s="129"/>
      <c r="Y14" s="134"/>
      <c r="Z14" s="130"/>
      <c r="AA14" s="3"/>
      <c r="AB14" s="3"/>
      <c r="AC14" s="3"/>
      <c r="AD14" s="3"/>
      <c r="AE14" s="3"/>
      <c r="AF14" s="3"/>
      <c r="AG14" s="3"/>
      <c r="AH14" s="3"/>
      <c r="AI14" s="3"/>
      <c r="AJ14" s="3"/>
      <c r="AK14" s="3"/>
    </row>
    <row r="15" spans="1:37" ht="16.5" customHeight="1" x14ac:dyDescent="0.3">
      <c r="A15" s="133">
        <v>3</v>
      </c>
      <c r="B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129"/>
      <c r="G15" s="129"/>
      <c r="H15" s="129"/>
      <c r="I15" s="129"/>
      <c r="J15" s="129"/>
      <c r="K15" s="129"/>
      <c r="L15" s="129"/>
      <c r="M15" s="129"/>
      <c r="N15" s="129"/>
      <c r="O15" s="129"/>
      <c r="P15" s="129"/>
      <c r="Q15" s="129"/>
      <c r="R15" s="129"/>
      <c r="S15" s="129"/>
      <c r="T15" s="129"/>
      <c r="U15" s="129"/>
      <c r="V15" s="129"/>
      <c r="W15" s="129"/>
      <c r="X15" s="129"/>
      <c r="Y15" s="134" t="str">
        <f t="shared" ref="Y15" si="1">IF(OR(E15="",E15="No Aplica"),"",COUNTIF(F15:X17,"SI"))</f>
        <v/>
      </c>
      <c r="Z15" s="130"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x14ac:dyDescent="0.3">
      <c r="A16" s="133"/>
      <c r="B16" s="105"/>
      <c r="C16" s="105"/>
      <c r="D16" s="105"/>
      <c r="E16" s="105"/>
      <c r="F16" s="129"/>
      <c r="G16" s="129"/>
      <c r="H16" s="129"/>
      <c r="I16" s="129"/>
      <c r="J16" s="129"/>
      <c r="K16" s="129"/>
      <c r="L16" s="129"/>
      <c r="M16" s="129"/>
      <c r="N16" s="129"/>
      <c r="O16" s="129"/>
      <c r="P16" s="129"/>
      <c r="Q16" s="129"/>
      <c r="R16" s="129"/>
      <c r="S16" s="129"/>
      <c r="T16" s="129"/>
      <c r="U16" s="129"/>
      <c r="V16" s="129"/>
      <c r="W16" s="129"/>
      <c r="X16" s="129"/>
      <c r="Y16" s="134"/>
      <c r="Z16" s="130"/>
      <c r="AA16" s="3"/>
      <c r="AB16" s="3"/>
      <c r="AC16" s="3"/>
      <c r="AD16" s="3"/>
      <c r="AE16" s="3"/>
      <c r="AF16" s="3"/>
      <c r="AG16" s="3"/>
      <c r="AH16" s="3"/>
      <c r="AI16" s="3"/>
      <c r="AJ16" s="3"/>
      <c r="AK16" s="3"/>
    </row>
    <row r="17" spans="1:37" x14ac:dyDescent="0.3">
      <c r="A17" s="133"/>
      <c r="B17" s="105"/>
      <c r="C17" s="105"/>
      <c r="D17" s="105"/>
      <c r="E17" s="105"/>
      <c r="F17" s="129"/>
      <c r="G17" s="129"/>
      <c r="H17" s="129"/>
      <c r="I17" s="129"/>
      <c r="J17" s="129"/>
      <c r="K17" s="129"/>
      <c r="L17" s="129"/>
      <c r="M17" s="129"/>
      <c r="N17" s="129"/>
      <c r="O17" s="129"/>
      <c r="P17" s="129"/>
      <c r="Q17" s="129"/>
      <c r="R17" s="129"/>
      <c r="S17" s="129"/>
      <c r="T17" s="129"/>
      <c r="U17" s="129"/>
      <c r="V17" s="129"/>
      <c r="W17" s="129"/>
      <c r="X17" s="129"/>
      <c r="Y17" s="134"/>
      <c r="Z17" s="130"/>
      <c r="AA17" s="3"/>
      <c r="AB17" s="3"/>
      <c r="AC17" s="3"/>
      <c r="AD17" s="3"/>
      <c r="AE17" s="3"/>
      <c r="AF17" s="3"/>
      <c r="AG17" s="3"/>
      <c r="AH17" s="3"/>
      <c r="AI17" s="3"/>
      <c r="AJ17" s="3"/>
      <c r="AK17" s="3"/>
    </row>
    <row r="18" spans="1:37" ht="16.5" customHeight="1" x14ac:dyDescent="0.3">
      <c r="A18" s="133">
        <v>4</v>
      </c>
      <c r="B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129"/>
      <c r="G18" s="129"/>
      <c r="H18" s="129"/>
      <c r="I18" s="129"/>
      <c r="J18" s="129"/>
      <c r="K18" s="129"/>
      <c r="L18" s="129"/>
      <c r="M18" s="129"/>
      <c r="N18" s="129"/>
      <c r="O18" s="129"/>
      <c r="P18" s="129"/>
      <c r="Q18" s="129"/>
      <c r="R18" s="129"/>
      <c r="S18" s="129"/>
      <c r="T18" s="129"/>
      <c r="U18" s="129"/>
      <c r="V18" s="129"/>
      <c r="W18" s="129"/>
      <c r="X18" s="129"/>
      <c r="Y18" s="134" t="str">
        <f t="shared" ref="Y18" si="2">IF(OR(E18="",E18="No Aplica"),"",COUNTIF(F18:X20,"SI"))</f>
        <v/>
      </c>
      <c r="Z18" s="130"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x14ac:dyDescent="0.3">
      <c r="A19" s="133"/>
      <c r="B19" s="105"/>
      <c r="C19" s="105"/>
      <c r="D19" s="105"/>
      <c r="E19" s="105"/>
      <c r="F19" s="129"/>
      <c r="G19" s="129"/>
      <c r="H19" s="129"/>
      <c r="I19" s="129"/>
      <c r="J19" s="129"/>
      <c r="K19" s="129"/>
      <c r="L19" s="129"/>
      <c r="M19" s="129"/>
      <c r="N19" s="129"/>
      <c r="O19" s="129"/>
      <c r="P19" s="129"/>
      <c r="Q19" s="129"/>
      <c r="R19" s="129"/>
      <c r="S19" s="129"/>
      <c r="T19" s="129"/>
      <c r="U19" s="129"/>
      <c r="V19" s="129"/>
      <c r="W19" s="129"/>
      <c r="X19" s="129"/>
      <c r="Y19" s="134"/>
      <c r="Z19" s="130"/>
      <c r="AA19" s="3"/>
      <c r="AB19" s="3"/>
      <c r="AC19" s="3"/>
      <c r="AD19" s="3"/>
      <c r="AE19" s="3"/>
      <c r="AF19" s="3"/>
      <c r="AG19" s="3"/>
      <c r="AH19" s="3"/>
      <c r="AI19" s="3"/>
      <c r="AJ19" s="3"/>
      <c r="AK19" s="3"/>
    </row>
    <row r="20" spans="1:37" x14ac:dyDescent="0.3">
      <c r="A20" s="133"/>
      <c r="B20" s="105"/>
      <c r="C20" s="105"/>
      <c r="D20" s="105"/>
      <c r="E20" s="105"/>
      <c r="F20" s="129"/>
      <c r="G20" s="129"/>
      <c r="H20" s="129"/>
      <c r="I20" s="129"/>
      <c r="J20" s="129"/>
      <c r="K20" s="129"/>
      <c r="L20" s="129"/>
      <c r="M20" s="129"/>
      <c r="N20" s="129"/>
      <c r="O20" s="129"/>
      <c r="P20" s="129"/>
      <c r="Q20" s="129"/>
      <c r="R20" s="129"/>
      <c r="S20" s="129"/>
      <c r="T20" s="129"/>
      <c r="U20" s="129"/>
      <c r="V20" s="129"/>
      <c r="W20" s="129"/>
      <c r="X20" s="129"/>
      <c r="Y20" s="134"/>
      <c r="Z20" s="130"/>
      <c r="AA20" s="3"/>
      <c r="AB20" s="3"/>
      <c r="AC20" s="3"/>
      <c r="AD20" s="3"/>
      <c r="AE20" s="3"/>
      <c r="AF20" s="3"/>
      <c r="AG20" s="3"/>
      <c r="AH20" s="3"/>
      <c r="AI20" s="3"/>
      <c r="AJ20" s="3"/>
      <c r="AK20" s="3"/>
    </row>
    <row r="21" spans="1:37" ht="16.5" customHeight="1" x14ac:dyDescent="0.3">
      <c r="A21" s="133">
        <v>5</v>
      </c>
      <c r="B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129"/>
      <c r="G21" s="129"/>
      <c r="H21" s="129"/>
      <c r="I21" s="129"/>
      <c r="J21" s="129"/>
      <c r="K21" s="129"/>
      <c r="L21" s="129"/>
      <c r="M21" s="129"/>
      <c r="N21" s="129"/>
      <c r="O21" s="129"/>
      <c r="P21" s="129"/>
      <c r="Q21" s="129"/>
      <c r="R21" s="129"/>
      <c r="S21" s="129"/>
      <c r="T21" s="129"/>
      <c r="U21" s="129"/>
      <c r="V21" s="129"/>
      <c r="W21" s="129"/>
      <c r="X21" s="129"/>
      <c r="Y21" s="134" t="str">
        <f t="shared" ref="Y21" si="3">IF(OR(E21="",E21="No Aplica"),"",COUNTIF(F21:X23,"SI"))</f>
        <v/>
      </c>
      <c r="Z21" s="130"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x14ac:dyDescent="0.3">
      <c r="A22" s="133"/>
      <c r="B22" s="105"/>
      <c r="C22" s="105"/>
      <c r="D22" s="105"/>
      <c r="E22" s="105"/>
      <c r="F22" s="129"/>
      <c r="G22" s="129"/>
      <c r="H22" s="129"/>
      <c r="I22" s="129"/>
      <c r="J22" s="129"/>
      <c r="K22" s="129"/>
      <c r="L22" s="129"/>
      <c r="M22" s="129"/>
      <c r="N22" s="129"/>
      <c r="O22" s="129"/>
      <c r="P22" s="129"/>
      <c r="Q22" s="129"/>
      <c r="R22" s="129"/>
      <c r="S22" s="129"/>
      <c r="T22" s="129"/>
      <c r="U22" s="129"/>
      <c r="V22" s="129"/>
      <c r="W22" s="129"/>
      <c r="X22" s="129"/>
      <c r="Y22" s="134"/>
      <c r="Z22" s="130"/>
      <c r="AA22" s="3"/>
      <c r="AB22" s="3"/>
      <c r="AC22" s="3"/>
      <c r="AD22" s="3"/>
      <c r="AE22" s="3"/>
      <c r="AF22" s="3"/>
      <c r="AG22" s="3"/>
      <c r="AH22" s="3"/>
      <c r="AI22" s="3"/>
      <c r="AJ22" s="3"/>
      <c r="AK22" s="3"/>
    </row>
    <row r="23" spans="1:37" x14ac:dyDescent="0.3">
      <c r="A23" s="133"/>
      <c r="B23" s="105"/>
      <c r="C23" s="105"/>
      <c r="D23" s="105"/>
      <c r="E23" s="105"/>
      <c r="F23" s="129"/>
      <c r="G23" s="129"/>
      <c r="H23" s="129"/>
      <c r="I23" s="129"/>
      <c r="J23" s="129"/>
      <c r="K23" s="129"/>
      <c r="L23" s="129"/>
      <c r="M23" s="129"/>
      <c r="N23" s="129"/>
      <c r="O23" s="129"/>
      <c r="P23" s="129"/>
      <c r="Q23" s="129"/>
      <c r="R23" s="129"/>
      <c r="S23" s="129"/>
      <c r="T23" s="129"/>
      <c r="U23" s="129"/>
      <c r="V23" s="129"/>
      <c r="W23" s="129"/>
      <c r="X23" s="129"/>
      <c r="Y23" s="134"/>
      <c r="Z23" s="130"/>
      <c r="AA23" s="3"/>
      <c r="AB23" s="3"/>
      <c r="AC23" s="3"/>
      <c r="AD23" s="3"/>
      <c r="AE23" s="3"/>
      <c r="AF23" s="3"/>
      <c r="AG23" s="3"/>
      <c r="AH23" s="3"/>
      <c r="AI23" s="3"/>
      <c r="AJ23" s="3"/>
      <c r="AK23" s="3"/>
    </row>
    <row r="24" spans="1:37" ht="16.5" customHeight="1" x14ac:dyDescent="0.3">
      <c r="A24" s="133">
        <v>6</v>
      </c>
      <c r="B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129"/>
      <c r="G24" s="129"/>
      <c r="H24" s="129"/>
      <c r="I24" s="129"/>
      <c r="J24" s="129"/>
      <c r="K24" s="129"/>
      <c r="L24" s="129"/>
      <c r="M24" s="129"/>
      <c r="N24" s="129"/>
      <c r="O24" s="129"/>
      <c r="P24" s="129"/>
      <c r="Q24" s="129"/>
      <c r="R24" s="129"/>
      <c r="S24" s="129"/>
      <c r="T24" s="129"/>
      <c r="U24" s="129"/>
      <c r="V24" s="129"/>
      <c r="W24" s="129"/>
      <c r="X24" s="129"/>
      <c r="Y24" s="134" t="str">
        <f t="shared" ref="Y24" si="4">IF(OR(E24="",E24="No Aplica"),"",COUNTIF(F24:X26,"SI"))</f>
        <v/>
      </c>
      <c r="Z24" s="130"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x14ac:dyDescent="0.3">
      <c r="A25" s="133"/>
      <c r="B25" s="105"/>
      <c r="C25" s="105"/>
      <c r="D25" s="105"/>
      <c r="E25" s="105"/>
      <c r="F25" s="129"/>
      <c r="G25" s="129"/>
      <c r="H25" s="129"/>
      <c r="I25" s="129"/>
      <c r="J25" s="129"/>
      <c r="K25" s="129"/>
      <c r="L25" s="129"/>
      <c r="M25" s="129"/>
      <c r="N25" s="129"/>
      <c r="O25" s="129"/>
      <c r="P25" s="129"/>
      <c r="Q25" s="129"/>
      <c r="R25" s="129"/>
      <c r="S25" s="129"/>
      <c r="T25" s="129"/>
      <c r="U25" s="129"/>
      <c r="V25" s="129"/>
      <c r="W25" s="129"/>
      <c r="X25" s="129"/>
      <c r="Y25" s="134"/>
      <c r="Z25" s="130"/>
      <c r="AA25" s="3"/>
      <c r="AB25" s="3"/>
      <c r="AC25" s="3"/>
      <c r="AD25" s="3"/>
      <c r="AE25" s="3"/>
      <c r="AF25" s="3"/>
      <c r="AG25" s="3"/>
      <c r="AH25" s="3"/>
      <c r="AI25" s="3"/>
      <c r="AJ25" s="3"/>
      <c r="AK25" s="3"/>
    </row>
    <row r="26" spans="1:37" x14ac:dyDescent="0.3">
      <c r="A26" s="133"/>
      <c r="B26" s="105"/>
      <c r="C26" s="105"/>
      <c r="D26" s="105"/>
      <c r="E26" s="105"/>
      <c r="F26" s="129"/>
      <c r="G26" s="129"/>
      <c r="H26" s="129"/>
      <c r="I26" s="129"/>
      <c r="J26" s="129"/>
      <c r="K26" s="129"/>
      <c r="L26" s="129"/>
      <c r="M26" s="129"/>
      <c r="N26" s="129"/>
      <c r="O26" s="129"/>
      <c r="P26" s="129"/>
      <c r="Q26" s="129"/>
      <c r="R26" s="129"/>
      <c r="S26" s="129"/>
      <c r="T26" s="129"/>
      <c r="U26" s="129"/>
      <c r="V26" s="129"/>
      <c r="W26" s="129"/>
      <c r="X26" s="129"/>
      <c r="Y26" s="134"/>
      <c r="Z26" s="130"/>
      <c r="AA26" s="3"/>
      <c r="AB26" s="3"/>
      <c r="AC26" s="3"/>
      <c r="AD26" s="3"/>
      <c r="AE26" s="3"/>
      <c r="AF26" s="3"/>
      <c r="AG26" s="3"/>
      <c r="AH26" s="3"/>
      <c r="AI26" s="3"/>
      <c r="AJ26" s="3"/>
      <c r="AK26" s="3"/>
    </row>
    <row r="27" spans="1:37" ht="16.5" customHeight="1" x14ac:dyDescent="0.3">
      <c r="A27" s="133">
        <v>7</v>
      </c>
      <c r="B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129"/>
      <c r="G27" s="129"/>
      <c r="H27" s="129"/>
      <c r="I27" s="129"/>
      <c r="J27" s="129"/>
      <c r="K27" s="129"/>
      <c r="L27" s="129"/>
      <c r="M27" s="129"/>
      <c r="N27" s="129"/>
      <c r="O27" s="129"/>
      <c r="P27" s="129"/>
      <c r="Q27" s="129"/>
      <c r="R27" s="129"/>
      <c r="S27" s="129"/>
      <c r="T27" s="129"/>
      <c r="U27" s="129"/>
      <c r="V27" s="129"/>
      <c r="W27" s="129"/>
      <c r="X27" s="129"/>
      <c r="Y27" s="134" t="str">
        <f t="shared" ref="Y27" si="5">IF(OR(E27="",E27="No Aplica"),"",COUNTIF(F27:X29,"SI"))</f>
        <v/>
      </c>
      <c r="Z27" s="130"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x14ac:dyDescent="0.3">
      <c r="A28" s="133"/>
      <c r="B28" s="105"/>
      <c r="C28" s="105"/>
      <c r="D28" s="105"/>
      <c r="E28" s="105"/>
      <c r="F28" s="129"/>
      <c r="G28" s="129"/>
      <c r="H28" s="129"/>
      <c r="I28" s="129"/>
      <c r="J28" s="129"/>
      <c r="K28" s="129"/>
      <c r="L28" s="129"/>
      <c r="M28" s="129"/>
      <c r="N28" s="129"/>
      <c r="O28" s="129"/>
      <c r="P28" s="129"/>
      <c r="Q28" s="129"/>
      <c r="R28" s="129"/>
      <c r="S28" s="129"/>
      <c r="T28" s="129"/>
      <c r="U28" s="129"/>
      <c r="V28" s="129"/>
      <c r="W28" s="129"/>
      <c r="X28" s="129"/>
      <c r="Y28" s="134"/>
      <c r="Z28" s="130"/>
      <c r="AA28" s="3"/>
      <c r="AB28" s="3"/>
      <c r="AC28" s="3"/>
      <c r="AD28" s="3"/>
      <c r="AE28" s="3"/>
      <c r="AF28" s="3"/>
      <c r="AG28" s="3"/>
      <c r="AH28" s="3"/>
      <c r="AI28" s="3"/>
      <c r="AJ28" s="3"/>
      <c r="AK28" s="3"/>
    </row>
    <row r="29" spans="1:37" x14ac:dyDescent="0.3">
      <c r="A29" s="133"/>
      <c r="B29" s="105"/>
      <c r="C29" s="105"/>
      <c r="D29" s="105"/>
      <c r="E29" s="105"/>
      <c r="F29" s="129"/>
      <c r="G29" s="129"/>
      <c r="H29" s="129"/>
      <c r="I29" s="129"/>
      <c r="J29" s="129"/>
      <c r="K29" s="129"/>
      <c r="L29" s="129"/>
      <c r="M29" s="129"/>
      <c r="N29" s="129"/>
      <c r="O29" s="129"/>
      <c r="P29" s="129"/>
      <c r="Q29" s="129"/>
      <c r="R29" s="129"/>
      <c r="S29" s="129"/>
      <c r="T29" s="129"/>
      <c r="U29" s="129"/>
      <c r="V29" s="129"/>
      <c r="W29" s="129"/>
      <c r="X29" s="129"/>
      <c r="Y29" s="134"/>
      <c r="Z29" s="130"/>
      <c r="AA29" s="3"/>
      <c r="AB29" s="3"/>
      <c r="AC29" s="3"/>
      <c r="AD29" s="3"/>
      <c r="AE29" s="3"/>
      <c r="AF29" s="3"/>
      <c r="AG29" s="3"/>
      <c r="AH29" s="3"/>
      <c r="AI29" s="3"/>
      <c r="AJ29" s="3"/>
      <c r="AK29" s="3"/>
    </row>
    <row r="30" spans="1:37" ht="16.5" customHeight="1" x14ac:dyDescent="0.3">
      <c r="A30" s="133">
        <v>8</v>
      </c>
      <c r="B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129"/>
      <c r="G30" s="129"/>
      <c r="H30" s="129"/>
      <c r="I30" s="129"/>
      <c r="J30" s="129"/>
      <c r="K30" s="129"/>
      <c r="L30" s="129"/>
      <c r="M30" s="129"/>
      <c r="N30" s="129"/>
      <c r="O30" s="129"/>
      <c r="P30" s="129"/>
      <c r="Q30" s="129"/>
      <c r="R30" s="129"/>
      <c r="S30" s="129"/>
      <c r="T30" s="129"/>
      <c r="U30" s="129"/>
      <c r="V30" s="129"/>
      <c r="W30" s="129"/>
      <c r="X30" s="129"/>
      <c r="Y30" s="134" t="str">
        <f t="shared" ref="Y30" si="6">IF(OR(E30="",E30="No Aplica"),"",COUNTIF(F30:X32,"SI"))</f>
        <v/>
      </c>
      <c r="Z30" s="130"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x14ac:dyDescent="0.3">
      <c r="A31" s="133"/>
      <c r="B31" s="105"/>
      <c r="C31" s="105"/>
      <c r="D31" s="105"/>
      <c r="E31" s="105"/>
      <c r="F31" s="129"/>
      <c r="G31" s="129"/>
      <c r="H31" s="129"/>
      <c r="I31" s="129"/>
      <c r="J31" s="129"/>
      <c r="K31" s="129"/>
      <c r="L31" s="129"/>
      <c r="M31" s="129"/>
      <c r="N31" s="129"/>
      <c r="O31" s="129"/>
      <c r="P31" s="129"/>
      <c r="Q31" s="129"/>
      <c r="R31" s="129"/>
      <c r="S31" s="129"/>
      <c r="T31" s="129"/>
      <c r="U31" s="129"/>
      <c r="V31" s="129"/>
      <c r="W31" s="129"/>
      <c r="X31" s="129"/>
      <c r="Y31" s="134"/>
      <c r="Z31" s="130"/>
      <c r="AA31" s="3"/>
      <c r="AB31" s="3"/>
      <c r="AC31" s="3"/>
      <c r="AD31" s="3"/>
      <c r="AE31" s="3"/>
      <c r="AF31" s="3"/>
      <c r="AG31" s="3"/>
      <c r="AH31" s="3"/>
      <c r="AI31" s="3"/>
      <c r="AJ31" s="3"/>
      <c r="AK31" s="3"/>
    </row>
    <row r="32" spans="1:37" x14ac:dyDescent="0.3">
      <c r="A32" s="133"/>
      <c r="B32" s="105"/>
      <c r="C32" s="105"/>
      <c r="D32" s="105"/>
      <c r="E32" s="105"/>
      <c r="F32" s="129"/>
      <c r="G32" s="129"/>
      <c r="H32" s="129"/>
      <c r="I32" s="129"/>
      <c r="J32" s="129"/>
      <c r="K32" s="129"/>
      <c r="L32" s="129"/>
      <c r="M32" s="129"/>
      <c r="N32" s="129"/>
      <c r="O32" s="129"/>
      <c r="P32" s="129"/>
      <c r="Q32" s="129"/>
      <c r="R32" s="129"/>
      <c r="S32" s="129"/>
      <c r="T32" s="129"/>
      <c r="U32" s="129"/>
      <c r="V32" s="129"/>
      <c r="W32" s="129"/>
      <c r="X32" s="129"/>
      <c r="Y32" s="134"/>
      <c r="Z32" s="130"/>
      <c r="AA32" s="3"/>
      <c r="AB32" s="3"/>
      <c r="AC32" s="3"/>
      <c r="AD32" s="3"/>
      <c r="AE32" s="3"/>
      <c r="AF32" s="3"/>
      <c r="AG32" s="3"/>
      <c r="AH32" s="3"/>
      <c r="AI32" s="3"/>
      <c r="AJ32" s="3"/>
      <c r="AK32" s="3"/>
    </row>
    <row r="33" spans="1:37" ht="16.5" customHeight="1" x14ac:dyDescent="0.3">
      <c r="A33" s="133">
        <v>9</v>
      </c>
      <c r="B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129"/>
      <c r="G33" s="129"/>
      <c r="H33" s="129"/>
      <c r="I33" s="129"/>
      <c r="J33" s="129"/>
      <c r="K33" s="129"/>
      <c r="L33" s="129"/>
      <c r="M33" s="129"/>
      <c r="N33" s="129"/>
      <c r="O33" s="129"/>
      <c r="P33" s="129"/>
      <c r="Q33" s="129"/>
      <c r="R33" s="129"/>
      <c r="S33" s="129"/>
      <c r="T33" s="129"/>
      <c r="U33" s="129"/>
      <c r="V33" s="129"/>
      <c r="W33" s="129"/>
      <c r="X33" s="129"/>
      <c r="Y33" s="134" t="str">
        <f t="shared" ref="Y33" si="7">IF(OR(E33="",E33="No Aplica"),"",COUNTIF(F33:X35,"SI"))</f>
        <v/>
      </c>
      <c r="Z33" s="130"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x14ac:dyDescent="0.3">
      <c r="A34" s="133"/>
      <c r="B34" s="105"/>
      <c r="C34" s="105"/>
      <c r="D34" s="105"/>
      <c r="E34" s="105"/>
      <c r="F34" s="129"/>
      <c r="G34" s="129"/>
      <c r="H34" s="129"/>
      <c r="I34" s="129"/>
      <c r="J34" s="129"/>
      <c r="K34" s="129"/>
      <c r="L34" s="129"/>
      <c r="M34" s="129"/>
      <c r="N34" s="129"/>
      <c r="O34" s="129"/>
      <c r="P34" s="129"/>
      <c r="Q34" s="129"/>
      <c r="R34" s="129"/>
      <c r="S34" s="129"/>
      <c r="T34" s="129"/>
      <c r="U34" s="129"/>
      <c r="V34" s="129"/>
      <c r="W34" s="129"/>
      <c r="X34" s="129"/>
      <c r="Y34" s="134"/>
      <c r="Z34" s="130"/>
      <c r="AA34" s="3"/>
      <c r="AB34" s="3"/>
      <c r="AC34" s="3"/>
      <c r="AD34" s="3"/>
      <c r="AE34" s="3"/>
      <c r="AF34" s="3"/>
      <c r="AG34" s="3"/>
      <c r="AH34" s="3"/>
      <c r="AI34" s="3"/>
      <c r="AJ34" s="3"/>
      <c r="AK34" s="3"/>
    </row>
    <row r="35" spans="1:37" x14ac:dyDescent="0.3">
      <c r="A35" s="133"/>
      <c r="B35" s="105"/>
      <c r="C35" s="105"/>
      <c r="D35" s="105"/>
      <c r="E35" s="105"/>
      <c r="F35" s="129"/>
      <c r="G35" s="129"/>
      <c r="H35" s="129"/>
      <c r="I35" s="129"/>
      <c r="J35" s="129"/>
      <c r="K35" s="129"/>
      <c r="L35" s="129"/>
      <c r="M35" s="129"/>
      <c r="N35" s="129"/>
      <c r="O35" s="129"/>
      <c r="P35" s="129"/>
      <c r="Q35" s="129"/>
      <c r="R35" s="129"/>
      <c r="S35" s="129"/>
      <c r="T35" s="129"/>
      <c r="U35" s="129"/>
      <c r="V35" s="129"/>
      <c r="W35" s="129"/>
      <c r="X35" s="129"/>
      <c r="Y35" s="134"/>
      <c r="Z35" s="130"/>
      <c r="AA35" s="3"/>
      <c r="AB35" s="3"/>
      <c r="AC35" s="3"/>
      <c r="AD35" s="3"/>
      <c r="AE35" s="3"/>
      <c r="AF35" s="3"/>
      <c r="AG35" s="3"/>
      <c r="AH35" s="3"/>
      <c r="AI35" s="3"/>
      <c r="AJ35" s="3"/>
      <c r="AK35" s="3"/>
    </row>
    <row r="36" spans="1:37" ht="16.5" customHeight="1" x14ac:dyDescent="0.3">
      <c r="A36" s="133">
        <v>10</v>
      </c>
      <c r="B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129"/>
      <c r="G36" s="129"/>
      <c r="H36" s="129"/>
      <c r="I36" s="129"/>
      <c r="J36" s="129"/>
      <c r="K36" s="129"/>
      <c r="L36" s="129"/>
      <c r="M36" s="129"/>
      <c r="N36" s="129"/>
      <c r="O36" s="129"/>
      <c r="P36" s="129"/>
      <c r="Q36" s="129"/>
      <c r="R36" s="129"/>
      <c r="S36" s="129"/>
      <c r="T36" s="129"/>
      <c r="U36" s="129"/>
      <c r="V36" s="129"/>
      <c r="W36" s="129"/>
      <c r="X36" s="129"/>
      <c r="Y36" s="134" t="str">
        <f t="shared" ref="Y36" si="8">IF(OR(E36="",E36="No Aplica"),"",COUNTIF(F36:X38,"SI"))</f>
        <v/>
      </c>
      <c r="Z36" s="130"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x14ac:dyDescent="0.3">
      <c r="A37" s="133"/>
      <c r="B37" s="105"/>
      <c r="C37" s="105"/>
      <c r="D37" s="105"/>
      <c r="E37" s="105"/>
      <c r="F37" s="129"/>
      <c r="G37" s="129"/>
      <c r="H37" s="129"/>
      <c r="I37" s="129"/>
      <c r="J37" s="129"/>
      <c r="K37" s="129"/>
      <c r="L37" s="129"/>
      <c r="M37" s="129"/>
      <c r="N37" s="129"/>
      <c r="O37" s="129"/>
      <c r="P37" s="129"/>
      <c r="Q37" s="129"/>
      <c r="R37" s="129"/>
      <c r="S37" s="129"/>
      <c r="T37" s="129"/>
      <c r="U37" s="129"/>
      <c r="V37" s="129"/>
      <c r="W37" s="129"/>
      <c r="X37" s="129"/>
      <c r="Y37" s="134"/>
      <c r="Z37" s="130"/>
    </row>
    <row r="38" spans="1:37" x14ac:dyDescent="0.3">
      <c r="A38" s="133"/>
      <c r="B38" s="105"/>
      <c r="C38" s="105"/>
      <c r="D38" s="105"/>
      <c r="E38" s="105"/>
      <c r="F38" s="129"/>
      <c r="G38" s="129"/>
      <c r="H38" s="129"/>
      <c r="I38" s="129"/>
      <c r="J38" s="129"/>
      <c r="K38" s="129"/>
      <c r="L38" s="129"/>
      <c r="M38" s="129"/>
      <c r="N38" s="129"/>
      <c r="O38" s="129"/>
      <c r="P38" s="129"/>
      <c r="Q38" s="129"/>
      <c r="R38" s="129"/>
      <c r="S38" s="129"/>
      <c r="T38" s="129"/>
      <c r="U38" s="129"/>
      <c r="V38" s="129"/>
      <c r="W38" s="129"/>
      <c r="X38" s="129"/>
      <c r="Y38" s="134"/>
      <c r="Z38" s="130"/>
    </row>
    <row r="39" spans="1:37" ht="16.5" customHeight="1" x14ac:dyDescent="0.3">
      <c r="A39" s="133">
        <v>11</v>
      </c>
      <c r="B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129"/>
      <c r="G39" s="129"/>
      <c r="H39" s="129"/>
      <c r="I39" s="129"/>
      <c r="J39" s="129"/>
      <c r="K39" s="129"/>
      <c r="L39" s="129"/>
      <c r="M39" s="129"/>
      <c r="N39" s="129"/>
      <c r="O39" s="129"/>
      <c r="P39" s="129"/>
      <c r="Q39" s="129"/>
      <c r="R39" s="129"/>
      <c r="S39" s="129"/>
      <c r="T39" s="129"/>
      <c r="U39" s="129"/>
      <c r="V39" s="129"/>
      <c r="W39" s="129"/>
      <c r="X39" s="129"/>
      <c r="Y39" s="134" t="str">
        <f t="shared" ref="Y39" si="9">IF(OR(E39="",E39="No Aplica"),"",COUNTIF(F39:X41,"SI"))</f>
        <v/>
      </c>
      <c r="Z39" s="130"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x14ac:dyDescent="0.3">
      <c r="A40" s="133"/>
      <c r="B40" s="105"/>
      <c r="C40" s="105"/>
      <c r="D40" s="105"/>
      <c r="E40" s="105"/>
      <c r="F40" s="129"/>
      <c r="G40" s="129"/>
      <c r="H40" s="129"/>
      <c r="I40" s="129"/>
      <c r="J40" s="129"/>
      <c r="K40" s="129"/>
      <c r="L40" s="129"/>
      <c r="M40" s="129"/>
      <c r="N40" s="129"/>
      <c r="O40" s="129"/>
      <c r="P40" s="129"/>
      <c r="Q40" s="129"/>
      <c r="R40" s="129"/>
      <c r="S40" s="129"/>
      <c r="T40" s="129"/>
      <c r="U40" s="129"/>
      <c r="V40" s="129"/>
      <c r="W40" s="129"/>
      <c r="X40" s="129"/>
      <c r="Y40" s="134"/>
      <c r="Z40" s="130"/>
    </row>
    <row r="41" spans="1:37" x14ac:dyDescent="0.3">
      <c r="A41" s="133"/>
      <c r="B41" s="105"/>
      <c r="C41" s="105"/>
      <c r="D41" s="105"/>
      <c r="E41" s="105"/>
      <c r="F41" s="129"/>
      <c r="G41" s="129"/>
      <c r="H41" s="129"/>
      <c r="I41" s="129"/>
      <c r="J41" s="129"/>
      <c r="K41" s="129"/>
      <c r="L41" s="129"/>
      <c r="M41" s="129"/>
      <c r="N41" s="129"/>
      <c r="O41" s="129"/>
      <c r="P41" s="129"/>
      <c r="Q41" s="129"/>
      <c r="R41" s="129"/>
      <c r="S41" s="129"/>
      <c r="T41" s="129"/>
      <c r="U41" s="129"/>
      <c r="V41" s="129"/>
      <c r="W41" s="129"/>
      <c r="X41" s="129"/>
      <c r="Y41" s="134"/>
      <c r="Z41" s="130"/>
    </row>
    <row r="42" spans="1:37" ht="16.5" customHeight="1" x14ac:dyDescent="0.3">
      <c r="A42" s="133">
        <v>12</v>
      </c>
      <c r="B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129"/>
      <c r="G42" s="129"/>
      <c r="H42" s="129"/>
      <c r="I42" s="129"/>
      <c r="J42" s="129"/>
      <c r="K42" s="129"/>
      <c r="L42" s="129"/>
      <c r="M42" s="129"/>
      <c r="N42" s="129"/>
      <c r="O42" s="129"/>
      <c r="P42" s="129"/>
      <c r="Q42" s="129"/>
      <c r="R42" s="129"/>
      <c r="S42" s="129"/>
      <c r="T42" s="129"/>
      <c r="U42" s="129"/>
      <c r="V42" s="129"/>
      <c r="W42" s="129"/>
      <c r="X42" s="129"/>
      <c r="Y42" s="134" t="str">
        <f t="shared" ref="Y42" si="10">IF(OR(E42="",E42="No Aplica"),"",COUNTIF(F42:X44,"SI"))</f>
        <v/>
      </c>
      <c r="Z42" s="130"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x14ac:dyDescent="0.3">
      <c r="A43" s="133"/>
      <c r="B43" s="105"/>
      <c r="C43" s="105"/>
      <c r="D43" s="105"/>
      <c r="E43" s="105"/>
      <c r="F43" s="129"/>
      <c r="G43" s="129"/>
      <c r="H43" s="129"/>
      <c r="I43" s="129"/>
      <c r="J43" s="129"/>
      <c r="K43" s="129"/>
      <c r="L43" s="129"/>
      <c r="M43" s="129"/>
      <c r="N43" s="129"/>
      <c r="O43" s="129"/>
      <c r="P43" s="129"/>
      <c r="Q43" s="129"/>
      <c r="R43" s="129"/>
      <c r="S43" s="129"/>
      <c r="T43" s="129"/>
      <c r="U43" s="129"/>
      <c r="V43" s="129"/>
      <c r="W43" s="129"/>
      <c r="X43" s="129"/>
      <c r="Y43" s="134"/>
      <c r="Z43" s="130"/>
    </row>
    <row r="44" spans="1:37" x14ac:dyDescent="0.3">
      <c r="A44" s="133"/>
      <c r="B44" s="105"/>
      <c r="C44" s="105"/>
      <c r="D44" s="105"/>
      <c r="E44" s="105"/>
      <c r="F44" s="129"/>
      <c r="G44" s="129"/>
      <c r="H44" s="129"/>
      <c r="I44" s="129"/>
      <c r="J44" s="129"/>
      <c r="K44" s="129"/>
      <c r="L44" s="129"/>
      <c r="M44" s="129"/>
      <c r="N44" s="129"/>
      <c r="O44" s="129"/>
      <c r="P44" s="129"/>
      <c r="Q44" s="129"/>
      <c r="R44" s="129"/>
      <c r="S44" s="129"/>
      <c r="T44" s="129"/>
      <c r="U44" s="129"/>
      <c r="V44" s="129"/>
      <c r="W44" s="129"/>
      <c r="X44" s="129"/>
      <c r="Y44" s="134"/>
      <c r="Z44" s="130"/>
    </row>
    <row r="45" spans="1:37" ht="16.5" customHeight="1" x14ac:dyDescent="0.3">
      <c r="A45" s="133">
        <v>13</v>
      </c>
      <c r="B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129"/>
      <c r="G45" s="129"/>
      <c r="H45" s="129"/>
      <c r="I45" s="129"/>
      <c r="J45" s="129"/>
      <c r="K45" s="129"/>
      <c r="L45" s="129"/>
      <c r="M45" s="129"/>
      <c r="N45" s="129"/>
      <c r="O45" s="129"/>
      <c r="P45" s="129"/>
      <c r="Q45" s="129"/>
      <c r="R45" s="129"/>
      <c r="S45" s="129"/>
      <c r="T45" s="129"/>
      <c r="U45" s="129"/>
      <c r="V45" s="129"/>
      <c r="W45" s="129"/>
      <c r="X45" s="129"/>
      <c r="Y45" s="134" t="str">
        <f t="shared" ref="Y45" si="11">IF(OR(E45="",E45="No Aplica"),"",COUNTIF(F45:X47,"SI"))</f>
        <v/>
      </c>
      <c r="Z45" s="130"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x14ac:dyDescent="0.3">
      <c r="A46" s="133"/>
      <c r="B46" s="105"/>
      <c r="C46" s="105"/>
      <c r="D46" s="105"/>
      <c r="E46" s="105"/>
      <c r="F46" s="129"/>
      <c r="G46" s="129"/>
      <c r="H46" s="129"/>
      <c r="I46" s="129"/>
      <c r="J46" s="129"/>
      <c r="K46" s="129"/>
      <c r="L46" s="129"/>
      <c r="M46" s="129"/>
      <c r="N46" s="129"/>
      <c r="O46" s="129"/>
      <c r="P46" s="129"/>
      <c r="Q46" s="129"/>
      <c r="R46" s="129"/>
      <c r="S46" s="129"/>
      <c r="T46" s="129"/>
      <c r="U46" s="129"/>
      <c r="V46" s="129"/>
      <c r="W46" s="129"/>
      <c r="X46" s="129"/>
      <c r="Y46" s="134"/>
      <c r="Z46" s="130"/>
    </row>
    <row r="47" spans="1:37" x14ac:dyDescent="0.3">
      <c r="A47" s="133"/>
      <c r="B47" s="105"/>
      <c r="C47" s="105"/>
      <c r="D47" s="105"/>
      <c r="E47" s="105"/>
      <c r="F47" s="129"/>
      <c r="G47" s="129"/>
      <c r="H47" s="129"/>
      <c r="I47" s="129"/>
      <c r="J47" s="129"/>
      <c r="K47" s="129"/>
      <c r="L47" s="129"/>
      <c r="M47" s="129"/>
      <c r="N47" s="129"/>
      <c r="O47" s="129"/>
      <c r="P47" s="129"/>
      <c r="Q47" s="129"/>
      <c r="R47" s="129"/>
      <c r="S47" s="129"/>
      <c r="T47" s="129"/>
      <c r="U47" s="129"/>
      <c r="V47" s="129"/>
      <c r="W47" s="129"/>
      <c r="X47" s="129"/>
      <c r="Y47" s="134"/>
      <c r="Z47" s="130"/>
    </row>
    <row r="48" spans="1:37" ht="16.5" customHeight="1" x14ac:dyDescent="0.3">
      <c r="A48" s="133">
        <v>14</v>
      </c>
      <c r="B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129"/>
      <c r="G48" s="129"/>
      <c r="H48" s="129"/>
      <c r="I48" s="129"/>
      <c r="J48" s="129"/>
      <c r="K48" s="129"/>
      <c r="L48" s="129"/>
      <c r="M48" s="129"/>
      <c r="N48" s="129"/>
      <c r="O48" s="129"/>
      <c r="P48" s="129"/>
      <c r="Q48" s="129"/>
      <c r="R48" s="129"/>
      <c r="S48" s="129"/>
      <c r="T48" s="129"/>
      <c r="U48" s="129"/>
      <c r="V48" s="129"/>
      <c r="W48" s="129"/>
      <c r="X48" s="129"/>
      <c r="Y48" s="134" t="str">
        <f t="shared" ref="Y48" si="12">IF(OR(E48="",E48="No Aplica"),"",COUNTIF(F48:X50,"SI"))</f>
        <v/>
      </c>
      <c r="Z48" s="130"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x14ac:dyDescent="0.3">
      <c r="A49" s="133"/>
      <c r="B49" s="105"/>
      <c r="C49" s="105"/>
      <c r="D49" s="105"/>
      <c r="E49" s="105"/>
      <c r="F49" s="129"/>
      <c r="G49" s="129"/>
      <c r="H49" s="129"/>
      <c r="I49" s="129"/>
      <c r="J49" s="129"/>
      <c r="K49" s="129"/>
      <c r="L49" s="129"/>
      <c r="M49" s="129"/>
      <c r="N49" s="129"/>
      <c r="O49" s="129"/>
      <c r="P49" s="129"/>
      <c r="Q49" s="129"/>
      <c r="R49" s="129"/>
      <c r="S49" s="129"/>
      <c r="T49" s="129"/>
      <c r="U49" s="129"/>
      <c r="V49" s="129"/>
      <c r="W49" s="129"/>
      <c r="X49" s="129"/>
      <c r="Y49" s="134"/>
      <c r="Z49" s="130"/>
    </row>
    <row r="50" spans="1:37" x14ac:dyDescent="0.3">
      <c r="A50" s="133"/>
      <c r="B50" s="105"/>
      <c r="C50" s="105"/>
      <c r="D50" s="105"/>
      <c r="E50" s="105"/>
      <c r="F50" s="129"/>
      <c r="G50" s="129"/>
      <c r="H50" s="129"/>
      <c r="I50" s="129"/>
      <c r="J50" s="129"/>
      <c r="K50" s="129"/>
      <c r="L50" s="129"/>
      <c r="M50" s="129"/>
      <c r="N50" s="129"/>
      <c r="O50" s="129"/>
      <c r="P50" s="129"/>
      <c r="Q50" s="129"/>
      <c r="R50" s="129"/>
      <c r="S50" s="129"/>
      <c r="T50" s="129"/>
      <c r="U50" s="129"/>
      <c r="V50" s="129"/>
      <c r="W50" s="129"/>
      <c r="X50" s="129"/>
      <c r="Y50" s="134"/>
      <c r="Z50" s="130"/>
    </row>
    <row r="51" spans="1:37" ht="16.5" customHeight="1" x14ac:dyDescent="0.3">
      <c r="A51" s="133">
        <v>15</v>
      </c>
      <c r="B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129"/>
      <c r="G51" s="129"/>
      <c r="H51" s="129"/>
      <c r="I51" s="129"/>
      <c r="J51" s="129"/>
      <c r="K51" s="129"/>
      <c r="L51" s="129"/>
      <c r="M51" s="129"/>
      <c r="N51" s="129"/>
      <c r="O51" s="129"/>
      <c r="P51" s="129"/>
      <c r="Q51" s="129"/>
      <c r="R51" s="129"/>
      <c r="S51" s="129"/>
      <c r="T51" s="129"/>
      <c r="U51" s="129"/>
      <c r="V51" s="129"/>
      <c r="W51" s="129"/>
      <c r="X51" s="129"/>
      <c r="Y51" s="134" t="str">
        <f t="shared" ref="Y51" si="13">IF(OR(E51="",E51="No Aplica"),"",COUNTIF(F51:X53,"SI"))</f>
        <v/>
      </c>
      <c r="Z51" s="130"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x14ac:dyDescent="0.3">
      <c r="A52" s="133"/>
      <c r="B52" s="105"/>
      <c r="C52" s="105"/>
      <c r="D52" s="105"/>
      <c r="E52" s="105"/>
      <c r="F52" s="129"/>
      <c r="G52" s="129"/>
      <c r="H52" s="129"/>
      <c r="I52" s="129"/>
      <c r="J52" s="129"/>
      <c r="K52" s="129"/>
      <c r="L52" s="129"/>
      <c r="M52" s="129"/>
      <c r="N52" s="129"/>
      <c r="O52" s="129"/>
      <c r="P52" s="129"/>
      <c r="Q52" s="129"/>
      <c r="R52" s="129"/>
      <c r="S52" s="129"/>
      <c r="T52" s="129"/>
      <c r="U52" s="129"/>
      <c r="V52" s="129"/>
      <c r="W52" s="129"/>
      <c r="X52" s="129"/>
      <c r="Y52" s="134"/>
      <c r="Z52" s="130"/>
    </row>
    <row r="53" spans="1:37" x14ac:dyDescent="0.3">
      <c r="A53" s="133"/>
      <c r="B53" s="105"/>
      <c r="C53" s="105"/>
      <c r="D53" s="105"/>
      <c r="E53" s="105"/>
      <c r="F53" s="129"/>
      <c r="G53" s="129"/>
      <c r="H53" s="129"/>
      <c r="I53" s="129"/>
      <c r="J53" s="129"/>
      <c r="K53" s="129"/>
      <c r="L53" s="129"/>
      <c r="M53" s="129"/>
      <c r="N53" s="129"/>
      <c r="O53" s="129"/>
      <c r="P53" s="129"/>
      <c r="Q53" s="129"/>
      <c r="R53" s="129"/>
      <c r="S53" s="129"/>
      <c r="T53" s="129"/>
      <c r="U53" s="129"/>
      <c r="V53" s="129"/>
      <c r="W53" s="129"/>
      <c r="X53" s="129"/>
      <c r="Y53" s="134"/>
      <c r="Z53" s="130"/>
    </row>
    <row r="54" spans="1:37" ht="16.5" customHeight="1" x14ac:dyDescent="0.3">
      <c r="A54" s="133">
        <v>16</v>
      </c>
      <c r="B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129"/>
      <c r="G54" s="129"/>
      <c r="H54" s="129"/>
      <c r="I54" s="129"/>
      <c r="J54" s="129"/>
      <c r="K54" s="129"/>
      <c r="L54" s="129"/>
      <c r="M54" s="129"/>
      <c r="N54" s="129"/>
      <c r="O54" s="129"/>
      <c r="P54" s="129"/>
      <c r="Q54" s="129"/>
      <c r="R54" s="129"/>
      <c r="S54" s="129"/>
      <c r="T54" s="129"/>
      <c r="U54" s="129"/>
      <c r="V54" s="129"/>
      <c r="W54" s="129"/>
      <c r="X54" s="129"/>
      <c r="Y54" s="134" t="str">
        <f t="shared" ref="Y54" si="14">IF(OR(E54="",E54="No Aplica"),"",COUNTIF(F54:X56,"SI"))</f>
        <v/>
      </c>
      <c r="Z54" s="130"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x14ac:dyDescent="0.3">
      <c r="A55" s="133"/>
      <c r="B55" s="105"/>
      <c r="C55" s="105"/>
      <c r="D55" s="105"/>
      <c r="E55" s="105"/>
      <c r="F55" s="129"/>
      <c r="G55" s="129"/>
      <c r="H55" s="129"/>
      <c r="I55" s="129"/>
      <c r="J55" s="129"/>
      <c r="K55" s="129"/>
      <c r="L55" s="129"/>
      <c r="M55" s="129"/>
      <c r="N55" s="129"/>
      <c r="O55" s="129"/>
      <c r="P55" s="129"/>
      <c r="Q55" s="129"/>
      <c r="R55" s="129"/>
      <c r="S55" s="129"/>
      <c r="T55" s="129"/>
      <c r="U55" s="129"/>
      <c r="V55" s="129"/>
      <c r="W55" s="129"/>
      <c r="X55" s="129"/>
      <c r="Y55" s="134"/>
      <c r="Z55" s="130"/>
    </row>
    <row r="56" spans="1:37" x14ac:dyDescent="0.3">
      <c r="A56" s="133"/>
      <c r="B56" s="105"/>
      <c r="C56" s="105"/>
      <c r="D56" s="105"/>
      <c r="E56" s="105"/>
      <c r="F56" s="129"/>
      <c r="G56" s="129"/>
      <c r="H56" s="129"/>
      <c r="I56" s="129"/>
      <c r="J56" s="129"/>
      <c r="K56" s="129"/>
      <c r="L56" s="129"/>
      <c r="M56" s="129"/>
      <c r="N56" s="129"/>
      <c r="O56" s="129"/>
      <c r="P56" s="129"/>
      <c r="Q56" s="129"/>
      <c r="R56" s="129"/>
      <c r="S56" s="129"/>
      <c r="T56" s="129"/>
      <c r="U56" s="129"/>
      <c r="V56" s="129"/>
      <c r="W56" s="129"/>
      <c r="X56" s="129"/>
      <c r="Y56" s="134"/>
      <c r="Z56" s="130"/>
    </row>
    <row r="57" spans="1:37" ht="16.5" customHeight="1" x14ac:dyDescent="0.3">
      <c r="A57" s="133">
        <v>17</v>
      </c>
      <c r="B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129"/>
      <c r="G57" s="129"/>
      <c r="H57" s="129"/>
      <c r="I57" s="129"/>
      <c r="J57" s="129"/>
      <c r="K57" s="129"/>
      <c r="L57" s="129"/>
      <c r="M57" s="129"/>
      <c r="N57" s="129"/>
      <c r="O57" s="129"/>
      <c r="P57" s="129"/>
      <c r="Q57" s="129"/>
      <c r="R57" s="129"/>
      <c r="S57" s="129"/>
      <c r="T57" s="129"/>
      <c r="U57" s="129"/>
      <c r="V57" s="129"/>
      <c r="W57" s="129"/>
      <c r="X57" s="129"/>
      <c r="Y57" s="134" t="str">
        <f t="shared" ref="Y57" si="15">IF(OR(E57="",E57="No Aplica"),"",COUNTIF(F57:X59,"SI"))</f>
        <v/>
      </c>
      <c r="Z57" s="130"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x14ac:dyDescent="0.3">
      <c r="A58" s="133"/>
      <c r="B58" s="105"/>
      <c r="C58" s="105"/>
      <c r="D58" s="105"/>
      <c r="E58" s="105"/>
      <c r="F58" s="129"/>
      <c r="G58" s="129"/>
      <c r="H58" s="129"/>
      <c r="I58" s="129"/>
      <c r="J58" s="129"/>
      <c r="K58" s="129"/>
      <c r="L58" s="129"/>
      <c r="M58" s="129"/>
      <c r="N58" s="129"/>
      <c r="O58" s="129"/>
      <c r="P58" s="129"/>
      <c r="Q58" s="129"/>
      <c r="R58" s="129"/>
      <c r="S58" s="129"/>
      <c r="T58" s="129"/>
      <c r="U58" s="129"/>
      <c r="V58" s="129"/>
      <c r="W58" s="129"/>
      <c r="X58" s="129"/>
      <c r="Y58" s="134"/>
      <c r="Z58" s="130"/>
    </row>
    <row r="59" spans="1:37" x14ac:dyDescent="0.3">
      <c r="A59" s="133"/>
      <c r="B59" s="105"/>
      <c r="C59" s="105"/>
      <c r="D59" s="105"/>
      <c r="E59" s="105"/>
      <c r="F59" s="129"/>
      <c r="G59" s="129"/>
      <c r="H59" s="129"/>
      <c r="I59" s="129"/>
      <c r="J59" s="129"/>
      <c r="K59" s="129"/>
      <c r="L59" s="129"/>
      <c r="M59" s="129"/>
      <c r="N59" s="129"/>
      <c r="O59" s="129"/>
      <c r="P59" s="129"/>
      <c r="Q59" s="129"/>
      <c r="R59" s="129"/>
      <c r="S59" s="129"/>
      <c r="T59" s="129"/>
      <c r="U59" s="129"/>
      <c r="V59" s="129"/>
      <c r="W59" s="129"/>
      <c r="X59" s="129"/>
      <c r="Y59" s="134"/>
      <c r="Z59" s="130"/>
    </row>
    <row r="60" spans="1:37" ht="16.5" customHeight="1" x14ac:dyDescent="0.3">
      <c r="A60" s="133">
        <v>18</v>
      </c>
      <c r="B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129"/>
      <c r="G60" s="129"/>
      <c r="H60" s="129"/>
      <c r="I60" s="129"/>
      <c r="J60" s="129"/>
      <c r="K60" s="129"/>
      <c r="L60" s="129"/>
      <c r="M60" s="129"/>
      <c r="N60" s="129"/>
      <c r="O60" s="129"/>
      <c r="P60" s="129"/>
      <c r="Q60" s="129"/>
      <c r="R60" s="129"/>
      <c r="S60" s="129"/>
      <c r="T60" s="129"/>
      <c r="U60" s="129"/>
      <c r="V60" s="129"/>
      <c r="W60" s="129"/>
      <c r="X60" s="129"/>
      <c r="Y60" s="134" t="str">
        <f t="shared" ref="Y60" si="16">IF(OR(E60="",E60="No Aplica"),"",COUNTIF(F60:X62,"SI"))</f>
        <v/>
      </c>
      <c r="Z60" s="130"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x14ac:dyDescent="0.3">
      <c r="A61" s="133"/>
      <c r="B61" s="105"/>
      <c r="C61" s="105"/>
      <c r="D61" s="105"/>
      <c r="E61" s="105"/>
      <c r="F61" s="129"/>
      <c r="G61" s="129"/>
      <c r="H61" s="129"/>
      <c r="I61" s="129"/>
      <c r="J61" s="129"/>
      <c r="K61" s="129"/>
      <c r="L61" s="129"/>
      <c r="M61" s="129"/>
      <c r="N61" s="129"/>
      <c r="O61" s="129"/>
      <c r="P61" s="129"/>
      <c r="Q61" s="129"/>
      <c r="R61" s="129"/>
      <c r="S61" s="129"/>
      <c r="T61" s="129"/>
      <c r="U61" s="129"/>
      <c r="V61" s="129"/>
      <c r="W61" s="129"/>
      <c r="X61" s="129"/>
      <c r="Y61" s="134"/>
      <c r="Z61" s="130"/>
    </row>
    <row r="62" spans="1:37" x14ac:dyDescent="0.3">
      <c r="A62" s="133"/>
      <c r="B62" s="105"/>
      <c r="C62" s="105"/>
      <c r="D62" s="105"/>
      <c r="E62" s="105"/>
      <c r="F62" s="129"/>
      <c r="G62" s="129"/>
      <c r="H62" s="129"/>
      <c r="I62" s="129"/>
      <c r="J62" s="129"/>
      <c r="K62" s="129"/>
      <c r="L62" s="129"/>
      <c r="M62" s="129"/>
      <c r="N62" s="129"/>
      <c r="O62" s="129"/>
      <c r="P62" s="129"/>
      <c r="Q62" s="129"/>
      <c r="R62" s="129"/>
      <c r="S62" s="129"/>
      <c r="T62" s="129"/>
      <c r="U62" s="129"/>
      <c r="V62" s="129"/>
      <c r="W62" s="129"/>
      <c r="X62" s="129"/>
      <c r="Y62" s="134"/>
      <c r="Z62" s="130"/>
    </row>
    <row r="63" spans="1:37" ht="16.5" customHeight="1" x14ac:dyDescent="0.3">
      <c r="A63" s="133">
        <v>19</v>
      </c>
      <c r="B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129"/>
      <c r="G63" s="129"/>
      <c r="H63" s="129"/>
      <c r="I63" s="129"/>
      <c r="J63" s="129"/>
      <c r="K63" s="129"/>
      <c r="L63" s="129"/>
      <c r="M63" s="129"/>
      <c r="N63" s="129"/>
      <c r="O63" s="129"/>
      <c r="P63" s="129"/>
      <c r="Q63" s="129"/>
      <c r="R63" s="129"/>
      <c r="S63" s="129"/>
      <c r="T63" s="129"/>
      <c r="U63" s="129"/>
      <c r="V63" s="129"/>
      <c r="W63" s="129"/>
      <c r="X63" s="129"/>
      <c r="Y63" s="134" t="str">
        <f t="shared" ref="Y63" si="17">IF(OR(E63="",E63="No Aplica"),"",COUNTIF(F63:X65,"SI"))</f>
        <v/>
      </c>
      <c r="Z63" s="130"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x14ac:dyDescent="0.3">
      <c r="A64" s="133"/>
      <c r="B64" s="105"/>
      <c r="C64" s="105"/>
      <c r="D64" s="105"/>
      <c r="E64" s="105"/>
      <c r="F64" s="129"/>
      <c r="G64" s="129"/>
      <c r="H64" s="129"/>
      <c r="I64" s="129"/>
      <c r="J64" s="129"/>
      <c r="K64" s="129"/>
      <c r="L64" s="129"/>
      <c r="M64" s="129"/>
      <c r="N64" s="129"/>
      <c r="O64" s="129"/>
      <c r="P64" s="129"/>
      <c r="Q64" s="129"/>
      <c r="R64" s="129"/>
      <c r="S64" s="129"/>
      <c r="T64" s="129"/>
      <c r="U64" s="129"/>
      <c r="V64" s="129"/>
      <c r="W64" s="129"/>
      <c r="X64" s="129"/>
      <c r="Y64" s="134"/>
      <c r="Z64" s="130"/>
    </row>
    <row r="65" spans="1:37" x14ac:dyDescent="0.3">
      <c r="A65" s="133"/>
      <c r="B65" s="105"/>
      <c r="C65" s="105"/>
      <c r="D65" s="105"/>
      <c r="E65" s="105"/>
      <c r="F65" s="129"/>
      <c r="G65" s="129"/>
      <c r="H65" s="129"/>
      <c r="I65" s="129"/>
      <c r="J65" s="129"/>
      <c r="K65" s="129"/>
      <c r="L65" s="129"/>
      <c r="M65" s="129"/>
      <c r="N65" s="129"/>
      <c r="O65" s="129"/>
      <c r="P65" s="129"/>
      <c r="Q65" s="129"/>
      <c r="R65" s="129"/>
      <c r="S65" s="129"/>
      <c r="T65" s="129"/>
      <c r="U65" s="129"/>
      <c r="V65" s="129"/>
      <c r="W65" s="129"/>
      <c r="X65" s="129"/>
      <c r="Y65" s="134"/>
      <c r="Z65" s="130"/>
    </row>
    <row r="66" spans="1:37" ht="16.5" customHeight="1" x14ac:dyDescent="0.3">
      <c r="A66" s="133">
        <v>20</v>
      </c>
      <c r="B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129"/>
      <c r="G66" s="129"/>
      <c r="H66" s="129"/>
      <c r="I66" s="129"/>
      <c r="J66" s="129"/>
      <c r="K66" s="129"/>
      <c r="L66" s="129"/>
      <c r="M66" s="129"/>
      <c r="N66" s="129"/>
      <c r="O66" s="129"/>
      <c r="P66" s="129"/>
      <c r="Q66" s="129"/>
      <c r="R66" s="129"/>
      <c r="S66" s="129"/>
      <c r="T66" s="129"/>
      <c r="U66" s="129"/>
      <c r="V66" s="129"/>
      <c r="W66" s="129"/>
      <c r="X66" s="129"/>
      <c r="Y66" s="134" t="str">
        <f t="shared" ref="Y66" si="18">IF(OR(E66="",E66="No Aplica"),"",COUNTIF(F66:X68,"SI"))</f>
        <v/>
      </c>
      <c r="Z66" s="130"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x14ac:dyDescent="0.3">
      <c r="A67" s="133"/>
      <c r="B67" s="105"/>
      <c r="C67" s="105"/>
      <c r="D67" s="105"/>
      <c r="E67" s="105"/>
      <c r="F67" s="129"/>
      <c r="G67" s="129"/>
      <c r="H67" s="129"/>
      <c r="I67" s="129"/>
      <c r="J67" s="129"/>
      <c r="K67" s="129"/>
      <c r="L67" s="129"/>
      <c r="M67" s="129"/>
      <c r="N67" s="129"/>
      <c r="O67" s="129"/>
      <c r="P67" s="129"/>
      <c r="Q67" s="129"/>
      <c r="R67" s="129"/>
      <c r="S67" s="129"/>
      <c r="T67" s="129"/>
      <c r="U67" s="129"/>
      <c r="V67" s="129"/>
      <c r="W67" s="129"/>
      <c r="X67" s="129"/>
      <c r="Y67" s="134"/>
      <c r="Z67" s="130"/>
    </row>
    <row r="68" spans="1:37" x14ac:dyDescent="0.3">
      <c r="A68" s="133"/>
      <c r="B68" s="105"/>
      <c r="C68" s="105"/>
      <c r="D68" s="105"/>
      <c r="E68" s="105"/>
      <c r="F68" s="129"/>
      <c r="G68" s="129"/>
      <c r="H68" s="129"/>
      <c r="I68" s="129"/>
      <c r="J68" s="129"/>
      <c r="K68" s="129"/>
      <c r="L68" s="129"/>
      <c r="M68" s="129"/>
      <c r="N68" s="129"/>
      <c r="O68" s="129"/>
      <c r="P68" s="129"/>
      <c r="Q68" s="129"/>
      <c r="R68" s="129"/>
      <c r="S68" s="129"/>
      <c r="T68" s="129"/>
      <c r="U68" s="129"/>
      <c r="V68" s="129"/>
      <c r="W68" s="129"/>
      <c r="X68" s="129"/>
      <c r="Y68" s="134"/>
      <c r="Z68" s="130"/>
    </row>
    <row r="69" spans="1:37" x14ac:dyDescent="0.3"/>
    <row r="70" spans="1:37" x14ac:dyDescent="0.3"/>
  </sheetData>
  <sheetProtection algorithmName="SHA-512" hashValue="faV7dqB+E/jcXJ6tNyTkohjmzzrfeT8Zprqs3akBjp94pmBHDTwT7YxGSlec8SOP6WjttZZICBHIGAShbwbJBQ==" saltValue="71+bMDg31q2fQLPh+MapmA==" spinCount="100000" sheet="1" objects="1" scenarios="1" formatColumns="0" formatRows="0"/>
  <mergeCells count="554">
    <mergeCell ref="C1:W4"/>
    <mergeCell ref="C39:C41"/>
    <mergeCell ref="C42:C44"/>
    <mergeCell ref="C45:C47"/>
    <mergeCell ref="C48:C50"/>
    <mergeCell ref="C51:C53"/>
    <mergeCell ref="C54:C56"/>
    <mergeCell ref="C57:C59"/>
    <mergeCell ref="C60:C62"/>
    <mergeCell ref="V57:V59"/>
    <mergeCell ref="W57:W59"/>
    <mergeCell ref="U54:U56"/>
    <mergeCell ref="V54:V56"/>
    <mergeCell ref="W54:W56"/>
    <mergeCell ref="W48:W50"/>
    <mergeCell ref="T42:T44"/>
    <mergeCell ref="U42:U44"/>
    <mergeCell ref="V42:V44"/>
    <mergeCell ref="W42:W44"/>
    <mergeCell ref="P39:P41"/>
    <mergeCell ref="Q39:Q41"/>
    <mergeCell ref="R39:R41"/>
    <mergeCell ref="S39:S41"/>
    <mergeCell ref="J39:J41"/>
    <mergeCell ref="C12:C14"/>
    <mergeCell ref="C15:C17"/>
    <mergeCell ref="C18:C20"/>
    <mergeCell ref="C21:C23"/>
    <mergeCell ref="C24:C26"/>
    <mergeCell ref="C27:C29"/>
    <mergeCell ref="C30:C32"/>
    <mergeCell ref="C33:C35"/>
    <mergeCell ref="C36:C38"/>
    <mergeCell ref="T66:T68"/>
    <mergeCell ref="U66:U68"/>
    <mergeCell ref="V66:V68"/>
    <mergeCell ref="W66:W68"/>
    <mergeCell ref="X66:X68"/>
    <mergeCell ref="Y66:Y68"/>
    <mergeCell ref="Z66:Z68"/>
    <mergeCell ref="Y6:Y8"/>
    <mergeCell ref="Z6:Z8"/>
    <mergeCell ref="F6:X6"/>
    <mergeCell ref="K66:K68"/>
    <mergeCell ref="L66:L68"/>
    <mergeCell ref="M66:M68"/>
    <mergeCell ref="N66:N68"/>
    <mergeCell ref="O66:O68"/>
    <mergeCell ref="P66:P68"/>
    <mergeCell ref="Q66:Q68"/>
    <mergeCell ref="R66:R68"/>
    <mergeCell ref="S66:S68"/>
    <mergeCell ref="R63:R65"/>
    <mergeCell ref="S63:S65"/>
    <mergeCell ref="T63:T65"/>
    <mergeCell ref="U63:U65"/>
    <mergeCell ref="V63:V65"/>
    <mergeCell ref="A66:A68"/>
    <mergeCell ref="B66:B68"/>
    <mergeCell ref="D66:D68"/>
    <mergeCell ref="E66:E68"/>
    <mergeCell ref="F66:F68"/>
    <mergeCell ref="G66:G68"/>
    <mergeCell ref="H66:H68"/>
    <mergeCell ref="I66:I68"/>
    <mergeCell ref="J66:J68"/>
    <mergeCell ref="C66:C68"/>
    <mergeCell ref="W63:W65"/>
    <mergeCell ref="X63:X65"/>
    <mergeCell ref="Y63:Y65"/>
    <mergeCell ref="Z63:Z65"/>
    <mergeCell ref="S60:S62"/>
    <mergeCell ref="T60:T62"/>
    <mergeCell ref="U60:U62"/>
    <mergeCell ref="V60:V62"/>
    <mergeCell ref="W60:W62"/>
    <mergeCell ref="X60:X62"/>
    <mergeCell ref="Y60:Y62"/>
    <mergeCell ref="Z60:Z62"/>
    <mergeCell ref="T57:T59"/>
    <mergeCell ref="U57:U59"/>
    <mergeCell ref="A63:A65"/>
    <mergeCell ref="B63:B65"/>
    <mergeCell ref="D63:D65"/>
    <mergeCell ref="E63:E65"/>
    <mergeCell ref="F63:F65"/>
    <mergeCell ref="G63:G65"/>
    <mergeCell ref="H63:H65"/>
    <mergeCell ref="I63:I65"/>
    <mergeCell ref="J63:J65"/>
    <mergeCell ref="C63:C65"/>
    <mergeCell ref="K60:K62"/>
    <mergeCell ref="L60:L62"/>
    <mergeCell ref="M60:M62"/>
    <mergeCell ref="N60:N62"/>
    <mergeCell ref="O60:O62"/>
    <mergeCell ref="P60:P62"/>
    <mergeCell ref="Q60:Q62"/>
    <mergeCell ref="R60:R62"/>
    <mergeCell ref="K63:K65"/>
    <mergeCell ref="L63:L65"/>
    <mergeCell ref="M63:M65"/>
    <mergeCell ref="N63:N65"/>
    <mergeCell ref="O63:O65"/>
    <mergeCell ref="P63:P65"/>
    <mergeCell ref="Q63:Q65"/>
    <mergeCell ref="A60:A62"/>
    <mergeCell ref="B60:B62"/>
    <mergeCell ref="D60:D62"/>
    <mergeCell ref="E60:E62"/>
    <mergeCell ref="F60:F62"/>
    <mergeCell ref="G60:G62"/>
    <mergeCell ref="H60:H62"/>
    <mergeCell ref="I60:I62"/>
    <mergeCell ref="J60:J62"/>
    <mergeCell ref="X54:X56"/>
    <mergeCell ref="Y54:Y56"/>
    <mergeCell ref="Z54:Z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X57:X59"/>
    <mergeCell ref="Y57:Y59"/>
    <mergeCell ref="Z57:Z59"/>
    <mergeCell ref="X1:Z1"/>
    <mergeCell ref="X2:Z2"/>
    <mergeCell ref="X3:Z3"/>
    <mergeCell ref="X4:Z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V48:V50"/>
    <mergeCell ref="X48:X50"/>
    <mergeCell ref="Y48:Y50"/>
    <mergeCell ref="A1:B4"/>
    <mergeCell ref="Z48:Z50"/>
    <mergeCell ref="T48:T50"/>
    <mergeCell ref="U48:U50"/>
    <mergeCell ref="O45:O47"/>
    <mergeCell ref="P45:P47"/>
    <mergeCell ref="Q45:Q47"/>
    <mergeCell ref="E45:E47"/>
    <mergeCell ref="Y39:Y41"/>
    <mergeCell ref="Z39:Z41"/>
    <mergeCell ref="T39:T41"/>
    <mergeCell ref="U39:U41"/>
    <mergeCell ref="Z42:Z44"/>
    <mergeCell ref="A45:A47"/>
    <mergeCell ref="B45:B47"/>
    <mergeCell ref="D45:D47"/>
    <mergeCell ref="F45:F47"/>
    <mergeCell ref="G45:G47"/>
    <mergeCell ref="H45:H47"/>
    <mergeCell ref="I45:I47"/>
    <mergeCell ref="J45:J47"/>
    <mergeCell ref="K45:K47"/>
    <mergeCell ref="X51:X53"/>
    <mergeCell ref="Y51:Y53"/>
    <mergeCell ref="N51:N53"/>
    <mergeCell ref="O51:O53"/>
    <mergeCell ref="P51:P53"/>
    <mergeCell ref="Q51:Q53"/>
    <mergeCell ref="R51:R53"/>
    <mergeCell ref="S51:S53"/>
    <mergeCell ref="H51:H53"/>
    <mergeCell ref="I51:I53"/>
    <mergeCell ref="J51:J53"/>
    <mergeCell ref="K51:K53"/>
    <mergeCell ref="L51:L53"/>
    <mergeCell ref="M51:M53"/>
    <mergeCell ref="A51:A53"/>
    <mergeCell ref="B51:B53"/>
    <mergeCell ref="D51:D53"/>
    <mergeCell ref="F51:F53"/>
    <mergeCell ref="G51:G53"/>
    <mergeCell ref="P48:P50"/>
    <mergeCell ref="Q48:Q50"/>
    <mergeCell ref="R48:R50"/>
    <mergeCell ref="S48:S50"/>
    <mergeCell ref="J48:J50"/>
    <mergeCell ref="K48:K50"/>
    <mergeCell ref="L48:L50"/>
    <mergeCell ref="M48:M50"/>
    <mergeCell ref="N48:N50"/>
    <mergeCell ref="O48:O50"/>
    <mergeCell ref="E51:E53"/>
    <mergeCell ref="E48:E50"/>
    <mergeCell ref="Z51:Z53"/>
    <mergeCell ref="T51:T53"/>
    <mergeCell ref="U51:U53"/>
    <mergeCell ref="V51:V53"/>
    <mergeCell ref="W51:W53"/>
    <mergeCell ref="X45:X47"/>
    <mergeCell ref="Y45:Y47"/>
    <mergeCell ref="Z45:Z47"/>
    <mergeCell ref="A48:A50"/>
    <mergeCell ref="B48:B50"/>
    <mergeCell ref="D48:D50"/>
    <mergeCell ref="F48:F50"/>
    <mergeCell ref="G48:G50"/>
    <mergeCell ref="H48:H50"/>
    <mergeCell ref="I48:I50"/>
    <mergeCell ref="R45:R47"/>
    <mergeCell ref="S45:S47"/>
    <mergeCell ref="T45:T47"/>
    <mergeCell ref="U45:U47"/>
    <mergeCell ref="V45:V47"/>
    <mergeCell ref="W45:W47"/>
    <mergeCell ref="L45:L47"/>
    <mergeCell ref="M45:M47"/>
    <mergeCell ref="N45:N47"/>
    <mergeCell ref="X42:X44"/>
    <mergeCell ref="Y42:Y44"/>
    <mergeCell ref="N42:N44"/>
    <mergeCell ref="O42:O44"/>
    <mergeCell ref="P42:P44"/>
    <mergeCell ref="Q42:Q44"/>
    <mergeCell ref="A42:A44"/>
    <mergeCell ref="B42:B44"/>
    <mergeCell ref="D42:D44"/>
    <mergeCell ref="R42:R44"/>
    <mergeCell ref="S42:S44"/>
    <mergeCell ref="K39:K41"/>
    <mergeCell ref="L39:L41"/>
    <mergeCell ref="M39:M41"/>
    <mergeCell ref="N39:N41"/>
    <mergeCell ref="O39:O41"/>
    <mergeCell ref="E42:E44"/>
    <mergeCell ref="J42:J44"/>
    <mergeCell ref="K42:K44"/>
    <mergeCell ref="L42:L44"/>
    <mergeCell ref="M42:M44"/>
    <mergeCell ref="H42:H44"/>
    <mergeCell ref="I42:I44"/>
    <mergeCell ref="F42:F44"/>
    <mergeCell ref="G42:G44"/>
    <mergeCell ref="Y36:Y38"/>
    <mergeCell ref="Z36:Z38"/>
    <mergeCell ref="A39:A41"/>
    <mergeCell ref="B39:B41"/>
    <mergeCell ref="D39:D41"/>
    <mergeCell ref="F39:F41"/>
    <mergeCell ref="G39:G41"/>
    <mergeCell ref="H39:H41"/>
    <mergeCell ref="I39:I41"/>
    <mergeCell ref="M36:M38"/>
    <mergeCell ref="O36:O38"/>
    <mergeCell ref="P36:P38"/>
    <mergeCell ref="Q36:Q38"/>
    <mergeCell ref="R36:R38"/>
    <mergeCell ref="S36:S38"/>
    <mergeCell ref="A36:A38"/>
    <mergeCell ref="B36:B38"/>
    <mergeCell ref="D36:D38"/>
    <mergeCell ref="F36:F38"/>
    <mergeCell ref="E36:E38"/>
    <mergeCell ref="E39:E41"/>
    <mergeCell ref="V39:V41"/>
    <mergeCell ref="W39:W41"/>
    <mergeCell ref="X39:X41"/>
    <mergeCell ref="Y30:Y32"/>
    <mergeCell ref="Z30:Z32"/>
    <mergeCell ref="Y33:Y35"/>
    <mergeCell ref="Z33:Z35"/>
    <mergeCell ref="Y24:Y26"/>
    <mergeCell ref="Z24:Z26"/>
    <mergeCell ref="Y27:Y29"/>
    <mergeCell ref="Z27:Z29"/>
    <mergeCell ref="Y18:Y20"/>
    <mergeCell ref="Z18:Z20"/>
    <mergeCell ref="Y21:Y23"/>
    <mergeCell ref="Z21:Z23"/>
    <mergeCell ref="Y12:Y14"/>
    <mergeCell ref="Z12:Z14"/>
    <mergeCell ref="Y15:Y17"/>
    <mergeCell ref="Z15:Z17"/>
    <mergeCell ref="Y9:Y11"/>
    <mergeCell ref="Z9:Z11"/>
    <mergeCell ref="S7:S8"/>
    <mergeCell ref="L9:L11"/>
    <mergeCell ref="M9:M11"/>
    <mergeCell ref="O9:O11"/>
    <mergeCell ref="P9:P11"/>
    <mergeCell ref="Q9:Q11"/>
    <mergeCell ref="R9:R11"/>
    <mergeCell ref="S9:S11"/>
    <mergeCell ref="W7:W8"/>
    <mergeCell ref="X7:X8"/>
    <mergeCell ref="W12:W14"/>
    <mergeCell ref="X12:X14"/>
    <mergeCell ref="T12:T14"/>
    <mergeCell ref="W9:W11"/>
    <mergeCell ref="X9:X11"/>
    <mergeCell ref="T9:T11"/>
    <mergeCell ref="X15:X17"/>
    <mergeCell ref="N15:N17"/>
    <mergeCell ref="Q21:Q23"/>
    <mergeCell ref="R21:R23"/>
    <mergeCell ref="S21:S23"/>
    <mergeCell ref="Q15:Q17"/>
    <mergeCell ref="R15:R17"/>
    <mergeCell ref="S15:S17"/>
    <mergeCell ref="M15:M17"/>
    <mergeCell ref="O15:O17"/>
    <mergeCell ref="P15:P17"/>
    <mergeCell ref="G12:G14"/>
    <mergeCell ref="H12:H14"/>
    <mergeCell ref="V27:V29"/>
    <mergeCell ref="L27:L29"/>
    <mergeCell ref="K7:K8"/>
    <mergeCell ref="N7:N8"/>
    <mergeCell ref="V7:V8"/>
    <mergeCell ref="K9:K11"/>
    <mergeCell ref="N9:N11"/>
    <mergeCell ref="V9:V11"/>
    <mergeCell ref="L7:L8"/>
    <mergeCell ref="M7:M8"/>
    <mergeCell ref="U9:U11"/>
    <mergeCell ref="T7:T8"/>
    <mergeCell ref="U7:U8"/>
    <mergeCell ref="O7:O8"/>
    <mergeCell ref="P7:P8"/>
    <mergeCell ref="Q7:Q8"/>
    <mergeCell ref="R7:R8"/>
    <mergeCell ref="K15:K17"/>
    <mergeCell ref="V15:V17"/>
    <mergeCell ref="I12:I14"/>
    <mergeCell ref="O27:O29"/>
    <mergeCell ref="P27:P29"/>
    <mergeCell ref="J12:J14"/>
    <mergeCell ref="K12:K14"/>
    <mergeCell ref="N12:N14"/>
    <mergeCell ref="V12:V14"/>
    <mergeCell ref="L12:L14"/>
    <mergeCell ref="M12:M14"/>
    <mergeCell ref="O12:O14"/>
    <mergeCell ref="P12:P14"/>
    <mergeCell ref="Q12:Q14"/>
    <mergeCell ref="R12:R14"/>
    <mergeCell ref="S12:S14"/>
    <mergeCell ref="U12:U14"/>
    <mergeCell ref="K36:K38"/>
    <mergeCell ref="N36:N38"/>
    <mergeCell ref="V36:V38"/>
    <mergeCell ref="L36:L38"/>
    <mergeCell ref="U33:U35"/>
    <mergeCell ref="T30:T32"/>
    <mergeCell ref="U30:U32"/>
    <mergeCell ref="R30:R32"/>
    <mergeCell ref="S30:S32"/>
    <mergeCell ref="K30:K32"/>
    <mergeCell ref="N30:N32"/>
    <mergeCell ref="V30:V32"/>
    <mergeCell ref="L30:L32"/>
    <mergeCell ref="M30:M32"/>
    <mergeCell ref="O30:O32"/>
    <mergeCell ref="P30:P32"/>
    <mergeCell ref="Q30:Q32"/>
    <mergeCell ref="G36:G38"/>
    <mergeCell ref="H36:H38"/>
    <mergeCell ref="H33:H35"/>
    <mergeCell ref="I33:I35"/>
    <mergeCell ref="J33:J35"/>
    <mergeCell ref="W33:W35"/>
    <mergeCell ref="X33:X35"/>
    <mergeCell ref="T33:T35"/>
    <mergeCell ref="K33:K35"/>
    <mergeCell ref="N33:N35"/>
    <mergeCell ref="V33:V35"/>
    <mergeCell ref="L33:L35"/>
    <mergeCell ref="M33:M35"/>
    <mergeCell ref="O33:O35"/>
    <mergeCell ref="P33:P35"/>
    <mergeCell ref="Q33:Q35"/>
    <mergeCell ref="R33:R35"/>
    <mergeCell ref="S33:S35"/>
    <mergeCell ref="I36:I38"/>
    <mergeCell ref="J36:J38"/>
    <mergeCell ref="W36:W38"/>
    <mergeCell ref="X36:X38"/>
    <mergeCell ref="T36:T38"/>
    <mergeCell ref="U36:U38"/>
    <mergeCell ref="K27:K29"/>
    <mergeCell ref="M27:M29"/>
    <mergeCell ref="A33:A35"/>
    <mergeCell ref="B33:B35"/>
    <mergeCell ref="D33:D35"/>
    <mergeCell ref="F33:F35"/>
    <mergeCell ref="G33:G35"/>
    <mergeCell ref="G30:G32"/>
    <mergeCell ref="H30:H32"/>
    <mergeCell ref="I30:I32"/>
    <mergeCell ref="J30:J32"/>
    <mergeCell ref="E33:E35"/>
    <mergeCell ref="A30:A32"/>
    <mergeCell ref="B30:B32"/>
    <mergeCell ref="D30:D32"/>
    <mergeCell ref="F30:F32"/>
    <mergeCell ref="E30:E32"/>
    <mergeCell ref="G27:G29"/>
    <mergeCell ref="H27:H29"/>
    <mergeCell ref="I27:I29"/>
    <mergeCell ref="J27:J29"/>
    <mergeCell ref="E27:E29"/>
    <mergeCell ref="F27:F29"/>
    <mergeCell ref="A27:A29"/>
    <mergeCell ref="W30:W32"/>
    <mergeCell ref="X30:X32"/>
    <mergeCell ref="X27:X29"/>
    <mergeCell ref="T27:T29"/>
    <mergeCell ref="U27:U29"/>
    <mergeCell ref="M24:M26"/>
    <mergeCell ref="O24:O26"/>
    <mergeCell ref="P24:P26"/>
    <mergeCell ref="Q24:Q26"/>
    <mergeCell ref="R24:R26"/>
    <mergeCell ref="S24:S26"/>
    <mergeCell ref="W27:W29"/>
    <mergeCell ref="Q27:Q29"/>
    <mergeCell ref="R27:R29"/>
    <mergeCell ref="S27:S29"/>
    <mergeCell ref="X24:X26"/>
    <mergeCell ref="T24:T26"/>
    <mergeCell ref="N27:N29"/>
    <mergeCell ref="D21:D23"/>
    <mergeCell ref="F21:F23"/>
    <mergeCell ref="G21:G23"/>
    <mergeCell ref="I24:I26"/>
    <mergeCell ref="J24:J26"/>
    <mergeCell ref="W15:W17"/>
    <mergeCell ref="G18:G20"/>
    <mergeCell ref="W21:W23"/>
    <mergeCell ref="H18:H20"/>
    <mergeCell ref="I18:I20"/>
    <mergeCell ref="W24:W26"/>
    <mergeCell ref="U24:U26"/>
    <mergeCell ref="K24:K26"/>
    <mergeCell ref="N24:N26"/>
    <mergeCell ref="V24:V26"/>
    <mergeCell ref="L24:L26"/>
    <mergeCell ref="J18:J20"/>
    <mergeCell ref="G24:G26"/>
    <mergeCell ref="H24:H26"/>
    <mergeCell ref="H21:H23"/>
    <mergeCell ref="I21:I23"/>
    <mergeCell ref="J21:J23"/>
    <mergeCell ref="T15:T17"/>
    <mergeCell ref="U15:U17"/>
    <mergeCell ref="X21:X23"/>
    <mergeCell ref="T21:T23"/>
    <mergeCell ref="K21:K23"/>
    <mergeCell ref="N21:N23"/>
    <mergeCell ref="V21:V23"/>
    <mergeCell ref="L21:L23"/>
    <mergeCell ref="T18:T20"/>
    <mergeCell ref="U18:U20"/>
    <mergeCell ref="U21:U23"/>
    <mergeCell ref="K18:K20"/>
    <mergeCell ref="N18:N20"/>
    <mergeCell ref="V18:V20"/>
    <mergeCell ref="W18:W20"/>
    <mergeCell ref="X18:X20"/>
    <mergeCell ref="L18:L20"/>
    <mergeCell ref="M18:M20"/>
    <mergeCell ref="O18:O20"/>
    <mergeCell ref="P18:P20"/>
    <mergeCell ref="Q18:Q20"/>
    <mergeCell ref="R18:R20"/>
    <mergeCell ref="S18:S20"/>
    <mergeCell ref="M21:M23"/>
    <mergeCell ref="O21:O23"/>
    <mergeCell ref="P21:P23"/>
    <mergeCell ref="A18:A20"/>
    <mergeCell ref="B18:B20"/>
    <mergeCell ref="D18:D20"/>
    <mergeCell ref="F18:F20"/>
    <mergeCell ref="F15:F17"/>
    <mergeCell ref="A15:A17"/>
    <mergeCell ref="B15:B17"/>
    <mergeCell ref="D15:D17"/>
    <mergeCell ref="L15:L17"/>
    <mergeCell ref="G15:G17"/>
    <mergeCell ref="H15:H17"/>
    <mergeCell ref="I15:I17"/>
    <mergeCell ref="J15:J17"/>
    <mergeCell ref="G9:G11"/>
    <mergeCell ref="D9:D11"/>
    <mergeCell ref="G7:G8"/>
    <mergeCell ref="H7:H8"/>
    <mergeCell ref="I7:I8"/>
    <mergeCell ref="J7:J8"/>
    <mergeCell ref="A7:A8"/>
    <mergeCell ref="B7:B8"/>
    <mergeCell ref="D7:D8"/>
    <mergeCell ref="H9:H11"/>
    <mergeCell ref="I9:I11"/>
    <mergeCell ref="J9:J11"/>
    <mergeCell ref="C7:C8"/>
    <mergeCell ref="C9:C11"/>
    <mergeCell ref="B27:B29"/>
    <mergeCell ref="D27:D29"/>
    <mergeCell ref="A21:A23"/>
    <mergeCell ref="B21:B23"/>
    <mergeCell ref="A24:A26"/>
    <mergeCell ref="B24:B26"/>
    <mergeCell ref="D24:D26"/>
    <mergeCell ref="F7:F8"/>
    <mergeCell ref="A6:E6"/>
    <mergeCell ref="E7:E8"/>
    <mergeCell ref="E9:E11"/>
    <mergeCell ref="E12:E14"/>
    <mergeCell ref="E15:E17"/>
    <mergeCell ref="E18:E20"/>
    <mergeCell ref="E21:E23"/>
    <mergeCell ref="E24:E26"/>
    <mergeCell ref="A12:A14"/>
    <mergeCell ref="B12:B14"/>
    <mergeCell ref="D12:D14"/>
    <mergeCell ref="F12:F14"/>
    <mergeCell ref="F24:F26"/>
    <mergeCell ref="A9:A11"/>
    <mergeCell ref="B9:B11"/>
    <mergeCell ref="F9:F11"/>
  </mergeCells>
  <conditionalFormatting sqref="B9:B11 D9:Y11">
    <cfRule type="expression" dxfId="250" priority="155">
      <formula>IF($E9="No aplica",1,0)</formula>
    </cfRule>
  </conditionalFormatting>
  <conditionalFormatting sqref="Z9">
    <cfRule type="cellIs" dxfId="249" priority="101" operator="equal">
      <formula>"Catastrófico"</formula>
    </cfRule>
    <cfRule type="cellIs" dxfId="248" priority="102" operator="equal">
      <formula>"Mayor"</formula>
    </cfRule>
    <cfRule type="cellIs" dxfId="247" priority="103" operator="equal">
      <formula>"Moderado"</formula>
    </cfRule>
    <cfRule type="cellIs" dxfId="246" priority="104" operator="equal">
      <formula>"Menor"</formula>
    </cfRule>
    <cfRule type="cellIs" dxfId="245" priority="105" operator="equal">
      <formula>"Leve"</formula>
    </cfRule>
  </conditionalFormatting>
  <conditionalFormatting sqref="Z9:Z11">
    <cfRule type="expression" dxfId="244" priority="100">
      <formula>IF($E9="No aplica",1,0)</formula>
    </cfRule>
  </conditionalFormatting>
  <conditionalFormatting sqref="B12:B68 D12:X68">
    <cfRule type="expression" dxfId="243" priority="81">
      <formula>IF($E12="No aplica",1,0)</formula>
    </cfRule>
  </conditionalFormatting>
  <conditionalFormatting sqref="C9:C11">
    <cfRule type="expression" dxfId="242" priority="74">
      <formula>IF($E9="No aplica",1,0)</formula>
    </cfRule>
  </conditionalFormatting>
  <conditionalFormatting sqref="C12:C14">
    <cfRule type="expression" dxfId="241" priority="72">
      <formula>IF($E12="No aplica",1,0)</formula>
    </cfRule>
  </conditionalFormatting>
  <conditionalFormatting sqref="C15:C68">
    <cfRule type="expression" dxfId="240" priority="71">
      <formula>IF($E15="No aplica",1,0)</formula>
    </cfRule>
  </conditionalFormatting>
  <conditionalFormatting sqref="Y12:Y68">
    <cfRule type="expression" dxfId="239" priority="7">
      <formula>IF($E12="No aplica",1,0)</formula>
    </cfRule>
  </conditionalFormatting>
  <conditionalFormatting sqref="Z12 Z15 Z18 Z21 Z24 Z27 Z30 Z33 Z36 Z39 Z42 Z45 Z48 Z51 Z54 Z57 Z60 Z63 Z66">
    <cfRule type="cellIs" dxfId="238" priority="2" operator="equal">
      <formula>"Catastrófico"</formula>
    </cfRule>
    <cfRule type="cellIs" dxfId="237" priority="3" operator="equal">
      <formula>"Mayor"</formula>
    </cfRule>
    <cfRule type="cellIs" dxfId="236" priority="4" operator="equal">
      <formula>"Moderado"</formula>
    </cfRule>
    <cfRule type="cellIs" dxfId="235" priority="5" operator="equal">
      <formula>"Menor"</formula>
    </cfRule>
    <cfRule type="cellIs" dxfId="234" priority="6" operator="equal">
      <formula>"Leve"</formula>
    </cfRule>
  </conditionalFormatting>
  <conditionalFormatting sqref="Z12:Z68">
    <cfRule type="expression" dxfId="233" priority="1">
      <formula>IF($E12="No aplica",1,0)</formula>
    </cfRule>
  </conditionalFormatting>
  <dataValidations count="1">
    <dataValidation type="list" allowBlank="1" showInputMessage="1" showErrorMessage="1" sqref="F9:X68">
      <formula1>IF(OR($D9="No aplica",$D9=""),"",SI_NO)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zoomScale="80" zoomScaleNormal="80" workbookViewId="0">
      <pane ySplit="8" topLeftCell="A9" activePane="bottomLeft" state="frozen"/>
      <selection pane="bottomLeft" activeCell="C1" sqref="C1:J4"/>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0.28515625" style="8" customWidth="1"/>
    <col min="6" max="6" width="19.5703125" style="8" customWidth="1"/>
    <col min="7" max="7" width="22.7109375" style="8" customWidth="1"/>
    <col min="8" max="8" width="29.42578125" style="8" customWidth="1"/>
    <col min="9" max="9" width="20.28515625" style="8" customWidth="1"/>
    <col min="10" max="10" width="42" style="8" customWidth="1"/>
    <col min="11" max="12" width="26.28515625" style="8" customWidth="1"/>
    <col min="13" max="13" width="11.42578125" style="2" customWidth="1"/>
    <col min="14" max="16" width="11.42578125" style="2" hidden="1" customWidth="1"/>
    <col min="17" max="16384" width="11.42578125" style="4" hidden="1"/>
  </cols>
  <sheetData>
    <row r="1" spans="1:16" ht="15.75" customHeight="1" x14ac:dyDescent="0.3">
      <c r="A1" s="145"/>
      <c r="B1" s="146"/>
      <c r="C1" s="144" t="s">
        <v>161</v>
      </c>
      <c r="D1" s="144"/>
      <c r="E1" s="144"/>
      <c r="F1" s="144"/>
      <c r="G1" s="144"/>
      <c r="H1" s="144"/>
      <c r="I1" s="144"/>
      <c r="J1" s="144"/>
      <c r="K1" s="152" t="s">
        <v>262</v>
      </c>
      <c r="L1" s="152"/>
      <c r="M1" s="3"/>
      <c r="N1" s="3"/>
      <c r="O1" s="3"/>
      <c r="P1" s="3"/>
    </row>
    <row r="2" spans="1:16" ht="15.75" customHeight="1" x14ac:dyDescent="0.3">
      <c r="A2" s="147"/>
      <c r="B2" s="148"/>
      <c r="C2" s="144"/>
      <c r="D2" s="144"/>
      <c r="E2" s="144"/>
      <c r="F2" s="144"/>
      <c r="G2" s="144"/>
      <c r="H2" s="144"/>
      <c r="I2" s="144"/>
      <c r="J2" s="144"/>
      <c r="K2" s="152" t="s">
        <v>345</v>
      </c>
      <c r="L2" s="152"/>
      <c r="M2" s="3"/>
      <c r="N2" s="3"/>
      <c r="O2" s="3"/>
      <c r="P2" s="3"/>
    </row>
    <row r="3" spans="1:16" ht="15.75" customHeight="1" x14ac:dyDescent="0.3">
      <c r="A3" s="147"/>
      <c r="B3" s="148"/>
      <c r="C3" s="144"/>
      <c r="D3" s="144"/>
      <c r="E3" s="144"/>
      <c r="F3" s="144"/>
      <c r="G3" s="144"/>
      <c r="H3" s="144"/>
      <c r="I3" s="144"/>
      <c r="J3" s="144"/>
      <c r="K3" s="152" t="s">
        <v>304</v>
      </c>
      <c r="L3" s="152"/>
      <c r="M3" s="3"/>
      <c r="N3" s="3"/>
      <c r="O3" s="3"/>
      <c r="P3" s="3"/>
    </row>
    <row r="4" spans="1:16" ht="15.75" customHeight="1" x14ac:dyDescent="0.3">
      <c r="A4" s="149"/>
      <c r="B4" s="150"/>
      <c r="C4" s="144"/>
      <c r="D4" s="144"/>
      <c r="E4" s="144"/>
      <c r="F4" s="144"/>
      <c r="G4" s="144"/>
      <c r="H4" s="144"/>
      <c r="I4" s="144"/>
      <c r="J4" s="144"/>
      <c r="K4" s="152" t="s">
        <v>344</v>
      </c>
      <c r="L4" s="152"/>
      <c r="M4" s="3"/>
      <c r="N4" s="3"/>
      <c r="O4" s="3"/>
      <c r="P4" s="3"/>
    </row>
    <row r="5" spans="1:16" x14ac:dyDescent="0.3">
      <c r="A5" s="12"/>
      <c r="B5" s="12"/>
      <c r="C5" s="12"/>
      <c r="D5" s="12"/>
      <c r="E5" s="12"/>
      <c r="F5" s="12"/>
      <c r="G5" s="12"/>
      <c r="H5" s="12"/>
      <c r="I5" s="12"/>
      <c r="J5" s="12"/>
      <c r="K5" s="12"/>
      <c r="L5" s="12"/>
      <c r="M5" s="3"/>
      <c r="N5" s="3"/>
      <c r="O5" s="3"/>
      <c r="P5" s="3"/>
    </row>
    <row r="6" spans="1:16" ht="15.75" customHeight="1" x14ac:dyDescent="0.3">
      <c r="A6" s="153" t="s">
        <v>108</v>
      </c>
      <c r="B6" s="154"/>
      <c r="C6" s="154"/>
      <c r="D6" s="154"/>
      <c r="E6" s="154"/>
      <c r="F6" s="154"/>
      <c r="G6" s="155"/>
      <c r="H6" s="120" t="s">
        <v>160</v>
      </c>
      <c r="I6" s="120"/>
      <c r="J6" s="120"/>
      <c r="K6" s="120"/>
      <c r="L6" s="120"/>
      <c r="M6" s="3"/>
      <c r="N6" s="3"/>
      <c r="O6" s="3"/>
      <c r="P6" s="3"/>
    </row>
    <row r="7" spans="1:16" ht="18" customHeight="1" x14ac:dyDescent="0.3">
      <c r="A7" s="139" t="s">
        <v>87</v>
      </c>
      <c r="B7" s="121" t="s">
        <v>38</v>
      </c>
      <c r="C7" s="121" t="s">
        <v>308</v>
      </c>
      <c r="D7" s="121" t="s">
        <v>1</v>
      </c>
      <c r="E7" s="121" t="s">
        <v>85</v>
      </c>
      <c r="F7" s="108" t="s">
        <v>2</v>
      </c>
      <c r="G7" s="108" t="s">
        <v>309</v>
      </c>
      <c r="H7" s="138" t="s">
        <v>145</v>
      </c>
      <c r="I7" s="138" t="s">
        <v>146</v>
      </c>
      <c r="J7" s="121" t="s">
        <v>158</v>
      </c>
      <c r="K7" s="138" t="s">
        <v>147</v>
      </c>
      <c r="L7" s="138" t="s">
        <v>148</v>
      </c>
      <c r="M7" s="3"/>
      <c r="N7" s="3"/>
      <c r="O7" s="3"/>
      <c r="P7" s="3"/>
    </row>
    <row r="8" spans="1:16" ht="35.25" customHeight="1" x14ac:dyDescent="0.25">
      <c r="A8" s="139"/>
      <c r="B8" s="121"/>
      <c r="C8" s="121"/>
      <c r="D8" s="121"/>
      <c r="E8" s="121"/>
      <c r="F8" s="108"/>
      <c r="G8" s="108"/>
      <c r="H8" s="138"/>
      <c r="I8" s="138"/>
      <c r="J8" s="121"/>
      <c r="K8" s="138"/>
      <c r="L8" s="138"/>
      <c r="M8" s="13"/>
      <c r="N8" s="13"/>
      <c r="O8" s="13"/>
      <c r="P8" s="13"/>
    </row>
    <row r="9" spans="1:16" ht="16.5" customHeight="1" x14ac:dyDescent="0.25">
      <c r="A9" s="133">
        <v>1</v>
      </c>
      <c r="B9" s="105" t="str">
        <f>IF(MID('2. Identificación del Riesgo'!H9:H11,1,27)="Seguridad de la Información",'2. Identificación del Riesgo'!B9:B11,
IF('2. Identificación del Riesgo'!H9:H11="","",
IF(MID('2. Identificación del Riesgo'!H9:H11,1,27)&lt;&gt;"Seguridad de la Información","No aplica")))</f>
        <v>No aplica</v>
      </c>
      <c r="C9" s="105" t="str">
        <f>IF(MID('2. Identificación del Riesgo'!H9:H11,1,27)="Seguridad de la Información",'2. Identificación del Riesgo'!C9:C11,
IF('2. Identificación del Riesgo'!H9:H11="","",
IF(MID('2. Identificación del Riesgo'!H9:H11,1,27)&lt;&gt;"Seguridad de la Información","No aplica")))</f>
        <v>No aplica</v>
      </c>
      <c r="D9" s="105" t="str">
        <f>IF(MID('2. Identificación del Riesgo'!H9:H11,1,27)="Seguridad de la Información",'2. Identificación del Riesgo'!G9:G11,
IF('2. Identificación del Riesgo'!H9:H11="","",
IF(MID('2. Identificación del Riesgo'!H9:H11,1,27)&lt;&gt;"Seguridad de la Información","No aplica")))</f>
        <v>No aplica</v>
      </c>
      <c r="E9" s="105" t="str">
        <f>IF(MID('2. Identificación del Riesgo'!H9:H11,1,27)="Seguridad de la Información",'2. Identificación del Riesgo'!H9:H11,
IF('2. Identificación del Riesgo'!H9:H11="","",
IF(MID('2. Identificación del Riesgo'!H9:H11,1,27)&lt;&gt;"Seguridad de la Información","No aplica")))</f>
        <v>No aplica</v>
      </c>
      <c r="F9" s="105" t="str">
        <f>IF(MID('2. Identificación del Riesgo'!H9:H11,1,27)="Seguridad de la Información",'2. Identificación del Riesgo'!I9:I11,
IF('2. Identificación del Riesgo'!H9:H11="","",
IF(MID('2. Identificación del Riesgo'!H9:H11,1,27)&lt;&gt;"Seguridad de la Información","No aplica")))</f>
        <v>No aplica</v>
      </c>
      <c r="G9" s="105"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29"/>
      <c r="I9" s="129"/>
      <c r="J9" s="151"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29"/>
      <c r="L9" s="129"/>
      <c r="M9" s="14"/>
      <c r="N9" s="14"/>
      <c r="O9" s="14"/>
      <c r="P9" s="14"/>
    </row>
    <row r="10" spans="1:16" x14ac:dyDescent="0.3">
      <c r="A10" s="133"/>
      <c r="B10" s="105"/>
      <c r="C10" s="105"/>
      <c r="D10" s="105"/>
      <c r="E10" s="105"/>
      <c r="F10" s="105"/>
      <c r="G10" s="105"/>
      <c r="H10" s="129"/>
      <c r="I10" s="129"/>
      <c r="J10" s="151"/>
      <c r="K10" s="129"/>
      <c r="L10" s="129"/>
      <c r="M10" s="3"/>
      <c r="N10" s="3"/>
      <c r="O10" s="3"/>
      <c r="P10" s="3"/>
    </row>
    <row r="11" spans="1:16" x14ac:dyDescent="0.3">
      <c r="A11" s="133"/>
      <c r="B11" s="105"/>
      <c r="C11" s="105"/>
      <c r="D11" s="105"/>
      <c r="E11" s="105"/>
      <c r="F11" s="105"/>
      <c r="G11" s="105"/>
      <c r="H11" s="129"/>
      <c r="I11" s="129"/>
      <c r="J11" s="151"/>
      <c r="K11" s="129"/>
      <c r="L11" s="129"/>
      <c r="M11" s="3"/>
      <c r="N11" s="3"/>
      <c r="O11" s="3"/>
      <c r="P11" s="3"/>
    </row>
    <row r="12" spans="1:16" ht="16.5" customHeight="1" x14ac:dyDescent="0.3">
      <c r="A12" s="133">
        <v>2</v>
      </c>
      <c r="B12" s="105" t="str">
        <f>IF(MID('2. Identificación del Riesgo'!H12:H14,1,27)="Seguridad de la Información",'2. Identificación del Riesgo'!B12:B14,
IF('2. Identificación del Riesgo'!H12:H14="","",
IF(MID('2. Identificación del Riesgo'!H12:H14,1,27)&lt;&gt;"Seguridad de la Información","No aplica")))</f>
        <v>No aplica</v>
      </c>
      <c r="C12" s="105" t="str">
        <f>IF(MID('2. Identificación del Riesgo'!H12:H14,1,27)="Seguridad de la Información",'2. Identificación del Riesgo'!C12:C14,
IF('2. Identificación del Riesgo'!H12:H14="","",
IF(MID('2. Identificación del Riesgo'!H12:H14,1,27)&lt;&gt;"Seguridad de la Información","No aplica")))</f>
        <v>No aplica</v>
      </c>
      <c r="D12" s="105" t="str">
        <f>IF(MID('2. Identificación del Riesgo'!H12:H14,1,27)="Seguridad de la Información",'2. Identificación del Riesgo'!G12:G14,
IF('2. Identificación del Riesgo'!H12:H14="","",
IF(MID('2. Identificación del Riesgo'!H12:H14,1,27)&lt;&gt;"Seguridad de la Información","No aplica")))</f>
        <v>No aplica</v>
      </c>
      <c r="E12" s="105" t="str">
        <f>IF(MID('2. Identificación del Riesgo'!H12:H14,1,27)="Seguridad de la Información",'2. Identificación del Riesgo'!H12:H14,
IF('2. Identificación del Riesgo'!H12:H14="","",
IF(MID('2. Identificación del Riesgo'!H12:H14,1,27)&lt;&gt;"Seguridad de la Información","No aplica")))</f>
        <v>No aplica</v>
      </c>
      <c r="F12" s="105" t="str">
        <f>IF(MID('2. Identificación del Riesgo'!H12:H14,1,27)="Seguridad de la Información",'2. Identificación del Riesgo'!I12:I14,
IF('2. Identificación del Riesgo'!H12:H14="","",
IF(MID('2. Identificación del Riesgo'!H12:H14,1,27)&lt;&gt;"Seguridad de la Información","No aplica")))</f>
        <v>No aplica</v>
      </c>
      <c r="G12" s="105"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29"/>
      <c r="I12" s="129"/>
      <c r="J12" s="151" t="str">
        <f t="shared" ref="J12" si="0">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29"/>
      <c r="L12" s="129"/>
      <c r="M12" s="3"/>
      <c r="N12" s="3"/>
      <c r="O12" s="3"/>
      <c r="P12" s="3"/>
    </row>
    <row r="13" spans="1:16" x14ac:dyDescent="0.3">
      <c r="A13" s="133"/>
      <c r="B13" s="105"/>
      <c r="C13" s="105"/>
      <c r="D13" s="105"/>
      <c r="E13" s="105"/>
      <c r="F13" s="105"/>
      <c r="G13" s="105"/>
      <c r="H13" s="129"/>
      <c r="I13" s="129"/>
      <c r="J13" s="151"/>
      <c r="K13" s="129"/>
      <c r="L13" s="129"/>
      <c r="M13" s="3"/>
      <c r="N13" s="3"/>
      <c r="O13" s="3"/>
      <c r="P13" s="3"/>
    </row>
    <row r="14" spans="1:16" x14ac:dyDescent="0.3">
      <c r="A14" s="133"/>
      <c r="B14" s="105"/>
      <c r="C14" s="105"/>
      <c r="D14" s="105"/>
      <c r="E14" s="105"/>
      <c r="F14" s="105"/>
      <c r="G14" s="105"/>
      <c r="H14" s="129"/>
      <c r="I14" s="129"/>
      <c r="J14" s="151"/>
      <c r="K14" s="129"/>
      <c r="L14" s="129"/>
      <c r="M14" s="3"/>
      <c r="N14" s="3"/>
      <c r="O14" s="3"/>
      <c r="P14" s="3"/>
    </row>
    <row r="15" spans="1:16" ht="16.5" customHeight="1" x14ac:dyDescent="0.3">
      <c r="A15" s="133">
        <v>3</v>
      </c>
      <c r="B15" s="105" t="str">
        <f>IF(MID('2. Identificación del Riesgo'!H15:H17,1,27)="Seguridad de la Información",'2. Identificación del Riesgo'!B15:B17,
IF('2. Identificación del Riesgo'!H15:H17="","",
IF(MID('2. Identificación del Riesgo'!H15:H17,1,27)&lt;&gt;"Seguridad de la Información","No aplica")))</f>
        <v/>
      </c>
      <c r="C15" s="105" t="str">
        <f>IF(MID('2. Identificación del Riesgo'!H15:H17,1,27)="Seguridad de la Información",'2. Identificación del Riesgo'!C15:C17,
IF('2. Identificación del Riesgo'!H15:H17="","",
IF(MID('2. Identificación del Riesgo'!H15:H17,1,27)&lt;&gt;"Seguridad de la Información","No aplica")))</f>
        <v/>
      </c>
      <c r="D15" s="105" t="str">
        <f>IF(MID('2. Identificación del Riesgo'!H15:H17,1,27)="Seguridad de la Información",'2. Identificación del Riesgo'!G15:G17,
IF('2. Identificación del Riesgo'!H15:H17="","",
IF(MID('2. Identificación del Riesgo'!H15:H17,1,27)&lt;&gt;"Seguridad de la Información","No aplica")))</f>
        <v/>
      </c>
      <c r="E15" s="105" t="str">
        <f>IF(MID('2. Identificación del Riesgo'!H15:H17,1,27)="Seguridad de la Información",'2. Identificación del Riesgo'!H15:H17,
IF('2. Identificación del Riesgo'!H15:H17="","",
IF(MID('2. Identificación del Riesgo'!H15:H17,1,27)&lt;&gt;"Seguridad de la Información","No aplica")))</f>
        <v/>
      </c>
      <c r="F15" s="105" t="str">
        <f>IF(MID('2. Identificación del Riesgo'!H15:H17,1,27)="Seguridad de la Información",'2. Identificación del Riesgo'!I15:I17,
IF('2. Identificación del Riesgo'!H15:H17="","",
IF(MID('2. Identificación del Riesgo'!H15:H17,1,27)&lt;&gt;"Seguridad de la Información","No aplica")))</f>
        <v/>
      </c>
      <c r="G15" s="105"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129"/>
      <c r="I15" s="129"/>
      <c r="J15" s="151" t="str">
        <f t="shared" ref="J15" si="1">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29"/>
      <c r="L15" s="129"/>
      <c r="M15" s="3"/>
      <c r="N15" s="3"/>
      <c r="O15" s="3"/>
      <c r="P15" s="3"/>
    </row>
    <row r="16" spans="1:16" x14ac:dyDescent="0.3">
      <c r="A16" s="133"/>
      <c r="B16" s="105"/>
      <c r="C16" s="105"/>
      <c r="D16" s="105"/>
      <c r="E16" s="105"/>
      <c r="F16" s="105"/>
      <c r="G16" s="105"/>
      <c r="H16" s="129"/>
      <c r="I16" s="129"/>
      <c r="J16" s="151"/>
      <c r="K16" s="129"/>
      <c r="L16" s="129"/>
      <c r="M16" s="3"/>
      <c r="N16" s="3"/>
      <c r="O16" s="3"/>
      <c r="P16" s="3"/>
    </row>
    <row r="17" spans="1:16" x14ac:dyDescent="0.3">
      <c r="A17" s="133"/>
      <c r="B17" s="105"/>
      <c r="C17" s="105"/>
      <c r="D17" s="105"/>
      <c r="E17" s="105"/>
      <c r="F17" s="105"/>
      <c r="G17" s="105"/>
      <c r="H17" s="129"/>
      <c r="I17" s="129"/>
      <c r="J17" s="151"/>
      <c r="K17" s="129"/>
      <c r="L17" s="129"/>
      <c r="M17" s="3"/>
      <c r="N17" s="3"/>
      <c r="O17" s="3"/>
      <c r="P17" s="3"/>
    </row>
    <row r="18" spans="1:16" ht="16.5" customHeight="1" x14ac:dyDescent="0.3">
      <c r="A18" s="133">
        <v>4</v>
      </c>
      <c r="B18" s="105" t="str">
        <f>IF(MID('2. Identificación del Riesgo'!H18:H20,1,27)="Seguridad de la Información",'2. Identificación del Riesgo'!B18:B20,
IF('2. Identificación del Riesgo'!H18:H20="","",
IF(MID('2. Identificación del Riesgo'!H18:H20,1,27)&lt;&gt;"Seguridad de la Información","No aplica")))</f>
        <v/>
      </c>
      <c r="C18" s="105" t="str">
        <f>IF(MID('2. Identificación del Riesgo'!H18:H20,1,27)="Seguridad de la Información",'2. Identificación del Riesgo'!C18:C20,
IF('2. Identificación del Riesgo'!H18:H20="","",
IF(MID('2. Identificación del Riesgo'!H18:H20,1,27)&lt;&gt;"Seguridad de la Información","No aplica")))</f>
        <v/>
      </c>
      <c r="D18" s="105" t="str">
        <f>IF(MID('2. Identificación del Riesgo'!H18:H20,1,27)="Seguridad de la Información",'2. Identificación del Riesgo'!G18:G20,
IF('2. Identificación del Riesgo'!H18:H20="","",
IF(MID('2. Identificación del Riesgo'!H18:H20,1,27)&lt;&gt;"Seguridad de la Información","No aplica")))</f>
        <v/>
      </c>
      <c r="E18" s="105" t="str">
        <f>IF(MID('2. Identificación del Riesgo'!H18:H20,1,27)="Seguridad de la Información",'2. Identificación del Riesgo'!H18:H20,
IF('2. Identificación del Riesgo'!H18:H20="","",
IF(MID('2. Identificación del Riesgo'!H18:H20,1,27)&lt;&gt;"Seguridad de la Información","No aplica")))</f>
        <v/>
      </c>
      <c r="F18" s="105" t="str">
        <f>IF(MID('2. Identificación del Riesgo'!H18:H20,1,27)="Seguridad de la Información",'2. Identificación del Riesgo'!I18:I20,
IF('2. Identificación del Riesgo'!H18:H20="","",
IF(MID('2. Identificación del Riesgo'!H18:H20,1,27)&lt;&gt;"Seguridad de la Información","No aplica")))</f>
        <v/>
      </c>
      <c r="G18" s="105"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129"/>
      <c r="I18" s="129"/>
      <c r="J18" s="151" t="str">
        <f t="shared" ref="J18" si="2">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29"/>
      <c r="L18" s="129"/>
      <c r="M18" s="3"/>
      <c r="N18" s="3"/>
      <c r="O18" s="3"/>
      <c r="P18" s="3"/>
    </row>
    <row r="19" spans="1:16" x14ac:dyDescent="0.3">
      <c r="A19" s="133"/>
      <c r="B19" s="105"/>
      <c r="C19" s="105"/>
      <c r="D19" s="105"/>
      <c r="E19" s="105"/>
      <c r="F19" s="105"/>
      <c r="G19" s="105"/>
      <c r="H19" s="129"/>
      <c r="I19" s="129"/>
      <c r="J19" s="151"/>
      <c r="K19" s="129"/>
      <c r="L19" s="129"/>
      <c r="M19" s="3"/>
      <c r="N19" s="3"/>
      <c r="O19" s="3"/>
      <c r="P19" s="3"/>
    </row>
    <row r="20" spans="1:16" x14ac:dyDescent="0.3">
      <c r="A20" s="133"/>
      <c r="B20" s="105"/>
      <c r="C20" s="105"/>
      <c r="D20" s="105"/>
      <c r="E20" s="105"/>
      <c r="F20" s="105"/>
      <c r="G20" s="105"/>
      <c r="H20" s="129"/>
      <c r="I20" s="129"/>
      <c r="J20" s="151"/>
      <c r="K20" s="129"/>
      <c r="L20" s="129"/>
      <c r="M20" s="3"/>
      <c r="N20" s="3"/>
      <c r="O20" s="3"/>
      <c r="P20" s="3"/>
    </row>
    <row r="21" spans="1:16" ht="16.5" customHeight="1" x14ac:dyDescent="0.3">
      <c r="A21" s="133">
        <v>5</v>
      </c>
      <c r="B21" s="105" t="str">
        <f>IF(MID('2. Identificación del Riesgo'!H21:H23,1,27)="Seguridad de la Información",'2. Identificación del Riesgo'!B21:B23,
IF('2. Identificación del Riesgo'!H21:H23="","",
IF(MID('2. Identificación del Riesgo'!H21:H23,1,27)&lt;&gt;"Seguridad de la Información","No aplica")))</f>
        <v/>
      </c>
      <c r="C21" s="105" t="str">
        <f>IF(MID('2. Identificación del Riesgo'!H21:H23,1,27)="Seguridad de la Información",'2. Identificación del Riesgo'!C21:C23,
IF('2. Identificación del Riesgo'!H21:H23="","",
IF(MID('2. Identificación del Riesgo'!H21:H23,1,27)&lt;&gt;"Seguridad de la Información","No aplica")))</f>
        <v/>
      </c>
      <c r="D21" s="105" t="str">
        <f>IF(MID('2. Identificación del Riesgo'!H21:H23,1,27)="Seguridad de la Información",'2. Identificación del Riesgo'!G21:G23,
IF('2. Identificación del Riesgo'!H21:H23="","",
IF(MID('2. Identificación del Riesgo'!H21:H23,1,27)&lt;&gt;"Seguridad de la Información","No aplica")))</f>
        <v/>
      </c>
      <c r="E21" s="105" t="str">
        <f>IF(MID('2. Identificación del Riesgo'!H21:H23,1,27)="Seguridad de la Información",'2. Identificación del Riesgo'!H21:H23,
IF('2. Identificación del Riesgo'!H21:H23="","",
IF(MID('2. Identificación del Riesgo'!H21:H23,1,27)&lt;&gt;"Seguridad de la Información","No aplica")))</f>
        <v/>
      </c>
      <c r="F21" s="105" t="str">
        <f>IF(MID('2. Identificación del Riesgo'!H21:H23,1,27)="Seguridad de la Información",'2. Identificación del Riesgo'!I21:I23,
IF('2. Identificación del Riesgo'!H21:H23="","",
IF(MID('2. Identificación del Riesgo'!H21:H23,1,27)&lt;&gt;"Seguridad de la Información","No aplica")))</f>
        <v/>
      </c>
      <c r="G21" s="105"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129"/>
      <c r="I21" s="129"/>
      <c r="J21" s="151" t="str">
        <f t="shared" ref="J21" si="3">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29"/>
      <c r="L21" s="129"/>
      <c r="M21" s="3"/>
      <c r="N21" s="3"/>
      <c r="O21" s="3"/>
      <c r="P21" s="3"/>
    </row>
    <row r="22" spans="1:16" x14ac:dyDescent="0.3">
      <c r="A22" s="133"/>
      <c r="B22" s="105"/>
      <c r="C22" s="105"/>
      <c r="D22" s="105"/>
      <c r="E22" s="105"/>
      <c r="F22" s="105"/>
      <c r="G22" s="105"/>
      <c r="H22" s="129"/>
      <c r="I22" s="129"/>
      <c r="J22" s="151"/>
      <c r="K22" s="129"/>
      <c r="L22" s="129"/>
      <c r="M22" s="3"/>
      <c r="N22" s="3"/>
      <c r="O22" s="3"/>
      <c r="P22" s="3"/>
    </row>
    <row r="23" spans="1:16" x14ac:dyDescent="0.3">
      <c r="A23" s="133"/>
      <c r="B23" s="105"/>
      <c r="C23" s="105"/>
      <c r="D23" s="105"/>
      <c r="E23" s="105"/>
      <c r="F23" s="105"/>
      <c r="G23" s="105"/>
      <c r="H23" s="129"/>
      <c r="I23" s="129"/>
      <c r="J23" s="151"/>
      <c r="K23" s="129"/>
      <c r="L23" s="129"/>
      <c r="M23" s="3"/>
      <c r="N23" s="3"/>
      <c r="O23" s="3"/>
      <c r="P23" s="3"/>
    </row>
    <row r="24" spans="1:16" ht="16.5" customHeight="1" x14ac:dyDescent="0.3">
      <c r="A24" s="133">
        <v>6</v>
      </c>
      <c r="B24" s="105" t="str">
        <f>IF(MID('2. Identificación del Riesgo'!H24:H26,1,27)="Seguridad de la Información",'2. Identificación del Riesgo'!B24:B26,
IF('2. Identificación del Riesgo'!H24:H26="","",
IF(MID('2. Identificación del Riesgo'!H24:H26,1,27)&lt;&gt;"Seguridad de la Información","No aplica")))</f>
        <v/>
      </c>
      <c r="C24" s="105" t="str">
        <f>IF(MID('2. Identificación del Riesgo'!H24:H26,1,27)="Seguridad de la Información",'2. Identificación del Riesgo'!C24:C26,
IF('2. Identificación del Riesgo'!H24:H26="","",
IF(MID('2. Identificación del Riesgo'!H24:H26,1,27)&lt;&gt;"Seguridad de la Información","No aplica")))</f>
        <v/>
      </c>
      <c r="D24" s="105" t="str">
        <f>IF(MID('2. Identificación del Riesgo'!H24:H26,1,27)="Seguridad de la Información",'2. Identificación del Riesgo'!G24:G26,
IF('2. Identificación del Riesgo'!H24:H26="","",
IF(MID('2. Identificación del Riesgo'!H24:H26,1,27)&lt;&gt;"Seguridad de la Información","No aplica")))</f>
        <v/>
      </c>
      <c r="E24" s="105" t="str">
        <f>IF(MID('2. Identificación del Riesgo'!H24:H26,1,27)="Seguridad de la Información",'2. Identificación del Riesgo'!H24:H26,
IF('2. Identificación del Riesgo'!H24:H26="","",
IF(MID('2. Identificación del Riesgo'!H24:H26,1,27)&lt;&gt;"Seguridad de la Información","No aplica")))</f>
        <v/>
      </c>
      <c r="F24" s="105" t="str">
        <f>IF(MID('2. Identificación del Riesgo'!H24:H26,1,27)="Seguridad de la Información",'2. Identificación del Riesgo'!I24:I26,
IF('2. Identificación del Riesgo'!H24:H26="","",
IF(MID('2. Identificación del Riesgo'!H24:H26,1,27)&lt;&gt;"Seguridad de la Información","No aplica")))</f>
        <v/>
      </c>
      <c r="G24" s="105"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129"/>
      <c r="I24" s="129"/>
      <c r="J24" s="151" t="str">
        <f t="shared" ref="J24" si="4">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29"/>
      <c r="L24" s="129"/>
      <c r="M24" s="3"/>
      <c r="N24" s="3"/>
      <c r="O24" s="3"/>
      <c r="P24" s="3"/>
    </row>
    <row r="25" spans="1:16" x14ac:dyDescent="0.3">
      <c r="A25" s="133"/>
      <c r="B25" s="105"/>
      <c r="C25" s="105"/>
      <c r="D25" s="105"/>
      <c r="E25" s="105"/>
      <c r="F25" s="105"/>
      <c r="G25" s="105"/>
      <c r="H25" s="129"/>
      <c r="I25" s="129"/>
      <c r="J25" s="151"/>
      <c r="K25" s="129"/>
      <c r="L25" s="129"/>
      <c r="M25" s="3"/>
      <c r="N25" s="3"/>
      <c r="O25" s="3"/>
      <c r="P25" s="3"/>
    </row>
    <row r="26" spans="1:16" x14ac:dyDescent="0.3">
      <c r="A26" s="133"/>
      <c r="B26" s="105"/>
      <c r="C26" s="105"/>
      <c r="D26" s="105"/>
      <c r="E26" s="105"/>
      <c r="F26" s="105"/>
      <c r="G26" s="105"/>
      <c r="H26" s="129"/>
      <c r="I26" s="129"/>
      <c r="J26" s="151"/>
      <c r="K26" s="129"/>
      <c r="L26" s="129"/>
      <c r="M26" s="3"/>
      <c r="N26" s="3"/>
      <c r="O26" s="3"/>
      <c r="P26" s="3"/>
    </row>
    <row r="27" spans="1:16" ht="16.5" customHeight="1" x14ac:dyDescent="0.3">
      <c r="A27" s="133">
        <v>7</v>
      </c>
      <c r="B27" s="105" t="str">
        <f>IF(MID('2. Identificación del Riesgo'!H27:H29,1,27)="Seguridad de la Información",'2. Identificación del Riesgo'!B27:B29,
IF('2. Identificación del Riesgo'!H27:H29="","",
IF(MID('2. Identificación del Riesgo'!H27:H29,1,27)&lt;&gt;"Seguridad de la Información","No aplica")))</f>
        <v/>
      </c>
      <c r="C27" s="105" t="str">
        <f>IF(MID('2. Identificación del Riesgo'!H27:H29,1,27)="Seguridad de la Información",'2. Identificación del Riesgo'!C27:C29,
IF('2. Identificación del Riesgo'!H27:H29="","",
IF(MID('2. Identificación del Riesgo'!H27:H29,1,27)&lt;&gt;"Seguridad de la Información","No aplica")))</f>
        <v/>
      </c>
      <c r="D27" s="105" t="str">
        <f>IF(MID('2. Identificación del Riesgo'!H27:H29,1,27)="Seguridad de la Información",'2. Identificación del Riesgo'!G27:G29,
IF('2. Identificación del Riesgo'!H27:H29="","",
IF(MID('2. Identificación del Riesgo'!H27:H29,1,27)&lt;&gt;"Seguridad de la Información","No aplica")))</f>
        <v/>
      </c>
      <c r="E27" s="105" t="str">
        <f>IF(MID('2. Identificación del Riesgo'!H27:H29,1,27)="Seguridad de la Información",'2. Identificación del Riesgo'!H27:H29,
IF('2. Identificación del Riesgo'!H27:H29="","",
IF(MID('2. Identificación del Riesgo'!H27:H29,1,27)&lt;&gt;"Seguridad de la Información","No aplica")))</f>
        <v/>
      </c>
      <c r="F27" s="105" t="str">
        <f>IF(MID('2. Identificación del Riesgo'!H27:H29,1,27)="Seguridad de la Información",'2. Identificación del Riesgo'!I27:I29,
IF('2. Identificación del Riesgo'!H27:H29="","",
IF(MID('2. Identificación del Riesgo'!H27:H29,1,27)&lt;&gt;"Seguridad de la Información","No aplica")))</f>
        <v/>
      </c>
      <c r="G27" s="105"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129"/>
      <c r="I27" s="129"/>
      <c r="J27" s="151" t="str">
        <f t="shared" ref="J27" si="5">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29"/>
      <c r="L27" s="129"/>
      <c r="M27" s="3"/>
      <c r="N27" s="3"/>
      <c r="O27" s="3"/>
      <c r="P27" s="3"/>
    </row>
    <row r="28" spans="1:16" x14ac:dyDescent="0.3">
      <c r="A28" s="133"/>
      <c r="B28" s="105"/>
      <c r="C28" s="105"/>
      <c r="D28" s="105"/>
      <c r="E28" s="105"/>
      <c r="F28" s="105"/>
      <c r="G28" s="105"/>
      <c r="H28" s="129"/>
      <c r="I28" s="129"/>
      <c r="J28" s="151"/>
      <c r="K28" s="129"/>
      <c r="L28" s="129"/>
      <c r="M28" s="3"/>
      <c r="N28" s="3"/>
      <c r="O28" s="3"/>
      <c r="P28" s="3"/>
    </row>
    <row r="29" spans="1:16" x14ac:dyDescent="0.3">
      <c r="A29" s="133"/>
      <c r="B29" s="105"/>
      <c r="C29" s="105"/>
      <c r="D29" s="105"/>
      <c r="E29" s="105"/>
      <c r="F29" s="105"/>
      <c r="G29" s="105"/>
      <c r="H29" s="129"/>
      <c r="I29" s="129"/>
      <c r="J29" s="151"/>
      <c r="K29" s="129"/>
      <c r="L29" s="129"/>
      <c r="M29" s="3"/>
      <c r="N29" s="3"/>
      <c r="O29" s="3"/>
      <c r="P29" s="3"/>
    </row>
    <row r="30" spans="1:16" ht="16.5" customHeight="1" x14ac:dyDescent="0.3">
      <c r="A30" s="133">
        <v>8</v>
      </c>
      <c r="B30" s="105" t="str">
        <f>IF(MID('2. Identificación del Riesgo'!H30:H32,1,27)="Seguridad de la Información",'2. Identificación del Riesgo'!B30:B32,
IF('2. Identificación del Riesgo'!H30:H32="","",
IF(MID('2. Identificación del Riesgo'!H30:H32,1,27)&lt;&gt;"Seguridad de la Información","No aplica")))</f>
        <v/>
      </c>
      <c r="C30" s="105" t="str">
        <f>IF(MID('2. Identificación del Riesgo'!H30:H32,1,27)="Seguridad de la Información",'2. Identificación del Riesgo'!C30:C32,
IF('2. Identificación del Riesgo'!H30:H32="","",
IF(MID('2. Identificación del Riesgo'!H30:H32,1,27)&lt;&gt;"Seguridad de la Información","No aplica")))</f>
        <v/>
      </c>
      <c r="D30" s="105" t="str">
        <f>IF(MID('2. Identificación del Riesgo'!H30:H32,1,27)="Seguridad de la Información",'2. Identificación del Riesgo'!G30:G32,
IF('2. Identificación del Riesgo'!H30:H32="","",
IF(MID('2. Identificación del Riesgo'!H30:H32,1,27)&lt;&gt;"Seguridad de la Información","No aplica")))</f>
        <v/>
      </c>
      <c r="E30" s="105" t="str">
        <f>IF(MID('2. Identificación del Riesgo'!H30:H32,1,27)="Seguridad de la Información",'2. Identificación del Riesgo'!H30:H32,
IF('2. Identificación del Riesgo'!H30:H32="","",
IF(MID('2. Identificación del Riesgo'!H30:H32,1,27)&lt;&gt;"Seguridad de la Información","No aplica")))</f>
        <v/>
      </c>
      <c r="F30" s="105" t="str">
        <f>IF(MID('2. Identificación del Riesgo'!H30:H32,1,27)="Seguridad de la Información",'2. Identificación del Riesgo'!I30:I32,
IF('2. Identificación del Riesgo'!H30:H32="","",
IF(MID('2. Identificación del Riesgo'!H30:H32,1,27)&lt;&gt;"Seguridad de la Información","No aplica")))</f>
        <v/>
      </c>
      <c r="G30" s="105"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129"/>
      <c r="I30" s="129"/>
      <c r="J30" s="151" t="str">
        <f t="shared" ref="J30" si="6">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29"/>
      <c r="L30" s="129"/>
      <c r="M30" s="3"/>
      <c r="N30" s="3"/>
      <c r="O30" s="3"/>
      <c r="P30" s="3"/>
    </row>
    <row r="31" spans="1:16" x14ac:dyDescent="0.3">
      <c r="A31" s="133"/>
      <c r="B31" s="105"/>
      <c r="C31" s="105"/>
      <c r="D31" s="105"/>
      <c r="E31" s="105"/>
      <c r="F31" s="105"/>
      <c r="G31" s="105"/>
      <c r="H31" s="129"/>
      <c r="I31" s="129"/>
      <c r="J31" s="151"/>
      <c r="K31" s="129"/>
      <c r="L31" s="129"/>
      <c r="M31" s="3"/>
      <c r="N31" s="3"/>
      <c r="O31" s="3"/>
      <c r="P31" s="3"/>
    </row>
    <row r="32" spans="1:16" x14ac:dyDescent="0.3">
      <c r="A32" s="133"/>
      <c r="B32" s="105"/>
      <c r="C32" s="105"/>
      <c r="D32" s="105"/>
      <c r="E32" s="105"/>
      <c r="F32" s="105"/>
      <c r="G32" s="105"/>
      <c r="H32" s="129"/>
      <c r="I32" s="129"/>
      <c r="J32" s="151"/>
      <c r="K32" s="129"/>
      <c r="L32" s="129"/>
      <c r="M32" s="3"/>
      <c r="N32" s="3"/>
      <c r="O32" s="3"/>
      <c r="P32" s="3"/>
    </row>
    <row r="33" spans="1:16" ht="16.5" customHeight="1" x14ac:dyDescent="0.3">
      <c r="A33" s="133">
        <v>9</v>
      </c>
      <c r="B33" s="105" t="str">
        <f>IF(MID('2. Identificación del Riesgo'!H33:H35,1,27)="Seguridad de la Información",'2. Identificación del Riesgo'!B33:B35,
IF('2. Identificación del Riesgo'!H33:H35="","",
IF(MID('2. Identificación del Riesgo'!H33:H35,1,27)&lt;&gt;"Seguridad de la Información","No aplica")))</f>
        <v/>
      </c>
      <c r="C33" s="105" t="str">
        <f>IF(MID('2. Identificación del Riesgo'!H33:H35,1,27)="Seguridad de la Información",'2. Identificación del Riesgo'!C33:C35,
IF('2. Identificación del Riesgo'!H33:H35="","",
IF(MID('2. Identificación del Riesgo'!H33:H35,1,27)&lt;&gt;"Seguridad de la Información","No aplica")))</f>
        <v/>
      </c>
      <c r="D33" s="105" t="str">
        <f>IF(MID('2. Identificación del Riesgo'!H33:H35,1,27)="Seguridad de la Información",'2. Identificación del Riesgo'!G33:G35,
IF('2. Identificación del Riesgo'!H33:H35="","",
IF(MID('2. Identificación del Riesgo'!H33:H35,1,27)&lt;&gt;"Seguridad de la Información","No aplica")))</f>
        <v/>
      </c>
      <c r="E33" s="105" t="str">
        <f>IF(MID('2. Identificación del Riesgo'!H33:H35,1,27)="Seguridad de la Información",'2. Identificación del Riesgo'!H33:H35,
IF('2. Identificación del Riesgo'!H33:H35="","",
IF(MID('2. Identificación del Riesgo'!H33:H35,1,27)&lt;&gt;"Seguridad de la Información","No aplica")))</f>
        <v/>
      </c>
      <c r="F33" s="105" t="str">
        <f>IF(MID('2. Identificación del Riesgo'!H33:H35,1,27)="Seguridad de la Información",'2. Identificación del Riesgo'!I33:I35,
IF('2. Identificación del Riesgo'!H33:H35="","",
IF(MID('2. Identificación del Riesgo'!H33:H35,1,27)&lt;&gt;"Seguridad de la Información","No aplica")))</f>
        <v/>
      </c>
      <c r="G33" s="105"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129"/>
      <c r="I33" s="129"/>
      <c r="J33" s="151" t="str">
        <f t="shared" ref="J33" si="7">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29"/>
      <c r="L33" s="129"/>
      <c r="M33" s="3"/>
      <c r="N33" s="3"/>
      <c r="O33" s="3"/>
      <c r="P33" s="3"/>
    </row>
    <row r="34" spans="1:16" x14ac:dyDescent="0.3">
      <c r="A34" s="133"/>
      <c r="B34" s="105"/>
      <c r="C34" s="105"/>
      <c r="D34" s="105"/>
      <c r="E34" s="105"/>
      <c r="F34" s="105"/>
      <c r="G34" s="105"/>
      <c r="H34" s="129"/>
      <c r="I34" s="129"/>
      <c r="J34" s="151"/>
      <c r="K34" s="129"/>
      <c r="L34" s="129"/>
      <c r="M34" s="3"/>
      <c r="N34" s="3"/>
      <c r="O34" s="3"/>
      <c r="P34" s="3"/>
    </row>
    <row r="35" spans="1:16" x14ac:dyDescent="0.3">
      <c r="A35" s="133"/>
      <c r="B35" s="105"/>
      <c r="C35" s="105"/>
      <c r="D35" s="105"/>
      <c r="E35" s="105"/>
      <c r="F35" s="105"/>
      <c r="G35" s="105"/>
      <c r="H35" s="129"/>
      <c r="I35" s="129"/>
      <c r="J35" s="151"/>
      <c r="K35" s="129"/>
      <c r="L35" s="129"/>
      <c r="M35" s="3"/>
      <c r="N35" s="3"/>
      <c r="O35" s="3"/>
      <c r="P35" s="3"/>
    </row>
    <row r="36" spans="1:16" ht="16.5" customHeight="1" x14ac:dyDescent="0.3">
      <c r="A36" s="133">
        <v>10</v>
      </c>
      <c r="B36" s="105" t="str">
        <f>IF(MID('2. Identificación del Riesgo'!H36:H38,1,27)="Seguridad de la Información",'2. Identificación del Riesgo'!B36:B38,
IF('2. Identificación del Riesgo'!H36:H38="","",
IF(MID('2. Identificación del Riesgo'!H36:H38,1,27)&lt;&gt;"Seguridad de la Información","No aplica")))</f>
        <v/>
      </c>
      <c r="C36" s="105" t="str">
        <f>IF(MID('2. Identificación del Riesgo'!H36:H38,1,27)="Seguridad de la Información",'2. Identificación del Riesgo'!C36:C38,
IF('2. Identificación del Riesgo'!H36:H38="","",
IF(MID('2. Identificación del Riesgo'!H36:H38,1,27)&lt;&gt;"Seguridad de la Información","No aplica")))</f>
        <v/>
      </c>
      <c r="D36" s="105" t="str">
        <f>IF(MID('2. Identificación del Riesgo'!H36:H38,1,27)="Seguridad de la Información",'2. Identificación del Riesgo'!G36:G38,
IF('2. Identificación del Riesgo'!H36:H38="","",
IF(MID('2. Identificación del Riesgo'!H36:H38,1,27)&lt;&gt;"Seguridad de la Información","No aplica")))</f>
        <v/>
      </c>
      <c r="E36" s="105" t="str">
        <f>IF(MID('2. Identificación del Riesgo'!H36:H38,1,27)="Seguridad de la Información",'2. Identificación del Riesgo'!H36:H38,
IF('2. Identificación del Riesgo'!H36:H38="","",
IF(MID('2. Identificación del Riesgo'!H36:H38,1,27)&lt;&gt;"Seguridad de la Información","No aplica")))</f>
        <v/>
      </c>
      <c r="F36" s="105" t="str">
        <f>IF(MID('2. Identificación del Riesgo'!H36:H38,1,27)="Seguridad de la Información",'2. Identificación del Riesgo'!I36:I38,
IF('2. Identificación del Riesgo'!H36:H38="","",
IF(MID('2. Identificación del Riesgo'!H36:H38,1,27)&lt;&gt;"Seguridad de la Información","No aplica")))</f>
        <v/>
      </c>
      <c r="G36" s="105"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129"/>
      <c r="I36" s="129"/>
      <c r="J36" s="151" t="str">
        <f t="shared" ref="J36" si="8">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29"/>
      <c r="L36" s="129"/>
      <c r="M36" s="3"/>
      <c r="N36" s="3"/>
      <c r="O36" s="3"/>
      <c r="P36" s="3"/>
    </row>
    <row r="37" spans="1:16" x14ac:dyDescent="0.3">
      <c r="A37" s="133"/>
      <c r="B37" s="105"/>
      <c r="C37" s="105"/>
      <c r="D37" s="105"/>
      <c r="E37" s="105"/>
      <c r="F37" s="105"/>
      <c r="G37" s="105"/>
      <c r="H37" s="129"/>
      <c r="I37" s="129"/>
      <c r="J37" s="151"/>
      <c r="K37" s="129"/>
      <c r="L37" s="129"/>
    </row>
    <row r="38" spans="1:16" x14ac:dyDescent="0.3">
      <c r="A38" s="133"/>
      <c r="B38" s="105"/>
      <c r="C38" s="105"/>
      <c r="D38" s="105"/>
      <c r="E38" s="105"/>
      <c r="F38" s="105"/>
      <c r="G38" s="105"/>
      <c r="H38" s="129"/>
      <c r="I38" s="129"/>
      <c r="J38" s="151"/>
      <c r="K38" s="129"/>
      <c r="L38" s="129"/>
    </row>
    <row r="39" spans="1:16" ht="16.5" customHeight="1" x14ac:dyDescent="0.3">
      <c r="A39" s="133">
        <v>11</v>
      </c>
      <c r="B39" s="105" t="str">
        <f>IF(MID('2. Identificación del Riesgo'!H39:H41,1,27)="Seguridad de la Información",'2. Identificación del Riesgo'!B39:B41,
IF('2. Identificación del Riesgo'!H39:H41="","",
IF(MID('2. Identificación del Riesgo'!H39:H41,1,27)&lt;&gt;"Seguridad de la Información","No aplica")))</f>
        <v/>
      </c>
      <c r="C39" s="105" t="str">
        <f>IF(MID('2. Identificación del Riesgo'!H39:H41,1,27)="Seguridad de la Información",'2. Identificación del Riesgo'!C39:C41,
IF('2. Identificación del Riesgo'!H39:H41="","",
IF(MID('2. Identificación del Riesgo'!H39:H41,1,27)&lt;&gt;"Seguridad de la Información","No aplica")))</f>
        <v/>
      </c>
      <c r="D39" s="105" t="str">
        <f>IF(MID('2. Identificación del Riesgo'!H39:H41,1,27)="Seguridad de la Información",'2. Identificación del Riesgo'!G39:G41,
IF('2. Identificación del Riesgo'!H39:H41="","",
IF(MID('2. Identificación del Riesgo'!H39:H41,1,27)&lt;&gt;"Seguridad de la Información","No aplica")))</f>
        <v/>
      </c>
      <c r="E39" s="105" t="str">
        <f>IF(MID('2. Identificación del Riesgo'!H39:H41,1,27)="Seguridad de la Información",'2. Identificación del Riesgo'!H39:H41,
IF('2. Identificación del Riesgo'!H39:H41="","",
IF(MID('2. Identificación del Riesgo'!H39:H41,1,27)&lt;&gt;"Seguridad de la Información","No aplica")))</f>
        <v/>
      </c>
      <c r="F39" s="105" t="str">
        <f>IF(MID('2. Identificación del Riesgo'!H39:H41,1,27)="Seguridad de la Información",'2. Identificación del Riesgo'!I39:I41,
IF('2. Identificación del Riesgo'!H39:H41="","",
IF(MID('2. Identificación del Riesgo'!H39:H41,1,27)&lt;&gt;"Seguridad de la Información","No aplica")))</f>
        <v/>
      </c>
      <c r="G39" s="105"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129"/>
      <c r="I39" s="129"/>
      <c r="J39" s="151" t="str">
        <f t="shared" ref="J39" si="9">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29"/>
      <c r="L39" s="129"/>
      <c r="M39" s="3"/>
      <c r="N39" s="3"/>
      <c r="O39" s="3"/>
      <c r="P39" s="3"/>
    </row>
    <row r="40" spans="1:16" x14ac:dyDescent="0.3">
      <c r="A40" s="133"/>
      <c r="B40" s="105"/>
      <c r="C40" s="105"/>
      <c r="D40" s="105"/>
      <c r="E40" s="105"/>
      <c r="F40" s="105"/>
      <c r="G40" s="105"/>
      <c r="H40" s="129"/>
      <c r="I40" s="129"/>
      <c r="J40" s="151"/>
      <c r="K40" s="129"/>
      <c r="L40" s="129"/>
    </row>
    <row r="41" spans="1:16" x14ac:dyDescent="0.3">
      <c r="A41" s="133"/>
      <c r="B41" s="105"/>
      <c r="C41" s="105"/>
      <c r="D41" s="105"/>
      <c r="E41" s="105"/>
      <c r="F41" s="105"/>
      <c r="G41" s="105"/>
      <c r="H41" s="129"/>
      <c r="I41" s="129"/>
      <c r="J41" s="151"/>
      <c r="K41" s="129"/>
      <c r="L41" s="129"/>
    </row>
    <row r="42" spans="1:16" ht="16.5" customHeight="1" x14ac:dyDescent="0.3">
      <c r="A42" s="133">
        <v>12</v>
      </c>
      <c r="B42" s="105" t="str">
        <f>IF(MID('2. Identificación del Riesgo'!H42:H44,1,27)="Seguridad de la Información",'2. Identificación del Riesgo'!B42:B44,
IF('2. Identificación del Riesgo'!H42:H44="","",
IF(MID('2. Identificación del Riesgo'!H42:H44,1,27)&lt;&gt;"Seguridad de la Información","No aplica")))</f>
        <v/>
      </c>
      <c r="C42" s="105" t="str">
        <f>IF(MID('2. Identificación del Riesgo'!H42:H44,1,27)="Seguridad de la Información",'2. Identificación del Riesgo'!C42:C44,
IF('2. Identificación del Riesgo'!H42:H44="","",
IF(MID('2. Identificación del Riesgo'!H42:H44,1,27)&lt;&gt;"Seguridad de la Información","No aplica")))</f>
        <v/>
      </c>
      <c r="D42" s="105" t="str">
        <f>IF(MID('2. Identificación del Riesgo'!H42:H44,1,27)="Seguridad de la Información",'2. Identificación del Riesgo'!G42:G44,
IF('2. Identificación del Riesgo'!H42:H44="","",
IF(MID('2. Identificación del Riesgo'!H42:H44,1,27)&lt;&gt;"Seguridad de la Información","No aplica")))</f>
        <v/>
      </c>
      <c r="E42" s="105" t="str">
        <f>IF(MID('2. Identificación del Riesgo'!H42:H44,1,27)="Seguridad de la Información",'2. Identificación del Riesgo'!H42:H44,
IF('2. Identificación del Riesgo'!H42:H44="","",
IF(MID('2. Identificación del Riesgo'!H42:H44,1,27)&lt;&gt;"Seguridad de la Información","No aplica")))</f>
        <v/>
      </c>
      <c r="F42" s="105" t="str">
        <f>IF(MID('2. Identificación del Riesgo'!H42:H44,1,27)="Seguridad de la Información",'2. Identificación del Riesgo'!I42:I44,
IF('2. Identificación del Riesgo'!H42:H44="","",
IF(MID('2. Identificación del Riesgo'!H42:H44,1,27)&lt;&gt;"Seguridad de la Información","No aplica")))</f>
        <v/>
      </c>
      <c r="G42" s="105"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129"/>
      <c r="I42" s="129"/>
      <c r="J42" s="151" t="str">
        <f t="shared" ref="J42" si="10">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29"/>
      <c r="L42" s="129"/>
      <c r="M42" s="3"/>
      <c r="N42" s="3"/>
      <c r="O42" s="3"/>
      <c r="P42" s="3"/>
    </row>
    <row r="43" spans="1:16" x14ac:dyDescent="0.3">
      <c r="A43" s="133"/>
      <c r="B43" s="105"/>
      <c r="C43" s="105"/>
      <c r="D43" s="105"/>
      <c r="E43" s="105"/>
      <c r="F43" s="105"/>
      <c r="G43" s="105"/>
      <c r="H43" s="129"/>
      <c r="I43" s="129"/>
      <c r="J43" s="151"/>
      <c r="K43" s="129"/>
      <c r="L43" s="129"/>
    </row>
    <row r="44" spans="1:16" x14ac:dyDescent="0.3">
      <c r="A44" s="133"/>
      <c r="B44" s="105"/>
      <c r="C44" s="105"/>
      <c r="D44" s="105"/>
      <c r="E44" s="105"/>
      <c r="F44" s="105"/>
      <c r="G44" s="105"/>
      <c r="H44" s="129"/>
      <c r="I44" s="129"/>
      <c r="J44" s="151"/>
      <c r="K44" s="129"/>
      <c r="L44" s="129"/>
    </row>
    <row r="45" spans="1:16" ht="16.5" customHeight="1" x14ac:dyDescent="0.3">
      <c r="A45" s="133">
        <v>13</v>
      </c>
      <c r="B45" s="105" t="str">
        <f>IF(MID('2. Identificación del Riesgo'!H45:H47,1,27)="Seguridad de la Información",'2. Identificación del Riesgo'!B45:B47,
IF('2. Identificación del Riesgo'!H45:H47="","",
IF(MID('2. Identificación del Riesgo'!H45:H47,1,27)&lt;&gt;"Seguridad de la Información","No aplica")))</f>
        <v/>
      </c>
      <c r="C45" s="105" t="str">
        <f>IF(MID('2. Identificación del Riesgo'!H45:H47,1,27)="Seguridad de la Información",'2. Identificación del Riesgo'!C45:C47,
IF('2. Identificación del Riesgo'!H45:H47="","",
IF(MID('2. Identificación del Riesgo'!H45:H47,1,27)&lt;&gt;"Seguridad de la Información","No aplica")))</f>
        <v/>
      </c>
      <c r="D45" s="105" t="str">
        <f>IF(MID('2. Identificación del Riesgo'!H45:H47,1,27)="Seguridad de la Información",'2. Identificación del Riesgo'!G45:G47,
IF('2. Identificación del Riesgo'!H45:H47="","",
IF(MID('2. Identificación del Riesgo'!H45:H47,1,27)&lt;&gt;"Seguridad de la Información","No aplica")))</f>
        <v/>
      </c>
      <c r="E45" s="105" t="str">
        <f>IF(MID('2. Identificación del Riesgo'!H45:H47,1,27)="Seguridad de la Información",'2. Identificación del Riesgo'!H45:H47,
IF('2. Identificación del Riesgo'!H45:H47="","",
IF(MID('2. Identificación del Riesgo'!H45:H47,1,27)&lt;&gt;"Seguridad de la Información","No aplica")))</f>
        <v/>
      </c>
      <c r="F45" s="105" t="str">
        <f>IF(MID('2. Identificación del Riesgo'!H45:H47,1,27)="Seguridad de la Información",'2. Identificación del Riesgo'!I45:I47,
IF('2. Identificación del Riesgo'!H45:H47="","",
IF(MID('2. Identificación del Riesgo'!H45:H47,1,27)&lt;&gt;"Seguridad de la Información","No aplica")))</f>
        <v/>
      </c>
      <c r="G45" s="105"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129"/>
      <c r="I45" s="129"/>
      <c r="J45" s="151" t="str">
        <f t="shared" ref="J45" si="11">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29"/>
      <c r="L45" s="129"/>
      <c r="M45" s="3"/>
      <c r="N45" s="3"/>
      <c r="O45" s="3"/>
      <c r="P45" s="3"/>
    </row>
    <row r="46" spans="1:16" x14ac:dyDescent="0.3">
      <c r="A46" s="133"/>
      <c r="B46" s="105"/>
      <c r="C46" s="105"/>
      <c r="D46" s="105"/>
      <c r="E46" s="105"/>
      <c r="F46" s="105"/>
      <c r="G46" s="105"/>
      <c r="H46" s="129"/>
      <c r="I46" s="129"/>
      <c r="J46" s="151"/>
      <c r="K46" s="129"/>
      <c r="L46" s="129"/>
    </row>
    <row r="47" spans="1:16" x14ac:dyDescent="0.3">
      <c r="A47" s="133"/>
      <c r="B47" s="105"/>
      <c r="C47" s="105"/>
      <c r="D47" s="105"/>
      <c r="E47" s="105"/>
      <c r="F47" s="105"/>
      <c r="G47" s="105"/>
      <c r="H47" s="129"/>
      <c r="I47" s="129"/>
      <c r="J47" s="151"/>
      <c r="K47" s="129"/>
      <c r="L47" s="129"/>
    </row>
    <row r="48" spans="1:16" ht="16.5" customHeight="1" x14ac:dyDescent="0.3">
      <c r="A48" s="133">
        <v>14</v>
      </c>
      <c r="B48" s="105" t="str">
        <f>IF(MID('2. Identificación del Riesgo'!H48:H50,1,27)="Seguridad de la Información",'2. Identificación del Riesgo'!B48:B50,
IF('2. Identificación del Riesgo'!H48:H50="","",
IF(MID('2. Identificación del Riesgo'!H48:H50,1,27)&lt;&gt;"Seguridad de la Información","No aplica")))</f>
        <v/>
      </c>
      <c r="C48" s="105" t="str">
        <f>IF(MID('2. Identificación del Riesgo'!H48:H50,1,27)="Seguridad de la Información",'2. Identificación del Riesgo'!C48:C50,
IF('2. Identificación del Riesgo'!H48:H50="","",
IF(MID('2. Identificación del Riesgo'!H48:H50,1,27)&lt;&gt;"Seguridad de la Información","No aplica")))</f>
        <v/>
      </c>
      <c r="D48" s="105" t="str">
        <f>IF(MID('2. Identificación del Riesgo'!H48:H50,1,27)="Seguridad de la Información",'2. Identificación del Riesgo'!G48:G50,
IF('2. Identificación del Riesgo'!H48:H50="","",
IF(MID('2. Identificación del Riesgo'!H48:H50,1,27)&lt;&gt;"Seguridad de la Información","No aplica")))</f>
        <v/>
      </c>
      <c r="E48" s="105" t="str">
        <f>IF(MID('2. Identificación del Riesgo'!H48:H50,1,27)="Seguridad de la Información",'2. Identificación del Riesgo'!H48:H50,
IF('2. Identificación del Riesgo'!H48:H50="","",
IF(MID('2. Identificación del Riesgo'!H48:H50,1,27)&lt;&gt;"Seguridad de la Información","No aplica")))</f>
        <v/>
      </c>
      <c r="F48" s="105" t="str">
        <f>IF(MID('2. Identificación del Riesgo'!H48:H50,1,27)="Seguridad de la Información",'2. Identificación del Riesgo'!I48:I50,
IF('2. Identificación del Riesgo'!H48:H50="","",
IF(MID('2. Identificación del Riesgo'!H48:H50,1,27)&lt;&gt;"Seguridad de la Información","No aplica")))</f>
        <v/>
      </c>
      <c r="G48" s="105"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129"/>
      <c r="I48" s="129"/>
      <c r="J48" s="151" t="str">
        <f t="shared" ref="J48" si="12">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29"/>
      <c r="L48" s="129"/>
      <c r="M48" s="3"/>
      <c r="N48" s="3"/>
      <c r="O48" s="3"/>
      <c r="P48" s="3"/>
    </row>
    <row r="49" spans="1:16" x14ac:dyDescent="0.3">
      <c r="A49" s="133"/>
      <c r="B49" s="105"/>
      <c r="C49" s="105"/>
      <c r="D49" s="105"/>
      <c r="E49" s="105"/>
      <c r="F49" s="105"/>
      <c r="G49" s="105"/>
      <c r="H49" s="129"/>
      <c r="I49" s="129"/>
      <c r="J49" s="151"/>
      <c r="K49" s="129"/>
      <c r="L49" s="129"/>
    </row>
    <row r="50" spans="1:16" x14ac:dyDescent="0.3">
      <c r="A50" s="133"/>
      <c r="B50" s="105"/>
      <c r="C50" s="105"/>
      <c r="D50" s="105"/>
      <c r="E50" s="105"/>
      <c r="F50" s="105"/>
      <c r="G50" s="105"/>
      <c r="H50" s="129"/>
      <c r="I50" s="129"/>
      <c r="J50" s="151"/>
      <c r="K50" s="129"/>
      <c r="L50" s="129"/>
    </row>
    <row r="51" spans="1:16" ht="16.5" customHeight="1" x14ac:dyDescent="0.3">
      <c r="A51" s="133">
        <v>15</v>
      </c>
      <c r="B51" s="105" t="str">
        <f>IF(MID('2. Identificación del Riesgo'!H51:H53,1,27)="Seguridad de la Información",'2. Identificación del Riesgo'!B51:B53,
IF('2. Identificación del Riesgo'!H51:H53="","",
IF(MID('2. Identificación del Riesgo'!H51:H53,1,27)&lt;&gt;"Seguridad de la Información","No aplica")))</f>
        <v/>
      </c>
      <c r="C51" s="105" t="str">
        <f>IF(MID('2. Identificación del Riesgo'!H51:H53,1,27)="Seguridad de la Información",'2. Identificación del Riesgo'!C51:C53,
IF('2. Identificación del Riesgo'!H51:H53="","",
IF(MID('2. Identificación del Riesgo'!H51:H53,1,27)&lt;&gt;"Seguridad de la Información","No aplica")))</f>
        <v/>
      </c>
      <c r="D51" s="105" t="str">
        <f>IF(MID('2. Identificación del Riesgo'!H51:H53,1,27)="Seguridad de la Información",'2. Identificación del Riesgo'!G51:G53,
IF('2. Identificación del Riesgo'!H51:H53="","",
IF(MID('2. Identificación del Riesgo'!H51:H53,1,27)&lt;&gt;"Seguridad de la Información","No aplica")))</f>
        <v/>
      </c>
      <c r="E51" s="105" t="str">
        <f>IF(MID('2. Identificación del Riesgo'!H51:H53,1,27)="Seguridad de la Información",'2. Identificación del Riesgo'!H51:H53,
IF('2. Identificación del Riesgo'!H51:H53="","",
IF(MID('2. Identificación del Riesgo'!H51:H53,1,27)&lt;&gt;"Seguridad de la Información","No aplica")))</f>
        <v/>
      </c>
      <c r="F51" s="105" t="str">
        <f>IF(MID('2. Identificación del Riesgo'!H51:H53,1,27)="Seguridad de la Información",'2. Identificación del Riesgo'!I51:I53,
IF('2. Identificación del Riesgo'!H51:H53="","",
IF(MID('2. Identificación del Riesgo'!H51:H53,1,27)&lt;&gt;"Seguridad de la Información","No aplica")))</f>
        <v/>
      </c>
      <c r="G51" s="105"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129"/>
      <c r="I51" s="129"/>
      <c r="J51" s="151" t="str">
        <f t="shared" ref="J51" si="13">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29"/>
      <c r="L51" s="129"/>
      <c r="M51" s="3"/>
      <c r="N51" s="3"/>
      <c r="O51" s="3"/>
      <c r="P51" s="3"/>
    </row>
    <row r="52" spans="1:16" x14ac:dyDescent="0.3">
      <c r="A52" s="133"/>
      <c r="B52" s="105"/>
      <c r="C52" s="105"/>
      <c r="D52" s="105"/>
      <c r="E52" s="105"/>
      <c r="F52" s="105"/>
      <c r="G52" s="105"/>
      <c r="H52" s="129"/>
      <c r="I52" s="129"/>
      <c r="J52" s="151"/>
      <c r="K52" s="129"/>
      <c r="L52" s="129"/>
    </row>
    <row r="53" spans="1:16" x14ac:dyDescent="0.3">
      <c r="A53" s="133"/>
      <c r="B53" s="105"/>
      <c r="C53" s="105"/>
      <c r="D53" s="105"/>
      <c r="E53" s="105"/>
      <c r="F53" s="105"/>
      <c r="G53" s="105"/>
      <c r="H53" s="129"/>
      <c r="I53" s="129"/>
      <c r="J53" s="151"/>
      <c r="K53" s="129"/>
      <c r="L53" s="129"/>
    </row>
    <row r="54" spans="1:16" ht="16.5" customHeight="1" x14ac:dyDescent="0.3">
      <c r="A54" s="133">
        <v>16</v>
      </c>
      <c r="B54" s="105" t="str">
        <f>IF(MID('2. Identificación del Riesgo'!H54:H56,1,27)="Seguridad de la Información",'2. Identificación del Riesgo'!B54:B56,
IF('2. Identificación del Riesgo'!H54:H56="","",
IF(MID('2. Identificación del Riesgo'!H54:H56,1,27)&lt;&gt;"Seguridad de la Información","No aplica")))</f>
        <v/>
      </c>
      <c r="C54" s="105" t="str">
        <f>IF(MID('2. Identificación del Riesgo'!H54:H56,1,27)="Seguridad de la Información",'2. Identificación del Riesgo'!C54:C56,
IF('2. Identificación del Riesgo'!H54:H56="","",
IF(MID('2. Identificación del Riesgo'!H54:H56,1,27)&lt;&gt;"Seguridad de la Información","No aplica")))</f>
        <v/>
      </c>
      <c r="D54" s="105" t="str">
        <f>IF(MID('2. Identificación del Riesgo'!H54:H56,1,27)="Seguridad de la Información",'2. Identificación del Riesgo'!G54:G56,
IF('2. Identificación del Riesgo'!H54:H56="","",
IF(MID('2. Identificación del Riesgo'!H54:H56,1,27)&lt;&gt;"Seguridad de la Información","No aplica")))</f>
        <v/>
      </c>
      <c r="E54" s="105" t="str">
        <f>IF(MID('2. Identificación del Riesgo'!H54:H56,1,27)="Seguridad de la Información",'2. Identificación del Riesgo'!H54:H56,
IF('2. Identificación del Riesgo'!H54:H56="","",
IF(MID('2. Identificación del Riesgo'!H54:H56,1,27)&lt;&gt;"Seguridad de la Información","No aplica")))</f>
        <v/>
      </c>
      <c r="F54" s="105" t="str">
        <f>IF(MID('2. Identificación del Riesgo'!H54:H56,1,27)="Seguridad de la Información",'2. Identificación del Riesgo'!I54:I56,
IF('2. Identificación del Riesgo'!H54:H56="","",
IF(MID('2. Identificación del Riesgo'!H54:H56,1,27)&lt;&gt;"Seguridad de la Información","No aplica")))</f>
        <v/>
      </c>
      <c r="G54" s="105"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129"/>
      <c r="I54" s="129"/>
      <c r="J54" s="151" t="str">
        <f t="shared" ref="J54" si="14">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29"/>
      <c r="L54" s="129"/>
      <c r="M54" s="3"/>
      <c r="N54" s="3"/>
      <c r="O54" s="3"/>
      <c r="P54" s="3"/>
    </row>
    <row r="55" spans="1:16" x14ac:dyDescent="0.3">
      <c r="A55" s="133"/>
      <c r="B55" s="105"/>
      <c r="C55" s="105"/>
      <c r="D55" s="105"/>
      <c r="E55" s="105"/>
      <c r="F55" s="105"/>
      <c r="G55" s="105"/>
      <c r="H55" s="129"/>
      <c r="I55" s="129"/>
      <c r="J55" s="151"/>
      <c r="K55" s="129"/>
      <c r="L55" s="129"/>
    </row>
    <row r="56" spans="1:16" x14ac:dyDescent="0.3">
      <c r="A56" s="133"/>
      <c r="B56" s="105"/>
      <c r="C56" s="105"/>
      <c r="D56" s="105"/>
      <c r="E56" s="105"/>
      <c r="F56" s="105"/>
      <c r="G56" s="105"/>
      <c r="H56" s="129"/>
      <c r="I56" s="129"/>
      <c r="J56" s="151"/>
      <c r="K56" s="129"/>
      <c r="L56" s="129"/>
    </row>
    <row r="57" spans="1:16" ht="16.5" customHeight="1" x14ac:dyDescent="0.3">
      <c r="A57" s="133">
        <v>17</v>
      </c>
      <c r="B57" s="105" t="str">
        <f>IF(MID('2. Identificación del Riesgo'!H57:H59,1,27)="Seguridad de la Información",'2. Identificación del Riesgo'!B57:B59,
IF('2. Identificación del Riesgo'!H57:H59="","",
IF(MID('2. Identificación del Riesgo'!H57:H59,1,27)&lt;&gt;"Seguridad de la Información","No aplica")))</f>
        <v/>
      </c>
      <c r="C57" s="105" t="str">
        <f>IF(MID('2. Identificación del Riesgo'!H57:H59,1,27)="Seguridad de la Información",'2. Identificación del Riesgo'!C57:C59,
IF('2. Identificación del Riesgo'!H57:H59="","",
IF(MID('2. Identificación del Riesgo'!H57:H59,1,27)&lt;&gt;"Seguridad de la Información","No aplica")))</f>
        <v/>
      </c>
      <c r="D57" s="105" t="str">
        <f>IF(MID('2. Identificación del Riesgo'!H57:H59,1,27)="Seguridad de la Información",'2. Identificación del Riesgo'!G57:G59,
IF('2. Identificación del Riesgo'!H57:H59="","",
IF(MID('2. Identificación del Riesgo'!H57:H59,1,27)&lt;&gt;"Seguridad de la Información","No aplica")))</f>
        <v/>
      </c>
      <c r="E57" s="105" t="str">
        <f>IF(MID('2. Identificación del Riesgo'!H57:H59,1,27)="Seguridad de la Información",'2. Identificación del Riesgo'!H57:H59,
IF('2. Identificación del Riesgo'!H57:H59="","",
IF(MID('2. Identificación del Riesgo'!H57:H59,1,27)&lt;&gt;"Seguridad de la Información","No aplica")))</f>
        <v/>
      </c>
      <c r="F57" s="105" t="str">
        <f>IF(MID('2. Identificación del Riesgo'!H57:H59,1,27)="Seguridad de la Información",'2. Identificación del Riesgo'!I57:I59,
IF('2. Identificación del Riesgo'!H57:H59="","",
IF(MID('2. Identificación del Riesgo'!H57:H59,1,27)&lt;&gt;"Seguridad de la Información","No aplica")))</f>
        <v/>
      </c>
      <c r="G57" s="105"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129"/>
      <c r="I57" s="129"/>
      <c r="J57" s="151" t="str">
        <f t="shared" ref="J57" si="15">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29"/>
      <c r="L57" s="129"/>
      <c r="M57" s="3"/>
      <c r="N57" s="3"/>
      <c r="O57" s="3"/>
      <c r="P57" s="3"/>
    </row>
    <row r="58" spans="1:16" x14ac:dyDescent="0.3">
      <c r="A58" s="133"/>
      <c r="B58" s="105"/>
      <c r="C58" s="105"/>
      <c r="D58" s="105"/>
      <c r="E58" s="105"/>
      <c r="F58" s="105"/>
      <c r="G58" s="105"/>
      <c r="H58" s="129"/>
      <c r="I58" s="129"/>
      <c r="J58" s="151"/>
      <c r="K58" s="129"/>
      <c r="L58" s="129"/>
    </row>
    <row r="59" spans="1:16" x14ac:dyDescent="0.3">
      <c r="A59" s="133"/>
      <c r="B59" s="105"/>
      <c r="C59" s="105"/>
      <c r="D59" s="105"/>
      <c r="E59" s="105"/>
      <c r="F59" s="105"/>
      <c r="G59" s="105"/>
      <c r="H59" s="129"/>
      <c r="I59" s="129"/>
      <c r="J59" s="151"/>
      <c r="K59" s="129"/>
      <c r="L59" s="129"/>
    </row>
    <row r="60" spans="1:16" ht="16.5" customHeight="1" x14ac:dyDescent="0.3">
      <c r="A60" s="133">
        <v>18</v>
      </c>
      <c r="B60" s="105" t="str">
        <f>IF(MID('2. Identificación del Riesgo'!H60:H62,1,27)="Seguridad de la Información",'2. Identificación del Riesgo'!B60:B62,
IF('2. Identificación del Riesgo'!H60:H62="","",
IF(MID('2. Identificación del Riesgo'!H60:H62,1,27)&lt;&gt;"Seguridad de la Información","No aplica")))</f>
        <v/>
      </c>
      <c r="C60" s="105" t="str">
        <f>IF(MID('2. Identificación del Riesgo'!H60:H62,1,27)="Seguridad de la Información",'2. Identificación del Riesgo'!C60:C62,
IF('2. Identificación del Riesgo'!H60:H62="","",
IF(MID('2. Identificación del Riesgo'!H60:H62,1,27)&lt;&gt;"Seguridad de la Información","No aplica")))</f>
        <v/>
      </c>
      <c r="D60" s="105" t="str">
        <f>IF(MID('2. Identificación del Riesgo'!H60:H62,1,27)="Seguridad de la Información",'2. Identificación del Riesgo'!G60:G62,
IF('2. Identificación del Riesgo'!H60:H62="","",
IF(MID('2. Identificación del Riesgo'!H60:H62,1,27)&lt;&gt;"Seguridad de la Información","No aplica")))</f>
        <v/>
      </c>
      <c r="E60" s="105" t="str">
        <f>IF(MID('2. Identificación del Riesgo'!H60:H62,1,27)="Seguridad de la Información",'2. Identificación del Riesgo'!H60:H62,
IF('2. Identificación del Riesgo'!H60:H62="","",
IF(MID('2. Identificación del Riesgo'!H60:H62,1,27)&lt;&gt;"Seguridad de la Información","No aplica")))</f>
        <v/>
      </c>
      <c r="F60" s="105" t="str">
        <f>IF(MID('2. Identificación del Riesgo'!H60:H62,1,27)="Seguridad de la Información",'2. Identificación del Riesgo'!I60:I62,
IF('2. Identificación del Riesgo'!H60:H62="","",
IF(MID('2. Identificación del Riesgo'!H60:H62,1,27)&lt;&gt;"Seguridad de la Información","No aplica")))</f>
        <v/>
      </c>
      <c r="G60" s="105"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129"/>
      <c r="I60" s="129"/>
      <c r="J60" s="151" t="str">
        <f t="shared" ref="J60" si="16">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29"/>
      <c r="L60" s="129"/>
      <c r="M60" s="3"/>
      <c r="N60" s="3"/>
      <c r="O60" s="3"/>
      <c r="P60" s="3"/>
    </row>
    <row r="61" spans="1:16" x14ac:dyDescent="0.3">
      <c r="A61" s="133"/>
      <c r="B61" s="105"/>
      <c r="C61" s="105"/>
      <c r="D61" s="105"/>
      <c r="E61" s="105"/>
      <c r="F61" s="105"/>
      <c r="G61" s="105"/>
      <c r="H61" s="129"/>
      <c r="I61" s="129"/>
      <c r="J61" s="151"/>
      <c r="K61" s="129"/>
      <c r="L61" s="129"/>
    </row>
    <row r="62" spans="1:16" x14ac:dyDescent="0.3">
      <c r="A62" s="133"/>
      <c r="B62" s="105"/>
      <c r="C62" s="105"/>
      <c r="D62" s="105"/>
      <c r="E62" s="105"/>
      <c r="F62" s="105"/>
      <c r="G62" s="105"/>
      <c r="H62" s="129"/>
      <c r="I62" s="129"/>
      <c r="J62" s="151"/>
      <c r="K62" s="129"/>
      <c r="L62" s="129"/>
    </row>
    <row r="63" spans="1:16" ht="16.5" customHeight="1" x14ac:dyDescent="0.3">
      <c r="A63" s="133">
        <v>19</v>
      </c>
      <c r="B63" s="105" t="str">
        <f>IF(MID('2. Identificación del Riesgo'!H63:H65,1,27)="Seguridad de la Información",'2. Identificación del Riesgo'!B63:B65,
IF('2. Identificación del Riesgo'!H63:H65="","",
IF(MID('2. Identificación del Riesgo'!H63:H65,1,27)&lt;&gt;"Seguridad de la Información","No aplica")))</f>
        <v/>
      </c>
      <c r="C63" s="105" t="str">
        <f>IF(MID('2. Identificación del Riesgo'!H63:H65,1,27)="Seguridad de la Información",'2. Identificación del Riesgo'!C63:C65,
IF('2. Identificación del Riesgo'!H63:H65="","",
IF(MID('2. Identificación del Riesgo'!H63:H65,1,27)&lt;&gt;"Seguridad de la Información","No aplica")))</f>
        <v/>
      </c>
      <c r="D63" s="105" t="str">
        <f>IF(MID('2. Identificación del Riesgo'!H63:H65,1,27)="Seguridad de la Información",'2. Identificación del Riesgo'!G63:G65,
IF('2. Identificación del Riesgo'!H63:H65="","",
IF(MID('2. Identificación del Riesgo'!H63:H65,1,27)&lt;&gt;"Seguridad de la Información","No aplica")))</f>
        <v/>
      </c>
      <c r="E63" s="105" t="str">
        <f>IF(MID('2. Identificación del Riesgo'!H63:H65,1,27)="Seguridad de la Información",'2. Identificación del Riesgo'!H63:H65,
IF('2. Identificación del Riesgo'!H63:H65="","",
IF(MID('2. Identificación del Riesgo'!H63:H65,1,27)&lt;&gt;"Seguridad de la Información","No aplica")))</f>
        <v/>
      </c>
      <c r="F63" s="105" t="str">
        <f>IF(MID('2. Identificación del Riesgo'!H63:H65,1,27)="Seguridad de la Información",'2. Identificación del Riesgo'!I63:I65,
IF('2. Identificación del Riesgo'!H63:H65="","",
IF(MID('2. Identificación del Riesgo'!H63:H65,1,27)&lt;&gt;"Seguridad de la Información","No aplica")))</f>
        <v/>
      </c>
      <c r="G63" s="105"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29"/>
      <c r="I63" s="129"/>
      <c r="J63" s="151" t="str">
        <f t="shared" ref="J63" si="17">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29"/>
      <c r="L63" s="129"/>
      <c r="M63" s="3"/>
      <c r="N63" s="3"/>
      <c r="O63" s="3"/>
      <c r="P63" s="3"/>
    </row>
    <row r="64" spans="1:16" x14ac:dyDescent="0.3">
      <c r="A64" s="133"/>
      <c r="B64" s="105"/>
      <c r="C64" s="105"/>
      <c r="D64" s="105"/>
      <c r="E64" s="105"/>
      <c r="F64" s="105"/>
      <c r="G64" s="105"/>
      <c r="H64" s="129"/>
      <c r="I64" s="129"/>
      <c r="J64" s="151"/>
      <c r="K64" s="129"/>
      <c r="L64" s="129"/>
    </row>
    <row r="65" spans="1:16" x14ac:dyDescent="0.3">
      <c r="A65" s="133"/>
      <c r="B65" s="105"/>
      <c r="C65" s="105"/>
      <c r="D65" s="105"/>
      <c r="E65" s="105"/>
      <c r="F65" s="105"/>
      <c r="G65" s="105"/>
      <c r="H65" s="129"/>
      <c r="I65" s="129"/>
      <c r="J65" s="151"/>
      <c r="K65" s="129"/>
      <c r="L65" s="129"/>
    </row>
    <row r="66" spans="1:16" ht="16.5" customHeight="1" x14ac:dyDescent="0.3">
      <c r="A66" s="133">
        <v>20</v>
      </c>
      <c r="B66" s="105" t="str">
        <f>IF(MID('2. Identificación del Riesgo'!H66:H68,1,27)="Seguridad de la Información",'2. Identificación del Riesgo'!B66:B68,
IF('2. Identificación del Riesgo'!H66:H68="","",
IF(MID('2. Identificación del Riesgo'!H66:H68,1,27)&lt;&gt;"Seguridad de la Información","No aplica")))</f>
        <v/>
      </c>
      <c r="C66" s="105" t="str">
        <f>IF(MID('2. Identificación del Riesgo'!H66:H68,1,27)="Seguridad de la Información",'2. Identificación del Riesgo'!C66:C68,
IF('2. Identificación del Riesgo'!H66:H68="","",
IF(MID('2. Identificación del Riesgo'!H66:H68,1,27)&lt;&gt;"Seguridad de la Información","No aplica")))</f>
        <v/>
      </c>
      <c r="D66" s="105" t="str">
        <f>IF(MID('2. Identificación del Riesgo'!H66:H68,1,27)="Seguridad de la Información",'2. Identificación del Riesgo'!G66:G68,
IF('2. Identificación del Riesgo'!H66:H68="","",
IF(MID('2. Identificación del Riesgo'!H66:H68,1,27)&lt;&gt;"Seguridad de la Información","No aplica")))</f>
        <v/>
      </c>
      <c r="E66" s="105" t="str">
        <f>IF(MID('2. Identificación del Riesgo'!H66:H68,1,27)="Seguridad de la Información",'2. Identificación del Riesgo'!H66:H68,
IF('2. Identificación del Riesgo'!H66:H68="","",
IF(MID('2. Identificación del Riesgo'!H66:H68,1,27)&lt;&gt;"Seguridad de la Información","No aplica")))</f>
        <v/>
      </c>
      <c r="F66" s="105" t="str">
        <f>IF(MID('2. Identificación del Riesgo'!H66:H68,1,27)="Seguridad de la Información",'2. Identificación del Riesgo'!I66:I68,
IF('2. Identificación del Riesgo'!H66:H68="","",
IF(MID('2. Identificación del Riesgo'!H66:H68,1,27)&lt;&gt;"Seguridad de la Información","No aplica")))</f>
        <v/>
      </c>
      <c r="G66" s="105"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29"/>
      <c r="I66" s="129"/>
      <c r="J66" s="151" t="str">
        <f t="shared" ref="J66" si="18">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29"/>
      <c r="L66" s="129"/>
      <c r="M66" s="3"/>
      <c r="N66" s="3"/>
      <c r="O66" s="3"/>
      <c r="P66" s="3"/>
    </row>
    <row r="67" spans="1:16" x14ac:dyDescent="0.3">
      <c r="A67" s="133"/>
      <c r="B67" s="105"/>
      <c r="C67" s="105"/>
      <c r="D67" s="105"/>
      <c r="E67" s="105"/>
      <c r="F67" s="105"/>
      <c r="G67" s="105"/>
      <c r="H67" s="129"/>
      <c r="I67" s="129"/>
      <c r="J67" s="151"/>
      <c r="K67" s="129"/>
      <c r="L67" s="129"/>
    </row>
    <row r="68" spans="1:16" x14ac:dyDescent="0.3">
      <c r="A68" s="133"/>
      <c r="B68" s="105"/>
      <c r="C68" s="105"/>
      <c r="D68" s="105"/>
      <c r="E68" s="105"/>
      <c r="F68" s="105"/>
      <c r="G68" s="105"/>
      <c r="H68" s="129"/>
      <c r="I68" s="129"/>
      <c r="J68" s="151"/>
      <c r="K68" s="129"/>
      <c r="L68" s="129"/>
    </row>
    <row r="69" spans="1:16" x14ac:dyDescent="0.3"/>
    <row r="70" spans="1:16" x14ac:dyDescent="0.3"/>
  </sheetData>
  <sheetProtection algorithmName="SHA-512" hashValue="AklEf9KIVPU77csw4RTKT8keBtuauWXozbRJea/QKjn6gJL2G8EA2l78RnKIp0WHEY0GbwWM1c52F/Efm6GeWg==" saltValue="rtDhmpurag+lfFWGzI+YMg==" spinCount="100000" sheet="1" objects="1" scenarios="1" formatColumns="0" formatRows="0"/>
  <mergeCells count="260">
    <mergeCell ref="C1:J4"/>
    <mergeCell ref="C7:C8"/>
    <mergeCell ref="C9:C11"/>
    <mergeCell ref="C12:C14"/>
    <mergeCell ref="C15:C17"/>
    <mergeCell ref="C18:C20"/>
    <mergeCell ref="C21:C23"/>
    <mergeCell ref="C24:C26"/>
    <mergeCell ref="C27:C29"/>
    <mergeCell ref="F24:F26"/>
    <mergeCell ref="G24:G26"/>
    <mergeCell ref="F27:F29"/>
    <mergeCell ref="G27:G29"/>
    <mergeCell ref="A6:G6"/>
    <mergeCell ref="F7:F8"/>
    <mergeCell ref="G7:G8"/>
    <mergeCell ref="F9:F11"/>
    <mergeCell ref="G9:G11"/>
    <mergeCell ref="F12:F14"/>
    <mergeCell ref="G12:G14"/>
    <mergeCell ref="F15:F17"/>
    <mergeCell ref="G15:G17"/>
    <mergeCell ref="F18:F20"/>
    <mergeCell ref="G18:G20"/>
    <mergeCell ref="H66:H68"/>
    <mergeCell ref="I66:I68"/>
    <mergeCell ref="J66:J68"/>
    <mergeCell ref="K66:K68"/>
    <mergeCell ref="L66:L68"/>
    <mergeCell ref="F66:F68"/>
    <mergeCell ref="G66:G68"/>
    <mergeCell ref="A63:A65"/>
    <mergeCell ref="B63:B65"/>
    <mergeCell ref="D63:D65"/>
    <mergeCell ref="E63:E65"/>
    <mergeCell ref="H63:H65"/>
    <mergeCell ref="I63:I65"/>
    <mergeCell ref="J63:J65"/>
    <mergeCell ref="K63:K65"/>
    <mergeCell ref="L63:L65"/>
    <mergeCell ref="F63:F65"/>
    <mergeCell ref="G63:G65"/>
    <mergeCell ref="C63:C65"/>
    <mergeCell ref="C66:C68"/>
    <mergeCell ref="A66:A68"/>
    <mergeCell ref="B66:B68"/>
    <mergeCell ref="D66:D68"/>
    <mergeCell ref="E66:E68"/>
    <mergeCell ref="H60:H62"/>
    <mergeCell ref="I60:I62"/>
    <mergeCell ref="J60:J62"/>
    <mergeCell ref="K60:K62"/>
    <mergeCell ref="L60:L62"/>
    <mergeCell ref="F60:F62"/>
    <mergeCell ref="G60:G62"/>
    <mergeCell ref="A57:A59"/>
    <mergeCell ref="B57:B59"/>
    <mergeCell ref="D57:D59"/>
    <mergeCell ref="E57:E59"/>
    <mergeCell ref="H57:H59"/>
    <mergeCell ref="I57:I59"/>
    <mergeCell ref="J57:J59"/>
    <mergeCell ref="K57:K59"/>
    <mergeCell ref="L57:L59"/>
    <mergeCell ref="C60:C62"/>
    <mergeCell ref="A60:A62"/>
    <mergeCell ref="B60:B62"/>
    <mergeCell ref="D60:D62"/>
    <mergeCell ref="E60:E62"/>
    <mergeCell ref="F57:F59"/>
    <mergeCell ref="G57:G59"/>
    <mergeCell ref="C57:C59"/>
    <mergeCell ref="K51:K53"/>
    <mergeCell ref="L51:L53"/>
    <mergeCell ref="A51:A53"/>
    <mergeCell ref="B51:B53"/>
    <mergeCell ref="D51:D53"/>
    <mergeCell ref="H51:H53"/>
    <mergeCell ref="I51:I53"/>
    <mergeCell ref="J51:J53"/>
    <mergeCell ref="E51:E53"/>
    <mergeCell ref="F51:F53"/>
    <mergeCell ref="G51:G53"/>
    <mergeCell ref="C51:C53"/>
    <mergeCell ref="A54:A56"/>
    <mergeCell ref="B54:B56"/>
    <mergeCell ref="D54:D56"/>
    <mergeCell ref="E54:E56"/>
    <mergeCell ref="H54:H56"/>
    <mergeCell ref="I54:I56"/>
    <mergeCell ref="J54:J56"/>
    <mergeCell ref="K54:K56"/>
    <mergeCell ref="L54:L56"/>
    <mergeCell ref="F54:F56"/>
    <mergeCell ref="G54:G56"/>
    <mergeCell ref="C54:C56"/>
    <mergeCell ref="B45:B47"/>
    <mergeCell ref="D45:D47"/>
    <mergeCell ref="H45:H47"/>
    <mergeCell ref="I45:I47"/>
    <mergeCell ref="J45:J47"/>
    <mergeCell ref="E45:E47"/>
    <mergeCell ref="K48:K50"/>
    <mergeCell ref="L48:L50"/>
    <mergeCell ref="A48:A50"/>
    <mergeCell ref="B48:B50"/>
    <mergeCell ref="D48:D50"/>
    <mergeCell ref="H48:H50"/>
    <mergeCell ref="I48:I50"/>
    <mergeCell ref="J48:J50"/>
    <mergeCell ref="C45:C47"/>
    <mergeCell ref="C48:C50"/>
    <mergeCell ref="F45:F47"/>
    <mergeCell ref="G45:G47"/>
    <mergeCell ref="F48:F50"/>
    <mergeCell ref="G48:G50"/>
    <mergeCell ref="E48:E50"/>
    <mergeCell ref="K45:K47"/>
    <mergeCell ref="L45:L47"/>
    <mergeCell ref="A45:A47"/>
    <mergeCell ref="K42:K44"/>
    <mergeCell ref="L42:L44"/>
    <mergeCell ref="A42:A44"/>
    <mergeCell ref="B42:B44"/>
    <mergeCell ref="D42:D44"/>
    <mergeCell ref="H42:H44"/>
    <mergeCell ref="I42:I44"/>
    <mergeCell ref="J42:J44"/>
    <mergeCell ref="E42:E44"/>
    <mergeCell ref="C42:C44"/>
    <mergeCell ref="F42:F44"/>
    <mergeCell ref="G42:G44"/>
    <mergeCell ref="K39:K41"/>
    <mergeCell ref="L39:L41"/>
    <mergeCell ref="A39:A41"/>
    <mergeCell ref="B39:B41"/>
    <mergeCell ref="D39:D41"/>
    <mergeCell ref="H39:H41"/>
    <mergeCell ref="I39:I41"/>
    <mergeCell ref="J39:J41"/>
    <mergeCell ref="E39:E41"/>
    <mergeCell ref="C39:C41"/>
    <mergeCell ref="F39:F41"/>
    <mergeCell ref="G39:G41"/>
    <mergeCell ref="K36:K38"/>
    <mergeCell ref="L36:L38"/>
    <mergeCell ref="A36:A38"/>
    <mergeCell ref="B36:B38"/>
    <mergeCell ref="D36:D38"/>
    <mergeCell ref="H36:H38"/>
    <mergeCell ref="I36:I38"/>
    <mergeCell ref="J36:J38"/>
    <mergeCell ref="E36:E38"/>
    <mergeCell ref="C36:C38"/>
    <mergeCell ref="F36:F38"/>
    <mergeCell ref="G36:G38"/>
    <mergeCell ref="K33:K35"/>
    <mergeCell ref="L33:L35"/>
    <mergeCell ref="A33:A35"/>
    <mergeCell ref="B33:B35"/>
    <mergeCell ref="D33:D35"/>
    <mergeCell ref="H33:H35"/>
    <mergeCell ref="I33:I35"/>
    <mergeCell ref="J33:J35"/>
    <mergeCell ref="E33:E35"/>
    <mergeCell ref="C33:C35"/>
    <mergeCell ref="F33:F35"/>
    <mergeCell ref="G33:G35"/>
    <mergeCell ref="K30:K32"/>
    <mergeCell ref="L30:L32"/>
    <mergeCell ref="A30:A32"/>
    <mergeCell ref="B30:B32"/>
    <mergeCell ref="D30:D32"/>
    <mergeCell ref="H30:H32"/>
    <mergeCell ref="I30:I32"/>
    <mergeCell ref="J30:J32"/>
    <mergeCell ref="E30:E32"/>
    <mergeCell ref="C30:C32"/>
    <mergeCell ref="F30:F32"/>
    <mergeCell ref="G30:G32"/>
    <mergeCell ref="K27:K29"/>
    <mergeCell ref="L27:L29"/>
    <mergeCell ref="A27:A29"/>
    <mergeCell ref="B27:B29"/>
    <mergeCell ref="D27:D29"/>
    <mergeCell ref="H27:H29"/>
    <mergeCell ref="I27:I29"/>
    <mergeCell ref="J27:J29"/>
    <mergeCell ref="E27:E29"/>
    <mergeCell ref="K24:K26"/>
    <mergeCell ref="L24:L26"/>
    <mergeCell ref="A24:A26"/>
    <mergeCell ref="B24:B26"/>
    <mergeCell ref="D24:D26"/>
    <mergeCell ref="H24:H26"/>
    <mergeCell ref="I24:I26"/>
    <mergeCell ref="J24:J26"/>
    <mergeCell ref="E24:E26"/>
    <mergeCell ref="K21:K23"/>
    <mergeCell ref="L21:L23"/>
    <mergeCell ref="A21:A23"/>
    <mergeCell ref="B21:B23"/>
    <mergeCell ref="D21:D23"/>
    <mergeCell ref="H21:H23"/>
    <mergeCell ref="I21:I23"/>
    <mergeCell ref="J21:J23"/>
    <mergeCell ref="K18:K20"/>
    <mergeCell ref="L18:L20"/>
    <mergeCell ref="A18:A20"/>
    <mergeCell ref="B18:B20"/>
    <mergeCell ref="D18:D20"/>
    <mergeCell ref="H18:H20"/>
    <mergeCell ref="I18:I20"/>
    <mergeCell ref="J18:J20"/>
    <mergeCell ref="E18:E20"/>
    <mergeCell ref="E21:E23"/>
    <mergeCell ref="F21:F23"/>
    <mergeCell ref="G21:G23"/>
    <mergeCell ref="K15:K17"/>
    <mergeCell ref="L15:L17"/>
    <mergeCell ref="A15:A17"/>
    <mergeCell ref="B15:B17"/>
    <mergeCell ref="D15:D17"/>
    <mergeCell ref="H15:H17"/>
    <mergeCell ref="I15:I17"/>
    <mergeCell ref="J15:J17"/>
    <mergeCell ref="K12:K14"/>
    <mergeCell ref="L12:L14"/>
    <mergeCell ref="A12:A14"/>
    <mergeCell ref="B12:B14"/>
    <mergeCell ref="D12:D14"/>
    <mergeCell ref="H12:H14"/>
    <mergeCell ref="I12:I14"/>
    <mergeCell ref="J12:J14"/>
    <mergeCell ref="E12:E14"/>
    <mergeCell ref="E15:E17"/>
    <mergeCell ref="A1:B4"/>
    <mergeCell ref="K9:K11"/>
    <mergeCell ref="L9:L11"/>
    <mergeCell ref="A9:A11"/>
    <mergeCell ref="B9:B11"/>
    <mergeCell ref="D9:D11"/>
    <mergeCell ref="H9:H11"/>
    <mergeCell ref="I9:I11"/>
    <mergeCell ref="J9:J11"/>
    <mergeCell ref="H6:L6"/>
    <mergeCell ref="A7:A8"/>
    <mergeCell ref="B7:B8"/>
    <mergeCell ref="D7:D8"/>
    <mergeCell ref="H7:H8"/>
    <mergeCell ref="I7:I8"/>
    <mergeCell ref="J7:J8"/>
    <mergeCell ref="K7:K8"/>
    <mergeCell ref="L7:L8"/>
    <mergeCell ref="E7:E8"/>
    <mergeCell ref="E9:E11"/>
    <mergeCell ref="K1:L1"/>
    <mergeCell ref="K2:L2"/>
    <mergeCell ref="K3:L3"/>
    <mergeCell ref="K4:L4"/>
  </mergeCells>
  <conditionalFormatting sqref="B9:B11 D9:L11">
    <cfRule type="expression" dxfId="232" priority="15">
      <formula>IF($E9="No aplica",1,0)</formula>
    </cfRule>
  </conditionalFormatting>
  <conditionalFormatting sqref="B12:B68 D12:E68 H12:J68">
    <cfRule type="expression" dxfId="231" priority="12">
      <formula>IF($E12="No aplica",1,0)</formula>
    </cfRule>
  </conditionalFormatting>
  <conditionalFormatting sqref="K12:L68">
    <cfRule type="expression" dxfId="230" priority="11">
      <formula>IF($E12="No aplica",1,0)</formula>
    </cfRule>
  </conditionalFormatting>
  <conditionalFormatting sqref="C9:C11">
    <cfRule type="expression" dxfId="229" priority="10">
      <formula>IF($E9="No aplica",1,0)</formula>
    </cfRule>
  </conditionalFormatting>
  <conditionalFormatting sqref="C12:C68">
    <cfRule type="expression" dxfId="228" priority="8">
      <formula>IF($E12="No aplica",1,0)</formula>
    </cfRule>
  </conditionalFormatting>
  <conditionalFormatting sqref="F12:F68">
    <cfRule type="expression" dxfId="227" priority="3">
      <formula>IF($E12="No aplica",1,0)</formula>
    </cfRule>
  </conditionalFormatting>
  <conditionalFormatting sqref="G12:G68">
    <cfRule type="expression" dxfId="226" priority="1">
      <formula>IF($E12="No aplica",1,0)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Listas!$P$2:$P$9</xm:f>
          </x14:formula1>
          <xm:sqref>I9:I68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zoomScale="80" zoomScaleNormal="80" workbookViewId="0">
      <pane ySplit="8" topLeftCell="A9" activePane="bottomLeft" state="frozen"/>
      <selection pane="bottomLeft" activeCell="C12" sqref="C12:C14"/>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23.85546875" style="8" customWidth="1"/>
    <col min="6" max="6" width="28.42578125" style="8" customWidth="1"/>
    <col min="7" max="7" width="30" style="8" customWidth="1"/>
    <col min="8" max="8" width="33.42578125" style="8" customWidth="1"/>
    <col min="9" max="9" width="10.5703125" style="8" customWidth="1"/>
    <col min="10" max="10" width="11" style="8" customWidth="1"/>
    <col min="11" max="11" width="15.140625" style="8" customWidth="1"/>
    <col min="12" max="12" width="14.140625" style="8" customWidth="1"/>
    <col min="13" max="13" width="14" style="8" customWidth="1"/>
    <col min="14" max="14" width="10.85546875" style="8" customWidth="1"/>
    <col min="15" max="15" width="27.28515625" style="8" customWidth="1"/>
    <col min="16" max="16" width="25.42578125" style="8" customWidth="1"/>
    <col min="17" max="17" width="34.5703125" style="8" customWidth="1"/>
    <col min="18" max="18" width="12.42578125" style="8" customWidth="1"/>
    <col min="19" max="22" width="16.7109375" style="8" customWidth="1"/>
    <col min="23" max="23" width="11.42578125" style="2" customWidth="1"/>
    <col min="24" max="39" width="11.42578125" style="2" hidden="1" customWidth="1"/>
    <col min="40" max="16384" width="11.42578125" style="4" hidden="1"/>
  </cols>
  <sheetData>
    <row r="1" spans="1:39" ht="16.5" customHeight="1" x14ac:dyDescent="0.3">
      <c r="A1" s="90"/>
      <c r="B1" s="92"/>
      <c r="C1" s="144" t="s">
        <v>161</v>
      </c>
      <c r="D1" s="144"/>
      <c r="E1" s="144"/>
      <c r="F1" s="144"/>
      <c r="G1" s="144"/>
      <c r="H1" s="144"/>
      <c r="I1" s="144"/>
      <c r="J1" s="144"/>
      <c r="K1" s="144"/>
      <c r="L1" s="144"/>
      <c r="M1" s="144"/>
      <c r="N1" s="144"/>
      <c r="O1" s="144"/>
      <c r="P1" s="144"/>
      <c r="Q1" s="144"/>
      <c r="R1" s="144"/>
      <c r="S1" s="144"/>
      <c r="T1" s="152" t="s">
        <v>262</v>
      </c>
      <c r="U1" s="152"/>
      <c r="V1" s="152"/>
      <c r="W1" s="3"/>
      <c r="X1" s="3"/>
      <c r="Y1" s="3"/>
      <c r="Z1" s="3"/>
      <c r="AA1" s="3"/>
      <c r="AB1" s="3"/>
      <c r="AC1" s="3"/>
      <c r="AD1" s="3"/>
      <c r="AE1" s="3"/>
      <c r="AF1" s="3"/>
      <c r="AG1" s="3"/>
      <c r="AH1" s="3"/>
      <c r="AI1" s="3"/>
      <c r="AJ1" s="3"/>
      <c r="AK1" s="3"/>
      <c r="AL1" s="3"/>
      <c r="AM1" s="3"/>
    </row>
    <row r="2" spans="1:39" ht="16.5" customHeight="1" x14ac:dyDescent="0.3">
      <c r="A2" s="93"/>
      <c r="B2" s="95"/>
      <c r="C2" s="144"/>
      <c r="D2" s="144"/>
      <c r="E2" s="144"/>
      <c r="F2" s="144"/>
      <c r="G2" s="144"/>
      <c r="H2" s="144"/>
      <c r="I2" s="144"/>
      <c r="J2" s="144"/>
      <c r="K2" s="144"/>
      <c r="L2" s="144"/>
      <c r="M2" s="144"/>
      <c r="N2" s="144"/>
      <c r="O2" s="144"/>
      <c r="P2" s="144"/>
      <c r="Q2" s="144"/>
      <c r="R2" s="144"/>
      <c r="S2" s="144"/>
      <c r="T2" s="152" t="s">
        <v>345</v>
      </c>
      <c r="U2" s="152"/>
      <c r="V2" s="152"/>
      <c r="W2" s="3"/>
      <c r="X2" s="3"/>
      <c r="Y2" s="3"/>
      <c r="Z2" s="3"/>
      <c r="AA2" s="3"/>
      <c r="AB2" s="3"/>
      <c r="AC2" s="3"/>
      <c r="AD2" s="3"/>
      <c r="AE2" s="3"/>
      <c r="AF2" s="3"/>
      <c r="AG2" s="3"/>
      <c r="AH2" s="3"/>
      <c r="AI2" s="3"/>
      <c r="AJ2" s="3"/>
      <c r="AK2" s="3"/>
      <c r="AL2" s="3"/>
      <c r="AM2" s="3"/>
    </row>
    <row r="3" spans="1:39" x14ac:dyDescent="0.3">
      <c r="A3" s="93"/>
      <c r="B3" s="95"/>
      <c r="C3" s="144"/>
      <c r="D3" s="144"/>
      <c r="E3" s="144"/>
      <c r="F3" s="144"/>
      <c r="G3" s="144"/>
      <c r="H3" s="144"/>
      <c r="I3" s="144"/>
      <c r="J3" s="144"/>
      <c r="K3" s="144"/>
      <c r="L3" s="144"/>
      <c r="M3" s="144"/>
      <c r="N3" s="144"/>
      <c r="O3" s="144"/>
      <c r="P3" s="144"/>
      <c r="Q3" s="144"/>
      <c r="R3" s="144"/>
      <c r="S3" s="144"/>
      <c r="T3" s="152" t="s">
        <v>303</v>
      </c>
      <c r="U3" s="152"/>
      <c r="V3" s="152"/>
      <c r="W3" s="3"/>
      <c r="X3" s="3"/>
      <c r="Y3" s="3"/>
      <c r="Z3" s="3"/>
      <c r="AA3" s="3"/>
      <c r="AB3" s="3"/>
      <c r="AC3" s="3"/>
      <c r="AD3" s="3"/>
      <c r="AE3" s="3"/>
      <c r="AF3" s="3"/>
      <c r="AG3" s="3"/>
      <c r="AH3" s="3"/>
      <c r="AI3" s="3"/>
      <c r="AJ3" s="3"/>
      <c r="AK3" s="3"/>
      <c r="AL3" s="3"/>
      <c r="AM3" s="3"/>
    </row>
    <row r="4" spans="1:39" x14ac:dyDescent="0.3">
      <c r="A4" s="96"/>
      <c r="B4" s="98"/>
      <c r="C4" s="144"/>
      <c r="D4" s="144"/>
      <c r="E4" s="144"/>
      <c r="F4" s="144"/>
      <c r="G4" s="144"/>
      <c r="H4" s="144"/>
      <c r="I4" s="144"/>
      <c r="J4" s="144"/>
      <c r="K4" s="144"/>
      <c r="L4" s="144"/>
      <c r="M4" s="144"/>
      <c r="N4" s="144"/>
      <c r="O4" s="144"/>
      <c r="P4" s="144"/>
      <c r="Q4" s="144"/>
      <c r="R4" s="144"/>
      <c r="S4" s="144"/>
      <c r="T4" s="152" t="s">
        <v>344</v>
      </c>
      <c r="U4" s="152"/>
      <c r="V4" s="152"/>
      <c r="W4" s="3"/>
      <c r="X4" s="3"/>
      <c r="Y4" s="3"/>
      <c r="Z4" s="3"/>
      <c r="AA4" s="3"/>
      <c r="AB4" s="3"/>
      <c r="AC4" s="3"/>
      <c r="AD4" s="3"/>
      <c r="AE4" s="3"/>
      <c r="AF4" s="3"/>
      <c r="AG4" s="3"/>
      <c r="AH4" s="3"/>
      <c r="AI4" s="3"/>
      <c r="AJ4" s="3"/>
      <c r="AK4" s="3"/>
      <c r="AL4" s="3"/>
      <c r="AM4" s="3"/>
    </row>
    <row r="5" spans="1:39" ht="13.5" customHeight="1" x14ac:dyDescent="0.3">
      <c r="A5" s="12"/>
      <c r="B5" s="12"/>
      <c r="C5" s="12"/>
      <c r="D5" s="12"/>
      <c r="E5" s="12"/>
      <c r="F5" s="12"/>
      <c r="G5" s="12"/>
      <c r="H5" s="12"/>
      <c r="I5" s="15"/>
      <c r="J5" s="15"/>
      <c r="K5" s="12"/>
      <c r="L5" s="12"/>
      <c r="M5" s="12"/>
      <c r="N5" s="12"/>
      <c r="O5" s="12"/>
      <c r="P5" s="12"/>
      <c r="Q5" s="12"/>
      <c r="R5" s="12"/>
      <c r="S5" s="12"/>
      <c r="T5" s="12"/>
      <c r="U5" s="12"/>
      <c r="V5" s="12"/>
      <c r="W5" s="3"/>
      <c r="X5" s="3"/>
      <c r="Y5" s="3"/>
      <c r="Z5" s="3"/>
      <c r="AA5" s="3"/>
      <c r="AB5" s="3"/>
      <c r="AC5" s="3"/>
      <c r="AD5" s="3"/>
      <c r="AE5" s="3"/>
      <c r="AF5" s="3"/>
      <c r="AG5" s="3"/>
      <c r="AH5" s="3"/>
      <c r="AI5" s="3"/>
      <c r="AJ5" s="3"/>
      <c r="AK5" s="3"/>
      <c r="AL5" s="3"/>
      <c r="AM5" s="3"/>
    </row>
    <row r="6" spans="1:39" ht="15" customHeight="1" x14ac:dyDescent="0.3">
      <c r="A6" s="153" t="s">
        <v>108</v>
      </c>
      <c r="B6" s="154"/>
      <c r="C6" s="154"/>
      <c r="D6" s="155"/>
      <c r="E6" s="120" t="s">
        <v>106</v>
      </c>
      <c r="F6" s="120"/>
      <c r="G6" s="120"/>
      <c r="H6" s="120"/>
      <c r="I6" s="120"/>
      <c r="J6" s="120"/>
      <c r="K6" s="120"/>
      <c r="L6" s="120"/>
      <c r="M6" s="120"/>
      <c r="N6" s="120"/>
      <c r="O6" s="120"/>
      <c r="P6" s="120"/>
      <c r="Q6" s="120"/>
      <c r="R6" s="120"/>
      <c r="S6" s="120"/>
      <c r="T6" s="120"/>
      <c r="U6" s="120"/>
      <c r="V6" s="120"/>
      <c r="W6" s="3"/>
      <c r="X6" s="3"/>
      <c r="Y6" s="3"/>
      <c r="Z6" s="3"/>
      <c r="AA6" s="3"/>
      <c r="AB6" s="3"/>
      <c r="AC6" s="3"/>
      <c r="AD6" s="3"/>
      <c r="AE6" s="3"/>
      <c r="AF6" s="3"/>
      <c r="AG6" s="3"/>
      <c r="AH6" s="3"/>
      <c r="AI6" s="3"/>
      <c r="AJ6" s="3"/>
      <c r="AK6" s="3"/>
      <c r="AL6" s="3"/>
      <c r="AM6" s="3"/>
    </row>
    <row r="7" spans="1:39" ht="15.75" customHeight="1" x14ac:dyDescent="0.3">
      <c r="A7" s="139" t="s">
        <v>87</v>
      </c>
      <c r="B7" s="121" t="s">
        <v>38</v>
      </c>
      <c r="C7" s="108" t="s">
        <v>1</v>
      </c>
      <c r="D7" s="108" t="s">
        <v>85</v>
      </c>
      <c r="E7" s="111" t="s">
        <v>336</v>
      </c>
      <c r="F7" s="111" t="s">
        <v>343</v>
      </c>
      <c r="G7" s="111" t="s">
        <v>337</v>
      </c>
      <c r="H7" s="108" t="s">
        <v>7</v>
      </c>
      <c r="I7" s="160" t="s">
        <v>103</v>
      </c>
      <c r="J7" s="161"/>
      <c r="K7" s="162"/>
      <c r="L7" s="156" t="s">
        <v>342</v>
      </c>
      <c r="M7" s="157"/>
      <c r="N7" s="157"/>
      <c r="O7" s="157"/>
      <c r="P7" s="157"/>
      <c r="Q7" s="157"/>
      <c r="R7" s="158" t="s">
        <v>315</v>
      </c>
      <c r="S7" s="156" t="s">
        <v>107</v>
      </c>
      <c r="T7" s="157"/>
      <c r="U7" s="158" t="s">
        <v>313</v>
      </c>
      <c r="V7" s="158" t="s">
        <v>314</v>
      </c>
      <c r="W7" s="3"/>
      <c r="X7" s="3"/>
      <c r="Y7" s="3"/>
      <c r="Z7" s="3"/>
      <c r="AA7" s="3"/>
      <c r="AB7" s="3"/>
      <c r="AC7" s="3"/>
      <c r="AD7" s="3"/>
      <c r="AE7" s="3"/>
      <c r="AF7" s="3"/>
      <c r="AG7" s="3"/>
      <c r="AH7" s="3"/>
      <c r="AI7" s="3"/>
      <c r="AJ7" s="3"/>
      <c r="AK7" s="3"/>
      <c r="AL7" s="3"/>
      <c r="AM7" s="3"/>
    </row>
    <row r="8" spans="1:39" ht="52.5" customHeight="1" x14ac:dyDescent="0.25">
      <c r="A8" s="139"/>
      <c r="B8" s="121"/>
      <c r="C8" s="108"/>
      <c r="D8" s="108"/>
      <c r="E8" s="112"/>
      <c r="F8" s="112"/>
      <c r="G8" s="112"/>
      <c r="H8" s="108"/>
      <c r="I8" s="16" t="s">
        <v>55</v>
      </c>
      <c r="J8" s="17" t="s">
        <v>8</v>
      </c>
      <c r="K8" s="16" t="s">
        <v>101</v>
      </c>
      <c r="L8" s="16" t="s">
        <v>102</v>
      </c>
      <c r="M8" s="16" t="s">
        <v>104</v>
      </c>
      <c r="N8" s="16" t="s">
        <v>105</v>
      </c>
      <c r="O8" s="58" t="s">
        <v>339</v>
      </c>
      <c r="P8" s="60" t="s">
        <v>340</v>
      </c>
      <c r="Q8" s="62" t="s">
        <v>341</v>
      </c>
      <c r="R8" s="108"/>
      <c r="S8" s="48" t="s">
        <v>311</v>
      </c>
      <c r="T8" s="48" t="s">
        <v>312</v>
      </c>
      <c r="U8" s="108"/>
      <c r="V8" s="108"/>
      <c r="W8" s="13"/>
      <c r="X8" s="13"/>
      <c r="Y8" s="13"/>
      <c r="Z8" s="13"/>
      <c r="AA8" s="13"/>
      <c r="AB8" s="13"/>
      <c r="AC8" s="13"/>
      <c r="AD8" s="13"/>
      <c r="AE8" s="13"/>
      <c r="AF8" s="13"/>
      <c r="AG8" s="13"/>
      <c r="AH8" s="13"/>
      <c r="AI8" s="13"/>
      <c r="AJ8" s="13"/>
      <c r="AK8" s="13"/>
      <c r="AL8" s="13"/>
      <c r="AM8" s="13"/>
    </row>
    <row r="9" spans="1:39" ht="30.75" customHeight="1" x14ac:dyDescent="0.25">
      <c r="A9" s="133">
        <v>1</v>
      </c>
      <c r="B9" s="159"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52"/>
      <c r="F9" s="52"/>
      <c r="G9" s="52"/>
      <c r="H9" s="63" t="str">
        <f>CONCATENATE(E9," ",F9," ",G9)</f>
        <v xml:space="preserve">  </v>
      </c>
      <c r="I9" s="49"/>
      <c r="J9" s="50" t="str">
        <f>IF(OR(I9="Preventivo",I9="Detectivo"),"Afecta probabilidad",
IF(I9="Correctivo","Afecta Impacto",""))</f>
        <v/>
      </c>
      <c r="K9" s="49"/>
      <c r="L9" s="61"/>
      <c r="M9" s="61"/>
      <c r="N9" s="61"/>
      <c r="O9" s="61"/>
      <c r="P9" s="61"/>
      <c r="Q9" s="61"/>
      <c r="R9" s="51" t="str">
        <f>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56" t="str">
        <f>IF(OR(J9="",J9=0),"",
IF(J9="Afecta probabilidad",'2. Identificación del Riesgo'!$L$9,""))</f>
        <v/>
      </c>
      <c r="T9" s="56" t="str">
        <f>IF(OR(J9="",J9=0),"",
IF(J9="Afecta Impacto",'2. Identificación del Riesgo'!$O$9,""))</f>
        <v/>
      </c>
      <c r="U9" s="56">
        <f>IFERROR(IF(S9="",0,S9-(S9*R9)),0)</f>
        <v>0</v>
      </c>
      <c r="V9" s="56">
        <f>IFERROR(IF(T9="",0,T9-(T9*R9)),0)</f>
        <v>0</v>
      </c>
      <c r="W9" s="14"/>
      <c r="X9" s="14"/>
      <c r="Y9" s="14"/>
      <c r="Z9" s="14"/>
      <c r="AA9" s="14"/>
      <c r="AB9" s="14"/>
      <c r="AC9" s="14"/>
      <c r="AD9" s="14"/>
      <c r="AE9" s="14"/>
      <c r="AF9" s="14"/>
      <c r="AG9" s="14"/>
      <c r="AH9" s="14"/>
      <c r="AI9" s="14"/>
      <c r="AJ9" s="14"/>
      <c r="AK9" s="14"/>
      <c r="AL9" s="14"/>
      <c r="AM9" s="14"/>
    </row>
    <row r="10" spans="1:39" ht="30.75" customHeight="1" x14ac:dyDescent="0.3">
      <c r="A10" s="133"/>
      <c r="B10" s="159"/>
      <c r="C10" s="105"/>
      <c r="D10" s="105"/>
      <c r="E10" s="52"/>
      <c r="F10" s="52"/>
      <c r="G10" s="52"/>
      <c r="H10" s="63" t="str">
        <f t="shared" ref="H10:H68" si="0">CONCATENATE(E10," ",F10," ",G10)</f>
        <v xml:space="preserve">  </v>
      </c>
      <c r="I10" s="49"/>
      <c r="J10" s="50" t="str">
        <f t="shared" ref="J10:J11" si="1">IF(OR(I10="Preventivo",I10="Detectivo"),"Afecta probabilidad",
IF(I10="Correctivo","Afecta Impacto",""))</f>
        <v/>
      </c>
      <c r="K10" s="49"/>
      <c r="L10" s="61"/>
      <c r="M10" s="61"/>
      <c r="N10" s="61"/>
      <c r="O10" s="61"/>
      <c r="P10" s="61"/>
      <c r="Q10" s="61"/>
      <c r="R10" s="51" t="str">
        <f t="shared" ref="R10:R68" si="2">IF(AND(I10="Preventivo",K10="Manual"),(0.25+0.15),
IF(AND(I10="Preventivo",K10="Automático"),(0.25+0.25),
IF(AND(I10="Detectivo",K10="Manual"),(0.15+0.15),
IF(AND(I10="Detectivo",K10="Automático"),(0.15+0.25),
IF(AND(I10="Correctivo",K10="Manual"),(0.1+0.15),
IF(AND(I10="Correctivo",K10="Automático"),(0.1+0.25),
IF(AND(I10="Sin Control",K10="Sin Control"),"",
IF(OR(I10="Sin Control",I10="",K10="Sin Control",K10=""),"",""))))))))</f>
        <v/>
      </c>
      <c r="S10" s="56" t="str">
        <f>IF(OR(J10="",J10=0),"",
IF(J10="Afecta probabilidad",
IF(J9="Afecta probabilidad",S9-(S9*R9),'2. Identificación del Riesgo'!$L$9),""))</f>
        <v/>
      </c>
      <c r="T10" s="56" t="str">
        <f>IF(OR(J10="",J10=0),"",
IF(J10="Afecta Impacto",
IF(J9="Afecta Impacto",T9-(T9*R9),'2. Identificación del Riesgo'!$O$9),""))</f>
        <v/>
      </c>
      <c r="U10" s="56">
        <f>IFERROR(IF(S10="",0,S10-(S10*R10)),0)</f>
        <v>0</v>
      </c>
      <c r="V10" s="56">
        <f>IFERROR(IF(T10="",0,T10-(T10*R10)),0)</f>
        <v>0</v>
      </c>
      <c r="W10" s="3"/>
      <c r="X10" s="3"/>
      <c r="Y10" s="3"/>
      <c r="Z10" s="3"/>
      <c r="AA10" s="3"/>
      <c r="AB10" s="3"/>
      <c r="AC10" s="3"/>
      <c r="AD10" s="3"/>
      <c r="AE10" s="3"/>
      <c r="AF10" s="3"/>
      <c r="AG10" s="3"/>
      <c r="AH10" s="3"/>
      <c r="AI10" s="3"/>
      <c r="AJ10" s="3"/>
      <c r="AK10" s="3"/>
      <c r="AL10" s="3"/>
      <c r="AM10" s="3"/>
    </row>
    <row r="11" spans="1:39" ht="30.75" customHeight="1" x14ac:dyDescent="0.3">
      <c r="A11" s="133"/>
      <c r="B11" s="159"/>
      <c r="C11" s="105"/>
      <c r="D11" s="105"/>
      <c r="E11" s="52"/>
      <c r="F11" s="52"/>
      <c r="G11" s="52"/>
      <c r="H11" s="63" t="str">
        <f t="shared" si="0"/>
        <v xml:space="preserve">  </v>
      </c>
      <c r="I11" s="49"/>
      <c r="J11" s="50" t="str">
        <f t="shared" si="1"/>
        <v/>
      </c>
      <c r="K11" s="49"/>
      <c r="L11" s="61"/>
      <c r="M11" s="61"/>
      <c r="N11" s="61"/>
      <c r="O11" s="61"/>
      <c r="P11" s="61"/>
      <c r="Q11" s="61"/>
      <c r="R11" s="51" t="str">
        <f t="shared" si="2"/>
        <v/>
      </c>
      <c r="S11" s="56" t="str">
        <f>IF(OR(J11="",J11=0),"",
IF(J11="Afecta probabilidad",
IF(J10="Afecta probabilidad",S10-(S10*R10),
IF(J9="Afecta probabilidad",S9-(S9*R9),'2. Identificación del Riesgo'!$L$9)),""))</f>
        <v/>
      </c>
      <c r="T11" s="56" t="str">
        <f>IF(OR(J11="",J11=0),"",
IF(J11="Afecta Impacto",
IF(J10="Afecta Impacto",T10-(T10*R10),
IF(J9="Afecta Impacto",T9-(T9*R9),'2. Identificación del Riesgo'!$O$9)),""))</f>
        <v/>
      </c>
      <c r="U11" s="56">
        <f>IFERROR(IF(S11="",0,S11-(S11*R11)),0)</f>
        <v>0</v>
      </c>
      <c r="V11" s="56">
        <f>IFERROR(IF(T11="",0,T11-(T11*R11)),0)</f>
        <v>0</v>
      </c>
      <c r="W11" s="3"/>
      <c r="X11" s="3"/>
      <c r="Y11" s="3"/>
      <c r="Z11" s="3"/>
      <c r="AA11" s="3"/>
      <c r="AB11" s="3"/>
      <c r="AC11" s="3"/>
      <c r="AD11" s="3"/>
      <c r="AE11" s="3"/>
      <c r="AF11" s="3"/>
      <c r="AG11" s="3"/>
      <c r="AH11" s="3"/>
      <c r="AI11" s="3"/>
      <c r="AJ11" s="3"/>
      <c r="AK11" s="3"/>
      <c r="AL11" s="3"/>
      <c r="AM11" s="3"/>
    </row>
    <row r="12" spans="1:39" ht="30.75" customHeight="1" x14ac:dyDescent="0.3">
      <c r="A12" s="133">
        <v>2</v>
      </c>
      <c r="B12" s="15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Control Disciplinario Interno</v>
      </c>
      <c r="C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 xml:space="preserve">Posibilidad de afectación reputacional por la perdida de oportundiad en el ejercicio de la acción disciplinaria en la ocurrencia de fenómenos como la prescripción y/o  no poder continuar con la acción disciplinaria al no cumplirse con el debido impulso procesal en las investigaciones disciplinarias, debido a la demora o no suministro  de Información solicitada a terceros (entidades privadas, públicas, entes de control, etc) que impiden tomar un decisión, la inexistencia de estrategia de priorización de procesos de acuerdo con la  fecha de hechos que son objeto de investigación, el estudio de caso complejo en los que se investigan más de una conducta u omisión o que involucran más de un implicado, la inexistencia de personal profesional de planta o contratado que permita efectuar la proyección y trámite en los procesos disciplinarios, el personal vinculado sin experiencia en disciplinarios, la falta de seguimiento a los procesos disciplinarios y, la decisión proyetada no es aprobada por la autoridad discipinaria. </v>
      </c>
      <c r="D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52" t="s">
        <v>398</v>
      </c>
      <c r="F12" s="52" t="s">
        <v>399</v>
      </c>
      <c r="G12" s="52" t="s">
        <v>400</v>
      </c>
      <c r="H12" s="63" t="str">
        <f t="shared" si="0"/>
        <v xml:space="preserve">El jefe de la Oficina de Control Disciplinario Interno o la persona que este designe. Realizar planes de trabajo con las profesionales de la dependencia con una perioricidad a demanda de la OCDI, con la finalidad de generar el impulso procesal a las investigaciones disciplinarias y así mitigar la ocurrencia del fenómeno de la prescripción. Realizando los  controles  necesarios y seguimiento a los procesos disciplinarios, mediante  la elaboración de planes de trabajo de los procesos asignados a cada profesional de acuerdo con el estado de las investigaciones que se encuentra consignado en el Google Drive. </v>
      </c>
      <c r="I12" s="49" t="s">
        <v>57</v>
      </c>
      <c r="J12" s="50" t="str">
        <f t="shared" ref="J12:J14" si="3">IF(OR(I12="Preventivo",I12="Detectivo"),"Afecta probabilidad",
IF(I12="Correctivo","Afecta Impacto",""))</f>
        <v>Afecta probabilidad</v>
      </c>
      <c r="K12" s="49" t="s">
        <v>59</v>
      </c>
      <c r="L12" s="61" t="s">
        <v>60</v>
      </c>
      <c r="M12" s="61" t="s">
        <v>62</v>
      </c>
      <c r="N12" s="61" t="s">
        <v>63</v>
      </c>
      <c r="O12" s="61" t="s">
        <v>404</v>
      </c>
      <c r="P12" s="61" t="s">
        <v>405</v>
      </c>
      <c r="Q12" s="61" t="s">
        <v>406</v>
      </c>
      <c r="R12" s="51">
        <f t="shared" si="2"/>
        <v>0.4</v>
      </c>
      <c r="S12" s="56">
        <f>IF(OR(J12="",J12=0),"",
IF(J12="Afecta probabilidad",'2. Identificación del Riesgo'!$L$12,""))</f>
        <v>0.4</v>
      </c>
      <c r="T12" s="56" t="str">
        <f>IF(OR(J12="",J12=0),"",
IF(J12="Afecta Impacto",'2. Identificación del Riesgo'!$O$12,""))</f>
        <v/>
      </c>
      <c r="U12" s="56">
        <f>IFERROR(IF(S12="",0,S12-(S12*R12)),0)</f>
        <v>0.24</v>
      </c>
      <c r="V12" s="56">
        <f>IFERROR(IF(T12="",0,T12-(T12*R12)),0)</f>
        <v>0</v>
      </c>
      <c r="W12" s="3"/>
      <c r="X12" s="3"/>
      <c r="Y12" s="3"/>
      <c r="Z12" s="3"/>
      <c r="AA12" s="3"/>
      <c r="AB12" s="3"/>
      <c r="AC12" s="3"/>
      <c r="AD12" s="3"/>
      <c r="AE12" s="3"/>
      <c r="AF12" s="3"/>
      <c r="AG12" s="3"/>
      <c r="AH12" s="3"/>
      <c r="AI12" s="3"/>
      <c r="AJ12" s="3"/>
      <c r="AK12" s="3"/>
      <c r="AL12" s="3"/>
      <c r="AM12" s="3"/>
    </row>
    <row r="13" spans="1:39" ht="30.75" customHeight="1" x14ac:dyDescent="0.3">
      <c r="A13" s="133"/>
      <c r="B13" s="159"/>
      <c r="C13" s="105"/>
      <c r="D13" s="105"/>
      <c r="E13" s="52" t="s">
        <v>401</v>
      </c>
      <c r="F13" s="52" t="s">
        <v>402</v>
      </c>
      <c r="G13" s="52" t="s">
        <v>403</v>
      </c>
      <c r="H13" s="63" t="str">
        <f t="shared" si="0"/>
        <v>El jefe de la Oficina de Control Disciplinario Interno o la persona que este designe.  Realiza y analiza los expedientes disciplinarios con ello verificando los que se encuentran como prioritarios en los términos procesales.  Con el fin de determinar las acciones que se encuentran pendientes por realizar en cada uno de los procesos disciplinarios</v>
      </c>
      <c r="I13" s="49" t="s">
        <v>57</v>
      </c>
      <c r="J13" s="50" t="str">
        <f t="shared" si="3"/>
        <v>Afecta probabilidad</v>
      </c>
      <c r="K13" s="49" t="s">
        <v>59</v>
      </c>
      <c r="L13" s="61" t="s">
        <v>60</v>
      </c>
      <c r="M13" s="61" t="s">
        <v>62</v>
      </c>
      <c r="N13" s="61" t="s">
        <v>63</v>
      </c>
      <c r="O13" s="61" t="s">
        <v>404</v>
      </c>
      <c r="P13" s="61" t="s">
        <v>405</v>
      </c>
      <c r="Q13" s="61" t="s">
        <v>406</v>
      </c>
      <c r="R13" s="51">
        <f t="shared" si="2"/>
        <v>0.4</v>
      </c>
      <c r="S13" s="56">
        <f>IF(OR(J13="",J13=0),"",
IF(J13="Afecta probabilidad",
IF(J12="Afecta probabilidad",S12-(S12*R12),'2. Identificación del Riesgo'!$L$12),""))</f>
        <v>0.24</v>
      </c>
      <c r="T13" s="56" t="str">
        <f>IF(OR(J13="",J13=0),"",
IF(J13="Afecta Impacto",
IF(J12="Afecta Impacto",T12-(T12*R12),'2. Identificación del Riesgo'!$O$12),""))</f>
        <v/>
      </c>
      <c r="U13" s="56">
        <f t="shared" ref="U13:U14" si="4">IFERROR(IF(S13="",0,S13-(S13*R13)),0)</f>
        <v>0.14399999999999999</v>
      </c>
      <c r="V13" s="56">
        <f t="shared" ref="V13:V14" si="5">IFERROR(IF(T13="",0,T13-(T13*R13)),0)</f>
        <v>0</v>
      </c>
      <c r="W13" s="3"/>
      <c r="X13" s="3"/>
      <c r="Y13" s="3"/>
      <c r="Z13" s="3"/>
      <c r="AA13" s="3"/>
      <c r="AB13" s="3"/>
      <c r="AC13" s="3"/>
      <c r="AD13" s="3"/>
      <c r="AE13" s="3"/>
      <c r="AF13" s="3"/>
      <c r="AG13" s="3"/>
      <c r="AH13" s="3"/>
      <c r="AI13" s="3"/>
      <c r="AJ13" s="3"/>
      <c r="AK13" s="3"/>
      <c r="AL13" s="3"/>
      <c r="AM13" s="3"/>
    </row>
    <row r="14" spans="1:39" ht="30.75" customHeight="1" x14ac:dyDescent="0.3">
      <c r="A14" s="133"/>
      <c r="B14" s="159"/>
      <c r="C14" s="105"/>
      <c r="D14" s="105"/>
      <c r="E14" s="52"/>
      <c r="F14" s="52"/>
      <c r="G14" s="52"/>
      <c r="H14" s="63" t="str">
        <f t="shared" si="0"/>
        <v xml:space="preserve">  </v>
      </c>
      <c r="I14" s="49"/>
      <c r="J14" s="50" t="str">
        <f t="shared" si="3"/>
        <v/>
      </c>
      <c r="K14" s="49"/>
      <c r="L14" s="61"/>
      <c r="M14" s="61"/>
      <c r="N14" s="61"/>
      <c r="O14" s="61"/>
      <c r="P14" s="61"/>
      <c r="Q14" s="61"/>
      <c r="R14" s="51" t="str">
        <f t="shared" si="2"/>
        <v/>
      </c>
      <c r="S14" s="56" t="str">
        <f>IF(OR(J14="",J14=0),"",
IF(J14="Afecta probabilidad",
IF(J13="Afecta probabilidad",S13-(S13*R13),
IF(J12="Afecta probabilidad",S12-(S12*R12),'2. Identificación del Riesgo'!$L$12)),""))</f>
        <v/>
      </c>
      <c r="T14" s="56" t="str">
        <f>IF(OR(J14="",J14=0),"",
IF(J14="Afecta Impacto",
IF(J13="Afecta Impacto",T13-(T13*R13),
IF(J12="Afecta Impacto",T12-(T12*R12),'2. Identificación del Riesgo'!$O$12)),""))</f>
        <v/>
      </c>
      <c r="U14" s="56">
        <f t="shared" si="4"/>
        <v>0</v>
      </c>
      <c r="V14" s="56">
        <f t="shared" si="5"/>
        <v>0</v>
      </c>
      <c r="W14" s="3"/>
      <c r="X14" s="3"/>
      <c r="Y14" s="3"/>
      <c r="Z14" s="3"/>
      <c r="AA14" s="3"/>
      <c r="AB14" s="3"/>
      <c r="AC14" s="3"/>
      <c r="AD14" s="3"/>
      <c r="AE14" s="3"/>
      <c r="AF14" s="3"/>
      <c r="AG14" s="3"/>
      <c r="AH14" s="3"/>
      <c r="AI14" s="3"/>
      <c r="AJ14" s="3"/>
      <c r="AK14" s="3"/>
      <c r="AL14" s="3"/>
      <c r="AM14" s="3"/>
    </row>
    <row r="15" spans="1:39" ht="30.75" customHeight="1" x14ac:dyDescent="0.3">
      <c r="A15" s="133">
        <v>3</v>
      </c>
      <c r="B15" s="15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52"/>
      <c r="F15" s="52"/>
      <c r="G15" s="52"/>
      <c r="H15" s="63" t="str">
        <f t="shared" si="0"/>
        <v xml:space="preserve">  </v>
      </c>
      <c r="I15" s="49"/>
      <c r="J15" s="50" t="str">
        <f t="shared" ref="J15:J17" si="6">IF(OR(I15="Preventivo",I15="Detectivo"),"Afecta probabilidad",
IF(I15="Correctivo","Afecta Impacto",""))</f>
        <v/>
      </c>
      <c r="K15" s="49"/>
      <c r="L15" s="61"/>
      <c r="M15" s="61"/>
      <c r="N15" s="61"/>
      <c r="O15" s="61"/>
      <c r="P15" s="61"/>
      <c r="Q15" s="61"/>
      <c r="R15" s="51" t="str">
        <f t="shared" si="2"/>
        <v/>
      </c>
      <c r="S15" s="56" t="str">
        <f>IF(OR(J15="",J15=0),"",
IF(J15="Afecta probabilidad",'2. Identificación del Riesgo'!$L$15,""))</f>
        <v/>
      </c>
      <c r="T15" s="56" t="str">
        <f>IF(OR(J15="",J15=0),"",
IF(J15="Afecta Impacto",'2. Identificación del Riesgo'!$O$15,""))</f>
        <v/>
      </c>
      <c r="U15" s="56">
        <f>IFERROR(IF(S15="",0,S15-(S15*R15)),0)</f>
        <v>0</v>
      </c>
      <c r="V15" s="56">
        <f>IFERROR(IF(T15="",0,T15-(T15*R15)),0)</f>
        <v>0</v>
      </c>
      <c r="W15" s="3"/>
      <c r="X15" s="3"/>
      <c r="Y15" s="3"/>
      <c r="Z15" s="3"/>
      <c r="AA15" s="3"/>
      <c r="AB15" s="3"/>
      <c r="AC15" s="3"/>
      <c r="AD15" s="3"/>
      <c r="AE15" s="3"/>
      <c r="AF15" s="3"/>
      <c r="AG15" s="3"/>
      <c r="AH15" s="3"/>
      <c r="AI15" s="3"/>
      <c r="AJ15" s="3"/>
      <c r="AK15" s="3"/>
      <c r="AL15" s="3"/>
      <c r="AM15" s="3"/>
    </row>
    <row r="16" spans="1:39" ht="30.75" customHeight="1" x14ac:dyDescent="0.3">
      <c r="A16" s="133"/>
      <c r="B16" s="159"/>
      <c r="C16" s="105"/>
      <c r="D16" s="105"/>
      <c r="E16" s="52"/>
      <c r="F16" s="52"/>
      <c r="G16" s="52"/>
      <c r="H16" s="63" t="str">
        <f t="shared" si="0"/>
        <v xml:space="preserve">  </v>
      </c>
      <c r="I16" s="49"/>
      <c r="J16" s="50" t="str">
        <f t="shared" si="6"/>
        <v/>
      </c>
      <c r="K16" s="49"/>
      <c r="L16" s="61"/>
      <c r="M16" s="61"/>
      <c r="N16" s="61"/>
      <c r="O16" s="61"/>
      <c r="P16" s="61"/>
      <c r="Q16" s="61"/>
      <c r="R16" s="51" t="str">
        <f t="shared" si="2"/>
        <v/>
      </c>
      <c r="S16" s="56" t="str">
        <f>IF(OR(J16="",J16=0),"",
IF(J16="Afecta probabilidad",
IF(J15="Afecta probabilidad",S15-(S15*R15),'2. Identificación del Riesgo'!$L$15),""))</f>
        <v/>
      </c>
      <c r="T16" s="56" t="str">
        <f>IF(OR(J16="",J16=0),"",
IF(J16="Afecta Impacto",
IF(J15="Afecta Impacto",T15-(T15*R15),'2. Identificación del Riesgo'!$O$15),""))</f>
        <v/>
      </c>
      <c r="U16" s="56">
        <f t="shared" ref="U16:U17" si="7">IFERROR(IF(S16="",0,S16-(S16*R16)),0)</f>
        <v>0</v>
      </c>
      <c r="V16" s="56">
        <f t="shared" ref="V16:V17" si="8">IFERROR(IF(T16="",0,T16-(T16*R16)),0)</f>
        <v>0</v>
      </c>
      <c r="W16" s="3"/>
      <c r="X16" s="3"/>
      <c r="Y16" s="3"/>
      <c r="Z16" s="3"/>
      <c r="AA16" s="3"/>
      <c r="AB16" s="3"/>
      <c r="AC16" s="3"/>
      <c r="AD16" s="3"/>
      <c r="AE16" s="3"/>
      <c r="AF16" s="3"/>
      <c r="AG16" s="3"/>
      <c r="AH16" s="3"/>
      <c r="AI16" s="3"/>
      <c r="AJ16" s="3"/>
      <c r="AK16" s="3"/>
      <c r="AL16" s="3"/>
      <c r="AM16" s="3"/>
    </row>
    <row r="17" spans="1:39" ht="30.75" customHeight="1" x14ac:dyDescent="0.3">
      <c r="A17" s="133"/>
      <c r="B17" s="159"/>
      <c r="C17" s="105"/>
      <c r="D17" s="105"/>
      <c r="E17" s="52"/>
      <c r="F17" s="52"/>
      <c r="G17" s="52"/>
      <c r="H17" s="63" t="str">
        <f t="shared" si="0"/>
        <v xml:space="preserve">  </v>
      </c>
      <c r="I17" s="49"/>
      <c r="J17" s="50" t="str">
        <f t="shared" si="6"/>
        <v/>
      </c>
      <c r="K17" s="49"/>
      <c r="L17" s="61"/>
      <c r="M17" s="61"/>
      <c r="N17" s="61"/>
      <c r="O17" s="61"/>
      <c r="P17" s="61"/>
      <c r="Q17" s="61"/>
      <c r="R17" s="51" t="str">
        <f t="shared" si="2"/>
        <v/>
      </c>
      <c r="S17" s="56" t="str">
        <f>IF(OR(J17="",J17=0),"",
IF(J17="Afecta probabilidad",
IF(J16="Afecta probabilidad",S16-(S16*R16),
IF(J15="Afecta probabilidad",S15-(S15*R15),'2. Identificación del Riesgo'!$L$15)),""))</f>
        <v/>
      </c>
      <c r="T17" s="56" t="str">
        <f>IF(OR(J17="",J17=0),"",
IF(J17="Afecta Impacto",
IF(J16="Afecta Impacto",T16-(T16*R16),
IF(J15="Afecta Impacto",T15-(T15*R15),'2. Identificación del Riesgo'!$O$15)),""))</f>
        <v/>
      </c>
      <c r="U17" s="56">
        <f t="shared" si="7"/>
        <v>0</v>
      </c>
      <c r="V17" s="56">
        <f t="shared" si="8"/>
        <v>0</v>
      </c>
      <c r="W17" s="3"/>
      <c r="X17" s="3"/>
      <c r="Y17" s="3"/>
      <c r="Z17" s="3"/>
      <c r="AA17" s="3"/>
      <c r="AB17" s="3"/>
      <c r="AC17" s="3"/>
      <c r="AD17" s="3"/>
      <c r="AE17" s="3"/>
      <c r="AF17" s="3"/>
      <c r="AG17" s="3"/>
      <c r="AH17" s="3"/>
      <c r="AI17" s="3"/>
      <c r="AJ17" s="3"/>
      <c r="AK17" s="3"/>
      <c r="AL17" s="3"/>
      <c r="AM17" s="3"/>
    </row>
    <row r="18" spans="1:39" ht="30.75" customHeight="1" x14ac:dyDescent="0.3">
      <c r="A18" s="133">
        <v>4</v>
      </c>
      <c r="B18" s="15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52"/>
      <c r="F18" s="52"/>
      <c r="G18" s="52"/>
      <c r="H18" s="63" t="str">
        <f t="shared" si="0"/>
        <v xml:space="preserve">  </v>
      </c>
      <c r="I18" s="49"/>
      <c r="J18" s="50" t="str">
        <f t="shared" ref="J18:J20" si="9">IF(OR(I18="Preventivo",I18="Detectivo"),"Afecta probabilidad",
IF(I18="Correctivo","Afecta Impacto",""))</f>
        <v/>
      </c>
      <c r="K18" s="49"/>
      <c r="L18" s="61"/>
      <c r="M18" s="61"/>
      <c r="N18" s="61"/>
      <c r="O18" s="61"/>
      <c r="P18" s="61"/>
      <c r="Q18" s="61"/>
      <c r="R18" s="51" t="str">
        <f t="shared" si="2"/>
        <v/>
      </c>
      <c r="S18" s="56" t="str">
        <f>IF(OR(J18="",J18=0),"",
IF(J18="Afecta probabilidad",'2. Identificación del Riesgo'!$L$18,""))</f>
        <v/>
      </c>
      <c r="T18" s="56" t="str">
        <f>IF(OR(J18="",J18=0),"",
IF(J18="Afecta Impacto",'2. Identificación del Riesgo'!$O$18,""))</f>
        <v/>
      </c>
      <c r="U18" s="56">
        <f>IFERROR(IF(S18="",0,S18-(S18*R18)),0)</f>
        <v>0</v>
      </c>
      <c r="V18" s="56">
        <f>IFERROR(IF(T18="",0,T18-(T18*R18)),0)</f>
        <v>0</v>
      </c>
      <c r="W18" s="3"/>
      <c r="X18" s="3"/>
      <c r="Y18" s="3"/>
      <c r="Z18" s="3"/>
      <c r="AA18" s="3"/>
      <c r="AB18" s="3"/>
      <c r="AC18" s="3"/>
      <c r="AD18" s="3"/>
      <c r="AE18" s="3"/>
      <c r="AF18" s="3"/>
      <c r="AG18" s="3"/>
      <c r="AH18" s="3"/>
      <c r="AI18" s="3"/>
      <c r="AJ18" s="3"/>
      <c r="AK18" s="3"/>
      <c r="AL18" s="3"/>
      <c r="AM18" s="3"/>
    </row>
    <row r="19" spans="1:39" ht="30.75" customHeight="1" x14ac:dyDescent="0.3">
      <c r="A19" s="133"/>
      <c r="B19" s="159"/>
      <c r="C19" s="105"/>
      <c r="D19" s="105"/>
      <c r="E19" s="52"/>
      <c r="F19" s="52"/>
      <c r="G19" s="52"/>
      <c r="H19" s="63" t="str">
        <f t="shared" si="0"/>
        <v xml:space="preserve">  </v>
      </c>
      <c r="I19" s="49"/>
      <c r="J19" s="50" t="str">
        <f t="shared" si="9"/>
        <v/>
      </c>
      <c r="K19" s="49"/>
      <c r="L19" s="61"/>
      <c r="M19" s="61"/>
      <c r="N19" s="61"/>
      <c r="O19" s="61"/>
      <c r="P19" s="61"/>
      <c r="Q19" s="61"/>
      <c r="R19" s="51" t="str">
        <f t="shared" si="2"/>
        <v/>
      </c>
      <c r="S19" s="56" t="str">
        <f>IF(OR(J19="",J19=0),"",
IF(J19="Afecta probabilidad",
IF(J18="Afecta probabilidad",S18-(S18*R18),'2. Identificación del Riesgo'!$L$18),""))</f>
        <v/>
      </c>
      <c r="T19" s="56" t="str">
        <f>IF(OR(J19="",J19=0),"",
IF(J19="Afecta Impacto",
IF(J18="Afecta Impacto",T18-(T18*R18),'2. Identificación del Riesgo'!$O$18),""))</f>
        <v/>
      </c>
      <c r="U19" s="56">
        <f t="shared" ref="U19:U20" si="10">IFERROR(IF(S19="",0,S19-(S19*R19)),0)</f>
        <v>0</v>
      </c>
      <c r="V19" s="56">
        <f t="shared" ref="V19:V20" si="11">IFERROR(IF(T19="",0,T19-(T19*R19)),0)</f>
        <v>0</v>
      </c>
      <c r="W19" s="3"/>
      <c r="X19" s="3"/>
      <c r="Y19" s="3"/>
      <c r="Z19" s="3"/>
      <c r="AA19" s="3"/>
      <c r="AB19" s="3"/>
      <c r="AC19" s="3"/>
      <c r="AD19" s="3"/>
      <c r="AE19" s="3"/>
      <c r="AF19" s="3"/>
      <c r="AG19" s="3"/>
      <c r="AH19" s="3"/>
      <c r="AI19" s="3"/>
      <c r="AJ19" s="3"/>
      <c r="AK19" s="3"/>
      <c r="AL19" s="3"/>
      <c r="AM19" s="3"/>
    </row>
    <row r="20" spans="1:39" ht="30.75" customHeight="1" x14ac:dyDescent="0.3">
      <c r="A20" s="133"/>
      <c r="B20" s="159"/>
      <c r="C20" s="105"/>
      <c r="D20" s="105"/>
      <c r="E20" s="52"/>
      <c r="F20" s="52"/>
      <c r="G20" s="52"/>
      <c r="H20" s="63" t="str">
        <f t="shared" si="0"/>
        <v xml:space="preserve">  </v>
      </c>
      <c r="I20" s="49"/>
      <c r="J20" s="50" t="str">
        <f t="shared" si="9"/>
        <v/>
      </c>
      <c r="K20" s="49"/>
      <c r="L20" s="61"/>
      <c r="M20" s="61"/>
      <c r="N20" s="61"/>
      <c r="O20" s="61"/>
      <c r="P20" s="61"/>
      <c r="Q20" s="61"/>
      <c r="R20" s="51" t="str">
        <f t="shared" si="2"/>
        <v/>
      </c>
      <c r="S20" s="56" t="str">
        <f>IF(OR(J20="",J20=0),"",
IF(J20="Afecta probabilidad",
IF(J19="Afecta probabilidad",S19-(S19*R19),
IF(J18="Afecta probabilidad",S18-(S18*R18),'2. Identificación del Riesgo'!$L$18)),""))</f>
        <v/>
      </c>
      <c r="T20" s="56" t="str">
        <f>IF(OR(J20="",J20=0),"",
IF(J20="Afecta Impacto",
IF(J19="Afecta Impacto",T19-(T19*R19),
IF(J18="Afecta Impacto",T18-(T18*R18),'2. Identificación del Riesgo'!$O$18)),""))</f>
        <v/>
      </c>
      <c r="U20" s="56">
        <f t="shared" si="10"/>
        <v>0</v>
      </c>
      <c r="V20" s="56">
        <f t="shared" si="11"/>
        <v>0</v>
      </c>
      <c r="W20" s="3"/>
      <c r="X20" s="3"/>
      <c r="Y20" s="3"/>
      <c r="Z20" s="3"/>
      <c r="AA20" s="3"/>
      <c r="AB20" s="3"/>
      <c r="AC20" s="3"/>
      <c r="AD20" s="3"/>
      <c r="AE20" s="3"/>
      <c r="AF20" s="3"/>
      <c r="AG20" s="3"/>
      <c r="AH20" s="3"/>
      <c r="AI20" s="3"/>
      <c r="AJ20" s="3"/>
      <c r="AK20" s="3"/>
      <c r="AL20" s="3"/>
      <c r="AM20" s="3"/>
    </row>
    <row r="21" spans="1:39" ht="30.75" customHeight="1" x14ac:dyDescent="0.3">
      <c r="A21" s="133">
        <v>5</v>
      </c>
      <c r="B21" s="15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52"/>
      <c r="F21" s="52"/>
      <c r="G21" s="52"/>
      <c r="H21" s="63" t="str">
        <f t="shared" si="0"/>
        <v xml:space="preserve">  </v>
      </c>
      <c r="I21" s="49"/>
      <c r="J21" s="50" t="str">
        <f t="shared" ref="J21:J23" si="12">IF(OR(I21="Preventivo",I21="Detectivo"),"Afecta probabilidad",
IF(I21="Correctivo","Afecta Impacto",""))</f>
        <v/>
      </c>
      <c r="K21" s="49"/>
      <c r="L21" s="61"/>
      <c r="M21" s="61"/>
      <c r="N21" s="61"/>
      <c r="O21" s="61"/>
      <c r="P21" s="61"/>
      <c r="Q21" s="61"/>
      <c r="R21" s="51" t="str">
        <f t="shared" si="2"/>
        <v/>
      </c>
      <c r="S21" s="56" t="str">
        <f>IF(OR(J21="",J21=0),"",
IF(J21="Afecta probabilidad",'2. Identificación del Riesgo'!$L$21,""))</f>
        <v/>
      </c>
      <c r="T21" s="56" t="str">
        <f>IF(OR(J21="",J21=0),"",
IF(J21="Afecta Impacto",'2. Identificación del Riesgo'!$O$21,""))</f>
        <v/>
      </c>
      <c r="U21" s="56">
        <f>IFERROR(IF(S21="",0,S21-(S21*R21)),0)</f>
        <v>0</v>
      </c>
      <c r="V21" s="56">
        <f>IFERROR(IF(T21="",0,T21-(T21*R21)),0)</f>
        <v>0</v>
      </c>
      <c r="W21" s="3"/>
      <c r="X21" s="3"/>
      <c r="Y21" s="3"/>
      <c r="Z21" s="3"/>
      <c r="AA21" s="3"/>
      <c r="AB21" s="3"/>
      <c r="AC21" s="3"/>
      <c r="AD21" s="3"/>
      <c r="AE21" s="3"/>
      <c r="AF21" s="3"/>
      <c r="AG21" s="3"/>
      <c r="AH21" s="3"/>
      <c r="AI21" s="3"/>
      <c r="AJ21" s="3"/>
      <c r="AK21" s="3"/>
      <c r="AL21" s="3"/>
      <c r="AM21" s="3"/>
    </row>
    <row r="22" spans="1:39" ht="30.75" customHeight="1" x14ac:dyDescent="0.3">
      <c r="A22" s="133"/>
      <c r="B22" s="159"/>
      <c r="C22" s="105"/>
      <c r="D22" s="105"/>
      <c r="E22" s="52"/>
      <c r="F22" s="52"/>
      <c r="G22" s="52"/>
      <c r="H22" s="63" t="str">
        <f t="shared" si="0"/>
        <v xml:space="preserve">  </v>
      </c>
      <c r="I22" s="49"/>
      <c r="J22" s="50" t="str">
        <f t="shared" si="12"/>
        <v/>
      </c>
      <c r="K22" s="49"/>
      <c r="L22" s="61"/>
      <c r="M22" s="61"/>
      <c r="N22" s="61"/>
      <c r="O22" s="61"/>
      <c r="P22" s="61"/>
      <c r="Q22" s="61"/>
      <c r="R22" s="51" t="str">
        <f t="shared" si="2"/>
        <v/>
      </c>
      <c r="S22" s="56" t="str">
        <f>IF(OR(J22="",J22=0),"",
IF(J22="Afecta probabilidad",
IF(J21="Afecta probabilidad",S21-(S21*R21),'2. Identificación del Riesgo'!$L$21),""))</f>
        <v/>
      </c>
      <c r="T22" s="56" t="str">
        <f>IF(OR(J22="",J22=0),"",
IF(J22="Afecta Impacto",
IF(J21="Afecta Impacto",T21-(T21*R21),'2. Identificación del Riesgo'!$O$21),""))</f>
        <v/>
      </c>
      <c r="U22" s="56">
        <f t="shared" ref="U22:U23" si="13">IFERROR(IF(S22="",0,S22-(S22*R22)),0)</f>
        <v>0</v>
      </c>
      <c r="V22" s="56">
        <f t="shared" ref="V22:V23" si="14">IFERROR(IF(T22="",0,T22-(T22*R22)),0)</f>
        <v>0</v>
      </c>
      <c r="W22" s="3"/>
      <c r="X22" s="3"/>
      <c r="Y22" s="3"/>
      <c r="Z22" s="3"/>
      <c r="AA22" s="3"/>
      <c r="AB22" s="3"/>
      <c r="AC22" s="3"/>
      <c r="AD22" s="3"/>
      <c r="AE22" s="3"/>
      <c r="AF22" s="3"/>
      <c r="AG22" s="3"/>
      <c r="AH22" s="3"/>
      <c r="AI22" s="3"/>
      <c r="AJ22" s="3"/>
      <c r="AK22" s="3"/>
      <c r="AL22" s="3"/>
      <c r="AM22" s="3"/>
    </row>
    <row r="23" spans="1:39" ht="30.75" customHeight="1" x14ac:dyDescent="0.3">
      <c r="A23" s="133"/>
      <c r="B23" s="159"/>
      <c r="C23" s="105"/>
      <c r="D23" s="105"/>
      <c r="E23" s="52"/>
      <c r="F23" s="52"/>
      <c r="G23" s="52"/>
      <c r="H23" s="63" t="str">
        <f t="shared" si="0"/>
        <v xml:space="preserve">  </v>
      </c>
      <c r="I23" s="49"/>
      <c r="J23" s="50" t="str">
        <f t="shared" si="12"/>
        <v/>
      </c>
      <c r="K23" s="49"/>
      <c r="L23" s="61"/>
      <c r="M23" s="61"/>
      <c r="N23" s="61"/>
      <c r="O23" s="61"/>
      <c r="P23" s="61"/>
      <c r="Q23" s="61"/>
      <c r="R23" s="51" t="str">
        <f t="shared" si="2"/>
        <v/>
      </c>
      <c r="S23" s="56" t="str">
        <f>IF(OR(J23="",J23=0),"",
IF(J23="Afecta probabilidad",
IF(J22="Afecta probabilidad",S22-(S22*R22),
IF(J21="Afecta probabilidad",S21-(S21*R21),'2. Identificación del Riesgo'!$L$21)),""))</f>
        <v/>
      </c>
      <c r="T23" s="56" t="str">
        <f>IF(OR(J23="",J23=0),"",
IF(J23="Afecta Impacto",
IF(J22="Afecta Impacto",T22-(T22*R22),
IF(J21="Afecta Impacto",T21-(T21*R21),'2. Identificación del Riesgo'!$O$21)),""))</f>
        <v/>
      </c>
      <c r="U23" s="56">
        <f t="shared" si="13"/>
        <v>0</v>
      </c>
      <c r="V23" s="56">
        <f t="shared" si="14"/>
        <v>0</v>
      </c>
      <c r="W23" s="3"/>
      <c r="X23" s="3"/>
      <c r="Y23" s="3"/>
      <c r="Z23" s="3"/>
      <c r="AA23" s="3"/>
      <c r="AB23" s="3"/>
      <c r="AC23" s="3"/>
      <c r="AD23" s="3"/>
      <c r="AE23" s="3"/>
      <c r="AF23" s="3"/>
      <c r="AG23" s="3"/>
      <c r="AH23" s="3"/>
      <c r="AI23" s="3"/>
      <c r="AJ23" s="3"/>
      <c r="AK23" s="3"/>
      <c r="AL23" s="3"/>
      <c r="AM23" s="3"/>
    </row>
    <row r="24" spans="1:39" ht="30.75" customHeight="1" x14ac:dyDescent="0.3">
      <c r="A24" s="133">
        <v>6</v>
      </c>
      <c r="B24" s="15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52"/>
      <c r="F24" s="52"/>
      <c r="G24" s="52"/>
      <c r="H24" s="63" t="str">
        <f t="shared" si="0"/>
        <v xml:space="preserve">  </v>
      </c>
      <c r="I24" s="49"/>
      <c r="J24" s="50" t="str">
        <f t="shared" ref="J24:J26" si="15">IF(OR(I24="Preventivo",I24="Detectivo"),"Afecta probabilidad",
IF(I24="Correctivo","Afecta Impacto",""))</f>
        <v/>
      </c>
      <c r="K24" s="49"/>
      <c r="L24" s="61"/>
      <c r="M24" s="61"/>
      <c r="N24" s="61"/>
      <c r="O24" s="61"/>
      <c r="P24" s="61"/>
      <c r="Q24" s="61"/>
      <c r="R24" s="51" t="str">
        <f t="shared" si="2"/>
        <v/>
      </c>
      <c r="S24" s="56" t="str">
        <f>IF(OR(J24="",J24=0),"",
IF(J24="Afecta probabilidad",'2. Identificación del Riesgo'!$L$24,""))</f>
        <v/>
      </c>
      <c r="T24" s="56" t="str">
        <f>IF(OR(J24="",J24=0),"",
IF(J24="Afecta Impacto",'2. Identificación del Riesgo'!$O$24,""))</f>
        <v/>
      </c>
      <c r="U24" s="56">
        <f>IFERROR(IF(S24="",0,S24-(S24*R24)),0)</f>
        <v>0</v>
      </c>
      <c r="V24" s="56">
        <f>IFERROR(IF(T24="",0,T24-(T24*R24)),0)</f>
        <v>0</v>
      </c>
      <c r="W24" s="3"/>
      <c r="X24" s="3"/>
      <c r="Y24" s="3"/>
      <c r="Z24" s="3"/>
      <c r="AA24" s="3"/>
      <c r="AB24" s="3"/>
      <c r="AC24" s="3"/>
      <c r="AD24" s="3"/>
      <c r="AE24" s="3"/>
      <c r="AF24" s="3"/>
      <c r="AG24" s="3"/>
      <c r="AH24" s="3"/>
      <c r="AI24" s="3"/>
      <c r="AJ24" s="3"/>
      <c r="AK24" s="3"/>
      <c r="AL24" s="3"/>
      <c r="AM24" s="3"/>
    </row>
    <row r="25" spans="1:39" ht="30.75" customHeight="1" x14ac:dyDescent="0.3">
      <c r="A25" s="133"/>
      <c r="B25" s="159"/>
      <c r="C25" s="105"/>
      <c r="D25" s="105"/>
      <c r="E25" s="52"/>
      <c r="F25" s="52"/>
      <c r="G25" s="52"/>
      <c r="H25" s="63" t="str">
        <f t="shared" si="0"/>
        <v xml:space="preserve">  </v>
      </c>
      <c r="I25" s="49"/>
      <c r="J25" s="50" t="str">
        <f t="shared" si="15"/>
        <v/>
      </c>
      <c r="K25" s="49"/>
      <c r="L25" s="61"/>
      <c r="M25" s="61"/>
      <c r="N25" s="61"/>
      <c r="O25" s="61"/>
      <c r="P25" s="61"/>
      <c r="Q25" s="61"/>
      <c r="R25" s="51" t="str">
        <f t="shared" si="2"/>
        <v/>
      </c>
      <c r="S25" s="56" t="str">
        <f>IF(OR(J25="",J25=0),"",
IF(J25="Afecta probabilidad",
IF(J24="Afecta probabilidad",S24-(S24*R24),'2. Identificación del Riesgo'!$L$24),""))</f>
        <v/>
      </c>
      <c r="T25" s="56" t="str">
        <f>IF(OR(J25="",J25=0),"",
IF(J25="Afecta Impacto",
IF(J24="Afecta Impacto",T24-(T24*R24),'2. Identificación del Riesgo'!$O$24),""))</f>
        <v/>
      </c>
      <c r="U25" s="56">
        <f t="shared" ref="U25:U26" si="16">IFERROR(IF(S25="",0,S25-(S25*R25)),0)</f>
        <v>0</v>
      </c>
      <c r="V25" s="56">
        <f t="shared" ref="V25:V26" si="17">IFERROR(IF(T25="",0,T25-(T25*R25)),0)</f>
        <v>0</v>
      </c>
      <c r="W25" s="3"/>
      <c r="X25" s="3"/>
      <c r="Y25" s="3"/>
      <c r="Z25" s="3"/>
      <c r="AA25" s="3"/>
      <c r="AB25" s="3"/>
      <c r="AC25" s="3"/>
      <c r="AD25" s="3"/>
      <c r="AE25" s="3"/>
      <c r="AF25" s="3"/>
      <c r="AG25" s="3"/>
      <c r="AH25" s="3"/>
      <c r="AI25" s="3"/>
      <c r="AJ25" s="3"/>
      <c r="AK25" s="3"/>
      <c r="AL25" s="3"/>
      <c r="AM25" s="3"/>
    </row>
    <row r="26" spans="1:39" ht="30.75" customHeight="1" x14ac:dyDescent="0.3">
      <c r="A26" s="133"/>
      <c r="B26" s="159"/>
      <c r="C26" s="105"/>
      <c r="D26" s="105"/>
      <c r="E26" s="52"/>
      <c r="F26" s="52"/>
      <c r="G26" s="52"/>
      <c r="H26" s="63" t="str">
        <f t="shared" si="0"/>
        <v xml:space="preserve">  </v>
      </c>
      <c r="I26" s="49"/>
      <c r="J26" s="50" t="str">
        <f t="shared" si="15"/>
        <v/>
      </c>
      <c r="K26" s="49"/>
      <c r="L26" s="61"/>
      <c r="M26" s="61"/>
      <c r="N26" s="61"/>
      <c r="O26" s="61"/>
      <c r="P26" s="61"/>
      <c r="Q26" s="61"/>
      <c r="R26" s="51" t="str">
        <f t="shared" si="2"/>
        <v/>
      </c>
      <c r="S26" s="56" t="str">
        <f>IF(OR(J26="",J26=0),"",
IF(J26="Afecta probabilidad",
IF(J25="Afecta probabilidad",S25-(S25*R25),
IF(J24="Afecta probabilidad",S24-(S24*R24),'2. Identificación del Riesgo'!$L$24)),""))</f>
        <v/>
      </c>
      <c r="T26" s="56" t="str">
        <f>IF(OR(J26="",J26=0),"",
IF(J26="Afecta Impacto",
IF(J25="Afecta Impacto",T25-(T25*R25),
IF(J24="Afecta Impacto",T24-(T24*R24),'2. Identificación del Riesgo'!$O$24)),""))</f>
        <v/>
      </c>
      <c r="U26" s="56">
        <f t="shared" si="16"/>
        <v>0</v>
      </c>
      <c r="V26" s="56">
        <f t="shared" si="17"/>
        <v>0</v>
      </c>
      <c r="W26" s="3"/>
      <c r="X26" s="3"/>
      <c r="Y26" s="3"/>
      <c r="Z26" s="3"/>
      <c r="AA26" s="3"/>
      <c r="AB26" s="3"/>
      <c r="AC26" s="3"/>
      <c r="AD26" s="3"/>
      <c r="AE26" s="3"/>
      <c r="AF26" s="3"/>
      <c r="AG26" s="3"/>
      <c r="AH26" s="3"/>
      <c r="AI26" s="3"/>
      <c r="AJ26" s="3"/>
      <c r="AK26" s="3"/>
      <c r="AL26" s="3"/>
      <c r="AM26" s="3"/>
    </row>
    <row r="27" spans="1:39" ht="30.75" customHeight="1" x14ac:dyDescent="0.3">
      <c r="A27" s="133">
        <v>7</v>
      </c>
      <c r="B27" s="15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52"/>
      <c r="F27" s="52"/>
      <c r="G27" s="52"/>
      <c r="H27" s="63" t="str">
        <f t="shared" si="0"/>
        <v xml:space="preserve">  </v>
      </c>
      <c r="I27" s="49"/>
      <c r="J27" s="50" t="str">
        <f t="shared" ref="J27:J29" si="18">IF(OR(I27="Preventivo",I27="Detectivo"),"Afecta probabilidad",
IF(I27="Correctivo","Afecta Impacto",""))</f>
        <v/>
      </c>
      <c r="K27" s="49"/>
      <c r="L27" s="61"/>
      <c r="M27" s="61"/>
      <c r="N27" s="61"/>
      <c r="O27" s="61"/>
      <c r="P27" s="61"/>
      <c r="Q27" s="61"/>
      <c r="R27" s="51" t="str">
        <f t="shared" si="2"/>
        <v/>
      </c>
      <c r="S27" s="56" t="str">
        <f>IF(OR(J27="",J27=0),"",
IF(J27="Afecta probabilidad",'2. Identificación del Riesgo'!$L$27,""))</f>
        <v/>
      </c>
      <c r="T27" s="56" t="str">
        <f>IF(OR(J27="",J27=0),"",
IF(J27="Afecta Impacto",'2. Identificación del Riesgo'!$O$27,""))</f>
        <v/>
      </c>
      <c r="U27" s="56">
        <f>IFERROR(IF(S27="",0,S27-(S27*R27)),0)</f>
        <v>0</v>
      </c>
      <c r="V27" s="56">
        <f>IFERROR(IF(T27="",0,T27-(T27*R27)),0)</f>
        <v>0</v>
      </c>
      <c r="W27" s="3"/>
      <c r="X27" s="3"/>
      <c r="Y27" s="3"/>
      <c r="Z27" s="3"/>
      <c r="AA27" s="3"/>
      <c r="AB27" s="3"/>
      <c r="AC27" s="3"/>
      <c r="AD27" s="3"/>
      <c r="AE27" s="3"/>
      <c r="AF27" s="3"/>
      <c r="AG27" s="3"/>
      <c r="AH27" s="3"/>
      <c r="AI27" s="3"/>
      <c r="AJ27" s="3"/>
      <c r="AK27" s="3"/>
      <c r="AL27" s="3"/>
      <c r="AM27" s="3"/>
    </row>
    <row r="28" spans="1:39" ht="30.75" customHeight="1" x14ac:dyDescent="0.3">
      <c r="A28" s="133"/>
      <c r="B28" s="159"/>
      <c r="C28" s="105"/>
      <c r="D28" s="105"/>
      <c r="E28" s="52"/>
      <c r="F28" s="52"/>
      <c r="G28" s="52"/>
      <c r="H28" s="63" t="str">
        <f t="shared" si="0"/>
        <v xml:space="preserve">  </v>
      </c>
      <c r="I28" s="49"/>
      <c r="J28" s="50" t="str">
        <f t="shared" si="18"/>
        <v/>
      </c>
      <c r="K28" s="49"/>
      <c r="L28" s="61"/>
      <c r="M28" s="61"/>
      <c r="N28" s="61"/>
      <c r="O28" s="61"/>
      <c r="P28" s="61"/>
      <c r="Q28" s="61"/>
      <c r="R28" s="51" t="str">
        <f t="shared" si="2"/>
        <v/>
      </c>
      <c r="S28" s="56" t="str">
        <f>IF(OR(J28="",J28=0),"",
IF(J28="Afecta probabilidad",
IF(J27="Afecta probabilidad",S27-(S27*R27),'2. Identificación del Riesgo'!$L$27),""))</f>
        <v/>
      </c>
      <c r="T28" s="56" t="str">
        <f>IF(OR(J28="",J28=0),"",
IF(J28="Afecta Impacto",
IF(J27="Afecta Impacto",T27-(T27*R27),'2. Identificación del Riesgo'!$O$27),""))</f>
        <v/>
      </c>
      <c r="U28" s="56">
        <f t="shared" ref="U28:U29" si="19">IFERROR(IF(S28="",0,S28-(S28*R28)),0)</f>
        <v>0</v>
      </c>
      <c r="V28" s="56">
        <f t="shared" ref="V28:V29" si="20">IFERROR(IF(T28="",0,T28-(T28*R28)),0)</f>
        <v>0</v>
      </c>
      <c r="W28" s="3"/>
      <c r="X28" s="3"/>
      <c r="Y28" s="3"/>
      <c r="Z28" s="3"/>
      <c r="AA28" s="3"/>
      <c r="AB28" s="3"/>
      <c r="AC28" s="3"/>
      <c r="AD28" s="3"/>
      <c r="AE28" s="3"/>
      <c r="AF28" s="3"/>
      <c r="AG28" s="3"/>
      <c r="AH28" s="3"/>
      <c r="AI28" s="3"/>
      <c r="AJ28" s="3"/>
      <c r="AK28" s="3"/>
      <c r="AL28" s="3"/>
      <c r="AM28" s="3"/>
    </row>
    <row r="29" spans="1:39" ht="30.75" customHeight="1" x14ac:dyDescent="0.3">
      <c r="A29" s="133"/>
      <c r="B29" s="159"/>
      <c r="C29" s="105"/>
      <c r="D29" s="105"/>
      <c r="E29" s="52"/>
      <c r="F29" s="52"/>
      <c r="G29" s="52"/>
      <c r="H29" s="63" t="str">
        <f t="shared" si="0"/>
        <v xml:space="preserve">  </v>
      </c>
      <c r="I29" s="49"/>
      <c r="J29" s="50" t="str">
        <f t="shared" si="18"/>
        <v/>
      </c>
      <c r="K29" s="49"/>
      <c r="L29" s="61"/>
      <c r="M29" s="61"/>
      <c r="N29" s="61"/>
      <c r="O29" s="61"/>
      <c r="P29" s="61"/>
      <c r="Q29" s="61"/>
      <c r="R29" s="51" t="str">
        <f t="shared" si="2"/>
        <v/>
      </c>
      <c r="S29" s="56" t="str">
        <f>IF(OR(J29="",J29=0),"",
IF(J29="Afecta probabilidad",
IF(J28="Afecta probabilidad",S28-(S28*R28),
IF(J27="Afecta probabilidad",S27-(S27*R27),'2. Identificación del Riesgo'!$L$27)),""))</f>
        <v/>
      </c>
      <c r="T29" s="56" t="str">
        <f>IF(OR(J29="",J29=0),"",
IF(J29="Afecta Impacto",
IF(J28="Afecta Impacto",T28-(T28*R28),
IF(J27="Afecta Impacto",T27-(T27*R27),'2. Identificación del Riesgo'!$O$27)),""))</f>
        <v/>
      </c>
      <c r="U29" s="56">
        <f t="shared" si="19"/>
        <v>0</v>
      </c>
      <c r="V29" s="56">
        <f t="shared" si="20"/>
        <v>0</v>
      </c>
      <c r="W29" s="3"/>
      <c r="X29" s="3"/>
      <c r="Y29" s="3"/>
      <c r="Z29" s="3"/>
      <c r="AA29" s="3"/>
      <c r="AB29" s="3"/>
      <c r="AC29" s="3"/>
      <c r="AD29" s="3"/>
      <c r="AE29" s="3"/>
      <c r="AF29" s="3"/>
      <c r="AG29" s="3"/>
      <c r="AH29" s="3"/>
      <c r="AI29" s="3"/>
      <c r="AJ29" s="3"/>
      <c r="AK29" s="3"/>
      <c r="AL29" s="3"/>
      <c r="AM29" s="3"/>
    </row>
    <row r="30" spans="1:39" ht="30.75" customHeight="1" x14ac:dyDescent="0.3">
      <c r="A30" s="133">
        <v>8</v>
      </c>
      <c r="B30" s="15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52"/>
      <c r="F30" s="52"/>
      <c r="G30" s="52"/>
      <c r="H30" s="63" t="str">
        <f t="shared" si="0"/>
        <v xml:space="preserve">  </v>
      </c>
      <c r="I30" s="49"/>
      <c r="J30" s="50" t="str">
        <f t="shared" ref="J30:J32" si="21">IF(OR(I30="Preventivo",I30="Detectivo"),"Afecta probabilidad",
IF(I30="Correctivo","Afecta Impacto",""))</f>
        <v/>
      </c>
      <c r="K30" s="49"/>
      <c r="L30" s="61"/>
      <c r="M30" s="61"/>
      <c r="N30" s="61"/>
      <c r="O30" s="61"/>
      <c r="P30" s="61"/>
      <c r="Q30" s="61"/>
      <c r="R30" s="51" t="str">
        <f t="shared" si="2"/>
        <v/>
      </c>
      <c r="S30" s="56" t="str">
        <f>IF(OR(J30="",J30=0),"",
IF(J30="Afecta probabilidad",'2. Identificación del Riesgo'!$L$30,""))</f>
        <v/>
      </c>
      <c r="T30" s="56" t="str">
        <f>IF(OR(J30="",J30=0),"",
IF(J30="Afecta Impacto",'2. Identificación del Riesgo'!$O$30,""))</f>
        <v/>
      </c>
      <c r="U30" s="56">
        <f>IFERROR(IF(S30="",0,S30-(S30*R30)),0)</f>
        <v>0</v>
      </c>
      <c r="V30" s="56">
        <f>IFERROR(IF(T30="",0,T30-(T30*R30)),0)</f>
        <v>0</v>
      </c>
      <c r="W30" s="3"/>
      <c r="X30" s="3"/>
      <c r="Y30" s="3"/>
      <c r="Z30" s="3"/>
      <c r="AA30" s="3"/>
      <c r="AB30" s="3"/>
      <c r="AC30" s="3"/>
      <c r="AD30" s="3"/>
      <c r="AE30" s="3"/>
      <c r="AF30" s="3"/>
      <c r="AG30" s="3"/>
      <c r="AH30" s="3"/>
      <c r="AI30" s="3"/>
      <c r="AJ30" s="3"/>
      <c r="AK30" s="3"/>
      <c r="AL30" s="3"/>
      <c r="AM30" s="3"/>
    </row>
    <row r="31" spans="1:39" ht="30.75" customHeight="1" x14ac:dyDescent="0.3">
      <c r="A31" s="133"/>
      <c r="B31" s="159"/>
      <c r="C31" s="105"/>
      <c r="D31" s="105"/>
      <c r="E31" s="52"/>
      <c r="F31" s="52"/>
      <c r="G31" s="52"/>
      <c r="H31" s="63" t="str">
        <f t="shared" si="0"/>
        <v xml:space="preserve">  </v>
      </c>
      <c r="I31" s="49"/>
      <c r="J31" s="50" t="str">
        <f t="shared" si="21"/>
        <v/>
      </c>
      <c r="K31" s="49"/>
      <c r="L31" s="61"/>
      <c r="M31" s="61"/>
      <c r="N31" s="61"/>
      <c r="O31" s="61"/>
      <c r="P31" s="61"/>
      <c r="Q31" s="61"/>
      <c r="R31" s="51" t="str">
        <f t="shared" si="2"/>
        <v/>
      </c>
      <c r="S31" s="56" t="str">
        <f>IF(OR(J31="",J31=0),"",
IF(J31="Afecta probabilidad",
IF(J30="Afecta probabilidad",S30-(S30*R30),'2. Identificación del Riesgo'!$L$30),""))</f>
        <v/>
      </c>
      <c r="T31" s="56" t="str">
        <f>IF(OR(J31="",J31=0),"",
IF(J31="Afecta Impacto",
IF(J30="Afecta Impacto",T30-(T30*R30),'2. Identificación del Riesgo'!$O$30),""))</f>
        <v/>
      </c>
      <c r="U31" s="56">
        <f t="shared" ref="U31:U32" si="22">IFERROR(IF(S31="",0,S31-(S31*R31)),0)</f>
        <v>0</v>
      </c>
      <c r="V31" s="56">
        <f t="shared" ref="V31:V32" si="23">IFERROR(IF(T31="",0,T31-(T31*R31)),0)</f>
        <v>0</v>
      </c>
      <c r="W31" s="3"/>
      <c r="X31" s="3"/>
      <c r="Y31" s="3"/>
      <c r="Z31" s="3"/>
      <c r="AA31" s="3"/>
      <c r="AB31" s="3"/>
      <c r="AC31" s="3"/>
      <c r="AD31" s="3"/>
      <c r="AE31" s="3"/>
      <c r="AF31" s="3"/>
      <c r="AG31" s="3"/>
      <c r="AH31" s="3"/>
      <c r="AI31" s="3"/>
      <c r="AJ31" s="3"/>
      <c r="AK31" s="3"/>
      <c r="AL31" s="3"/>
      <c r="AM31" s="3"/>
    </row>
    <row r="32" spans="1:39" ht="30.75" customHeight="1" x14ac:dyDescent="0.3">
      <c r="A32" s="133"/>
      <c r="B32" s="159"/>
      <c r="C32" s="105"/>
      <c r="D32" s="105"/>
      <c r="E32" s="52"/>
      <c r="F32" s="52"/>
      <c r="G32" s="52"/>
      <c r="H32" s="63" t="str">
        <f t="shared" si="0"/>
        <v xml:space="preserve">  </v>
      </c>
      <c r="I32" s="49"/>
      <c r="J32" s="50" t="str">
        <f t="shared" si="21"/>
        <v/>
      </c>
      <c r="K32" s="49"/>
      <c r="L32" s="61"/>
      <c r="M32" s="61"/>
      <c r="N32" s="61"/>
      <c r="O32" s="61"/>
      <c r="P32" s="61"/>
      <c r="Q32" s="61"/>
      <c r="R32" s="51" t="str">
        <f t="shared" si="2"/>
        <v/>
      </c>
      <c r="S32" s="56" t="str">
        <f>IF(OR(J32="",J32=0),"",
IF(J32="Afecta probabilidad",
IF(J31="Afecta probabilidad",S31-(S31*R31),
IF(J30="Afecta probabilidad",S30-(S30*R30),'2. Identificación del Riesgo'!$L$30)),""))</f>
        <v/>
      </c>
      <c r="T32" s="56" t="str">
        <f>IF(OR(J32="",J32=0),"",
IF(J32="Afecta Impacto",
IF(J31="Afecta Impacto",T31-(T31*R31),
IF(J30="Afecta Impacto",T30-(T30*R30),'2. Identificación del Riesgo'!$O$30)),""))</f>
        <v/>
      </c>
      <c r="U32" s="56">
        <f t="shared" si="22"/>
        <v>0</v>
      </c>
      <c r="V32" s="56">
        <f t="shared" si="23"/>
        <v>0</v>
      </c>
      <c r="W32" s="3"/>
      <c r="X32" s="3"/>
      <c r="Y32" s="3"/>
      <c r="Z32" s="3"/>
      <c r="AA32" s="3"/>
      <c r="AB32" s="3"/>
      <c r="AC32" s="3"/>
      <c r="AD32" s="3"/>
      <c r="AE32" s="3"/>
      <c r="AF32" s="3"/>
      <c r="AG32" s="3"/>
      <c r="AH32" s="3"/>
      <c r="AI32" s="3"/>
      <c r="AJ32" s="3"/>
      <c r="AK32" s="3"/>
      <c r="AL32" s="3"/>
      <c r="AM32" s="3"/>
    </row>
    <row r="33" spans="1:39" ht="30.75" customHeight="1" x14ac:dyDescent="0.3">
      <c r="A33" s="133">
        <v>9</v>
      </c>
      <c r="B33" s="15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52"/>
      <c r="F33" s="52"/>
      <c r="G33" s="52"/>
      <c r="H33" s="63" t="str">
        <f t="shared" si="0"/>
        <v xml:space="preserve">  </v>
      </c>
      <c r="I33" s="49"/>
      <c r="J33" s="50" t="str">
        <f t="shared" ref="J33:J35" si="24">IF(OR(I33="Preventivo",I33="Detectivo"),"Afecta probabilidad",
IF(I33="Correctivo","Afecta Impacto",""))</f>
        <v/>
      </c>
      <c r="K33" s="49"/>
      <c r="L33" s="61"/>
      <c r="M33" s="61"/>
      <c r="N33" s="61"/>
      <c r="O33" s="61"/>
      <c r="P33" s="61"/>
      <c r="Q33" s="61"/>
      <c r="R33" s="51" t="str">
        <f t="shared" si="2"/>
        <v/>
      </c>
      <c r="S33" s="56" t="str">
        <f>IF(OR(J33="",J33=0),"",
IF(J33="Afecta probabilidad",'2. Identificación del Riesgo'!$L$33,""))</f>
        <v/>
      </c>
      <c r="T33" s="56" t="str">
        <f>IF(OR(J33="",J33=0),"",
IF(J33="Afecta Impacto",'2. Identificación del Riesgo'!$O$33,""))</f>
        <v/>
      </c>
      <c r="U33" s="56">
        <f>IFERROR(IF(S33="",0,S33-(S33*R33)),0)</f>
        <v>0</v>
      </c>
      <c r="V33" s="56">
        <f>IFERROR(IF(T33="",0,T33-(T33*R33)),0)</f>
        <v>0</v>
      </c>
      <c r="W33" s="3"/>
      <c r="X33" s="3"/>
      <c r="Y33" s="3"/>
      <c r="Z33" s="3"/>
      <c r="AA33" s="3"/>
      <c r="AB33" s="3"/>
      <c r="AC33" s="3"/>
      <c r="AD33" s="3"/>
      <c r="AE33" s="3"/>
      <c r="AF33" s="3"/>
      <c r="AG33" s="3"/>
      <c r="AH33" s="3"/>
      <c r="AI33" s="3"/>
      <c r="AJ33" s="3"/>
      <c r="AK33" s="3"/>
      <c r="AL33" s="3"/>
      <c r="AM33" s="3"/>
    </row>
    <row r="34" spans="1:39" ht="30.75" customHeight="1" x14ac:dyDescent="0.3">
      <c r="A34" s="133"/>
      <c r="B34" s="159"/>
      <c r="C34" s="105"/>
      <c r="D34" s="105"/>
      <c r="E34" s="52"/>
      <c r="F34" s="52"/>
      <c r="G34" s="52"/>
      <c r="H34" s="63" t="str">
        <f t="shared" si="0"/>
        <v xml:space="preserve">  </v>
      </c>
      <c r="I34" s="49"/>
      <c r="J34" s="50" t="str">
        <f t="shared" si="24"/>
        <v/>
      </c>
      <c r="K34" s="49"/>
      <c r="L34" s="61"/>
      <c r="M34" s="61"/>
      <c r="N34" s="61"/>
      <c r="O34" s="61"/>
      <c r="P34" s="61"/>
      <c r="Q34" s="61"/>
      <c r="R34" s="51" t="str">
        <f t="shared" si="2"/>
        <v/>
      </c>
      <c r="S34" s="56" t="str">
        <f>IF(OR(J34="",J34=0),"",
IF(J34="Afecta probabilidad",
IF(J33="Afecta probabilidad",S33-(S33*R33),'2. Identificación del Riesgo'!$L$33),""))</f>
        <v/>
      </c>
      <c r="T34" s="56" t="str">
        <f>IF(OR(J34="",J34=0),"",
IF(J34="Afecta Impacto",
IF(J33="Afecta Impacto",T33-(T33*R33),'2. Identificación del Riesgo'!$O$33),""))</f>
        <v/>
      </c>
      <c r="U34" s="56">
        <f t="shared" ref="U34:U35" si="25">IFERROR(IF(S34="",0,S34-(S34*R34)),0)</f>
        <v>0</v>
      </c>
      <c r="V34" s="56">
        <f t="shared" ref="V34:V35" si="26">IFERROR(IF(T34="",0,T34-(T34*R34)),0)</f>
        <v>0</v>
      </c>
      <c r="W34" s="3"/>
      <c r="X34" s="3"/>
      <c r="Y34" s="3"/>
      <c r="Z34" s="3"/>
      <c r="AA34" s="3"/>
      <c r="AB34" s="3"/>
      <c r="AC34" s="3"/>
      <c r="AD34" s="3"/>
      <c r="AE34" s="3"/>
      <c r="AF34" s="3"/>
      <c r="AG34" s="3"/>
      <c r="AH34" s="3"/>
      <c r="AI34" s="3"/>
      <c r="AJ34" s="3"/>
      <c r="AK34" s="3"/>
      <c r="AL34" s="3"/>
      <c r="AM34" s="3"/>
    </row>
    <row r="35" spans="1:39" ht="30.75" customHeight="1" x14ac:dyDescent="0.3">
      <c r="A35" s="133"/>
      <c r="B35" s="159"/>
      <c r="C35" s="105"/>
      <c r="D35" s="105"/>
      <c r="E35" s="52"/>
      <c r="F35" s="52"/>
      <c r="G35" s="52"/>
      <c r="H35" s="63" t="str">
        <f t="shared" si="0"/>
        <v xml:space="preserve">  </v>
      </c>
      <c r="I35" s="49"/>
      <c r="J35" s="50" t="str">
        <f t="shared" si="24"/>
        <v/>
      </c>
      <c r="K35" s="49"/>
      <c r="L35" s="61"/>
      <c r="M35" s="61"/>
      <c r="N35" s="61"/>
      <c r="O35" s="61"/>
      <c r="P35" s="61"/>
      <c r="Q35" s="61"/>
      <c r="R35" s="51" t="str">
        <f t="shared" si="2"/>
        <v/>
      </c>
      <c r="S35" s="56" t="str">
        <f>IF(OR(J35="",J35=0),"",
IF(J35="Afecta probabilidad",
IF(J34="Afecta probabilidad",S34-(S34*R34),
IF(J33="Afecta probabilidad",S33-(S33*R33),'2. Identificación del Riesgo'!$L$33)),""))</f>
        <v/>
      </c>
      <c r="T35" s="56" t="str">
        <f>IF(OR(J35="",J35=0),"",
IF(J35="Afecta Impacto",
IF(J34="Afecta Impacto",T34-(T34*R34),
IF(J33="Afecta Impacto",T33-(T33*R33),'2. Identificación del Riesgo'!$O$33)),""))</f>
        <v/>
      </c>
      <c r="U35" s="56">
        <f t="shared" si="25"/>
        <v>0</v>
      </c>
      <c r="V35" s="56">
        <f t="shared" si="26"/>
        <v>0</v>
      </c>
      <c r="W35" s="3"/>
      <c r="X35" s="3"/>
      <c r="Y35" s="3"/>
      <c r="Z35" s="3"/>
      <c r="AA35" s="3"/>
      <c r="AB35" s="3"/>
      <c r="AC35" s="3"/>
      <c r="AD35" s="3"/>
      <c r="AE35" s="3"/>
      <c r="AF35" s="3"/>
      <c r="AG35" s="3"/>
      <c r="AH35" s="3"/>
      <c r="AI35" s="3"/>
      <c r="AJ35" s="3"/>
      <c r="AK35" s="3"/>
      <c r="AL35" s="3"/>
      <c r="AM35" s="3"/>
    </row>
    <row r="36" spans="1:39" ht="30.75" customHeight="1" x14ac:dyDescent="0.3">
      <c r="A36" s="133">
        <v>10</v>
      </c>
      <c r="B36" s="15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52"/>
      <c r="F36" s="52"/>
      <c r="G36" s="52"/>
      <c r="H36" s="63" t="str">
        <f t="shared" si="0"/>
        <v xml:space="preserve">  </v>
      </c>
      <c r="I36" s="49"/>
      <c r="J36" s="50" t="str">
        <f t="shared" ref="J36:J38" si="27">IF(OR(I36="Preventivo",I36="Detectivo"),"Afecta probabilidad",
IF(I36="Correctivo","Afecta Impacto",""))</f>
        <v/>
      </c>
      <c r="K36" s="49"/>
      <c r="L36" s="61"/>
      <c r="M36" s="61"/>
      <c r="N36" s="61"/>
      <c r="O36" s="61"/>
      <c r="P36" s="61"/>
      <c r="Q36" s="61"/>
      <c r="R36" s="51" t="str">
        <f t="shared" si="2"/>
        <v/>
      </c>
      <c r="S36" s="56" t="str">
        <f>IF(OR(J36="",J36=0),"",
IF(J36="Afecta probabilidad",'2. Identificación del Riesgo'!$L$36,""))</f>
        <v/>
      </c>
      <c r="T36" s="56" t="str">
        <f>IF(OR(J36="",J36=0),"",
IF(J36="Afecta Impacto",'2. Identificación del Riesgo'!$O$36,""))</f>
        <v/>
      </c>
      <c r="U36" s="56">
        <f>IFERROR(IF(S36="",0,S36-(S36*R36)),0)</f>
        <v>0</v>
      </c>
      <c r="V36" s="56">
        <f>IFERROR(IF(T36="",0,T36-(T36*R36)),0)</f>
        <v>0</v>
      </c>
      <c r="W36" s="3"/>
      <c r="X36" s="3"/>
      <c r="Y36" s="3"/>
      <c r="Z36" s="3"/>
      <c r="AA36" s="3"/>
      <c r="AB36" s="3"/>
      <c r="AC36" s="3"/>
      <c r="AD36" s="3"/>
      <c r="AE36" s="3"/>
      <c r="AF36" s="3"/>
      <c r="AG36" s="3"/>
      <c r="AH36" s="3"/>
      <c r="AI36" s="3"/>
      <c r="AJ36" s="3"/>
      <c r="AK36" s="3"/>
      <c r="AL36" s="3"/>
      <c r="AM36" s="3"/>
    </row>
    <row r="37" spans="1:39" ht="30.75" customHeight="1" x14ac:dyDescent="0.3">
      <c r="A37" s="133"/>
      <c r="B37" s="159"/>
      <c r="C37" s="105"/>
      <c r="D37" s="105"/>
      <c r="E37" s="52"/>
      <c r="F37" s="52"/>
      <c r="G37" s="52"/>
      <c r="H37" s="63" t="str">
        <f t="shared" si="0"/>
        <v xml:space="preserve">  </v>
      </c>
      <c r="I37" s="49"/>
      <c r="J37" s="50" t="str">
        <f t="shared" si="27"/>
        <v/>
      </c>
      <c r="K37" s="49"/>
      <c r="L37" s="61"/>
      <c r="M37" s="61"/>
      <c r="N37" s="61"/>
      <c r="O37" s="61"/>
      <c r="P37" s="61"/>
      <c r="Q37" s="61"/>
      <c r="R37" s="51" t="str">
        <f t="shared" si="2"/>
        <v/>
      </c>
      <c r="S37" s="56" t="str">
        <f>IF(OR(J37="",J37=0),"",
IF(J37="Afecta probabilidad",
IF(J36="Afecta probabilidad",S36-(S36*R36),'2. Identificación del Riesgo'!$L$36),""))</f>
        <v/>
      </c>
      <c r="T37" s="56" t="str">
        <f>IF(OR(J37="",J37=0),"",
IF(J37="Afecta Impacto",
IF(J36="Afecta Impacto",T36-(T36*R36),'2. Identificación del Riesgo'!$O$36),""))</f>
        <v/>
      </c>
      <c r="U37" s="56">
        <f t="shared" ref="U37:U38" si="28">IFERROR(IF(S37="",0,S37-(S37*R37)),0)</f>
        <v>0</v>
      </c>
      <c r="V37" s="56">
        <f t="shared" ref="V37:V38" si="29">IFERROR(IF(T37="",0,T37-(T37*R37)),0)</f>
        <v>0</v>
      </c>
    </row>
    <row r="38" spans="1:39" ht="30.75" customHeight="1" x14ac:dyDescent="0.3">
      <c r="A38" s="133"/>
      <c r="B38" s="159"/>
      <c r="C38" s="105"/>
      <c r="D38" s="105"/>
      <c r="E38" s="52"/>
      <c r="F38" s="52"/>
      <c r="G38" s="52"/>
      <c r="H38" s="63" t="str">
        <f t="shared" si="0"/>
        <v xml:space="preserve">  </v>
      </c>
      <c r="I38" s="49"/>
      <c r="J38" s="50" t="str">
        <f t="shared" si="27"/>
        <v/>
      </c>
      <c r="K38" s="49"/>
      <c r="L38" s="61"/>
      <c r="M38" s="61"/>
      <c r="N38" s="61"/>
      <c r="O38" s="61"/>
      <c r="P38" s="61"/>
      <c r="Q38" s="61"/>
      <c r="R38" s="51" t="str">
        <f t="shared" si="2"/>
        <v/>
      </c>
      <c r="S38" s="56" t="str">
        <f>IF(OR(J38="",J38=0),"",
IF(J38="Afecta probabilidad",
IF(J37="Afecta probabilidad",S37-(S37*R37),
IF(J36="Afecta probabilidad",S36-(S36*R36),'2. Identificación del Riesgo'!$L$36)),""))</f>
        <v/>
      </c>
      <c r="T38" s="56" t="str">
        <f>IF(OR(J38="",J38=0),"",
IF(J38="Afecta Impacto",
IF(J37="Afecta Impacto",T37-(T37*R37),
IF(J36="Afecta Impacto",T36-(T36*R36),'2. Identificación del Riesgo'!$O$36)),""))</f>
        <v/>
      </c>
      <c r="U38" s="56">
        <f t="shared" si="28"/>
        <v>0</v>
      </c>
      <c r="V38" s="56">
        <f t="shared" si="29"/>
        <v>0</v>
      </c>
    </row>
    <row r="39" spans="1:39" ht="30.75" customHeight="1" x14ac:dyDescent="0.3">
      <c r="A39" s="133">
        <v>11</v>
      </c>
      <c r="B39" s="15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52"/>
      <c r="F39" s="52"/>
      <c r="G39" s="52"/>
      <c r="H39" s="63" t="str">
        <f t="shared" si="0"/>
        <v xml:space="preserve">  </v>
      </c>
      <c r="I39" s="49"/>
      <c r="J39" s="50" t="str">
        <f t="shared" ref="J39:J41" si="30">IF(OR(I39="Preventivo",I39="Detectivo"),"Afecta probabilidad",
IF(I39="Correctivo","Afecta Impacto",""))</f>
        <v/>
      </c>
      <c r="K39" s="49"/>
      <c r="L39" s="61"/>
      <c r="M39" s="61"/>
      <c r="N39" s="61"/>
      <c r="O39" s="61"/>
      <c r="P39" s="61"/>
      <c r="Q39" s="61"/>
      <c r="R39" s="51" t="str">
        <f t="shared" si="2"/>
        <v/>
      </c>
      <c r="S39" s="56" t="str">
        <f>IF(OR(J39="",J39=0),"",
IF(J39="Afecta probabilidad",'2. Identificación del Riesgo'!$L$39,""))</f>
        <v/>
      </c>
      <c r="T39" s="56" t="str">
        <f>IF(OR(J39="",J39=0),"",
IF(J39="Afecta Impacto",'2. Identificación del Riesgo'!$O$39,""))</f>
        <v/>
      </c>
      <c r="U39" s="56">
        <f>IFERROR(IF(S39="",0,S39-(S39*R39)),0)</f>
        <v>0</v>
      </c>
      <c r="V39" s="56">
        <f>IFERROR(IF(T39="",0,T39-(T39*R39)),0)</f>
        <v>0</v>
      </c>
      <c r="W39" s="3"/>
      <c r="X39" s="3"/>
      <c r="Y39" s="3"/>
      <c r="Z39" s="3"/>
      <c r="AA39" s="3"/>
      <c r="AB39" s="3"/>
      <c r="AC39" s="3"/>
      <c r="AD39" s="3"/>
      <c r="AE39" s="3"/>
      <c r="AF39" s="3"/>
      <c r="AG39" s="3"/>
      <c r="AH39" s="3"/>
      <c r="AI39" s="3"/>
      <c r="AJ39" s="3"/>
      <c r="AK39" s="3"/>
      <c r="AL39" s="3"/>
      <c r="AM39" s="3"/>
    </row>
    <row r="40" spans="1:39" ht="30.75" customHeight="1" x14ac:dyDescent="0.3">
      <c r="A40" s="133"/>
      <c r="B40" s="159"/>
      <c r="C40" s="105"/>
      <c r="D40" s="105"/>
      <c r="E40" s="52"/>
      <c r="F40" s="52"/>
      <c r="G40" s="52"/>
      <c r="H40" s="63" t="str">
        <f t="shared" si="0"/>
        <v xml:space="preserve">  </v>
      </c>
      <c r="I40" s="49"/>
      <c r="J40" s="50" t="str">
        <f t="shared" si="30"/>
        <v/>
      </c>
      <c r="K40" s="49"/>
      <c r="L40" s="61"/>
      <c r="M40" s="61"/>
      <c r="N40" s="61"/>
      <c r="O40" s="61"/>
      <c r="P40" s="61"/>
      <c r="Q40" s="61"/>
      <c r="R40" s="51" t="str">
        <f t="shared" si="2"/>
        <v/>
      </c>
      <c r="S40" s="56" t="str">
        <f>IF(OR(J40="",J40=0),"",
IF(J40="Afecta probabilidad",
IF(J39="Afecta probabilidad",S39-(S39*R39),'2. Identificación del Riesgo'!$L$39),""))</f>
        <v/>
      </c>
      <c r="T40" s="56" t="str">
        <f>IF(OR(J40="",J40=0),"",
IF(J40="Afecta Impacto",
IF(J39="Afecta Impacto",T39-(T39*R39),'2. Identificación del Riesgo'!$O$39),""))</f>
        <v/>
      </c>
      <c r="U40" s="56">
        <f t="shared" ref="U40:U41" si="31">IFERROR(IF(S40="",0,S40-(S40*R40)),0)</f>
        <v>0</v>
      </c>
      <c r="V40" s="56">
        <f t="shared" ref="V40:V41" si="32">IFERROR(IF(T40="",0,T40-(T40*R40)),0)</f>
        <v>0</v>
      </c>
    </row>
    <row r="41" spans="1:39" ht="30.75" customHeight="1" x14ac:dyDescent="0.3">
      <c r="A41" s="133"/>
      <c r="B41" s="159"/>
      <c r="C41" s="105"/>
      <c r="D41" s="105"/>
      <c r="E41" s="52"/>
      <c r="F41" s="52"/>
      <c r="G41" s="52"/>
      <c r="H41" s="63" t="str">
        <f t="shared" si="0"/>
        <v xml:space="preserve">  </v>
      </c>
      <c r="I41" s="49"/>
      <c r="J41" s="50" t="str">
        <f t="shared" si="30"/>
        <v/>
      </c>
      <c r="K41" s="49"/>
      <c r="L41" s="61"/>
      <c r="M41" s="61"/>
      <c r="N41" s="61"/>
      <c r="O41" s="61"/>
      <c r="P41" s="61"/>
      <c r="Q41" s="61"/>
      <c r="R41" s="51" t="str">
        <f t="shared" si="2"/>
        <v/>
      </c>
      <c r="S41" s="56" t="str">
        <f>IF(OR(J41="",J41=0),"",
IF(J41="Afecta probabilidad",
IF(J40="Afecta probabilidad",S40-(S40*R40),
IF(J39="Afecta probabilidad",S39-(S39*R39),'2. Identificación del Riesgo'!$L$39)),""))</f>
        <v/>
      </c>
      <c r="T41" s="56" t="str">
        <f>IF(OR(J41="",J41=0),"",
IF(J41="Afecta Impacto",
IF(J40="Afecta Impacto",T40-(T40*R40),
IF(J39="Afecta Impacto",T39-(T39*R39),'2. Identificación del Riesgo'!$O$39)),""))</f>
        <v/>
      </c>
      <c r="U41" s="56">
        <f t="shared" si="31"/>
        <v>0</v>
      </c>
      <c r="V41" s="56">
        <f t="shared" si="32"/>
        <v>0</v>
      </c>
    </row>
    <row r="42" spans="1:39" ht="30.75" customHeight="1" x14ac:dyDescent="0.3">
      <c r="A42" s="133">
        <v>12</v>
      </c>
      <c r="B42" s="15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52"/>
      <c r="F42" s="52"/>
      <c r="G42" s="52"/>
      <c r="H42" s="63" t="str">
        <f t="shared" si="0"/>
        <v xml:space="preserve">  </v>
      </c>
      <c r="I42" s="49"/>
      <c r="J42" s="50" t="str">
        <f t="shared" ref="J42:J44" si="33">IF(OR(I42="Preventivo",I42="Detectivo"),"Afecta probabilidad",
IF(I42="Correctivo","Afecta Impacto",""))</f>
        <v/>
      </c>
      <c r="K42" s="49"/>
      <c r="L42" s="61"/>
      <c r="M42" s="61"/>
      <c r="N42" s="61"/>
      <c r="O42" s="61"/>
      <c r="P42" s="61"/>
      <c r="Q42" s="61"/>
      <c r="R42" s="51" t="str">
        <f t="shared" si="2"/>
        <v/>
      </c>
      <c r="S42" s="56" t="str">
        <f>IF(OR(J42="",J42=0),"",
IF(J42="Afecta probabilidad",'2. Identificación del Riesgo'!$L$42,""))</f>
        <v/>
      </c>
      <c r="T42" s="56" t="str">
        <f>IF(OR(J42="",J42=0),"",
IF(J42="Afecta Impacto",'2. Identificación del Riesgo'!$O$42,""))</f>
        <v/>
      </c>
      <c r="U42" s="56">
        <f>IFERROR(IF(S42="",0,S42-(S42*R42)),0)</f>
        <v>0</v>
      </c>
      <c r="V42" s="56">
        <f>IFERROR(IF(T42="",0,T42-(T42*R42)),0)</f>
        <v>0</v>
      </c>
      <c r="W42" s="3"/>
      <c r="X42" s="3"/>
      <c r="Y42" s="3"/>
      <c r="Z42" s="3"/>
      <c r="AA42" s="3"/>
      <c r="AB42" s="3"/>
      <c r="AC42" s="3"/>
      <c r="AD42" s="3"/>
      <c r="AE42" s="3"/>
      <c r="AF42" s="3"/>
      <c r="AG42" s="3"/>
      <c r="AH42" s="3"/>
      <c r="AI42" s="3"/>
      <c r="AJ42" s="3"/>
      <c r="AK42" s="3"/>
      <c r="AL42" s="3"/>
      <c r="AM42" s="3"/>
    </row>
    <row r="43" spans="1:39" ht="30.75" customHeight="1" x14ac:dyDescent="0.3">
      <c r="A43" s="133"/>
      <c r="B43" s="159"/>
      <c r="C43" s="105"/>
      <c r="D43" s="105"/>
      <c r="E43" s="52"/>
      <c r="F43" s="52"/>
      <c r="G43" s="52"/>
      <c r="H43" s="63" t="str">
        <f t="shared" si="0"/>
        <v xml:space="preserve">  </v>
      </c>
      <c r="I43" s="49"/>
      <c r="J43" s="50" t="str">
        <f t="shared" si="33"/>
        <v/>
      </c>
      <c r="K43" s="49"/>
      <c r="L43" s="61"/>
      <c r="M43" s="61"/>
      <c r="N43" s="61"/>
      <c r="O43" s="61"/>
      <c r="P43" s="61"/>
      <c r="Q43" s="61"/>
      <c r="R43" s="51" t="str">
        <f t="shared" si="2"/>
        <v/>
      </c>
      <c r="S43" s="56" t="str">
        <f>IF(OR(J43="",J43=0),"",
IF(J43="Afecta probabilidad",
IF(J42="Afecta probabilidad",S42-(S42*R42),'2. Identificación del Riesgo'!$L$42),""))</f>
        <v/>
      </c>
      <c r="T43" s="56" t="str">
        <f>IF(OR(J43="",J43=0),"",
IF(J43="Afecta Impacto",
IF(J42="Afecta Impacto",T42-(T42*R42),'2. Identificación del Riesgo'!$O$42),""))</f>
        <v/>
      </c>
      <c r="U43" s="56">
        <f t="shared" ref="U43:U44" si="34">IFERROR(IF(S43="",0,S43-(S43*R43)),0)</f>
        <v>0</v>
      </c>
      <c r="V43" s="56">
        <f t="shared" ref="V43:V44" si="35">IFERROR(IF(T43="",0,T43-(T43*R43)),0)</f>
        <v>0</v>
      </c>
    </row>
    <row r="44" spans="1:39" ht="30.75" customHeight="1" x14ac:dyDescent="0.3">
      <c r="A44" s="133"/>
      <c r="B44" s="159"/>
      <c r="C44" s="105"/>
      <c r="D44" s="105"/>
      <c r="E44" s="52"/>
      <c r="F44" s="52"/>
      <c r="G44" s="52"/>
      <c r="H44" s="63" t="str">
        <f t="shared" si="0"/>
        <v xml:space="preserve">  </v>
      </c>
      <c r="I44" s="49"/>
      <c r="J44" s="50" t="str">
        <f t="shared" si="33"/>
        <v/>
      </c>
      <c r="K44" s="49"/>
      <c r="L44" s="61"/>
      <c r="M44" s="61"/>
      <c r="N44" s="61"/>
      <c r="O44" s="61"/>
      <c r="P44" s="61"/>
      <c r="Q44" s="61"/>
      <c r="R44" s="51" t="str">
        <f t="shared" si="2"/>
        <v/>
      </c>
      <c r="S44" s="56" t="str">
        <f>IF(OR(J44="",J44=0),"",
IF(J44="Afecta probabilidad",
IF(J43="Afecta probabilidad",S43-(S43*R43),
IF(J42="Afecta probabilidad",S42-(S42*R42),'2. Identificación del Riesgo'!$L$42)),""))</f>
        <v/>
      </c>
      <c r="T44" s="56" t="str">
        <f>IF(OR(J44="",J44=0),"",
IF(J44="Afecta Impacto",
IF(J43="Afecta Impacto",T43-(T43*R43),
IF(J42="Afecta Impacto",T42-(T42*R42),'2. Identificación del Riesgo'!$O$42)),""))</f>
        <v/>
      </c>
      <c r="U44" s="56">
        <f t="shared" si="34"/>
        <v>0</v>
      </c>
      <c r="V44" s="56">
        <f t="shared" si="35"/>
        <v>0</v>
      </c>
    </row>
    <row r="45" spans="1:39" ht="30.75" customHeight="1" x14ac:dyDescent="0.3">
      <c r="A45" s="133">
        <v>13</v>
      </c>
      <c r="B45" s="15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52"/>
      <c r="F45" s="52"/>
      <c r="G45" s="52"/>
      <c r="H45" s="63" t="str">
        <f t="shared" si="0"/>
        <v xml:space="preserve">  </v>
      </c>
      <c r="I45" s="49"/>
      <c r="J45" s="50" t="str">
        <f t="shared" ref="J45:J47" si="36">IF(OR(I45="Preventivo",I45="Detectivo"),"Afecta probabilidad",
IF(I45="Correctivo","Afecta Impacto",""))</f>
        <v/>
      </c>
      <c r="K45" s="49"/>
      <c r="L45" s="61"/>
      <c r="M45" s="61"/>
      <c r="N45" s="61"/>
      <c r="O45" s="61"/>
      <c r="P45" s="61"/>
      <c r="Q45" s="61"/>
      <c r="R45" s="51" t="str">
        <f t="shared" si="2"/>
        <v/>
      </c>
      <c r="S45" s="56" t="str">
        <f>IF(OR(J45="",J45=0),"",
IF(J45="Afecta probabilidad",'2. Identificación del Riesgo'!$L$45,""))</f>
        <v/>
      </c>
      <c r="T45" s="56" t="str">
        <f>IF(OR(J45="",J45=0),"",
IF(J45="Afecta Impacto",'2. Identificación del Riesgo'!$O$45,""))</f>
        <v/>
      </c>
      <c r="U45" s="56">
        <f>IFERROR(IF(S45="",0,S45-(S45*R45)),0)</f>
        <v>0</v>
      </c>
      <c r="V45" s="56">
        <f>IFERROR(IF(T45="",0,T45-(T45*R45)),0)</f>
        <v>0</v>
      </c>
      <c r="W45" s="3"/>
      <c r="X45" s="3"/>
      <c r="Y45" s="3"/>
      <c r="Z45" s="3"/>
      <c r="AA45" s="3"/>
      <c r="AB45" s="3"/>
      <c r="AC45" s="3"/>
      <c r="AD45" s="3"/>
      <c r="AE45" s="3"/>
      <c r="AF45" s="3"/>
      <c r="AG45" s="3"/>
      <c r="AH45" s="3"/>
      <c r="AI45" s="3"/>
      <c r="AJ45" s="3"/>
      <c r="AK45" s="3"/>
      <c r="AL45" s="3"/>
      <c r="AM45" s="3"/>
    </row>
    <row r="46" spans="1:39" ht="30.75" customHeight="1" x14ac:dyDescent="0.3">
      <c r="A46" s="133"/>
      <c r="B46" s="159"/>
      <c r="C46" s="105"/>
      <c r="D46" s="105"/>
      <c r="E46" s="52"/>
      <c r="F46" s="52"/>
      <c r="G46" s="52"/>
      <c r="H46" s="63" t="str">
        <f t="shared" si="0"/>
        <v xml:space="preserve">  </v>
      </c>
      <c r="I46" s="49"/>
      <c r="J46" s="50" t="str">
        <f t="shared" si="36"/>
        <v/>
      </c>
      <c r="K46" s="49"/>
      <c r="L46" s="61"/>
      <c r="M46" s="61"/>
      <c r="N46" s="61"/>
      <c r="O46" s="61"/>
      <c r="P46" s="61"/>
      <c r="Q46" s="61"/>
      <c r="R46" s="51" t="str">
        <f t="shared" si="2"/>
        <v/>
      </c>
      <c r="S46" s="56" t="str">
        <f>IF(OR(J46="",J46=0),"",
IF(J46="Afecta probabilidad",
IF(J45="Afecta probabilidad",S45-(S45*R45),'2. Identificación del Riesgo'!$L$45),""))</f>
        <v/>
      </c>
      <c r="T46" s="56" t="str">
        <f>IF(OR(J46="",J46=0),"",
IF(J46="Afecta Impacto",
IF(J45="Afecta Impacto",T45-(T45*R45),'2. Identificación del Riesgo'!$O$45),""))</f>
        <v/>
      </c>
      <c r="U46" s="56">
        <f t="shared" ref="U46:U47" si="37">IFERROR(IF(S46="",0,S46-(S46*R46)),0)</f>
        <v>0</v>
      </c>
      <c r="V46" s="56">
        <f t="shared" ref="V46:V47" si="38">IFERROR(IF(T46="",0,T46-(T46*R46)),0)</f>
        <v>0</v>
      </c>
    </row>
    <row r="47" spans="1:39" ht="30.75" customHeight="1" x14ac:dyDescent="0.3">
      <c r="A47" s="133"/>
      <c r="B47" s="159"/>
      <c r="C47" s="105"/>
      <c r="D47" s="105"/>
      <c r="E47" s="52"/>
      <c r="F47" s="52"/>
      <c r="G47" s="52"/>
      <c r="H47" s="63" t="str">
        <f t="shared" si="0"/>
        <v xml:space="preserve">  </v>
      </c>
      <c r="I47" s="49"/>
      <c r="J47" s="50" t="str">
        <f t="shared" si="36"/>
        <v/>
      </c>
      <c r="K47" s="49"/>
      <c r="L47" s="61"/>
      <c r="M47" s="61"/>
      <c r="N47" s="61"/>
      <c r="O47" s="61"/>
      <c r="P47" s="61"/>
      <c r="Q47" s="61"/>
      <c r="R47" s="51" t="str">
        <f t="shared" si="2"/>
        <v/>
      </c>
      <c r="S47" s="56" t="str">
        <f>IF(OR(J47="",J47=0),"",
IF(J47="Afecta probabilidad",
IF(J46="Afecta probabilidad",S46-(S46*R46),
IF(J45="Afecta probabilidad",S45-(S45*R45),'2. Identificación del Riesgo'!$L$45)),""))</f>
        <v/>
      </c>
      <c r="T47" s="56" t="str">
        <f>IF(OR(J47="",J47=0),"",
IF(J47="Afecta Impacto",
IF(J46="Afecta Impacto",T46-(T46*R46),
IF(J45="Afecta Impacto",T45-(T45*R45),'2. Identificación del Riesgo'!$O$45)),""))</f>
        <v/>
      </c>
      <c r="U47" s="56">
        <f t="shared" si="37"/>
        <v>0</v>
      </c>
      <c r="V47" s="56">
        <f t="shared" si="38"/>
        <v>0</v>
      </c>
    </row>
    <row r="48" spans="1:39" ht="30.75" customHeight="1" x14ac:dyDescent="0.3">
      <c r="A48" s="133">
        <v>14</v>
      </c>
      <c r="B48" s="15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52"/>
      <c r="F48" s="52"/>
      <c r="G48" s="52"/>
      <c r="H48" s="63" t="str">
        <f t="shared" si="0"/>
        <v xml:space="preserve">  </v>
      </c>
      <c r="I48" s="49"/>
      <c r="J48" s="50" t="str">
        <f t="shared" ref="J48:J50" si="39">IF(OR(I48="Preventivo",I48="Detectivo"),"Afecta probabilidad",
IF(I48="Correctivo","Afecta Impacto",""))</f>
        <v/>
      </c>
      <c r="K48" s="49"/>
      <c r="L48" s="61"/>
      <c r="M48" s="61"/>
      <c r="N48" s="61"/>
      <c r="O48" s="61"/>
      <c r="P48" s="61"/>
      <c r="Q48" s="61"/>
      <c r="R48" s="51" t="str">
        <f t="shared" si="2"/>
        <v/>
      </c>
      <c r="S48" s="56" t="str">
        <f>IF(OR(J48="",J48=0),"",
IF(J48="Afecta probabilidad",'2. Identificación del Riesgo'!$L$48,""))</f>
        <v/>
      </c>
      <c r="T48" s="56" t="str">
        <f>IF(OR(J48="",J48=0),"",
IF(J48="Afecta Impacto",'2. Identificación del Riesgo'!$O$48,""))</f>
        <v/>
      </c>
      <c r="U48" s="56">
        <f>IFERROR(IF(S48="",0,S48-(S48*R48)),0)</f>
        <v>0</v>
      </c>
      <c r="V48" s="56">
        <f>IFERROR(IF(T48="",0,T48-(T48*R48)),0)</f>
        <v>0</v>
      </c>
      <c r="W48" s="3"/>
      <c r="X48" s="3"/>
      <c r="Y48" s="3"/>
      <c r="Z48" s="3"/>
      <c r="AA48" s="3"/>
      <c r="AB48" s="3"/>
      <c r="AC48" s="3"/>
      <c r="AD48" s="3"/>
      <c r="AE48" s="3"/>
      <c r="AF48" s="3"/>
      <c r="AG48" s="3"/>
      <c r="AH48" s="3"/>
      <c r="AI48" s="3"/>
      <c r="AJ48" s="3"/>
      <c r="AK48" s="3"/>
      <c r="AL48" s="3"/>
      <c r="AM48" s="3"/>
    </row>
    <row r="49" spans="1:39" ht="30.75" customHeight="1" x14ac:dyDescent="0.3">
      <c r="A49" s="133"/>
      <c r="B49" s="159"/>
      <c r="C49" s="105"/>
      <c r="D49" s="105"/>
      <c r="E49" s="52"/>
      <c r="F49" s="52"/>
      <c r="G49" s="52"/>
      <c r="H49" s="63" t="str">
        <f t="shared" si="0"/>
        <v xml:space="preserve">  </v>
      </c>
      <c r="I49" s="49"/>
      <c r="J49" s="50" t="str">
        <f t="shared" si="39"/>
        <v/>
      </c>
      <c r="K49" s="49"/>
      <c r="L49" s="61"/>
      <c r="M49" s="61"/>
      <c r="N49" s="61"/>
      <c r="O49" s="61"/>
      <c r="P49" s="61"/>
      <c r="Q49" s="61"/>
      <c r="R49" s="51" t="str">
        <f t="shared" si="2"/>
        <v/>
      </c>
      <c r="S49" s="56" t="str">
        <f>IF(OR(J49="",J49=0),"",
IF(J49="Afecta probabilidad",
IF(J48="Afecta probabilidad",S48-(S48*R48),'2. Identificación del Riesgo'!$L$48),""))</f>
        <v/>
      </c>
      <c r="T49" s="56" t="str">
        <f>IF(OR(J49="",J49=0),"",
IF(J49="Afecta Impacto",
IF(J48="Afecta Impacto",T48-(T48*R48),'2. Identificación del Riesgo'!$O$48),""))</f>
        <v/>
      </c>
      <c r="U49" s="56">
        <f t="shared" ref="U49:U50" si="40">IFERROR(IF(S49="",0,S49-(S49*R49)),0)</f>
        <v>0</v>
      </c>
      <c r="V49" s="56">
        <f t="shared" ref="V49:V50" si="41">IFERROR(IF(T49="",0,T49-(T49*R49)),0)</f>
        <v>0</v>
      </c>
    </row>
    <row r="50" spans="1:39" ht="30.75" customHeight="1" x14ac:dyDescent="0.3">
      <c r="A50" s="133"/>
      <c r="B50" s="159"/>
      <c r="C50" s="105"/>
      <c r="D50" s="105"/>
      <c r="E50" s="52"/>
      <c r="F50" s="52"/>
      <c r="G50" s="52"/>
      <c r="H50" s="63" t="str">
        <f t="shared" si="0"/>
        <v xml:space="preserve">  </v>
      </c>
      <c r="I50" s="49"/>
      <c r="J50" s="50" t="str">
        <f t="shared" si="39"/>
        <v/>
      </c>
      <c r="K50" s="49"/>
      <c r="L50" s="61"/>
      <c r="M50" s="61"/>
      <c r="N50" s="61"/>
      <c r="O50" s="61"/>
      <c r="P50" s="61"/>
      <c r="Q50" s="61"/>
      <c r="R50" s="51" t="str">
        <f t="shared" si="2"/>
        <v/>
      </c>
      <c r="S50" s="56" t="str">
        <f>IF(OR(J50="",J50=0),"",
IF(J50="Afecta probabilidad",
IF(J49="Afecta probabilidad",S49-(S49*R49),
IF(J48="Afecta probabilidad",S48-(S48*R48),'2. Identificación del Riesgo'!$L$48)),""))</f>
        <v/>
      </c>
      <c r="T50" s="56" t="str">
        <f>IF(OR(J50="",J50=0),"",
IF(J50="Afecta Impacto",
IF(J49="Afecta Impacto",T49-(T49*R49),
IF(J48="Afecta Impacto",T48-(T48*R48),'2. Identificación del Riesgo'!$O$48)),""))</f>
        <v/>
      </c>
      <c r="U50" s="56">
        <f t="shared" si="40"/>
        <v>0</v>
      </c>
      <c r="V50" s="56">
        <f t="shared" si="41"/>
        <v>0</v>
      </c>
    </row>
    <row r="51" spans="1:39" ht="30.75" customHeight="1" x14ac:dyDescent="0.3">
      <c r="A51" s="133">
        <v>15</v>
      </c>
      <c r="B51" s="15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52"/>
      <c r="F51" s="52"/>
      <c r="G51" s="52"/>
      <c r="H51" s="63" t="str">
        <f t="shared" si="0"/>
        <v xml:space="preserve">  </v>
      </c>
      <c r="I51" s="49"/>
      <c r="J51" s="50" t="str">
        <f t="shared" ref="J51:J53" si="42">IF(OR(I51="Preventivo",I51="Detectivo"),"Afecta probabilidad",
IF(I51="Correctivo","Afecta Impacto",""))</f>
        <v/>
      </c>
      <c r="K51" s="49"/>
      <c r="L51" s="61"/>
      <c r="M51" s="61"/>
      <c r="N51" s="61"/>
      <c r="O51" s="61"/>
      <c r="P51" s="61"/>
      <c r="Q51" s="61"/>
      <c r="R51" s="51" t="str">
        <f t="shared" si="2"/>
        <v/>
      </c>
      <c r="S51" s="56" t="str">
        <f>IF(OR(J51="",J51=0),"",
IF(J51="Afecta probabilidad",'2. Identificación del Riesgo'!$L$51,""))</f>
        <v/>
      </c>
      <c r="T51" s="56" t="str">
        <f>IF(OR(J51="",J51=0),"",
IF(J51="Afecta Impacto",'2. Identificación del Riesgo'!$O$51,""))</f>
        <v/>
      </c>
      <c r="U51" s="56">
        <f>IFERROR(IF(S51="",0,S51-(S51*R51)),0)</f>
        <v>0</v>
      </c>
      <c r="V51" s="56">
        <f>IFERROR(IF(T51="",0,T51-(T51*R51)),0)</f>
        <v>0</v>
      </c>
      <c r="W51" s="3"/>
      <c r="X51" s="3"/>
      <c r="Y51" s="3"/>
      <c r="Z51" s="3"/>
      <c r="AA51" s="3"/>
      <c r="AB51" s="3"/>
      <c r="AC51" s="3"/>
      <c r="AD51" s="3"/>
      <c r="AE51" s="3"/>
      <c r="AF51" s="3"/>
      <c r="AG51" s="3"/>
      <c r="AH51" s="3"/>
      <c r="AI51" s="3"/>
      <c r="AJ51" s="3"/>
      <c r="AK51" s="3"/>
      <c r="AL51" s="3"/>
      <c r="AM51" s="3"/>
    </row>
    <row r="52" spans="1:39" ht="30.75" customHeight="1" x14ac:dyDescent="0.3">
      <c r="A52" s="133"/>
      <c r="B52" s="159"/>
      <c r="C52" s="105"/>
      <c r="D52" s="105"/>
      <c r="E52" s="52"/>
      <c r="F52" s="52"/>
      <c r="G52" s="52"/>
      <c r="H52" s="63" t="str">
        <f t="shared" si="0"/>
        <v xml:space="preserve">  </v>
      </c>
      <c r="I52" s="49"/>
      <c r="J52" s="50" t="str">
        <f t="shared" si="42"/>
        <v/>
      </c>
      <c r="K52" s="49"/>
      <c r="L52" s="61"/>
      <c r="M52" s="61"/>
      <c r="N52" s="61"/>
      <c r="O52" s="61"/>
      <c r="P52" s="61"/>
      <c r="Q52" s="61"/>
      <c r="R52" s="51" t="str">
        <f t="shared" si="2"/>
        <v/>
      </c>
      <c r="S52" s="56" t="str">
        <f>IF(OR(J52="",J52=0),"",
IF(J52="Afecta probabilidad",
IF(J51="Afecta probabilidad",S51-(S51*R51),'2. Identificación del Riesgo'!$L$51),""))</f>
        <v/>
      </c>
      <c r="T52" s="56" t="str">
        <f>IF(OR(J52="",J52=0),"",
IF(J52="Afecta Impacto",
IF(J51="Afecta Impacto",T51-(T51*R51),'2. Identificación del Riesgo'!$O$51),""))</f>
        <v/>
      </c>
      <c r="U52" s="56">
        <f t="shared" ref="U52:U53" si="43">IFERROR(IF(S52="",0,S52-(S52*R52)),0)</f>
        <v>0</v>
      </c>
      <c r="V52" s="56">
        <f t="shared" ref="V52:V53" si="44">IFERROR(IF(T52="",0,T52-(T52*R52)),0)</f>
        <v>0</v>
      </c>
    </row>
    <row r="53" spans="1:39" ht="30.75" customHeight="1" x14ac:dyDescent="0.3">
      <c r="A53" s="133"/>
      <c r="B53" s="159"/>
      <c r="C53" s="105"/>
      <c r="D53" s="105"/>
      <c r="E53" s="52"/>
      <c r="F53" s="52"/>
      <c r="G53" s="52"/>
      <c r="H53" s="63" t="str">
        <f t="shared" si="0"/>
        <v xml:space="preserve">  </v>
      </c>
      <c r="I53" s="49"/>
      <c r="J53" s="50" t="str">
        <f t="shared" si="42"/>
        <v/>
      </c>
      <c r="K53" s="49"/>
      <c r="L53" s="61"/>
      <c r="M53" s="61"/>
      <c r="N53" s="61"/>
      <c r="O53" s="61"/>
      <c r="P53" s="61"/>
      <c r="Q53" s="61"/>
      <c r="R53" s="51" t="str">
        <f t="shared" si="2"/>
        <v/>
      </c>
      <c r="S53" s="56" t="str">
        <f>IF(OR(J53="",J53=0),"",
IF(J53="Afecta probabilidad",
IF(J52="Afecta probabilidad",S52-(S52*R52),
IF(J51="Afecta probabilidad",S51-(S51*R51),'2. Identificación del Riesgo'!$L$51)),""))</f>
        <v/>
      </c>
      <c r="T53" s="56" t="str">
        <f>IF(OR(J53="",J53=0),"",
IF(J53="Afecta Impacto",
IF(J52="Afecta Impacto",T52-(T52*R52),
IF(J51="Afecta Impacto",T51-(T51*R51),'2. Identificación del Riesgo'!$O$51)),""))</f>
        <v/>
      </c>
      <c r="U53" s="56">
        <f t="shared" si="43"/>
        <v>0</v>
      </c>
      <c r="V53" s="56">
        <f t="shared" si="44"/>
        <v>0</v>
      </c>
    </row>
    <row r="54" spans="1:39" ht="30.75" customHeight="1" x14ac:dyDescent="0.3">
      <c r="A54" s="133">
        <v>16</v>
      </c>
      <c r="B54" s="15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52"/>
      <c r="F54" s="52"/>
      <c r="G54" s="52"/>
      <c r="H54" s="63" t="str">
        <f t="shared" si="0"/>
        <v xml:space="preserve">  </v>
      </c>
      <c r="I54" s="49"/>
      <c r="J54" s="50" t="str">
        <f t="shared" ref="J54:J56" si="45">IF(OR(I54="Preventivo",I54="Detectivo"),"Afecta probabilidad",
IF(I54="Correctivo","Afecta Impacto",""))</f>
        <v/>
      </c>
      <c r="K54" s="49"/>
      <c r="L54" s="61"/>
      <c r="M54" s="61"/>
      <c r="N54" s="61"/>
      <c r="O54" s="61"/>
      <c r="P54" s="61"/>
      <c r="Q54" s="61"/>
      <c r="R54" s="51" t="str">
        <f t="shared" si="2"/>
        <v/>
      </c>
      <c r="S54" s="56" t="str">
        <f>IF(OR(J54="",J54=0),"",
IF(J54="Afecta probabilidad",'2. Identificación del Riesgo'!$L$54,""))</f>
        <v/>
      </c>
      <c r="T54" s="56" t="str">
        <f>IF(OR(J54="",J54=0),"",
IF(J54="Afecta Impacto",'2. Identificación del Riesgo'!$O$54,""))</f>
        <v/>
      </c>
      <c r="U54" s="56">
        <f>IFERROR(IF(S54="",0,S54-(S54*R54)),0)</f>
        <v>0</v>
      </c>
      <c r="V54" s="56">
        <f>IFERROR(IF(T54="",0,T54-(T54*R54)),0)</f>
        <v>0</v>
      </c>
      <c r="W54" s="3"/>
      <c r="X54" s="3"/>
      <c r="Y54" s="3"/>
      <c r="Z54" s="3"/>
      <c r="AA54" s="3"/>
      <c r="AB54" s="3"/>
      <c r="AC54" s="3"/>
      <c r="AD54" s="3"/>
      <c r="AE54" s="3"/>
      <c r="AF54" s="3"/>
      <c r="AG54" s="3"/>
      <c r="AH54" s="3"/>
      <c r="AI54" s="3"/>
      <c r="AJ54" s="3"/>
      <c r="AK54" s="3"/>
      <c r="AL54" s="3"/>
      <c r="AM54" s="3"/>
    </row>
    <row r="55" spans="1:39" ht="30.75" customHeight="1" x14ac:dyDescent="0.3">
      <c r="A55" s="133"/>
      <c r="B55" s="159"/>
      <c r="C55" s="105"/>
      <c r="D55" s="105"/>
      <c r="E55" s="52"/>
      <c r="F55" s="52"/>
      <c r="G55" s="52"/>
      <c r="H55" s="63" t="str">
        <f t="shared" si="0"/>
        <v xml:space="preserve">  </v>
      </c>
      <c r="I55" s="49"/>
      <c r="J55" s="50" t="str">
        <f t="shared" si="45"/>
        <v/>
      </c>
      <c r="K55" s="49"/>
      <c r="L55" s="61"/>
      <c r="M55" s="61"/>
      <c r="N55" s="61"/>
      <c r="O55" s="61"/>
      <c r="P55" s="61"/>
      <c r="Q55" s="61"/>
      <c r="R55" s="51" t="str">
        <f t="shared" si="2"/>
        <v/>
      </c>
      <c r="S55" s="56" t="str">
        <f>IF(OR(J55="",J55=0),"",
IF(J55="Afecta probabilidad",
IF(J54="Afecta probabilidad",S54-(S54*R54),'2. Identificación del Riesgo'!$L$54),""))</f>
        <v/>
      </c>
      <c r="T55" s="56" t="str">
        <f>IF(OR(J55="",J55=0),"",
IF(J55="Afecta Impacto",
IF(J54="Afecta Impacto",T54-(T54*R54),'2. Identificación del Riesgo'!$O$54),""))</f>
        <v/>
      </c>
      <c r="U55" s="56">
        <f t="shared" ref="U55:U56" si="46">IFERROR(IF(S55="",0,S55-(S55*R55)),0)</f>
        <v>0</v>
      </c>
      <c r="V55" s="56">
        <f t="shared" ref="V55:V56" si="47">IFERROR(IF(T55="",0,T55-(T55*R55)),0)</f>
        <v>0</v>
      </c>
    </row>
    <row r="56" spans="1:39" ht="30.75" customHeight="1" x14ac:dyDescent="0.3">
      <c r="A56" s="133"/>
      <c r="B56" s="159"/>
      <c r="C56" s="105"/>
      <c r="D56" s="105"/>
      <c r="E56" s="52"/>
      <c r="F56" s="52"/>
      <c r="G56" s="52"/>
      <c r="H56" s="63" t="str">
        <f t="shared" si="0"/>
        <v xml:space="preserve">  </v>
      </c>
      <c r="I56" s="49"/>
      <c r="J56" s="50" t="str">
        <f t="shared" si="45"/>
        <v/>
      </c>
      <c r="K56" s="49"/>
      <c r="L56" s="61"/>
      <c r="M56" s="61"/>
      <c r="N56" s="61"/>
      <c r="O56" s="61"/>
      <c r="P56" s="61"/>
      <c r="Q56" s="61"/>
      <c r="R56" s="51" t="str">
        <f t="shared" si="2"/>
        <v/>
      </c>
      <c r="S56" s="56" t="str">
        <f>IF(OR(J56="",J56=0),"",
IF(J56="Afecta probabilidad",
IF(J55="Afecta probabilidad",S55-(S55*R55),
IF(J54="Afecta probabilidad",S54-(S54*R54),'2. Identificación del Riesgo'!$L$54)),""))</f>
        <v/>
      </c>
      <c r="T56" s="56" t="str">
        <f>IF(OR(J56="",J56=0),"",
IF(J56="Afecta Impacto",
IF(J55="Afecta Impacto",T55-(T55*R55),
IF(J54="Afecta Impacto",T54-(T54*R54),'2. Identificación del Riesgo'!$O$54)),""))</f>
        <v/>
      </c>
      <c r="U56" s="56">
        <f t="shared" si="46"/>
        <v>0</v>
      </c>
      <c r="V56" s="56">
        <f t="shared" si="47"/>
        <v>0</v>
      </c>
    </row>
    <row r="57" spans="1:39" ht="30.75" customHeight="1" x14ac:dyDescent="0.3">
      <c r="A57" s="133">
        <v>17</v>
      </c>
      <c r="B57" s="15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52"/>
      <c r="F57" s="52"/>
      <c r="G57" s="52"/>
      <c r="H57" s="63" t="str">
        <f t="shared" si="0"/>
        <v xml:space="preserve">  </v>
      </c>
      <c r="I57" s="49"/>
      <c r="J57" s="50" t="str">
        <f t="shared" ref="J57:J59" si="48">IF(OR(I57="Preventivo",I57="Detectivo"),"Afecta probabilidad",
IF(I57="Correctivo","Afecta Impacto",""))</f>
        <v/>
      </c>
      <c r="K57" s="49"/>
      <c r="L57" s="61"/>
      <c r="M57" s="61"/>
      <c r="N57" s="61"/>
      <c r="O57" s="61"/>
      <c r="P57" s="61"/>
      <c r="Q57" s="61"/>
      <c r="R57" s="51" t="str">
        <f t="shared" si="2"/>
        <v/>
      </c>
      <c r="S57" s="56" t="str">
        <f>IF(OR(J57="",J57=0),"",
IF(J57="Afecta probabilidad",'2. Identificación del Riesgo'!$L$57,""))</f>
        <v/>
      </c>
      <c r="T57" s="56" t="str">
        <f>IF(OR(J57="",J57=0),"",
IF(J57="Afecta Impacto",'2. Identificación del Riesgo'!$O$57,""))</f>
        <v/>
      </c>
      <c r="U57" s="56">
        <f>IFERROR(IF(S57="",0,S57-(S57*R57)),0)</f>
        <v>0</v>
      </c>
      <c r="V57" s="56">
        <f>IFERROR(IF(T57="",0,T57-(T57*R57)),0)</f>
        <v>0</v>
      </c>
      <c r="W57" s="3"/>
      <c r="X57" s="3"/>
      <c r="Y57" s="3"/>
      <c r="Z57" s="3"/>
      <c r="AA57" s="3"/>
      <c r="AB57" s="3"/>
      <c r="AC57" s="3"/>
      <c r="AD57" s="3"/>
      <c r="AE57" s="3"/>
      <c r="AF57" s="3"/>
      <c r="AG57" s="3"/>
      <c r="AH57" s="3"/>
      <c r="AI57" s="3"/>
      <c r="AJ57" s="3"/>
      <c r="AK57" s="3"/>
      <c r="AL57" s="3"/>
      <c r="AM57" s="3"/>
    </row>
    <row r="58" spans="1:39" ht="30.75" customHeight="1" x14ac:dyDescent="0.3">
      <c r="A58" s="133"/>
      <c r="B58" s="159"/>
      <c r="C58" s="105"/>
      <c r="D58" s="105"/>
      <c r="E58" s="52"/>
      <c r="F58" s="52"/>
      <c r="G58" s="52"/>
      <c r="H58" s="63" t="str">
        <f t="shared" si="0"/>
        <v xml:space="preserve">  </v>
      </c>
      <c r="I58" s="49"/>
      <c r="J58" s="50" t="str">
        <f t="shared" si="48"/>
        <v/>
      </c>
      <c r="K58" s="49"/>
      <c r="L58" s="61"/>
      <c r="M58" s="61"/>
      <c r="N58" s="61"/>
      <c r="O58" s="61"/>
      <c r="P58" s="61"/>
      <c r="Q58" s="61"/>
      <c r="R58" s="51" t="str">
        <f t="shared" si="2"/>
        <v/>
      </c>
      <c r="S58" s="56" t="str">
        <f>IF(OR(J58="",J58=0),"",
IF(J58="Afecta probabilidad",
IF(J57="Afecta probabilidad",S57-(S57*R57),'2. Identificación del Riesgo'!$L$57),""))</f>
        <v/>
      </c>
      <c r="T58" s="56" t="str">
        <f>IF(OR(J58="",J58=0),"",
IF(J58="Afecta Impacto",
IF(J57="Afecta Impacto",T57-(T57*R57),'2. Identificación del Riesgo'!$O$57),""))</f>
        <v/>
      </c>
      <c r="U58" s="56">
        <f t="shared" ref="U58:U59" si="49">IFERROR(IF(S58="",0,S58-(S58*R58)),0)</f>
        <v>0</v>
      </c>
      <c r="V58" s="56">
        <f t="shared" ref="V58:V59" si="50">IFERROR(IF(T58="",0,T58-(T58*R58)),0)</f>
        <v>0</v>
      </c>
    </row>
    <row r="59" spans="1:39" ht="30.75" customHeight="1" x14ac:dyDescent="0.3">
      <c r="A59" s="133"/>
      <c r="B59" s="159"/>
      <c r="C59" s="105"/>
      <c r="D59" s="105"/>
      <c r="E59" s="52"/>
      <c r="F59" s="52"/>
      <c r="G59" s="52"/>
      <c r="H59" s="63" t="str">
        <f t="shared" si="0"/>
        <v xml:space="preserve">  </v>
      </c>
      <c r="I59" s="49"/>
      <c r="J59" s="50" t="str">
        <f t="shared" si="48"/>
        <v/>
      </c>
      <c r="K59" s="49"/>
      <c r="L59" s="61"/>
      <c r="M59" s="61"/>
      <c r="N59" s="61"/>
      <c r="O59" s="61"/>
      <c r="P59" s="61"/>
      <c r="Q59" s="61"/>
      <c r="R59" s="51" t="str">
        <f t="shared" si="2"/>
        <v/>
      </c>
      <c r="S59" s="56" t="str">
        <f>IF(OR(J59="",J59=0),"",
IF(J59="Afecta probabilidad",
IF(J58="Afecta probabilidad",S58-(S58*R58),
IF(J57="Afecta probabilidad",S57-(S57*R57),'2. Identificación del Riesgo'!$L$57)),""))</f>
        <v/>
      </c>
      <c r="T59" s="56" t="str">
        <f>IF(OR(J59="",J59=0),"",
IF(J59="Afecta Impacto",
IF(J58="Afecta Impacto",T58-(T58*R58),
IF(J57="Afecta Impacto",T57-(T57*R57),'2. Identificación del Riesgo'!$O$57)),""))</f>
        <v/>
      </c>
      <c r="U59" s="56">
        <f t="shared" si="49"/>
        <v>0</v>
      </c>
      <c r="V59" s="56">
        <f t="shared" si="50"/>
        <v>0</v>
      </c>
    </row>
    <row r="60" spans="1:39" ht="30.75" customHeight="1" x14ac:dyDescent="0.3">
      <c r="A60" s="133">
        <v>18</v>
      </c>
      <c r="B60" s="15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52"/>
      <c r="F60" s="52"/>
      <c r="G60" s="52"/>
      <c r="H60" s="63" t="str">
        <f t="shared" si="0"/>
        <v xml:space="preserve">  </v>
      </c>
      <c r="I60" s="49"/>
      <c r="J60" s="50" t="str">
        <f t="shared" ref="J60:J62" si="51">IF(OR(I60="Preventivo",I60="Detectivo"),"Afecta probabilidad",
IF(I60="Correctivo","Afecta Impacto",""))</f>
        <v/>
      </c>
      <c r="K60" s="49"/>
      <c r="L60" s="61"/>
      <c r="M60" s="61"/>
      <c r="N60" s="61"/>
      <c r="O60" s="61"/>
      <c r="P60" s="61"/>
      <c r="Q60" s="61"/>
      <c r="R60" s="51" t="str">
        <f t="shared" si="2"/>
        <v/>
      </c>
      <c r="S60" s="56" t="str">
        <f>IF(OR(J60="",J60=0),"",
IF(J60="Afecta probabilidad",'2. Identificación del Riesgo'!$L$60,""))</f>
        <v/>
      </c>
      <c r="T60" s="56" t="str">
        <f>IF(OR(J60="",J60=0),"",
IF(J60="Afecta Impacto",'2. Identificación del Riesgo'!$O$60,""))</f>
        <v/>
      </c>
      <c r="U60" s="56">
        <f>IFERROR(IF(S60="",0,S60-(S60*R60)),0)</f>
        <v>0</v>
      </c>
      <c r="V60" s="56">
        <f>IFERROR(IF(T60="",0,T60-(T60*R60)),0)</f>
        <v>0</v>
      </c>
      <c r="W60" s="3"/>
      <c r="X60" s="3"/>
      <c r="Y60" s="3"/>
      <c r="Z60" s="3"/>
      <c r="AA60" s="3"/>
      <c r="AB60" s="3"/>
      <c r="AC60" s="3"/>
      <c r="AD60" s="3"/>
      <c r="AE60" s="3"/>
      <c r="AF60" s="3"/>
      <c r="AG60" s="3"/>
      <c r="AH60" s="3"/>
      <c r="AI60" s="3"/>
      <c r="AJ60" s="3"/>
      <c r="AK60" s="3"/>
      <c r="AL60" s="3"/>
      <c r="AM60" s="3"/>
    </row>
    <row r="61" spans="1:39" ht="30.75" customHeight="1" x14ac:dyDescent="0.3">
      <c r="A61" s="133"/>
      <c r="B61" s="159"/>
      <c r="C61" s="105"/>
      <c r="D61" s="105"/>
      <c r="E61" s="52"/>
      <c r="F61" s="52"/>
      <c r="G61" s="52"/>
      <c r="H61" s="63" t="str">
        <f t="shared" si="0"/>
        <v xml:space="preserve">  </v>
      </c>
      <c r="I61" s="49"/>
      <c r="J61" s="50" t="str">
        <f t="shared" si="51"/>
        <v/>
      </c>
      <c r="K61" s="49"/>
      <c r="L61" s="61"/>
      <c r="M61" s="61"/>
      <c r="N61" s="61"/>
      <c r="O61" s="61"/>
      <c r="P61" s="61"/>
      <c r="Q61" s="61"/>
      <c r="R61" s="51" t="str">
        <f t="shared" si="2"/>
        <v/>
      </c>
      <c r="S61" s="56" t="str">
        <f>IF(OR(J61="",J61=0),"",
IF(J61="Afecta probabilidad",
IF(J60="Afecta probabilidad",S60-(S60*R60),'2. Identificación del Riesgo'!$L$60),""))</f>
        <v/>
      </c>
      <c r="T61" s="56" t="str">
        <f>IF(OR(J61="",J61=0),"",
IF(J61="Afecta Impacto",
IF(J60="Afecta Impacto",T60-(T60*R60),'2. Identificación del Riesgo'!$O$60),""))</f>
        <v/>
      </c>
      <c r="U61" s="56">
        <f t="shared" ref="U61:U62" si="52">IFERROR(IF(S61="",0,S61-(S61*R61)),0)</f>
        <v>0</v>
      </c>
      <c r="V61" s="56">
        <f t="shared" ref="V61:V62" si="53">IFERROR(IF(T61="",0,T61-(T61*R61)),0)</f>
        <v>0</v>
      </c>
    </row>
    <row r="62" spans="1:39" ht="30.75" customHeight="1" x14ac:dyDescent="0.3">
      <c r="A62" s="133"/>
      <c r="B62" s="159"/>
      <c r="C62" s="105"/>
      <c r="D62" s="105"/>
      <c r="E62" s="52"/>
      <c r="F62" s="52"/>
      <c r="G62" s="52"/>
      <c r="H62" s="63" t="str">
        <f t="shared" si="0"/>
        <v xml:space="preserve">  </v>
      </c>
      <c r="I62" s="49"/>
      <c r="J62" s="50" t="str">
        <f t="shared" si="51"/>
        <v/>
      </c>
      <c r="K62" s="49"/>
      <c r="L62" s="61"/>
      <c r="M62" s="61"/>
      <c r="N62" s="61"/>
      <c r="O62" s="61"/>
      <c r="P62" s="61"/>
      <c r="Q62" s="61"/>
      <c r="R62" s="51" t="str">
        <f t="shared" si="2"/>
        <v/>
      </c>
      <c r="S62" s="56" t="str">
        <f>IF(OR(J62="",J62=0),"",
IF(J62="Afecta probabilidad",
IF(J61="Afecta probabilidad",S61-(S61*R61),
IF(J60="Afecta probabilidad",S60-(S60*R60),'2. Identificación del Riesgo'!$L$60)),""))</f>
        <v/>
      </c>
      <c r="T62" s="56" t="str">
        <f>IF(OR(J62="",J62=0),"",
IF(J62="Afecta Impacto",
IF(J61="Afecta Impacto",T61-(T61*R61),
IF(J60="Afecta Impacto",T60-(T60*R60),'2. Identificación del Riesgo'!$O$60)),""))</f>
        <v/>
      </c>
      <c r="U62" s="56">
        <f t="shared" si="52"/>
        <v>0</v>
      </c>
      <c r="V62" s="56">
        <f t="shared" si="53"/>
        <v>0</v>
      </c>
    </row>
    <row r="63" spans="1:39" ht="30.75" customHeight="1" x14ac:dyDescent="0.3">
      <c r="A63" s="133">
        <v>19</v>
      </c>
      <c r="B63" s="15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52"/>
      <c r="F63" s="52"/>
      <c r="G63" s="52"/>
      <c r="H63" s="63" t="str">
        <f t="shared" si="0"/>
        <v xml:space="preserve">  </v>
      </c>
      <c r="I63" s="49"/>
      <c r="J63" s="50" t="str">
        <f t="shared" ref="J63:J65" si="54">IF(OR(I63="Preventivo",I63="Detectivo"),"Afecta probabilidad",
IF(I63="Correctivo","Afecta Impacto",""))</f>
        <v/>
      </c>
      <c r="K63" s="49"/>
      <c r="L63" s="61"/>
      <c r="M63" s="61"/>
      <c r="N63" s="61"/>
      <c r="O63" s="61"/>
      <c r="P63" s="61"/>
      <c r="Q63" s="61"/>
      <c r="R63" s="51" t="str">
        <f t="shared" si="2"/>
        <v/>
      </c>
      <c r="S63" s="56" t="str">
        <f>IF(OR(J63="",J63=0),"",
IF(J63="Afecta probabilidad",'2. Identificación del Riesgo'!$L$63,""))</f>
        <v/>
      </c>
      <c r="T63" s="56" t="str">
        <f>IF(OR(J63="",J63=0),"",
IF(J63="Afecta Impacto",'2. Identificación del Riesgo'!$O$63,""))</f>
        <v/>
      </c>
      <c r="U63" s="56">
        <f>IFERROR(IF(S63="",0,S63-(S63*R63)),0)</f>
        <v>0</v>
      </c>
      <c r="V63" s="56">
        <f>IFERROR(IF(T63="",0,T63-(T63*R63)),0)</f>
        <v>0</v>
      </c>
      <c r="W63" s="3"/>
      <c r="X63" s="3"/>
      <c r="Y63" s="3"/>
      <c r="Z63" s="3"/>
      <c r="AA63" s="3"/>
      <c r="AB63" s="3"/>
      <c r="AC63" s="3"/>
      <c r="AD63" s="3"/>
      <c r="AE63" s="3"/>
      <c r="AF63" s="3"/>
      <c r="AG63" s="3"/>
      <c r="AH63" s="3"/>
      <c r="AI63" s="3"/>
      <c r="AJ63" s="3"/>
      <c r="AK63" s="3"/>
      <c r="AL63" s="3"/>
      <c r="AM63" s="3"/>
    </row>
    <row r="64" spans="1:39" ht="30.75" customHeight="1" x14ac:dyDescent="0.3">
      <c r="A64" s="133"/>
      <c r="B64" s="159"/>
      <c r="C64" s="105"/>
      <c r="D64" s="105"/>
      <c r="E64" s="52"/>
      <c r="F64" s="52"/>
      <c r="G64" s="52"/>
      <c r="H64" s="63" t="str">
        <f t="shared" si="0"/>
        <v xml:space="preserve">  </v>
      </c>
      <c r="I64" s="49"/>
      <c r="J64" s="50" t="str">
        <f t="shared" si="54"/>
        <v/>
      </c>
      <c r="K64" s="49"/>
      <c r="L64" s="61"/>
      <c r="M64" s="61"/>
      <c r="N64" s="61"/>
      <c r="O64" s="61"/>
      <c r="P64" s="61"/>
      <c r="Q64" s="61"/>
      <c r="R64" s="51" t="str">
        <f t="shared" si="2"/>
        <v/>
      </c>
      <c r="S64" s="56" t="str">
        <f>IF(OR(J64="",J64=0),"",
IF(J64="Afecta probabilidad",
IF(J63="Afecta probabilidad",S63-(S63*R63),'2. Identificación del Riesgo'!$L$63),""))</f>
        <v/>
      </c>
      <c r="T64" s="56" t="str">
        <f>IF(OR(J64="",J64=0),"",
IF(J64="Afecta Impacto",
IF(J63="Afecta Impacto",T63-(T63*R63),'2. Identificación del Riesgo'!$O$63),""))</f>
        <v/>
      </c>
      <c r="U64" s="56">
        <f t="shared" ref="U64:U65" si="55">IFERROR(IF(S64="",0,S64-(S64*R64)),0)</f>
        <v>0</v>
      </c>
      <c r="V64" s="56">
        <f t="shared" ref="V64:V65" si="56">IFERROR(IF(T64="",0,T64-(T64*R64)),0)</f>
        <v>0</v>
      </c>
    </row>
    <row r="65" spans="1:39" ht="30.75" customHeight="1" x14ac:dyDescent="0.3">
      <c r="A65" s="133"/>
      <c r="B65" s="159"/>
      <c r="C65" s="105"/>
      <c r="D65" s="105"/>
      <c r="E65" s="52"/>
      <c r="F65" s="52"/>
      <c r="G65" s="52"/>
      <c r="H65" s="63" t="str">
        <f t="shared" si="0"/>
        <v xml:space="preserve">  </v>
      </c>
      <c r="I65" s="49"/>
      <c r="J65" s="50" t="str">
        <f t="shared" si="54"/>
        <v/>
      </c>
      <c r="K65" s="49"/>
      <c r="L65" s="61"/>
      <c r="M65" s="61"/>
      <c r="N65" s="61"/>
      <c r="O65" s="61"/>
      <c r="P65" s="61"/>
      <c r="Q65" s="61"/>
      <c r="R65" s="51" t="str">
        <f t="shared" si="2"/>
        <v/>
      </c>
      <c r="S65" s="56" t="str">
        <f>IF(OR(J65="",J65=0),"",
IF(J65="Afecta probabilidad",
IF(J64="Afecta probabilidad",S64-(S64*R64),
IF(J63="Afecta probabilidad",S63-(S63*R63),'2. Identificación del Riesgo'!$L$63)),""))</f>
        <v/>
      </c>
      <c r="T65" s="56" t="str">
        <f>IF(OR(J65="",J65=0),"",
IF(J65="Afecta Impacto",
IF(J64="Afecta Impacto",T64-(T64*R64),
IF(J63="Afecta Impacto",T63-(T63*R63),'2. Identificación del Riesgo'!$O$63)),""))</f>
        <v/>
      </c>
      <c r="U65" s="56">
        <f t="shared" si="55"/>
        <v>0</v>
      </c>
      <c r="V65" s="56">
        <f t="shared" si="56"/>
        <v>0</v>
      </c>
    </row>
    <row r="66" spans="1:39" ht="30.75" customHeight="1" x14ac:dyDescent="0.3">
      <c r="A66" s="133">
        <v>20</v>
      </c>
      <c r="B66" s="15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52"/>
      <c r="F66" s="52"/>
      <c r="G66" s="52"/>
      <c r="H66" s="63" t="str">
        <f t="shared" si="0"/>
        <v xml:space="preserve">  </v>
      </c>
      <c r="I66" s="49"/>
      <c r="J66" s="50" t="str">
        <f t="shared" ref="J66:J68" si="57">IF(OR(I66="Preventivo",I66="Detectivo"),"Afecta probabilidad",
IF(I66="Correctivo","Afecta Impacto",""))</f>
        <v/>
      </c>
      <c r="K66" s="49"/>
      <c r="L66" s="61"/>
      <c r="M66" s="61"/>
      <c r="N66" s="61"/>
      <c r="O66" s="61"/>
      <c r="P66" s="61"/>
      <c r="Q66" s="61"/>
      <c r="R66" s="51" t="str">
        <f t="shared" si="2"/>
        <v/>
      </c>
      <c r="S66" s="56" t="str">
        <f>IF(OR(J66="",J66=0),"",
IF(J66="Afecta probabilidad",'2. Identificación del Riesgo'!$L$66,""))</f>
        <v/>
      </c>
      <c r="T66" s="56" t="str">
        <f>IF(OR(J66="",J66=0),"",
IF(J66="Afecta Impacto",'2. Identificación del Riesgo'!$O$66,""))</f>
        <v/>
      </c>
      <c r="U66" s="56">
        <f>IFERROR(IF(S66="",0,S66-(S66*R66)),0)</f>
        <v>0</v>
      </c>
      <c r="V66" s="56">
        <f>IFERROR(IF(T66="",0,T66-(T66*R66)),0)</f>
        <v>0</v>
      </c>
      <c r="W66" s="3"/>
      <c r="X66" s="3"/>
      <c r="Y66" s="3"/>
      <c r="Z66" s="3"/>
      <c r="AA66" s="3"/>
      <c r="AB66" s="3"/>
      <c r="AC66" s="3"/>
      <c r="AD66" s="3"/>
      <c r="AE66" s="3"/>
      <c r="AF66" s="3"/>
      <c r="AG66" s="3"/>
      <c r="AH66" s="3"/>
      <c r="AI66" s="3"/>
      <c r="AJ66" s="3"/>
      <c r="AK66" s="3"/>
      <c r="AL66" s="3"/>
      <c r="AM66" s="3"/>
    </row>
    <row r="67" spans="1:39" ht="30.75" customHeight="1" x14ac:dyDescent="0.3">
      <c r="A67" s="133"/>
      <c r="B67" s="159"/>
      <c r="C67" s="105"/>
      <c r="D67" s="105"/>
      <c r="E67" s="52"/>
      <c r="F67" s="52"/>
      <c r="G67" s="52"/>
      <c r="H67" s="63" t="str">
        <f t="shared" si="0"/>
        <v xml:space="preserve">  </v>
      </c>
      <c r="I67" s="49"/>
      <c r="J67" s="50" t="str">
        <f t="shared" si="57"/>
        <v/>
      </c>
      <c r="K67" s="49"/>
      <c r="L67" s="61"/>
      <c r="M67" s="61"/>
      <c r="N67" s="61"/>
      <c r="O67" s="61"/>
      <c r="P67" s="61"/>
      <c r="Q67" s="61"/>
      <c r="R67" s="51" t="str">
        <f t="shared" si="2"/>
        <v/>
      </c>
      <c r="S67" s="56" t="str">
        <f>IF(OR(J67="",J67=0),"",
IF(J67="Afecta probabilidad",
IF(J66="Afecta probabilidad",S66-(S66*R66),'2. Identificación del Riesgo'!$L$66),""))</f>
        <v/>
      </c>
      <c r="T67" s="56" t="str">
        <f>IF(OR(J67="",J67=0),"",
IF(J67="Afecta Impacto",
IF(J66="Afecta Impacto",T66-(T66*R66),'2. Identificación del Riesgo'!$O$66),""))</f>
        <v/>
      </c>
      <c r="U67" s="56">
        <f t="shared" ref="U67:U68" si="58">IFERROR(IF(S67="",0,S67-(S67*R67)),0)</f>
        <v>0</v>
      </c>
      <c r="V67" s="56">
        <f t="shared" ref="V67:V68" si="59">IFERROR(IF(T67="",0,T67-(T67*R67)),0)</f>
        <v>0</v>
      </c>
    </row>
    <row r="68" spans="1:39" ht="30.75" customHeight="1" x14ac:dyDescent="0.3">
      <c r="A68" s="133"/>
      <c r="B68" s="159"/>
      <c r="C68" s="105"/>
      <c r="D68" s="105"/>
      <c r="E68" s="52"/>
      <c r="F68" s="52"/>
      <c r="G68" s="52"/>
      <c r="H68" s="63" t="str">
        <f t="shared" si="0"/>
        <v xml:space="preserve">  </v>
      </c>
      <c r="I68" s="49"/>
      <c r="J68" s="50" t="str">
        <f t="shared" si="57"/>
        <v/>
      </c>
      <c r="K68" s="49"/>
      <c r="L68" s="61"/>
      <c r="M68" s="61"/>
      <c r="N68" s="61"/>
      <c r="O68" s="61"/>
      <c r="P68" s="61"/>
      <c r="Q68" s="61"/>
      <c r="R68" s="51" t="str">
        <f t="shared" si="2"/>
        <v/>
      </c>
      <c r="S68" s="56" t="str">
        <f>IF(OR(J68="",J68=0),"",
IF(J68="Afecta probabilidad",
IF(J67="Afecta probabilidad",S67-(S67*R67),
IF(J66="Afecta probabilidad",S66-(S66*R66),'2. Identificación del Riesgo'!$L$66)),""))</f>
        <v/>
      </c>
      <c r="T68" s="56" t="str">
        <f>IF(OR(J68="",J68=0),"",
IF(J68="Afecta Impacto",
IF(J67="Afecta Impacto",T67-(T67*R67),
IF(J66="Afecta Impacto",T66-(T66*R66),'2. Identificación del Riesgo'!$O$66)),""))</f>
        <v/>
      </c>
      <c r="U68" s="56">
        <f t="shared" si="58"/>
        <v>0</v>
      </c>
      <c r="V68" s="56">
        <f t="shared" si="59"/>
        <v>0</v>
      </c>
    </row>
    <row r="69" spans="1:39" x14ac:dyDescent="0.3"/>
    <row r="70" spans="1:39" x14ac:dyDescent="0.3"/>
  </sheetData>
  <sheetProtection algorithmName="SHA-512" hashValue="eS+XUteXxt+0o+DFVjRNGGJm7hv33Cjk4pXy2huvSpyJXj+/2sapWMcMI3dgJgITp51jcIxCUGVhqKsnK2UPRA==" saltValue="2XXdD+SX5txZbqf6QccCyA==" spinCount="100000" sheet="1" objects="1" scenarios="1" formatColumns="0" formatRows="0"/>
  <mergeCells count="102">
    <mergeCell ref="A66:A68"/>
    <mergeCell ref="B66:B68"/>
    <mergeCell ref="C66:C68"/>
    <mergeCell ref="D66:D68"/>
    <mergeCell ref="A63:A65"/>
    <mergeCell ref="B63:B65"/>
    <mergeCell ref="C63:C65"/>
    <mergeCell ref="D63:D65"/>
    <mergeCell ref="A60:A62"/>
    <mergeCell ref="B60:B62"/>
    <mergeCell ref="C60:C62"/>
    <mergeCell ref="D60:D62"/>
    <mergeCell ref="A51:A53"/>
    <mergeCell ref="B51:B53"/>
    <mergeCell ref="C51:C53"/>
    <mergeCell ref="D51:D53"/>
    <mergeCell ref="A57:A59"/>
    <mergeCell ref="B57:B59"/>
    <mergeCell ref="C57:C59"/>
    <mergeCell ref="D57:D59"/>
    <mergeCell ref="A54:A56"/>
    <mergeCell ref="B54:B56"/>
    <mergeCell ref="C54:C56"/>
    <mergeCell ref="D54:D56"/>
    <mergeCell ref="A48:A50"/>
    <mergeCell ref="B48:B50"/>
    <mergeCell ref="C48:C50"/>
    <mergeCell ref="D48:D50"/>
    <mergeCell ref="A45:A47"/>
    <mergeCell ref="B45:B47"/>
    <mergeCell ref="C45:C47"/>
    <mergeCell ref="D45:D47"/>
    <mergeCell ref="D42:D44"/>
    <mergeCell ref="A39:A41"/>
    <mergeCell ref="B39:B41"/>
    <mergeCell ref="C39:C41"/>
    <mergeCell ref="D39:D41"/>
    <mergeCell ref="A42:A44"/>
    <mergeCell ref="B42:B44"/>
    <mergeCell ref="C42:C44"/>
    <mergeCell ref="D12:D14"/>
    <mergeCell ref="D15:D17"/>
    <mergeCell ref="D18:D20"/>
    <mergeCell ref="D21:D23"/>
    <mergeCell ref="A36:A38"/>
    <mergeCell ref="B36:B38"/>
    <mergeCell ref="C36:C38"/>
    <mergeCell ref="D27:D29"/>
    <mergeCell ref="D30:D32"/>
    <mergeCell ref="D33:D35"/>
    <mergeCell ref="D36:D38"/>
    <mergeCell ref="B21:B23"/>
    <mergeCell ref="C21:C23"/>
    <mergeCell ref="B24:B26"/>
    <mergeCell ref="C24:C26"/>
    <mergeCell ref="B27:B29"/>
    <mergeCell ref="D24:D26"/>
    <mergeCell ref="B33:B35"/>
    <mergeCell ref="C33:C35"/>
    <mergeCell ref="A24:A26"/>
    <mergeCell ref="A21:A23"/>
    <mergeCell ref="A27:A29"/>
    <mergeCell ref="A33:A35"/>
    <mergeCell ref="A30:A32"/>
    <mergeCell ref="B30:B32"/>
    <mergeCell ref="C30:C32"/>
    <mergeCell ref="C27:C29"/>
    <mergeCell ref="A15:A17"/>
    <mergeCell ref="A12:A14"/>
    <mergeCell ref="A18:A20"/>
    <mergeCell ref="B12:B14"/>
    <mergeCell ref="C12:C14"/>
    <mergeCell ref="B15:B17"/>
    <mergeCell ref="C18:C20"/>
    <mergeCell ref="C15:C17"/>
    <mergeCell ref="B18:B20"/>
    <mergeCell ref="A9:A11"/>
    <mergeCell ref="B7:B8"/>
    <mergeCell ref="B9:B11"/>
    <mergeCell ref="C9:C11"/>
    <mergeCell ref="I7:K7"/>
    <mergeCell ref="D9:D11"/>
    <mergeCell ref="H7:H8"/>
    <mergeCell ref="F7:F8"/>
    <mergeCell ref="G7:G8"/>
    <mergeCell ref="A1:B4"/>
    <mergeCell ref="A7:A8"/>
    <mergeCell ref="E7:E8"/>
    <mergeCell ref="C7:C8"/>
    <mergeCell ref="D7:D8"/>
    <mergeCell ref="A6:D6"/>
    <mergeCell ref="L7:Q7"/>
    <mergeCell ref="S7:T7"/>
    <mergeCell ref="U7:U8"/>
    <mergeCell ref="C1:S4"/>
    <mergeCell ref="T1:V1"/>
    <mergeCell ref="T2:V2"/>
    <mergeCell ref="T3:V3"/>
    <mergeCell ref="T4:V4"/>
    <mergeCell ref="E6:V6"/>
    <mergeCell ref="V7:V8"/>
    <mergeCell ref="R7:R8"/>
  </mergeCells>
  <conditionalFormatting sqref="B9:D68">
    <cfRule type="expression" dxfId="225" priority="134">
      <formula>IF($D9="No aplica",1,0)</formula>
    </cfRule>
  </conditionalFormatting>
  <conditionalFormatting sqref="U9:U68">
    <cfRule type="cellIs" dxfId="224" priority="44" operator="equal">
      <formula>0</formula>
    </cfRule>
  </conditionalFormatting>
  <conditionalFormatting sqref="V9:V68">
    <cfRule type="cellIs" dxfId="223" priority="43" operator="equal">
      <formula>0</formula>
    </cfRule>
  </conditionalFormatting>
  <conditionalFormatting sqref="E15:V17">
    <cfRule type="expression" dxfId="222" priority="20">
      <formula>IF($D$15="No aplica",1,0)</formula>
    </cfRule>
  </conditionalFormatting>
  <conditionalFormatting sqref="E18:V20">
    <cfRule type="expression" dxfId="221" priority="19">
      <formula>IF($D$18="No aplica",1,0)</formula>
    </cfRule>
  </conditionalFormatting>
  <conditionalFormatting sqref="E21:V23">
    <cfRule type="expression" dxfId="220" priority="18">
      <formula>IF($D$21="No aplica",1,0)</formula>
    </cfRule>
  </conditionalFormatting>
  <conditionalFormatting sqref="E24:V26">
    <cfRule type="expression" dxfId="219" priority="17">
      <formula>IF($D$24="No aplica",1,0)</formula>
    </cfRule>
  </conditionalFormatting>
  <conditionalFormatting sqref="E27:V29">
    <cfRule type="expression" dxfId="218" priority="16">
      <formula>IF($D$27="No aplica",1,0)</formula>
    </cfRule>
  </conditionalFormatting>
  <conditionalFormatting sqref="E30:V32">
    <cfRule type="expression" dxfId="217" priority="15">
      <formula>IF($D$30="No aplica",1,0)</formula>
    </cfRule>
  </conditionalFormatting>
  <conditionalFormatting sqref="E33:V35">
    <cfRule type="expression" dxfId="216" priority="14">
      <formula>IF($D$33="No aplica",1,0)</formula>
    </cfRule>
  </conditionalFormatting>
  <conditionalFormatting sqref="E36:V38">
    <cfRule type="expression" dxfId="215" priority="13">
      <formula>IF($D$36="No aplica",1,0)</formula>
    </cfRule>
  </conditionalFormatting>
  <conditionalFormatting sqref="E39:V41">
    <cfRule type="expression" dxfId="214" priority="12">
      <formula>IF($D$39="No aplica",1,0)</formula>
    </cfRule>
  </conditionalFormatting>
  <conditionalFormatting sqref="E42:V44">
    <cfRule type="expression" dxfId="213" priority="11">
      <formula>IF($D$42="No aplica",1,0)</formula>
    </cfRule>
  </conditionalFormatting>
  <conditionalFormatting sqref="E45:V47">
    <cfRule type="expression" dxfId="212" priority="10">
      <formula>IF($D$45="No aplica",1,0)</formula>
    </cfRule>
  </conditionalFormatting>
  <conditionalFormatting sqref="E48:V50">
    <cfRule type="expression" dxfId="211" priority="9">
      <formula>IF($D$48="No aplica",1,0)</formula>
    </cfRule>
  </conditionalFormatting>
  <conditionalFormatting sqref="E51:V53">
    <cfRule type="expression" dxfId="210" priority="8">
      <formula>IF($D$51="No aplica",1,0)</formula>
    </cfRule>
  </conditionalFormatting>
  <conditionalFormatting sqref="E54:V56">
    <cfRule type="expression" dxfId="209" priority="7">
      <formula>IF($D$54="No aplica",1,0)</formula>
    </cfRule>
  </conditionalFormatting>
  <conditionalFormatting sqref="E57:V59">
    <cfRule type="expression" dxfId="208" priority="6">
      <formula>IF($D$57="No aplica",1,0)</formula>
    </cfRule>
  </conditionalFormatting>
  <conditionalFormatting sqref="E60:V62">
    <cfRule type="expression" dxfId="207" priority="5">
      <formula>IF($D$60="No aplica",1,0)</formula>
    </cfRule>
  </conditionalFormatting>
  <conditionalFormatting sqref="E63:V65">
    <cfRule type="expression" dxfId="206" priority="4">
      <formula>IF($D$63="No aplica",1,0)</formula>
    </cfRule>
  </conditionalFormatting>
  <conditionalFormatting sqref="E66:V68">
    <cfRule type="expression" dxfId="205" priority="3">
      <formula>IF($D$66="No aplica",1,0)</formula>
    </cfRule>
  </conditionalFormatting>
  <conditionalFormatting sqref="E12:V14">
    <cfRule type="expression" dxfId="204" priority="2">
      <formula>IF($D$12="No aplica",1,0)</formula>
    </cfRule>
  </conditionalFormatting>
  <conditionalFormatting sqref="E9:V11">
    <cfRule type="expression" dxfId="203" priority="1">
      <formula>IF($D$9="No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Listas!$K$2:$K$4</xm:f>
          </x14:formula1>
          <xm:sqref>L9:L68</xm:sqref>
        </x14:dataValidation>
        <x14:dataValidation type="list" allowBlank="1" showInputMessage="1" showErrorMessage="1">
          <x14:formula1>
            <xm:f>Listas!$M$2:$M$4</xm:f>
          </x14:formula1>
          <xm:sqref>N9:N68</xm:sqref>
        </x14:dataValidation>
        <x14:dataValidation type="list" allowBlank="1" showInputMessage="1" showErrorMessage="1">
          <x14:formula1>
            <xm:f>Listas!$L$2:$L$4</xm:f>
          </x14:formula1>
          <xm:sqref>M9:M68</xm:sqref>
        </x14:dataValidation>
        <x14:dataValidation type="list" allowBlank="1" showInputMessage="1" showErrorMessage="1">
          <x14:formula1>
            <xm:f>Listas!$J$2:$J$4</xm:f>
          </x14:formula1>
          <xm:sqref>K9:K68</xm:sqref>
        </x14:dataValidation>
        <x14:dataValidation type="list" allowBlank="1" showInputMessage="1" showErrorMessage="1">
          <x14:formula1>
            <xm:f>Listas!$I$2:$I$5</xm:f>
          </x14:formula1>
          <xm:sqref>I9:I68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0"/>
  <sheetViews>
    <sheetView topLeftCell="Q1" zoomScale="80" zoomScaleNormal="80" workbookViewId="0">
      <pane ySplit="8" topLeftCell="A9" activePane="bottomLeft" state="frozen"/>
      <selection pane="bottomLeft" activeCell="Z9" sqref="Z9:Z11"/>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21.5703125" style="8" customWidth="1"/>
    <col min="6" max="6" width="22.5703125" style="8" customWidth="1"/>
    <col min="7" max="7" width="25.85546875" style="8" customWidth="1"/>
    <col min="8" max="8" width="36.85546875" style="8" customWidth="1"/>
    <col min="9" max="9" width="31.5703125" style="8" customWidth="1"/>
    <col min="10" max="10" width="26.42578125" style="8" customWidth="1"/>
    <col min="11" max="11" width="14.5703125" style="8" customWidth="1"/>
    <col min="12" max="12" width="20.7109375" style="8" customWidth="1"/>
    <col min="13" max="13" width="29" style="8" customWidth="1"/>
    <col min="14" max="14" width="36.85546875" style="8" customWidth="1"/>
    <col min="15" max="15" width="23" style="8" customWidth="1"/>
    <col min="16" max="16" width="29.140625" style="8" customWidth="1"/>
    <col min="17" max="17" width="26" style="8" customWidth="1"/>
    <col min="18" max="18" width="16.5703125" style="8" customWidth="1"/>
    <col min="19" max="19" width="17.140625" style="8" customWidth="1"/>
    <col min="20" max="20" width="29.28515625" style="8" customWidth="1"/>
    <col min="21" max="21" width="23.42578125" style="8" customWidth="1"/>
    <col min="22" max="22" width="14.140625" style="8" customWidth="1"/>
    <col min="23" max="24" width="12.140625" style="8" customWidth="1"/>
    <col min="25" max="25" width="14.140625" style="8" customWidth="1"/>
    <col min="26" max="26" width="22.7109375" style="8" customWidth="1"/>
    <col min="27" max="27" width="22.5703125" style="8" customWidth="1"/>
    <col min="28" max="28" width="20.140625" style="8" customWidth="1"/>
    <col min="29" max="29" width="5" style="2" customWidth="1"/>
    <col min="30" max="44" width="11.42578125" style="2" hidden="1" customWidth="1"/>
    <col min="45" max="16384" width="11.42578125" style="4" hidden="1"/>
  </cols>
  <sheetData>
    <row r="1" spans="1:44" ht="16.5" customHeight="1" x14ac:dyDescent="0.3">
      <c r="A1" s="90"/>
      <c r="B1" s="92"/>
      <c r="C1" s="144" t="s">
        <v>161</v>
      </c>
      <c r="D1" s="144"/>
      <c r="E1" s="144"/>
      <c r="F1" s="144"/>
      <c r="G1" s="144"/>
      <c r="H1" s="144"/>
      <c r="I1" s="144"/>
      <c r="J1" s="144"/>
      <c r="K1" s="144"/>
      <c r="L1" s="144"/>
      <c r="M1" s="144"/>
      <c r="N1" s="144"/>
      <c r="O1" s="144"/>
      <c r="P1" s="144"/>
      <c r="Q1" s="144"/>
      <c r="R1" s="144"/>
      <c r="S1" s="144"/>
      <c r="T1" s="144"/>
      <c r="U1" s="144"/>
      <c r="V1" s="144"/>
      <c r="W1" s="144"/>
      <c r="X1" s="144"/>
      <c r="Y1" s="144"/>
      <c r="Z1" s="144"/>
      <c r="AA1" s="152" t="s">
        <v>262</v>
      </c>
      <c r="AB1" s="152"/>
      <c r="AC1" s="3"/>
      <c r="AD1" s="3"/>
      <c r="AE1" s="3"/>
      <c r="AF1" s="3"/>
      <c r="AG1" s="3"/>
      <c r="AH1" s="3"/>
      <c r="AI1" s="3"/>
      <c r="AJ1" s="3"/>
      <c r="AK1" s="3"/>
      <c r="AL1" s="3"/>
      <c r="AM1" s="3"/>
      <c r="AN1" s="3"/>
      <c r="AO1" s="3"/>
      <c r="AP1" s="3"/>
      <c r="AQ1" s="3"/>
      <c r="AR1" s="3"/>
    </row>
    <row r="2" spans="1:44" ht="16.5" customHeight="1" x14ac:dyDescent="0.3">
      <c r="A2" s="93"/>
      <c r="B2" s="95"/>
      <c r="C2" s="144"/>
      <c r="D2" s="144"/>
      <c r="E2" s="144"/>
      <c r="F2" s="144"/>
      <c r="G2" s="144"/>
      <c r="H2" s="144"/>
      <c r="I2" s="144"/>
      <c r="J2" s="144"/>
      <c r="K2" s="144"/>
      <c r="L2" s="144"/>
      <c r="M2" s="144"/>
      <c r="N2" s="144"/>
      <c r="O2" s="144"/>
      <c r="P2" s="144"/>
      <c r="Q2" s="144"/>
      <c r="R2" s="144"/>
      <c r="S2" s="144"/>
      <c r="T2" s="144"/>
      <c r="U2" s="144"/>
      <c r="V2" s="144"/>
      <c r="W2" s="144"/>
      <c r="X2" s="144"/>
      <c r="Y2" s="144"/>
      <c r="Z2" s="144"/>
      <c r="AA2" s="152" t="s">
        <v>345</v>
      </c>
      <c r="AB2" s="152"/>
      <c r="AC2" s="3"/>
      <c r="AD2" s="3"/>
      <c r="AE2" s="3"/>
      <c r="AF2" s="3"/>
      <c r="AG2" s="3"/>
      <c r="AH2" s="3"/>
      <c r="AI2" s="3"/>
      <c r="AJ2" s="3"/>
      <c r="AK2" s="3"/>
      <c r="AL2" s="3"/>
      <c r="AM2" s="3"/>
      <c r="AN2" s="3"/>
      <c r="AO2" s="3"/>
      <c r="AP2" s="3"/>
      <c r="AQ2" s="3"/>
      <c r="AR2" s="3"/>
    </row>
    <row r="3" spans="1:44" x14ac:dyDescent="0.3">
      <c r="A3" s="93"/>
      <c r="B3" s="95"/>
      <c r="C3" s="144"/>
      <c r="D3" s="144"/>
      <c r="E3" s="144"/>
      <c r="F3" s="144"/>
      <c r="G3" s="144"/>
      <c r="H3" s="144"/>
      <c r="I3" s="144"/>
      <c r="J3" s="144"/>
      <c r="K3" s="144"/>
      <c r="L3" s="144"/>
      <c r="M3" s="144"/>
      <c r="N3" s="144"/>
      <c r="O3" s="144"/>
      <c r="P3" s="144"/>
      <c r="Q3" s="144"/>
      <c r="R3" s="144"/>
      <c r="S3" s="144"/>
      <c r="T3" s="144"/>
      <c r="U3" s="144"/>
      <c r="V3" s="144"/>
      <c r="W3" s="144"/>
      <c r="X3" s="144"/>
      <c r="Y3" s="144"/>
      <c r="Z3" s="144"/>
      <c r="AA3" s="152" t="s">
        <v>302</v>
      </c>
      <c r="AB3" s="152"/>
      <c r="AC3" s="3"/>
      <c r="AD3" s="3"/>
      <c r="AE3" s="3"/>
      <c r="AF3" s="3"/>
      <c r="AG3" s="3"/>
      <c r="AH3" s="3"/>
      <c r="AI3" s="3"/>
      <c r="AJ3" s="3"/>
      <c r="AK3" s="3"/>
      <c r="AL3" s="3"/>
      <c r="AM3" s="3"/>
      <c r="AN3" s="3"/>
      <c r="AO3" s="3"/>
      <c r="AP3" s="3"/>
      <c r="AQ3" s="3"/>
      <c r="AR3" s="3"/>
    </row>
    <row r="4" spans="1:44" x14ac:dyDescent="0.3">
      <c r="A4" s="96"/>
      <c r="B4" s="98"/>
      <c r="C4" s="144"/>
      <c r="D4" s="144"/>
      <c r="E4" s="144"/>
      <c r="F4" s="144"/>
      <c r="G4" s="144"/>
      <c r="H4" s="144"/>
      <c r="I4" s="144"/>
      <c r="J4" s="144"/>
      <c r="K4" s="144"/>
      <c r="L4" s="144"/>
      <c r="M4" s="144"/>
      <c r="N4" s="144"/>
      <c r="O4" s="144"/>
      <c r="P4" s="144"/>
      <c r="Q4" s="144"/>
      <c r="R4" s="144"/>
      <c r="S4" s="144"/>
      <c r="T4" s="144"/>
      <c r="U4" s="144"/>
      <c r="V4" s="144"/>
      <c r="W4" s="144"/>
      <c r="X4" s="144"/>
      <c r="Y4" s="144"/>
      <c r="Z4" s="144"/>
      <c r="AA4" s="152" t="s">
        <v>344</v>
      </c>
      <c r="AB4" s="152"/>
      <c r="AC4" s="3"/>
      <c r="AD4" s="3"/>
      <c r="AE4" s="3"/>
      <c r="AF4" s="3"/>
      <c r="AG4" s="3"/>
      <c r="AH4" s="3"/>
      <c r="AI4" s="3"/>
      <c r="AJ4" s="3"/>
      <c r="AK4" s="3"/>
      <c r="AL4" s="3"/>
      <c r="AM4" s="3"/>
      <c r="AN4" s="3"/>
      <c r="AO4" s="3"/>
      <c r="AP4" s="3"/>
      <c r="AQ4" s="3"/>
      <c r="AR4" s="3"/>
    </row>
    <row r="5" spans="1:44" x14ac:dyDescent="0.3">
      <c r="A5" s="12"/>
      <c r="B5" s="12"/>
      <c r="C5" s="12"/>
      <c r="D5" s="12"/>
      <c r="E5" s="12"/>
      <c r="F5" s="12"/>
      <c r="G5" s="12"/>
      <c r="H5" s="12"/>
      <c r="I5" s="12"/>
      <c r="J5" s="12"/>
      <c r="K5" s="12"/>
      <c r="L5" s="12"/>
      <c r="M5" s="12"/>
      <c r="N5" s="12"/>
      <c r="O5" s="12"/>
      <c r="P5" s="12"/>
      <c r="Q5" s="12"/>
      <c r="R5" s="15"/>
      <c r="S5" s="15"/>
      <c r="T5" s="15"/>
      <c r="U5" s="12"/>
      <c r="V5" s="12"/>
      <c r="W5" s="12"/>
      <c r="X5" s="12"/>
      <c r="Y5" s="12"/>
      <c r="Z5" s="12"/>
      <c r="AA5" s="12"/>
      <c r="AB5" s="12"/>
      <c r="AC5" s="3"/>
      <c r="AD5" s="3"/>
      <c r="AE5" s="3"/>
      <c r="AF5" s="3"/>
      <c r="AG5" s="3"/>
      <c r="AH5" s="3"/>
      <c r="AI5" s="3"/>
      <c r="AJ5" s="3"/>
      <c r="AK5" s="3"/>
      <c r="AL5" s="3"/>
      <c r="AM5" s="3"/>
      <c r="AN5" s="3"/>
      <c r="AO5" s="3"/>
      <c r="AP5" s="3"/>
      <c r="AQ5" s="3"/>
      <c r="AR5" s="3"/>
    </row>
    <row r="6" spans="1:44" ht="15.75" customHeight="1" x14ac:dyDescent="0.3">
      <c r="A6" s="153" t="s">
        <v>108</v>
      </c>
      <c r="B6" s="154"/>
      <c r="C6" s="154"/>
      <c r="D6" s="155"/>
      <c r="E6" s="153" t="s">
        <v>7</v>
      </c>
      <c r="F6" s="154"/>
      <c r="G6" s="154"/>
      <c r="H6" s="154"/>
      <c r="I6" s="154"/>
      <c r="J6" s="155"/>
      <c r="K6" s="120" t="s">
        <v>265</v>
      </c>
      <c r="L6" s="120"/>
      <c r="M6" s="120"/>
      <c r="N6" s="120"/>
      <c r="O6" s="120"/>
      <c r="P6" s="120"/>
      <c r="Q6" s="120"/>
      <c r="R6" s="120"/>
      <c r="S6" s="120"/>
      <c r="T6" s="120"/>
      <c r="U6" s="120"/>
      <c r="V6" s="120"/>
      <c r="W6" s="120"/>
      <c r="X6" s="120"/>
      <c r="Y6" s="120"/>
      <c r="Z6" s="120"/>
      <c r="AA6" s="120"/>
      <c r="AB6" s="120"/>
      <c r="AC6" s="3"/>
      <c r="AD6" s="3"/>
      <c r="AE6" s="3"/>
      <c r="AF6" s="3"/>
      <c r="AG6" s="3"/>
      <c r="AH6" s="3"/>
      <c r="AI6" s="3"/>
      <c r="AJ6" s="3"/>
      <c r="AK6" s="3"/>
      <c r="AL6" s="3"/>
      <c r="AM6" s="3"/>
      <c r="AN6" s="3"/>
      <c r="AO6" s="3"/>
      <c r="AP6" s="3"/>
      <c r="AQ6" s="3"/>
      <c r="AR6" s="3"/>
    </row>
    <row r="7" spans="1:44" ht="18" customHeight="1" x14ac:dyDescent="0.3">
      <c r="A7" s="139" t="s">
        <v>87</v>
      </c>
      <c r="B7" s="121" t="s">
        <v>38</v>
      </c>
      <c r="C7" s="108" t="s">
        <v>1</v>
      </c>
      <c r="D7" s="108" t="s">
        <v>85</v>
      </c>
      <c r="E7" s="112" t="s">
        <v>336</v>
      </c>
      <c r="F7" s="112" t="s">
        <v>347</v>
      </c>
      <c r="G7" s="112" t="s">
        <v>348</v>
      </c>
      <c r="H7" s="112" t="s">
        <v>349</v>
      </c>
      <c r="I7" s="112" t="s">
        <v>350</v>
      </c>
      <c r="J7" s="112" t="s">
        <v>351</v>
      </c>
      <c r="K7" s="175" t="s">
        <v>170</v>
      </c>
      <c r="L7" s="175" t="s">
        <v>171</v>
      </c>
      <c r="M7" s="175" t="s">
        <v>172</v>
      </c>
      <c r="N7" s="175" t="s">
        <v>173</v>
      </c>
      <c r="O7" s="175" t="s">
        <v>174</v>
      </c>
      <c r="P7" s="175" t="s">
        <v>175</v>
      </c>
      <c r="Q7" s="175" t="s">
        <v>219</v>
      </c>
      <c r="R7" s="108" t="s">
        <v>203</v>
      </c>
      <c r="S7" s="108" t="s">
        <v>202</v>
      </c>
      <c r="T7" s="108" t="s">
        <v>204</v>
      </c>
      <c r="U7" s="112" t="s">
        <v>205</v>
      </c>
      <c r="V7" s="108" t="s">
        <v>211</v>
      </c>
      <c r="W7" s="108" t="s">
        <v>317</v>
      </c>
      <c r="X7" s="108" t="s">
        <v>316</v>
      </c>
      <c r="Y7" s="108" t="s">
        <v>210</v>
      </c>
      <c r="Z7" s="112" t="s">
        <v>217</v>
      </c>
      <c r="AA7" s="108" t="s">
        <v>218</v>
      </c>
      <c r="AB7" s="108" t="s">
        <v>9</v>
      </c>
      <c r="AC7" s="3"/>
      <c r="AD7" s="3"/>
      <c r="AE7" s="3"/>
      <c r="AF7" s="3"/>
      <c r="AG7" s="3"/>
      <c r="AH7" s="3"/>
      <c r="AI7" s="3"/>
      <c r="AJ7" s="3"/>
      <c r="AK7" s="3"/>
      <c r="AL7" s="3"/>
      <c r="AM7" s="3"/>
      <c r="AN7" s="3"/>
      <c r="AO7" s="3"/>
      <c r="AP7" s="3"/>
      <c r="AQ7" s="3"/>
      <c r="AR7" s="3"/>
    </row>
    <row r="8" spans="1:44" ht="59.25" customHeight="1" x14ac:dyDescent="0.25">
      <c r="A8" s="139"/>
      <c r="B8" s="121"/>
      <c r="C8" s="108"/>
      <c r="D8" s="108"/>
      <c r="E8" s="112"/>
      <c r="F8" s="112"/>
      <c r="G8" s="112"/>
      <c r="H8" s="112"/>
      <c r="I8" s="112"/>
      <c r="J8" s="112"/>
      <c r="K8" s="175"/>
      <c r="L8" s="175"/>
      <c r="M8" s="175"/>
      <c r="N8" s="175"/>
      <c r="O8" s="175"/>
      <c r="P8" s="175"/>
      <c r="Q8" s="175"/>
      <c r="R8" s="108"/>
      <c r="S8" s="108"/>
      <c r="T8" s="108"/>
      <c r="U8" s="112"/>
      <c r="V8" s="108"/>
      <c r="W8" s="108"/>
      <c r="X8" s="108"/>
      <c r="Y8" s="108"/>
      <c r="Z8" s="112"/>
      <c r="AA8" s="108"/>
      <c r="AB8" s="108"/>
      <c r="AC8" s="13"/>
      <c r="AD8" s="13"/>
      <c r="AE8" s="13"/>
      <c r="AF8" s="13"/>
      <c r="AG8" s="13"/>
      <c r="AH8" s="13"/>
      <c r="AI8" s="13"/>
      <c r="AJ8" s="13"/>
      <c r="AK8" s="13"/>
      <c r="AL8" s="13"/>
      <c r="AM8" s="13"/>
      <c r="AN8" s="13"/>
      <c r="AO8" s="13"/>
      <c r="AP8" s="13"/>
      <c r="AQ8" s="13"/>
      <c r="AR8" s="13"/>
    </row>
    <row r="9" spans="1:44" ht="45.75" customHeight="1" x14ac:dyDescent="0.25">
      <c r="A9" s="133">
        <v>1</v>
      </c>
      <c r="B9" s="159"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Control Disciplinario Interno</v>
      </c>
      <c r="C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 xml:space="preserve">Posibilidad de afectación reputacional por la adopción de decisiones disciplinarias  (autos de archivo provisionales, definitivos o autos de cargos) contrarias a derecho y/o por no realizar el debido trámite a una noticia disciplinaria (Quejas e Informes), para favorecer un interes propio o de terceros, en razón del desconocimiento de los valores institucionales por parte de quienes intervienen, la no implementación de protocolos en el proceso, el desconocimiento de la normatividad vigente, así como la violación de la reserva disciplinaria. </v>
      </c>
      <c r="D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68" t="s">
        <v>407</v>
      </c>
      <c r="F9" s="68" t="s">
        <v>408</v>
      </c>
      <c r="G9" s="68" t="s">
        <v>409</v>
      </c>
      <c r="H9" s="70" t="s">
        <v>410</v>
      </c>
      <c r="I9" s="70" t="s">
        <v>411</v>
      </c>
      <c r="J9" s="70" t="s">
        <v>412</v>
      </c>
      <c r="K9" s="55" t="s">
        <v>183</v>
      </c>
      <c r="L9" s="55" t="s">
        <v>185</v>
      </c>
      <c r="M9" s="55" t="s">
        <v>187</v>
      </c>
      <c r="N9" s="55" t="s">
        <v>189</v>
      </c>
      <c r="O9" s="55" t="s">
        <v>192</v>
      </c>
      <c r="P9" s="55" t="s">
        <v>194</v>
      </c>
      <c r="Q9" s="55" t="s">
        <v>196</v>
      </c>
      <c r="R9" s="50" t="str">
        <f>IF(AND(S9&gt;=0,S9&lt;=85),"Débil",
IF(AND(S9&gt;=86,S9&lt;=95),"Moderado",
IF(AND(S9&gt;=96,S9&lt;=100),"Fuerte","")))</f>
        <v>Fuerte</v>
      </c>
      <c r="S9" s="50">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50" t="str">
        <f>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49" t="s">
        <v>419</v>
      </c>
      <c r="V9" s="50" t="str">
        <f>IFERROR(IF(OR(R9="",MID(U9,1,SEARCH(" =",U9:U9,1)-1)=""),"",
IF(AND(R9="Fuerte",MID(U9,1,SEARCH(" =",U9:U9,1)-1)="Fuerte"),"Fuerte",
IF(AND(R9="Moderado",MID(U9,1,SEARCH(" =",U9:U9,1)-1)="Moderado"),"Moderado",
IF(OR(R9="Débil",MID(U9,1,SEARCH(" =",U9:U9,1)-1)="Débil"),"Débil",
IF(OR(R9="Fuerte",MID(U9,1,SEARCH(" =",U9:U9,1)-1)="Moderado"),"Moderado",
IF(OR(R9="Moderado",MID(U9,1,SEARCH(" =",U9:U9,1)-1)="Fuerte"),"Moderado","")))))),"")</f>
        <v>Fuerte</v>
      </c>
      <c r="W9" s="169">
        <f>IF(AND(S9="",S10="",S11=""),"",AVERAGE(S9:S11))</f>
        <v>100</v>
      </c>
      <c r="X9" s="169" t="str">
        <f>IF(W9="","",
IF(W9=100,"Fuerte",
IF(W9&lt;50,"Débil",
IF(OR(W9&gt;=50,W9&lt;100),"Moderado",""))))</f>
        <v>Fuerte</v>
      </c>
      <c r="Y9" s="172" t="str">
        <f>IF(X9="","",IF(X9="Fuerte","NO","SI"))</f>
        <v>NO</v>
      </c>
      <c r="Z9" s="135" t="s">
        <v>213</v>
      </c>
      <c r="AA9" s="163">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166"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14"/>
      <c r="AD9" s="14"/>
      <c r="AE9" s="14"/>
      <c r="AF9" s="14"/>
      <c r="AG9" s="14"/>
      <c r="AH9" s="14"/>
      <c r="AI9" s="14"/>
      <c r="AJ9" s="14"/>
      <c r="AK9" s="14"/>
      <c r="AL9" s="14"/>
      <c r="AM9" s="14"/>
      <c r="AN9" s="14"/>
      <c r="AO9" s="14"/>
      <c r="AP9" s="14"/>
      <c r="AQ9" s="14"/>
      <c r="AR9" s="14"/>
    </row>
    <row r="10" spans="1:44" ht="45.75" customHeight="1" x14ac:dyDescent="0.3">
      <c r="A10" s="133"/>
      <c r="B10" s="159"/>
      <c r="C10" s="105"/>
      <c r="D10" s="105"/>
      <c r="E10" s="68" t="s">
        <v>413</v>
      </c>
      <c r="F10" s="68" t="s">
        <v>414</v>
      </c>
      <c r="G10" s="68" t="s">
        <v>415</v>
      </c>
      <c r="H10" s="70" t="s">
        <v>416</v>
      </c>
      <c r="I10" s="70" t="s">
        <v>417</v>
      </c>
      <c r="J10" s="70" t="s">
        <v>418</v>
      </c>
      <c r="K10" s="55" t="s">
        <v>183</v>
      </c>
      <c r="L10" s="55" t="s">
        <v>185</v>
      </c>
      <c r="M10" s="55" t="s">
        <v>187</v>
      </c>
      <c r="N10" s="55" t="s">
        <v>189</v>
      </c>
      <c r="O10" s="55" t="s">
        <v>192</v>
      </c>
      <c r="P10" s="55" t="s">
        <v>194</v>
      </c>
      <c r="Q10" s="55" t="s">
        <v>196</v>
      </c>
      <c r="R10" s="50" t="str">
        <f t="shared" ref="R10:R11" si="0">IF(AND(S10&gt;=0,S10&lt;=85),"Débil",
IF(AND(S10&gt;=86,S10&lt;=95),"Moderado",
IF(AND(S10&gt;=96,S10&lt;=100),"Fuerte","")))</f>
        <v>Fuerte</v>
      </c>
      <c r="S10" s="50">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100</v>
      </c>
      <c r="T10" s="50" t="str">
        <f t="shared" ref="T10:T11" si="1">IF(OR(S10="",S10="Finalice la valoración del control para emitir su calificación"),"",IF(S10&lt;96,"Debe establecer un plan de acción en la hoja No. 7, que permita tener un control bien diseñado.","No debe establecer un plan de acción para mejorar el diseño del control."))</f>
        <v>No debe establecer un plan de acción para mejorar el diseño del control.</v>
      </c>
      <c r="U10" s="49" t="s">
        <v>419</v>
      </c>
      <c r="V10" s="50" t="str">
        <f t="shared" ref="V10:V11" si="2">IFERROR(IF(OR(R10="",MID(U10,1,SEARCH(" =",U10:U10,1)-1)=""),"",
IF(AND(R10="Fuerte",MID(U10,1,SEARCH(" =",U10:U10,1)-1)="Fuerte"),"Fuerte",
IF(AND(R10="Moderado",MID(U10,1,SEARCH(" =",U10:U10,1)-1)="Moderado"),"Moderado",
IF(OR(R10="Débil",MID(U10,1,SEARCH(" =",U10:U10,1)-1)="Débil"),"Débil",
IF(OR(R10="Fuerte",MID(U10,1,SEARCH(" =",U10:U10,1)-1)="Moderado"),"Moderado",
IF(OR(R10="Moderado",MID(U10,1,SEARCH(" =",U10:U10,1)-1)="Fuerte"),"Moderado","")))))),"")</f>
        <v>Fuerte</v>
      </c>
      <c r="W10" s="170"/>
      <c r="X10" s="170"/>
      <c r="Y10" s="173"/>
      <c r="Z10" s="136"/>
      <c r="AA10" s="164"/>
      <c r="AB10" s="167"/>
      <c r="AC10" s="3"/>
      <c r="AD10" s="3"/>
      <c r="AE10" s="3"/>
      <c r="AF10" s="3"/>
      <c r="AG10" s="3"/>
      <c r="AH10" s="3"/>
      <c r="AI10" s="3"/>
      <c r="AJ10" s="3"/>
      <c r="AK10" s="3"/>
      <c r="AL10" s="3"/>
      <c r="AM10" s="3"/>
      <c r="AN10" s="3"/>
      <c r="AO10" s="3"/>
      <c r="AP10" s="3"/>
      <c r="AQ10" s="3"/>
      <c r="AR10" s="3"/>
    </row>
    <row r="11" spans="1:44" ht="45.75" customHeight="1" x14ac:dyDescent="0.3">
      <c r="A11" s="133"/>
      <c r="B11" s="159"/>
      <c r="C11" s="105"/>
      <c r="D11" s="105"/>
      <c r="E11" s="68"/>
      <c r="F11" s="68"/>
      <c r="G11" s="68"/>
      <c r="H11" s="70"/>
      <c r="I11" s="70"/>
      <c r="J11" s="70"/>
      <c r="K11" s="55"/>
      <c r="L11" s="55"/>
      <c r="M11" s="55"/>
      <c r="N11" s="55"/>
      <c r="O11" s="55"/>
      <c r="P11" s="55"/>
      <c r="Q11" s="55"/>
      <c r="R11" s="50" t="str">
        <f t="shared" si="0"/>
        <v/>
      </c>
      <c r="S11" s="50"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50" t="str">
        <f t="shared" si="1"/>
        <v/>
      </c>
      <c r="U11" s="49"/>
      <c r="V11" s="50" t="str">
        <f t="shared" si="2"/>
        <v/>
      </c>
      <c r="W11" s="171"/>
      <c r="X11" s="171"/>
      <c r="Y11" s="174"/>
      <c r="Z11" s="137"/>
      <c r="AA11" s="165"/>
      <c r="AB11" s="168"/>
      <c r="AC11" s="3"/>
      <c r="AD11" s="3"/>
      <c r="AE11" s="3"/>
      <c r="AF11" s="3"/>
      <c r="AG11" s="3"/>
      <c r="AH11" s="3"/>
      <c r="AI11" s="3"/>
      <c r="AJ11" s="3"/>
      <c r="AK11" s="3"/>
      <c r="AL11" s="3"/>
      <c r="AM11" s="3"/>
      <c r="AN11" s="3"/>
      <c r="AO11" s="3"/>
      <c r="AP11" s="3"/>
      <c r="AQ11" s="3"/>
      <c r="AR11" s="3"/>
    </row>
    <row r="12" spans="1:44" ht="45.75" customHeight="1" x14ac:dyDescent="0.3">
      <c r="A12" s="133">
        <v>2</v>
      </c>
      <c r="B12" s="15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69"/>
      <c r="F12" s="69"/>
      <c r="G12" s="69"/>
      <c r="H12" s="71"/>
      <c r="I12" s="71"/>
      <c r="J12" s="71"/>
      <c r="K12" s="55"/>
      <c r="L12" s="55"/>
      <c r="M12" s="55"/>
      <c r="N12" s="55"/>
      <c r="O12" s="55"/>
      <c r="P12" s="55"/>
      <c r="Q12" s="55"/>
      <c r="R12" s="50" t="str">
        <f t="shared" ref="R12" si="3">IF(AND(S12&gt;=0,S12&lt;=85),"Débil",
IF(AND(S12&gt;=86,S12&lt;=95),"Moderado",
IF(AND(S12&gt;=96,S12&lt;=100),"Fuerte","")))</f>
        <v/>
      </c>
      <c r="S12" s="50"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50" t="str">
        <f t="shared" ref="T12" si="4">IF(OR(S12="",S12="Finalice la valoración del control para emitir su calificación"),"",IF(S12&lt;96,"Debe establecer un plan de acción en la hoja No. 7, que permita tener un control bien diseñado.","No debe establecer un plan de acción para mejorar el diseño del control."))</f>
        <v/>
      </c>
      <c r="U12" s="49"/>
      <c r="V12" s="50" t="str">
        <f t="shared" ref="V12" si="5">IFERROR(IF(OR(R12="",MID(U12,1,SEARCH(" =",U12:U12,1)-1)=""),"",
IF(AND(R12="Fuerte",MID(U12,1,SEARCH(" =",U12:U12,1)-1)="Fuerte"),"Fuerte",
IF(AND(R12="Moderado",MID(U12,1,SEARCH(" =",U12:U12,1)-1)="Moderado"),"Moderado",
IF(OR(R12="Débil",MID(U12,1,SEARCH(" =",U12:U12,1)-1)="Débil"),"Débil",
IF(OR(R12="Fuerte",MID(U12,1,SEARCH(" =",U12:U12,1)-1)="Moderado"),"Moderado",
IF(OR(R12="Moderado",MID(U12,1,SEARCH(" =",U12:U12,1)-1)="Fuerte"),"Moderado","")))))),"")</f>
        <v/>
      </c>
      <c r="W12" s="169" t="str">
        <f>IF(AND(S12="",S13="",S14=""),"",AVERAGE(S12:S14))</f>
        <v/>
      </c>
      <c r="X12" s="169" t="str">
        <f>IF(W12="","",
IF(W12=100,"Fuerte",
IF(W12&lt;50,"Débil",
IF(OR(W12&gt;=50,W12&lt;100),"Moderado",""))))</f>
        <v/>
      </c>
      <c r="Y12" s="172" t="str">
        <f>IF(X12="","",IF(X12="Fuerte","NO","SI"))</f>
        <v/>
      </c>
      <c r="Z12" s="135"/>
      <c r="AA12" s="163"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166"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x14ac:dyDescent="0.3">
      <c r="A13" s="133"/>
      <c r="B13" s="159"/>
      <c r="C13" s="105"/>
      <c r="D13" s="105"/>
      <c r="E13" s="69"/>
      <c r="F13" s="69"/>
      <c r="G13" s="69"/>
      <c r="H13" s="71"/>
      <c r="I13" s="71"/>
      <c r="J13" s="71"/>
      <c r="K13" s="55"/>
      <c r="L13" s="55"/>
      <c r="M13" s="55"/>
      <c r="N13" s="55"/>
      <c r="O13" s="55"/>
      <c r="P13" s="55"/>
      <c r="Q13" s="55"/>
      <c r="R13" s="50" t="str">
        <f t="shared" ref="R13" si="6">IF(AND(S13&gt;=0,S13&lt;=85),"Débil",
IF(AND(S13&gt;=86,S13&lt;=95),"Moderado",
IF(AND(S13&gt;=96,S13&lt;=100),"Fuerte","")))</f>
        <v/>
      </c>
      <c r="S13" s="50"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50" t="str">
        <f t="shared" ref="T13" si="7">IF(OR(S13="",S13="Finalice la valoración del control para emitir su calificación"),"",IF(S13&lt;96,"Debe establecer un plan de acción en la hoja No. 7, que permita tener un control bien diseñado.","No debe establecer un plan de acción para mejorar el diseño del control."))</f>
        <v/>
      </c>
      <c r="U13" s="49"/>
      <c r="V13" s="50" t="str">
        <f t="shared" ref="V13" si="8">IFERROR(IF(OR(R13="",MID(U13,1,SEARCH(" =",U13:U13,1)-1)=""),"",
IF(AND(R13="Fuerte",MID(U13,1,SEARCH(" =",U13:U13,1)-1)="Fuerte"),"Fuerte",
IF(AND(R13="Moderado",MID(U13,1,SEARCH(" =",U13:U13,1)-1)="Moderado"),"Moderado",
IF(OR(R13="Débil",MID(U13,1,SEARCH(" =",U13:U13,1)-1)="Débil"),"Débil",
IF(OR(R13="Fuerte",MID(U13,1,SEARCH(" =",U13:U13,1)-1)="Moderado"),"Moderado",
IF(OR(R13="Moderado",MID(U13,1,SEARCH(" =",U13:U13,1)-1)="Fuerte"),"Moderado","")))))),"")</f>
        <v/>
      </c>
      <c r="W13" s="170"/>
      <c r="X13" s="170"/>
      <c r="Y13" s="173"/>
      <c r="Z13" s="136"/>
      <c r="AA13" s="164"/>
      <c r="AB13" s="167"/>
      <c r="AC13" s="3"/>
      <c r="AD13" s="3"/>
      <c r="AE13" s="3"/>
      <c r="AF13" s="3"/>
      <c r="AG13" s="3"/>
      <c r="AH13" s="3"/>
      <c r="AI13" s="3"/>
      <c r="AJ13" s="3"/>
      <c r="AK13" s="3"/>
      <c r="AL13" s="3"/>
      <c r="AM13" s="3"/>
      <c r="AN13" s="3"/>
      <c r="AO13" s="3"/>
      <c r="AP13" s="3"/>
      <c r="AQ13" s="3"/>
      <c r="AR13" s="3"/>
    </row>
    <row r="14" spans="1:44" ht="45.75" customHeight="1" x14ac:dyDescent="0.3">
      <c r="A14" s="133"/>
      <c r="B14" s="159"/>
      <c r="C14" s="105"/>
      <c r="D14" s="105"/>
      <c r="E14" s="69"/>
      <c r="F14" s="69"/>
      <c r="G14" s="69"/>
      <c r="H14" s="71"/>
      <c r="I14" s="71"/>
      <c r="J14" s="71"/>
      <c r="K14" s="55"/>
      <c r="L14" s="55"/>
      <c r="M14" s="55"/>
      <c r="N14" s="55"/>
      <c r="O14" s="55"/>
      <c r="P14" s="55"/>
      <c r="Q14" s="55"/>
      <c r="R14" s="50" t="str">
        <f t="shared" ref="R14" si="9">IF(AND(S14&gt;=0,S14&lt;=85),"Débil",
IF(AND(S14&gt;=86,S14&lt;=95),"Moderado",
IF(AND(S14&gt;=96,S14&lt;=100),"Fuerte","")))</f>
        <v/>
      </c>
      <c r="S14" s="50"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50" t="str">
        <f t="shared" ref="T14" si="10">IF(OR(S14="",S14="Finalice la valoración del control para emitir su calificación"),"",IF(S14&lt;96,"Debe establecer un plan de acción en la hoja No. 7, que permita tener un control bien diseñado.","No debe establecer un plan de acción para mejorar el diseño del control."))</f>
        <v/>
      </c>
      <c r="U14" s="49"/>
      <c r="V14" s="50" t="str">
        <f t="shared" ref="V14" si="11">IFERROR(IF(OR(R14="",MID(U14,1,SEARCH(" =",U14:U14,1)-1)=""),"",
IF(AND(R14="Fuerte",MID(U14,1,SEARCH(" =",U14:U14,1)-1)="Fuerte"),"Fuerte",
IF(AND(R14="Moderado",MID(U14,1,SEARCH(" =",U14:U14,1)-1)="Moderado"),"Moderado",
IF(OR(R14="Débil",MID(U14,1,SEARCH(" =",U14:U14,1)-1)="Débil"),"Débil",
IF(OR(R14="Fuerte",MID(U14,1,SEARCH(" =",U14:U14,1)-1)="Moderado"),"Moderado",
IF(OR(R14="Moderado",MID(U14,1,SEARCH(" =",U14:U14,1)-1)="Fuerte"),"Moderado","")))))),"")</f>
        <v/>
      </c>
      <c r="W14" s="171"/>
      <c r="X14" s="171"/>
      <c r="Y14" s="174"/>
      <c r="Z14" s="137"/>
      <c r="AA14" s="165"/>
      <c r="AB14" s="168"/>
      <c r="AC14" s="3"/>
      <c r="AD14" s="3"/>
      <c r="AE14" s="3"/>
      <c r="AF14" s="3"/>
      <c r="AG14" s="3"/>
      <c r="AH14" s="3"/>
      <c r="AI14" s="3"/>
      <c r="AJ14" s="3"/>
      <c r="AK14" s="3"/>
      <c r="AL14" s="3"/>
      <c r="AM14" s="3"/>
      <c r="AN14" s="3"/>
      <c r="AO14" s="3"/>
      <c r="AP14" s="3"/>
      <c r="AQ14" s="3"/>
      <c r="AR14" s="3"/>
    </row>
    <row r="15" spans="1:44" ht="45.75" customHeight="1" x14ac:dyDescent="0.3">
      <c r="A15" s="133">
        <v>3</v>
      </c>
      <c r="B15" s="15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69"/>
      <c r="F15" s="69"/>
      <c r="G15" s="69"/>
      <c r="H15" s="71"/>
      <c r="I15" s="71"/>
      <c r="J15" s="71"/>
      <c r="K15" s="55"/>
      <c r="L15" s="55"/>
      <c r="M15" s="55"/>
      <c r="N15" s="55"/>
      <c r="O15" s="55"/>
      <c r="P15" s="55"/>
      <c r="Q15" s="55"/>
      <c r="R15" s="50" t="str">
        <f t="shared" ref="R15" si="12">IF(AND(S15&gt;=0,S15&lt;=85),"Débil",
IF(AND(S15&gt;=86,S15&lt;=95),"Moderado",
IF(AND(S15&gt;=96,S15&lt;=100),"Fuerte","")))</f>
        <v/>
      </c>
      <c r="S15" s="50"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50" t="str">
        <f t="shared" ref="T15" si="13">IF(OR(S15="",S15="Finalice la valoración del control para emitir su calificación"),"",IF(S15&lt;96,"Debe establecer un plan de acción en la hoja No. 7, que permita tener un control bien diseñado.","No debe establecer un plan de acción para mejorar el diseño del control."))</f>
        <v/>
      </c>
      <c r="U15" s="49"/>
      <c r="V15" s="50" t="str">
        <f t="shared" ref="V15" si="14">IFERROR(IF(OR(R15="",MID(U15,1,SEARCH(" =",U15:U15,1)-1)=""),"",
IF(AND(R15="Fuerte",MID(U15,1,SEARCH(" =",U15:U15,1)-1)="Fuerte"),"Fuerte",
IF(AND(R15="Moderado",MID(U15,1,SEARCH(" =",U15:U15,1)-1)="Moderado"),"Moderado",
IF(OR(R15="Débil",MID(U15,1,SEARCH(" =",U15:U15,1)-1)="Débil"),"Débil",
IF(OR(R15="Fuerte",MID(U15,1,SEARCH(" =",U15:U15,1)-1)="Moderado"),"Moderado",
IF(OR(R15="Moderado",MID(U15,1,SEARCH(" =",U15:U15,1)-1)="Fuerte"),"Moderado","")))))),"")</f>
        <v/>
      </c>
      <c r="W15" s="169" t="str">
        <f>IF(AND(S15="",S16="",S17=""),"",AVERAGE(S15:S17))</f>
        <v/>
      </c>
      <c r="X15" s="169" t="str">
        <f>IF(W15="","",
IF(W15=100,"Fuerte",
IF(W15&lt;50,"Débil",
IF(OR(W15&gt;=50,W15&lt;100),"Moderado",""))))</f>
        <v/>
      </c>
      <c r="Y15" s="172" t="str">
        <f>IF(X15="","",IF(X15="Fuerte","NO","SI"))</f>
        <v/>
      </c>
      <c r="Z15" s="135"/>
      <c r="AA15" s="163"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166"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x14ac:dyDescent="0.3">
      <c r="A16" s="133"/>
      <c r="B16" s="159"/>
      <c r="C16" s="105"/>
      <c r="D16" s="105"/>
      <c r="E16" s="69"/>
      <c r="F16" s="69"/>
      <c r="G16" s="69"/>
      <c r="H16" s="71"/>
      <c r="I16" s="71"/>
      <c r="J16" s="71"/>
      <c r="K16" s="55"/>
      <c r="L16" s="55"/>
      <c r="M16" s="55"/>
      <c r="N16" s="55"/>
      <c r="O16" s="55"/>
      <c r="P16" s="55"/>
      <c r="Q16" s="55"/>
      <c r="R16" s="50" t="str">
        <f t="shared" ref="R16:R17" si="15">IF(AND(S16&gt;=0,S16&lt;=85),"Débil",
IF(AND(S16&gt;=86,S16&lt;=95),"Moderado",
IF(AND(S16&gt;=96,S16&lt;=100),"Fuerte","")))</f>
        <v/>
      </c>
      <c r="S16" s="50"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50" t="str">
        <f t="shared" ref="T16:T17" si="16">IF(OR(S16="",S16="Finalice la valoración del control para emitir su calificación"),"",IF(S16&lt;96,"Debe establecer un plan de acción en la hoja No. 7, que permita tener un control bien diseñado.","No debe establecer un plan de acción para mejorar el diseño del control."))</f>
        <v/>
      </c>
      <c r="U16" s="49"/>
      <c r="V16" s="50" t="str">
        <f t="shared" ref="V16:V17" si="17">IFERROR(IF(OR(R16="",MID(U16,1,SEARCH(" =",U16:U16,1)-1)=""),"",
IF(AND(R16="Fuerte",MID(U16,1,SEARCH(" =",U16:U16,1)-1)="Fuerte"),"Fuerte",
IF(AND(R16="Moderado",MID(U16,1,SEARCH(" =",U16:U16,1)-1)="Moderado"),"Moderado",
IF(OR(R16="Débil",MID(U16,1,SEARCH(" =",U16:U16,1)-1)="Débil"),"Débil",
IF(OR(R16="Fuerte",MID(U16,1,SEARCH(" =",U16:U16,1)-1)="Moderado"),"Moderado",
IF(OR(R16="Moderado",MID(U16,1,SEARCH(" =",U16:U16,1)-1)="Fuerte"),"Moderado","")))))),"")</f>
        <v/>
      </c>
      <c r="W16" s="170"/>
      <c r="X16" s="170"/>
      <c r="Y16" s="173"/>
      <c r="Z16" s="136"/>
      <c r="AA16" s="164"/>
      <c r="AB16" s="167"/>
      <c r="AC16" s="3"/>
      <c r="AD16" s="3"/>
      <c r="AE16" s="3"/>
      <c r="AF16" s="3"/>
      <c r="AG16" s="3"/>
      <c r="AH16" s="3"/>
      <c r="AI16" s="3"/>
      <c r="AJ16" s="3"/>
      <c r="AK16" s="3"/>
      <c r="AL16" s="3"/>
      <c r="AM16" s="3"/>
      <c r="AN16" s="3"/>
      <c r="AO16" s="3"/>
      <c r="AP16" s="3"/>
      <c r="AQ16" s="3"/>
      <c r="AR16" s="3"/>
    </row>
    <row r="17" spans="1:44" ht="45.75" customHeight="1" x14ac:dyDescent="0.3">
      <c r="A17" s="133"/>
      <c r="B17" s="159"/>
      <c r="C17" s="105"/>
      <c r="D17" s="105"/>
      <c r="E17" s="69"/>
      <c r="F17" s="69"/>
      <c r="G17" s="69"/>
      <c r="H17" s="71"/>
      <c r="I17" s="71"/>
      <c r="J17" s="71"/>
      <c r="K17" s="55"/>
      <c r="L17" s="55"/>
      <c r="M17" s="55"/>
      <c r="N17" s="55"/>
      <c r="O17" s="55"/>
      <c r="P17" s="55"/>
      <c r="Q17" s="55"/>
      <c r="R17" s="50" t="str">
        <f t="shared" si="15"/>
        <v/>
      </c>
      <c r="S17" s="50"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50" t="str">
        <f t="shared" si="16"/>
        <v/>
      </c>
      <c r="U17" s="49"/>
      <c r="V17" s="50" t="str">
        <f t="shared" si="17"/>
        <v/>
      </c>
      <c r="W17" s="171"/>
      <c r="X17" s="171"/>
      <c r="Y17" s="174"/>
      <c r="Z17" s="137"/>
      <c r="AA17" s="165"/>
      <c r="AB17" s="168"/>
      <c r="AC17" s="3"/>
      <c r="AD17" s="3"/>
      <c r="AE17" s="3"/>
      <c r="AF17" s="3"/>
      <c r="AG17" s="3"/>
      <c r="AH17" s="3"/>
      <c r="AI17" s="3"/>
      <c r="AJ17" s="3"/>
      <c r="AK17" s="3"/>
      <c r="AL17" s="3"/>
      <c r="AM17" s="3"/>
      <c r="AN17" s="3"/>
      <c r="AO17" s="3"/>
      <c r="AP17" s="3"/>
      <c r="AQ17" s="3"/>
      <c r="AR17" s="3"/>
    </row>
    <row r="18" spans="1:44" ht="45.75" customHeight="1" x14ac:dyDescent="0.3">
      <c r="A18" s="133">
        <v>4</v>
      </c>
      <c r="B18" s="15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69"/>
      <c r="F18" s="69"/>
      <c r="G18" s="69"/>
      <c r="H18" s="71"/>
      <c r="I18" s="71"/>
      <c r="J18" s="71"/>
      <c r="K18" s="55"/>
      <c r="L18" s="55"/>
      <c r="M18" s="55"/>
      <c r="N18" s="55"/>
      <c r="O18" s="55"/>
      <c r="P18" s="55"/>
      <c r="Q18" s="55"/>
      <c r="R18" s="50" t="str">
        <f t="shared" ref="R18" si="18">IF(AND(S18&gt;=0,S18&lt;=85),"Débil",
IF(AND(S18&gt;=86,S18&lt;=95),"Moderado",
IF(AND(S18&gt;=96,S18&lt;=100),"Fuerte","")))</f>
        <v/>
      </c>
      <c r="S18" s="50"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50" t="str">
        <f t="shared" ref="T18" si="19">IF(OR(S18="",S18="Finalice la valoración del control para emitir su calificación"),"",IF(S18&lt;96,"Debe establecer un plan de acción en la hoja No. 7, que permita tener un control bien diseñado.","No debe establecer un plan de acción para mejorar el diseño del control."))</f>
        <v/>
      </c>
      <c r="U18" s="49"/>
      <c r="V18" s="50" t="str">
        <f t="shared" ref="V18" si="20">IFERROR(IF(OR(R18="",MID(U18,1,SEARCH(" =",U18:U18,1)-1)=""),"",
IF(AND(R18="Fuerte",MID(U18,1,SEARCH(" =",U18:U18,1)-1)="Fuerte"),"Fuerte",
IF(AND(R18="Moderado",MID(U18,1,SEARCH(" =",U18:U18,1)-1)="Moderado"),"Moderado",
IF(OR(R18="Débil",MID(U18,1,SEARCH(" =",U18:U18,1)-1)="Débil"),"Débil",
IF(OR(R18="Fuerte",MID(U18,1,SEARCH(" =",U18:U18,1)-1)="Moderado"),"Moderado",
IF(OR(R18="Moderado",MID(U18,1,SEARCH(" =",U18:U18,1)-1)="Fuerte"),"Moderado","")))))),"")</f>
        <v/>
      </c>
      <c r="W18" s="169" t="str">
        <f t="shared" ref="W18" si="21">IF(AND(S18="",S19="",S20=""),"",AVERAGE(S18:S20))</f>
        <v/>
      </c>
      <c r="X18" s="169" t="str">
        <f t="shared" ref="X18" si="22">IF(W18="","",
IF(W18=100,"Fuerte",
IF(W18&lt;50,"Débil",
IF(OR(W18&gt;=50,W18&lt;100),"Moderado",""))))</f>
        <v/>
      </c>
      <c r="Y18" s="172" t="str">
        <f t="shared" ref="Y18" si="23">IF(X18="","",IF(X18="Fuerte","NO","SI"))</f>
        <v/>
      </c>
      <c r="Z18" s="135"/>
      <c r="AA18" s="163" t="str">
        <f t="shared" ref="AA18" si="24">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166"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x14ac:dyDescent="0.3">
      <c r="A19" s="133"/>
      <c r="B19" s="159"/>
      <c r="C19" s="105"/>
      <c r="D19" s="105"/>
      <c r="E19" s="69"/>
      <c r="F19" s="69"/>
      <c r="G19" s="69"/>
      <c r="H19" s="71"/>
      <c r="I19" s="71"/>
      <c r="J19" s="71"/>
      <c r="K19" s="55"/>
      <c r="L19" s="55"/>
      <c r="M19" s="55"/>
      <c r="N19" s="55"/>
      <c r="O19" s="55"/>
      <c r="P19" s="55"/>
      <c r="Q19" s="55"/>
      <c r="R19" s="50" t="str">
        <f t="shared" ref="R19:R20" si="25">IF(AND(S19&gt;=0,S19&lt;=85),"Débil",
IF(AND(S19&gt;=86,S19&lt;=95),"Moderado",
IF(AND(S19&gt;=96,S19&lt;=100),"Fuerte","")))</f>
        <v/>
      </c>
      <c r="S19" s="50"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50" t="str">
        <f t="shared" ref="T19:T20" si="26">IF(OR(S19="",S19="Finalice la valoración del control para emitir su calificación"),"",IF(S19&lt;96,"Debe establecer un plan de acción en la hoja No. 7, que permita tener un control bien diseñado.","No debe establecer un plan de acción para mejorar el diseño del control."))</f>
        <v/>
      </c>
      <c r="U19" s="49"/>
      <c r="V19" s="50" t="str">
        <f t="shared" ref="V19:V20" si="27">IFERROR(IF(OR(R19="",MID(U19,1,SEARCH(" =",U19:U19,1)-1)=""),"",
IF(AND(R19="Fuerte",MID(U19,1,SEARCH(" =",U19:U19,1)-1)="Fuerte"),"Fuerte",
IF(AND(R19="Moderado",MID(U19,1,SEARCH(" =",U19:U19,1)-1)="Moderado"),"Moderado",
IF(OR(R19="Débil",MID(U19,1,SEARCH(" =",U19:U19,1)-1)="Débil"),"Débil",
IF(OR(R19="Fuerte",MID(U19,1,SEARCH(" =",U19:U19,1)-1)="Moderado"),"Moderado",
IF(OR(R19="Moderado",MID(U19,1,SEARCH(" =",U19:U19,1)-1)="Fuerte"),"Moderado","")))))),"")</f>
        <v/>
      </c>
      <c r="W19" s="170"/>
      <c r="X19" s="170"/>
      <c r="Y19" s="173"/>
      <c r="Z19" s="136"/>
      <c r="AA19" s="164"/>
      <c r="AB19" s="167"/>
      <c r="AC19" s="3"/>
      <c r="AD19" s="3"/>
      <c r="AE19" s="3"/>
      <c r="AF19" s="3"/>
      <c r="AG19" s="3"/>
      <c r="AH19" s="3"/>
      <c r="AI19" s="3"/>
      <c r="AJ19" s="3"/>
      <c r="AK19" s="3"/>
      <c r="AL19" s="3"/>
      <c r="AM19" s="3"/>
      <c r="AN19" s="3"/>
      <c r="AO19" s="3"/>
      <c r="AP19" s="3"/>
      <c r="AQ19" s="3"/>
      <c r="AR19" s="3"/>
    </row>
    <row r="20" spans="1:44" ht="45.75" customHeight="1" x14ac:dyDescent="0.3">
      <c r="A20" s="133"/>
      <c r="B20" s="159"/>
      <c r="C20" s="105"/>
      <c r="D20" s="105"/>
      <c r="E20" s="69"/>
      <c r="F20" s="69"/>
      <c r="G20" s="69"/>
      <c r="H20" s="71"/>
      <c r="I20" s="71"/>
      <c r="J20" s="71"/>
      <c r="K20" s="55"/>
      <c r="L20" s="55"/>
      <c r="M20" s="55"/>
      <c r="N20" s="55"/>
      <c r="O20" s="55"/>
      <c r="P20" s="55"/>
      <c r="Q20" s="55"/>
      <c r="R20" s="50" t="str">
        <f t="shared" si="25"/>
        <v/>
      </c>
      <c r="S20" s="50"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50" t="str">
        <f t="shared" si="26"/>
        <v/>
      </c>
      <c r="U20" s="49"/>
      <c r="V20" s="50" t="str">
        <f t="shared" si="27"/>
        <v/>
      </c>
      <c r="W20" s="171"/>
      <c r="X20" s="171"/>
      <c r="Y20" s="174"/>
      <c r="Z20" s="137"/>
      <c r="AA20" s="165"/>
      <c r="AB20" s="168"/>
      <c r="AC20" s="3"/>
      <c r="AD20" s="3"/>
      <c r="AE20" s="3"/>
      <c r="AF20" s="3"/>
      <c r="AG20" s="3"/>
      <c r="AH20" s="3"/>
      <c r="AI20" s="3"/>
      <c r="AJ20" s="3"/>
      <c r="AK20" s="3"/>
      <c r="AL20" s="3"/>
      <c r="AM20" s="3"/>
      <c r="AN20" s="3"/>
      <c r="AO20" s="3"/>
      <c r="AP20" s="3"/>
      <c r="AQ20" s="3"/>
      <c r="AR20" s="3"/>
    </row>
    <row r="21" spans="1:44" ht="45.75" customHeight="1" x14ac:dyDescent="0.3">
      <c r="A21" s="133">
        <v>5</v>
      </c>
      <c r="B21" s="15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69"/>
      <c r="F21" s="69"/>
      <c r="G21" s="69"/>
      <c r="H21" s="71"/>
      <c r="I21" s="71"/>
      <c r="J21" s="71"/>
      <c r="K21" s="55"/>
      <c r="L21" s="55"/>
      <c r="M21" s="55"/>
      <c r="N21" s="55"/>
      <c r="O21" s="55"/>
      <c r="P21" s="55"/>
      <c r="Q21" s="55"/>
      <c r="R21" s="50" t="str">
        <f t="shared" ref="R21" si="28">IF(AND(S21&gt;=0,S21&lt;=85),"Débil",
IF(AND(S21&gt;=86,S21&lt;=95),"Moderado",
IF(AND(S21&gt;=96,S21&lt;=100),"Fuerte","")))</f>
        <v/>
      </c>
      <c r="S21" s="50"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50" t="str">
        <f t="shared" ref="T21" si="29">IF(OR(S21="",S21="Finalice la valoración del control para emitir su calificación"),"",IF(S21&lt;96,"Debe establecer un plan de acción en la hoja No. 7, que permita tener un control bien diseñado.","No debe establecer un plan de acción para mejorar el diseño del control."))</f>
        <v/>
      </c>
      <c r="U21" s="49"/>
      <c r="V21" s="50" t="str">
        <f t="shared" ref="V21" si="30">IFERROR(IF(OR(R21="",MID(U21,1,SEARCH(" =",U21:U21,1)-1)=""),"",
IF(AND(R21="Fuerte",MID(U21,1,SEARCH(" =",U21:U21,1)-1)="Fuerte"),"Fuerte",
IF(AND(R21="Moderado",MID(U21,1,SEARCH(" =",U21:U21,1)-1)="Moderado"),"Moderado",
IF(OR(R21="Débil",MID(U21,1,SEARCH(" =",U21:U21,1)-1)="Débil"),"Débil",
IF(OR(R21="Fuerte",MID(U21,1,SEARCH(" =",U21:U21,1)-1)="Moderado"),"Moderado",
IF(OR(R21="Moderado",MID(U21,1,SEARCH(" =",U21:U21,1)-1)="Fuerte"),"Moderado","")))))),"")</f>
        <v/>
      </c>
      <c r="W21" s="169" t="str">
        <f t="shared" ref="W21" si="31">IF(AND(S21="",S22="",S23=""),"",AVERAGE(S21:S23))</f>
        <v/>
      </c>
      <c r="X21" s="169" t="str">
        <f t="shared" ref="X21" si="32">IF(W21="","",
IF(W21=100,"Fuerte",
IF(W21&lt;50,"Débil",
IF(OR(W21&gt;=50,W21&lt;100),"Moderado",""))))</f>
        <v/>
      </c>
      <c r="Y21" s="172" t="str">
        <f t="shared" ref="Y21" si="33">IF(X21="","",IF(X21="Fuerte","NO","SI"))</f>
        <v/>
      </c>
      <c r="Z21" s="135"/>
      <c r="AA21" s="163" t="str">
        <f t="shared" ref="AA21" si="34">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166"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x14ac:dyDescent="0.3">
      <c r="A22" s="133"/>
      <c r="B22" s="159"/>
      <c r="C22" s="105"/>
      <c r="D22" s="105"/>
      <c r="E22" s="69"/>
      <c r="F22" s="69"/>
      <c r="G22" s="69"/>
      <c r="H22" s="71"/>
      <c r="I22" s="71"/>
      <c r="J22" s="71"/>
      <c r="K22" s="55"/>
      <c r="L22" s="55"/>
      <c r="M22" s="55"/>
      <c r="N22" s="55"/>
      <c r="O22" s="55"/>
      <c r="P22" s="55"/>
      <c r="Q22" s="55"/>
      <c r="R22" s="50" t="str">
        <f t="shared" ref="R22:R23" si="35">IF(AND(S22&gt;=0,S22&lt;=85),"Débil",
IF(AND(S22&gt;=86,S22&lt;=95),"Moderado",
IF(AND(S22&gt;=96,S22&lt;=100),"Fuerte","")))</f>
        <v/>
      </c>
      <c r="S22" s="50"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50" t="str">
        <f t="shared" ref="T22:T23" si="36">IF(OR(S22="",S22="Finalice la valoración del control para emitir su calificación"),"",IF(S22&lt;96,"Debe establecer un plan de acción en la hoja No. 7, que permita tener un control bien diseñado.","No debe establecer un plan de acción para mejorar el diseño del control."))</f>
        <v/>
      </c>
      <c r="U22" s="49"/>
      <c r="V22" s="50" t="str">
        <f t="shared" ref="V22:V23" si="37">IFERROR(IF(OR(R22="",MID(U22,1,SEARCH(" =",U22:U22,1)-1)=""),"",
IF(AND(R22="Fuerte",MID(U22,1,SEARCH(" =",U22:U22,1)-1)="Fuerte"),"Fuerte",
IF(AND(R22="Moderado",MID(U22,1,SEARCH(" =",U22:U22,1)-1)="Moderado"),"Moderado",
IF(OR(R22="Débil",MID(U22,1,SEARCH(" =",U22:U22,1)-1)="Débil"),"Débil",
IF(OR(R22="Fuerte",MID(U22,1,SEARCH(" =",U22:U22,1)-1)="Moderado"),"Moderado",
IF(OR(R22="Moderado",MID(U22,1,SEARCH(" =",U22:U22,1)-1)="Fuerte"),"Moderado","")))))),"")</f>
        <v/>
      </c>
      <c r="W22" s="170"/>
      <c r="X22" s="170"/>
      <c r="Y22" s="173"/>
      <c r="Z22" s="136"/>
      <c r="AA22" s="164"/>
      <c r="AB22" s="167"/>
      <c r="AC22" s="3"/>
      <c r="AD22" s="3"/>
      <c r="AE22" s="3"/>
      <c r="AF22" s="3"/>
      <c r="AG22" s="3"/>
      <c r="AH22" s="3"/>
      <c r="AI22" s="3"/>
      <c r="AJ22" s="3"/>
      <c r="AK22" s="3"/>
      <c r="AL22" s="3"/>
      <c r="AM22" s="3"/>
      <c r="AN22" s="3"/>
      <c r="AO22" s="3"/>
      <c r="AP22" s="3"/>
      <c r="AQ22" s="3"/>
      <c r="AR22" s="3"/>
    </row>
    <row r="23" spans="1:44" ht="45.75" customHeight="1" x14ac:dyDescent="0.3">
      <c r="A23" s="133"/>
      <c r="B23" s="159"/>
      <c r="C23" s="105"/>
      <c r="D23" s="105"/>
      <c r="E23" s="69"/>
      <c r="F23" s="69"/>
      <c r="G23" s="69"/>
      <c r="H23" s="71"/>
      <c r="I23" s="71"/>
      <c r="J23" s="71"/>
      <c r="K23" s="55"/>
      <c r="L23" s="55"/>
      <c r="M23" s="55"/>
      <c r="N23" s="55"/>
      <c r="O23" s="55"/>
      <c r="P23" s="55"/>
      <c r="Q23" s="55"/>
      <c r="R23" s="50" t="str">
        <f t="shared" si="35"/>
        <v/>
      </c>
      <c r="S23" s="50"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50" t="str">
        <f t="shared" si="36"/>
        <v/>
      </c>
      <c r="U23" s="49"/>
      <c r="V23" s="50" t="str">
        <f t="shared" si="37"/>
        <v/>
      </c>
      <c r="W23" s="171"/>
      <c r="X23" s="171"/>
      <c r="Y23" s="174"/>
      <c r="Z23" s="137"/>
      <c r="AA23" s="165"/>
      <c r="AB23" s="168"/>
      <c r="AC23" s="3"/>
      <c r="AD23" s="3"/>
      <c r="AE23" s="3"/>
      <c r="AF23" s="3"/>
      <c r="AG23" s="3"/>
      <c r="AH23" s="3"/>
      <c r="AI23" s="3"/>
      <c r="AJ23" s="3"/>
      <c r="AK23" s="3"/>
      <c r="AL23" s="3"/>
      <c r="AM23" s="3"/>
      <c r="AN23" s="3"/>
      <c r="AO23" s="3"/>
      <c r="AP23" s="3"/>
      <c r="AQ23" s="3"/>
      <c r="AR23" s="3"/>
    </row>
    <row r="24" spans="1:44" ht="45.75" customHeight="1" x14ac:dyDescent="0.3">
      <c r="A24" s="133">
        <v>6</v>
      </c>
      <c r="B24" s="15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69"/>
      <c r="F24" s="69"/>
      <c r="G24" s="69"/>
      <c r="H24" s="71"/>
      <c r="I24" s="71"/>
      <c r="J24" s="71"/>
      <c r="K24" s="55"/>
      <c r="L24" s="55"/>
      <c r="M24" s="55"/>
      <c r="N24" s="55"/>
      <c r="O24" s="55"/>
      <c r="P24" s="55"/>
      <c r="Q24" s="55"/>
      <c r="R24" s="50" t="str">
        <f t="shared" ref="R24" si="38">IF(AND(S24&gt;=0,S24&lt;=85),"Débil",
IF(AND(S24&gt;=86,S24&lt;=95),"Moderado",
IF(AND(S24&gt;=96,S24&lt;=100),"Fuerte","")))</f>
        <v/>
      </c>
      <c r="S24" s="50"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50" t="str">
        <f t="shared" ref="T24" si="39">IF(OR(S24="",S24="Finalice la valoración del control para emitir su calificación"),"",IF(S24&lt;96,"Debe establecer un plan de acción en la hoja No. 7, que permita tener un control bien diseñado.","No debe establecer un plan de acción para mejorar el diseño del control."))</f>
        <v/>
      </c>
      <c r="U24" s="49"/>
      <c r="V24" s="50" t="str">
        <f t="shared" ref="V24" si="40">IFERROR(IF(OR(R24="",MID(U24,1,SEARCH(" =",U24:U24,1)-1)=""),"",
IF(AND(R24="Fuerte",MID(U24,1,SEARCH(" =",U24:U24,1)-1)="Fuerte"),"Fuerte",
IF(AND(R24="Moderado",MID(U24,1,SEARCH(" =",U24:U24,1)-1)="Moderado"),"Moderado",
IF(OR(R24="Débil",MID(U24,1,SEARCH(" =",U24:U24,1)-1)="Débil"),"Débil",
IF(OR(R24="Fuerte",MID(U24,1,SEARCH(" =",U24:U24,1)-1)="Moderado"),"Moderado",
IF(OR(R24="Moderado",MID(U24,1,SEARCH(" =",U24:U24,1)-1)="Fuerte"),"Moderado","")))))),"")</f>
        <v/>
      </c>
      <c r="W24" s="169" t="str">
        <f t="shared" ref="W24" si="41">IF(AND(S24="",S25="",S26=""),"",AVERAGE(S24:S26))</f>
        <v/>
      </c>
      <c r="X24" s="169" t="str">
        <f t="shared" ref="X24" si="42">IF(W24="","",
IF(W24=100,"Fuerte",
IF(W24&lt;50,"Débil",
IF(OR(W24&gt;=50,W24&lt;100),"Moderado",""))))</f>
        <v/>
      </c>
      <c r="Y24" s="172" t="str">
        <f t="shared" ref="Y24" si="43">IF(X24="","",IF(X24="Fuerte","NO","SI"))</f>
        <v/>
      </c>
      <c r="Z24" s="135"/>
      <c r="AA24" s="163" t="str">
        <f t="shared" ref="AA24" si="44">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166"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x14ac:dyDescent="0.3">
      <c r="A25" s="133"/>
      <c r="B25" s="159"/>
      <c r="C25" s="105"/>
      <c r="D25" s="105"/>
      <c r="E25" s="69"/>
      <c r="F25" s="69"/>
      <c r="G25" s="69"/>
      <c r="H25" s="71"/>
      <c r="I25" s="71"/>
      <c r="J25" s="71"/>
      <c r="K25" s="55"/>
      <c r="L25" s="55"/>
      <c r="M25" s="55"/>
      <c r="N25" s="55"/>
      <c r="O25" s="55"/>
      <c r="P25" s="55"/>
      <c r="Q25" s="55"/>
      <c r="R25" s="50" t="str">
        <f t="shared" ref="R25:R26" si="45">IF(AND(S25&gt;=0,S25&lt;=85),"Débil",
IF(AND(S25&gt;=86,S25&lt;=95),"Moderado",
IF(AND(S25&gt;=96,S25&lt;=100),"Fuerte","")))</f>
        <v/>
      </c>
      <c r="S25" s="50"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50" t="str">
        <f t="shared" ref="T25:T26" si="46">IF(OR(S25="",S25="Finalice la valoración del control para emitir su calificación"),"",IF(S25&lt;96,"Debe establecer un plan de acción en la hoja No. 7, que permita tener un control bien diseñado.","No debe establecer un plan de acción para mejorar el diseño del control."))</f>
        <v/>
      </c>
      <c r="U25" s="49"/>
      <c r="V25" s="50" t="str">
        <f t="shared" ref="V25:V26" si="47">IFERROR(IF(OR(R25="",MID(U25,1,SEARCH(" =",U25:U25,1)-1)=""),"",
IF(AND(R25="Fuerte",MID(U25,1,SEARCH(" =",U25:U25,1)-1)="Fuerte"),"Fuerte",
IF(AND(R25="Moderado",MID(U25,1,SEARCH(" =",U25:U25,1)-1)="Moderado"),"Moderado",
IF(OR(R25="Débil",MID(U25,1,SEARCH(" =",U25:U25,1)-1)="Débil"),"Débil",
IF(OR(R25="Fuerte",MID(U25,1,SEARCH(" =",U25:U25,1)-1)="Moderado"),"Moderado",
IF(OR(R25="Moderado",MID(U25,1,SEARCH(" =",U25:U25,1)-1)="Fuerte"),"Moderado","")))))),"")</f>
        <v/>
      </c>
      <c r="W25" s="170"/>
      <c r="X25" s="170"/>
      <c r="Y25" s="173"/>
      <c r="Z25" s="136"/>
      <c r="AA25" s="164"/>
      <c r="AB25" s="167"/>
      <c r="AC25" s="3"/>
      <c r="AD25" s="3"/>
      <c r="AE25" s="3"/>
      <c r="AF25" s="3"/>
      <c r="AG25" s="3"/>
      <c r="AH25" s="3"/>
      <c r="AI25" s="3"/>
      <c r="AJ25" s="3"/>
      <c r="AK25" s="3"/>
      <c r="AL25" s="3"/>
      <c r="AM25" s="3"/>
      <c r="AN25" s="3"/>
      <c r="AO25" s="3"/>
      <c r="AP25" s="3"/>
      <c r="AQ25" s="3"/>
      <c r="AR25" s="3"/>
    </row>
    <row r="26" spans="1:44" ht="45.75" customHeight="1" x14ac:dyDescent="0.3">
      <c r="A26" s="133"/>
      <c r="B26" s="159"/>
      <c r="C26" s="105"/>
      <c r="D26" s="105"/>
      <c r="E26" s="69"/>
      <c r="F26" s="69"/>
      <c r="G26" s="69"/>
      <c r="H26" s="71"/>
      <c r="I26" s="71"/>
      <c r="J26" s="71"/>
      <c r="K26" s="55"/>
      <c r="L26" s="55"/>
      <c r="M26" s="55"/>
      <c r="N26" s="55"/>
      <c r="O26" s="55"/>
      <c r="P26" s="55"/>
      <c r="Q26" s="55"/>
      <c r="R26" s="50" t="str">
        <f t="shared" si="45"/>
        <v/>
      </c>
      <c r="S26" s="50"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50" t="str">
        <f t="shared" si="46"/>
        <v/>
      </c>
      <c r="U26" s="49"/>
      <c r="V26" s="50" t="str">
        <f t="shared" si="47"/>
        <v/>
      </c>
      <c r="W26" s="171"/>
      <c r="X26" s="171"/>
      <c r="Y26" s="174"/>
      <c r="Z26" s="137"/>
      <c r="AA26" s="165"/>
      <c r="AB26" s="168"/>
      <c r="AC26" s="3"/>
      <c r="AD26" s="3"/>
      <c r="AE26" s="3"/>
      <c r="AF26" s="3"/>
      <c r="AG26" s="3"/>
      <c r="AH26" s="3"/>
      <c r="AI26" s="3"/>
      <c r="AJ26" s="3"/>
      <c r="AK26" s="3"/>
      <c r="AL26" s="3"/>
      <c r="AM26" s="3"/>
      <c r="AN26" s="3"/>
      <c r="AO26" s="3"/>
      <c r="AP26" s="3"/>
      <c r="AQ26" s="3"/>
      <c r="AR26" s="3"/>
    </row>
    <row r="27" spans="1:44" ht="45.75" customHeight="1" x14ac:dyDescent="0.3">
      <c r="A27" s="133">
        <v>7</v>
      </c>
      <c r="B27" s="15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69"/>
      <c r="F27" s="69"/>
      <c r="G27" s="69"/>
      <c r="H27" s="71"/>
      <c r="I27" s="71"/>
      <c r="J27" s="71"/>
      <c r="K27" s="55"/>
      <c r="L27" s="55"/>
      <c r="M27" s="55"/>
      <c r="N27" s="55"/>
      <c r="O27" s="55"/>
      <c r="P27" s="55"/>
      <c r="Q27" s="55"/>
      <c r="R27" s="50" t="str">
        <f t="shared" ref="R27" si="48">IF(AND(S27&gt;=0,S27&lt;=85),"Débil",
IF(AND(S27&gt;=86,S27&lt;=95),"Moderado",
IF(AND(S27&gt;=96,S27&lt;=100),"Fuerte","")))</f>
        <v/>
      </c>
      <c r="S27" s="50"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50" t="str">
        <f t="shared" ref="T27" si="49">IF(OR(S27="",S27="Finalice la valoración del control para emitir su calificación"),"",IF(S27&lt;96,"Debe establecer un plan de acción en la hoja No. 7, que permita tener un control bien diseñado.","No debe establecer un plan de acción para mejorar el diseño del control."))</f>
        <v/>
      </c>
      <c r="U27" s="49"/>
      <c r="V27" s="50" t="str">
        <f t="shared" ref="V27" si="50">IFERROR(IF(OR(R27="",MID(U27,1,SEARCH(" =",U27:U27,1)-1)=""),"",
IF(AND(R27="Fuerte",MID(U27,1,SEARCH(" =",U27:U27,1)-1)="Fuerte"),"Fuerte",
IF(AND(R27="Moderado",MID(U27,1,SEARCH(" =",U27:U27,1)-1)="Moderado"),"Moderado",
IF(OR(R27="Débil",MID(U27,1,SEARCH(" =",U27:U27,1)-1)="Débil"),"Débil",
IF(OR(R27="Fuerte",MID(U27,1,SEARCH(" =",U27:U27,1)-1)="Moderado"),"Moderado",
IF(OR(R27="Moderado",MID(U27,1,SEARCH(" =",U27:U27,1)-1)="Fuerte"),"Moderado","")))))),"")</f>
        <v/>
      </c>
      <c r="W27" s="169" t="str">
        <f t="shared" ref="W27" si="51">IF(AND(S27="",S28="",S29=""),"",AVERAGE(S27:S29))</f>
        <v/>
      </c>
      <c r="X27" s="169" t="str">
        <f t="shared" ref="X27" si="52">IF(W27="","",
IF(W27=100,"Fuerte",
IF(W27&lt;50,"Débil",
IF(OR(W27&gt;=50,W27&lt;100),"Moderado",""))))</f>
        <v/>
      </c>
      <c r="Y27" s="172" t="str">
        <f t="shared" ref="Y27" si="53">IF(X27="","",IF(X27="Fuerte","NO","SI"))</f>
        <v/>
      </c>
      <c r="Z27" s="135"/>
      <c r="AA27" s="163" t="str">
        <f t="shared" ref="AA27" si="54">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166"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x14ac:dyDescent="0.3">
      <c r="A28" s="133"/>
      <c r="B28" s="159"/>
      <c r="C28" s="105"/>
      <c r="D28" s="105"/>
      <c r="E28" s="69"/>
      <c r="F28" s="69"/>
      <c r="G28" s="69"/>
      <c r="H28" s="71"/>
      <c r="I28" s="71"/>
      <c r="J28" s="71"/>
      <c r="K28" s="55"/>
      <c r="L28" s="55"/>
      <c r="M28" s="55"/>
      <c r="N28" s="55"/>
      <c r="O28" s="55"/>
      <c r="P28" s="55"/>
      <c r="Q28" s="55"/>
      <c r="R28" s="50" t="str">
        <f t="shared" ref="R28:R29" si="55">IF(AND(S28&gt;=0,S28&lt;=85),"Débil",
IF(AND(S28&gt;=86,S28&lt;=95),"Moderado",
IF(AND(S28&gt;=96,S28&lt;=100),"Fuerte","")))</f>
        <v/>
      </c>
      <c r="S28" s="50"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50" t="str">
        <f t="shared" ref="T28:T29" si="56">IF(OR(S28="",S28="Finalice la valoración del control para emitir su calificación"),"",IF(S28&lt;96,"Debe establecer un plan de acción en la hoja No. 7, que permita tener un control bien diseñado.","No debe establecer un plan de acción para mejorar el diseño del control."))</f>
        <v/>
      </c>
      <c r="U28" s="49"/>
      <c r="V28" s="50" t="str">
        <f t="shared" ref="V28:V29" si="57">IFERROR(IF(OR(R28="",MID(U28,1,SEARCH(" =",U28:U28,1)-1)=""),"",
IF(AND(R28="Fuerte",MID(U28,1,SEARCH(" =",U28:U28,1)-1)="Fuerte"),"Fuerte",
IF(AND(R28="Moderado",MID(U28,1,SEARCH(" =",U28:U28,1)-1)="Moderado"),"Moderado",
IF(OR(R28="Débil",MID(U28,1,SEARCH(" =",U28:U28,1)-1)="Débil"),"Débil",
IF(OR(R28="Fuerte",MID(U28,1,SEARCH(" =",U28:U28,1)-1)="Moderado"),"Moderado",
IF(OR(R28="Moderado",MID(U28,1,SEARCH(" =",U28:U28,1)-1)="Fuerte"),"Moderado","")))))),"")</f>
        <v/>
      </c>
      <c r="W28" s="170"/>
      <c r="X28" s="170"/>
      <c r="Y28" s="173"/>
      <c r="Z28" s="136"/>
      <c r="AA28" s="164"/>
      <c r="AB28" s="167"/>
      <c r="AC28" s="3"/>
      <c r="AD28" s="3"/>
      <c r="AE28" s="3"/>
      <c r="AF28" s="3"/>
      <c r="AG28" s="3"/>
      <c r="AH28" s="3"/>
      <c r="AI28" s="3"/>
      <c r="AJ28" s="3"/>
      <c r="AK28" s="3"/>
      <c r="AL28" s="3"/>
      <c r="AM28" s="3"/>
      <c r="AN28" s="3"/>
      <c r="AO28" s="3"/>
      <c r="AP28" s="3"/>
      <c r="AQ28" s="3"/>
      <c r="AR28" s="3"/>
    </row>
    <row r="29" spans="1:44" ht="45.75" customHeight="1" x14ac:dyDescent="0.3">
      <c r="A29" s="133"/>
      <c r="B29" s="159"/>
      <c r="C29" s="105"/>
      <c r="D29" s="105"/>
      <c r="E29" s="69"/>
      <c r="F29" s="69"/>
      <c r="G29" s="69"/>
      <c r="H29" s="71"/>
      <c r="I29" s="71"/>
      <c r="J29" s="71"/>
      <c r="K29" s="55"/>
      <c r="L29" s="55"/>
      <c r="M29" s="55"/>
      <c r="N29" s="55"/>
      <c r="O29" s="55"/>
      <c r="P29" s="55"/>
      <c r="Q29" s="55"/>
      <c r="R29" s="50" t="str">
        <f t="shared" si="55"/>
        <v/>
      </c>
      <c r="S29" s="50"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50" t="str">
        <f t="shared" si="56"/>
        <v/>
      </c>
      <c r="U29" s="49"/>
      <c r="V29" s="50" t="str">
        <f t="shared" si="57"/>
        <v/>
      </c>
      <c r="W29" s="171"/>
      <c r="X29" s="171"/>
      <c r="Y29" s="174"/>
      <c r="Z29" s="137"/>
      <c r="AA29" s="165"/>
      <c r="AB29" s="168"/>
      <c r="AC29" s="3"/>
      <c r="AD29" s="3"/>
      <c r="AE29" s="3"/>
      <c r="AF29" s="3"/>
      <c r="AG29" s="3"/>
      <c r="AH29" s="3"/>
      <c r="AI29" s="3"/>
      <c r="AJ29" s="3"/>
      <c r="AK29" s="3"/>
      <c r="AL29" s="3"/>
      <c r="AM29" s="3"/>
      <c r="AN29" s="3"/>
      <c r="AO29" s="3"/>
      <c r="AP29" s="3"/>
      <c r="AQ29" s="3"/>
      <c r="AR29" s="3"/>
    </row>
    <row r="30" spans="1:44" ht="45.75" customHeight="1" x14ac:dyDescent="0.3">
      <c r="A30" s="133">
        <v>8</v>
      </c>
      <c r="B30" s="15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69"/>
      <c r="F30" s="69"/>
      <c r="G30" s="69"/>
      <c r="H30" s="71"/>
      <c r="I30" s="71"/>
      <c r="J30" s="71"/>
      <c r="K30" s="55"/>
      <c r="L30" s="55"/>
      <c r="M30" s="55"/>
      <c r="N30" s="55"/>
      <c r="O30" s="55"/>
      <c r="P30" s="55"/>
      <c r="Q30" s="55"/>
      <c r="R30" s="50" t="str">
        <f t="shared" ref="R30" si="58">IF(AND(S30&gt;=0,S30&lt;=85),"Débil",
IF(AND(S30&gt;=86,S30&lt;=95),"Moderado",
IF(AND(S30&gt;=96,S30&lt;=100),"Fuerte","")))</f>
        <v/>
      </c>
      <c r="S30" s="50"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50" t="str">
        <f t="shared" ref="T30" si="59">IF(OR(S30="",S30="Finalice la valoración del control para emitir su calificación"),"",IF(S30&lt;96,"Debe establecer un plan de acción en la hoja No. 7, que permita tener un control bien diseñado.","No debe establecer un plan de acción para mejorar el diseño del control."))</f>
        <v/>
      </c>
      <c r="U30" s="49"/>
      <c r="V30" s="50" t="str">
        <f t="shared" ref="V30" si="60">IFERROR(IF(OR(R30="",MID(U30,1,SEARCH(" =",U30:U30,1)-1)=""),"",
IF(AND(R30="Fuerte",MID(U30,1,SEARCH(" =",U30:U30,1)-1)="Fuerte"),"Fuerte",
IF(AND(R30="Moderado",MID(U30,1,SEARCH(" =",U30:U30,1)-1)="Moderado"),"Moderado",
IF(OR(R30="Débil",MID(U30,1,SEARCH(" =",U30:U30,1)-1)="Débil"),"Débil",
IF(OR(R30="Fuerte",MID(U30,1,SEARCH(" =",U30:U30,1)-1)="Moderado"),"Moderado",
IF(OR(R30="Moderado",MID(U30,1,SEARCH(" =",U30:U30,1)-1)="Fuerte"),"Moderado","")))))),"")</f>
        <v/>
      </c>
      <c r="W30" s="169" t="str">
        <f t="shared" ref="W30" si="61">IF(AND(S30="",S31="",S32=""),"",AVERAGE(S30:S32))</f>
        <v/>
      </c>
      <c r="X30" s="169" t="str">
        <f t="shared" ref="X30" si="62">IF(W30="","",
IF(W30=100,"Fuerte",
IF(W30&lt;50,"Débil",
IF(OR(W30&gt;=50,W30&lt;100),"Moderado",""))))</f>
        <v/>
      </c>
      <c r="Y30" s="172" t="str">
        <f t="shared" ref="Y30" si="63">IF(X30="","",IF(X30="Fuerte","NO","SI"))</f>
        <v/>
      </c>
      <c r="Z30" s="135"/>
      <c r="AA30" s="163" t="str">
        <f t="shared" ref="AA30" si="64">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166"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x14ac:dyDescent="0.3">
      <c r="A31" s="133"/>
      <c r="B31" s="159"/>
      <c r="C31" s="105"/>
      <c r="D31" s="105"/>
      <c r="E31" s="69"/>
      <c r="F31" s="69"/>
      <c r="G31" s="69"/>
      <c r="H31" s="71"/>
      <c r="I31" s="71"/>
      <c r="J31" s="71"/>
      <c r="K31" s="55"/>
      <c r="L31" s="55"/>
      <c r="M31" s="55"/>
      <c r="N31" s="55"/>
      <c r="O31" s="55"/>
      <c r="P31" s="55"/>
      <c r="Q31" s="55"/>
      <c r="R31" s="50" t="str">
        <f t="shared" ref="R31:R32" si="65">IF(AND(S31&gt;=0,S31&lt;=85),"Débil",
IF(AND(S31&gt;=86,S31&lt;=95),"Moderado",
IF(AND(S31&gt;=96,S31&lt;=100),"Fuerte","")))</f>
        <v/>
      </c>
      <c r="S31" s="50"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50" t="str">
        <f t="shared" ref="T31:T32" si="66">IF(OR(S31="",S31="Finalice la valoración del control para emitir su calificación"),"",IF(S31&lt;96,"Debe establecer un plan de acción en la hoja No. 7, que permita tener un control bien diseñado.","No debe establecer un plan de acción para mejorar el diseño del control."))</f>
        <v/>
      </c>
      <c r="U31" s="49"/>
      <c r="V31" s="50" t="str">
        <f t="shared" ref="V31:V32" si="67">IFERROR(IF(OR(R31="",MID(U31,1,SEARCH(" =",U31:U31,1)-1)=""),"",
IF(AND(R31="Fuerte",MID(U31,1,SEARCH(" =",U31:U31,1)-1)="Fuerte"),"Fuerte",
IF(AND(R31="Moderado",MID(U31,1,SEARCH(" =",U31:U31,1)-1)="Moderado"),"Moderado",
IF(OR(R31="Débil",MID(U31,1,SEARCH(" =",U31:U31,1)-1)="Débil"),"Débil",
IF(OR(R31="Fuerte",MID(U31,1,SEARCH(" =",U31:U31,1)-1)="Moderado"),"Moderado",
IF(OR(R31="Moderado",MID(U31,1,SEARCH(" =",U31:U31,1)-1)="Fuerte"),"Moderado","")))))),"")</f>
        <v/>
      </c>
      <c r="W31" s="170"/>
      <c r="X31" s="170"/>
      <c r="Y31" s="173"/>
      <c r="Z31" s="136"/>
      <c r="AA31" s="164"/>
      <c r="AB31" s="167"/>
      <c r="AC31" s="3"/>
      <c r="AD31" s="3"/>
      <c r="AE31" s="3"/>
      <c r="AF31" s="3"/>
      <c r="AG31" s="3"/>
      <c r="AH31" s="3"/>
      <c r="AI31" s="3"/>
      <c r="AJ31" s="3"/>
      <c r="AK31" s="3"/>
      <c r="AL31" s="3"/>
      <c r="AM31" s="3"/>
      <c r="AN31" s="3"/>
      <c r="AO31" s="3"/>
      <c r="AP31" s="3"/>
      <c r="AQ31" s="3"/>
      <c r="AR31" s="3"/>
    </row>
    <row r="32" spans="1:44" ht="45.75" customHeight="1" x14ac:dyDescent="0.3">
      <c r="A32" s="133"/>
      <c r="B32" s="159"/>
      <c r="C32" s="105"/>
      <c r="D32" s="105"/>
      <c r="E32" s="69"/>
      <c r="F32" s="69"/>
      <c r="G32" s="69"/>
      <c r="H32" s="71"/>
      <c r="I32" s="71"/>
      <c r="J32" s="71"/>
      <c r="K32" s="55"/>
      <c r="L32" s="55"/>
      <c r="M32" s="55"/>
      <c r="N32" s="55"/>
      <c r="O32" s="55"/>
      <c r="P32" s="55"/>
      <c r="Q32" s="55"/>
      <c r="R32" s="50" t="str">
        <f t="shared" si="65"/>
        <v/>
      </c>
      <c r="S32" s="50"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50" t="str">
        <f t="shared" si="66"/>
        <v/>
      </c>
      <c r="U32" s="49"/>
      <c r="V32" s="50" t="str">
        <f t="shared" si="67"/>
        <v/>
      </c>
      <c r="W32" s="171"/>
      <c r="X32" s="171"/>
      <c r="Y32" s="174"/>
      <c r="Z32" s="137"/>
      <c r="AA32" s="165"/>
      <c r="AB32" s="168"/>
      <c r="AC32" s="3"/>
      <c r="AD32" s="3"/>
      <c r="AE32" s="3"/>
      <c r="AF32" s="3"/>
      <c r="AG32" s="3"/>
      <c r="AH32" s="3"/>
      <c r="AI32" s="3"/>
      <c r="AJ32" s="3"/>
      <c r="AK32" s="3"/>
      <c r="AL32" s="3"/>
      <c r="AM32" s="3"/>
      <c r="AN32" s="3"/>
      <c r="AO32" s="3"/>
      <c r="AP32" s="3"/>
      <c r="AQ32" s="3"/>
      <c r="AR32" s="3"/>
    </row>
    <row r="33" spans="1:44" ht="45.75" customHeight="1" x14ac:dyDescent="0.3">
      <c r="A33" s="133">
        <v>9</v>
      </c>
      <c r="B33" s="15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69"/>
      <c r="F33" s="69"/>
      <c r="G33" s="69"/>
      <c r="H33" s="71"/>
      <c r="I33" s="71"/>
      <c r="J33" s="71"/>
      <c r="K33" s="55"/>
      <c r="L33" s="55"/>
      <c r="M33" s="55"/>
      <c r="N33" s="55"/>
      <c r="O33" s="55"/>
      <c r="P33" s="55"/>
      <c r="Q33" s="55"/>
      <c r="R33" s="50" t="str">
        <f t="shared" ref="R33" si="68">IF(AND(S33&gt;=0,S33&lt;=85),"Débil",
IF(AND(S33&gt;=86,S33&lt;=95),"Moderado",
IF(AND(S33&gt;=96,S33&lt;=100),"Fuerte","")))</f>
        <v/>
      </c>
      <c r="S33" s="50"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50" t="str">
        <f t="shared" ref="T33" si="69">IF(OR(S33="",S33="Finalice la valoración del control para emitir su calificación"),"",IF(S33&lt;96,"Debe establecer un plan de acción en la hoja No. 7, que permita tener un control bien diseñado.","No debe establecer un plan de acción para mejorar el diseño del control."))</f>
        <v/>
      </c>
      <c r="U33" s="49"/>
      <c r="V33" s="50" t="str">
        <f t="shared" ref="V33" si="70">IFERROR(IF(OR(R33="",MID(U33,1,SEARCH(" =",U33:U33,1)-1)=""),"",
IF(AND(R33="Fuerte",MID(U33,1,SEARCH(" =",U33:U33,1)-1)="Fuerte"),"Fuerte",
IF(AND(R33="Moderado",MID(U33,1,SEARCH(" =",U33:U33,1)-1)="Moderado"),"Moderado",
IF(OR(R33="Débil",MID(U33,1,SEARCH(" =",U33:U33,1)-1)="Débil"),"Débil",
IF(OR(R33="Fuerte",MID(U33,1,SEARCH(" =",U33:U33,1)-1)="Moderado"),"Moderado",
IF(OR(R33="Moderado",MID(U33,1,SEARCH(" =",U33:U33,1)-1)="Fuerte"),"Moderado","")))))),"")</f>
        <v/>
      </c>
      <c r="W33" s="169" t="str">
        <f t="shared" ref="W33" si="71">IF(AND(S33="",S34="",S35=""),"",AVERAGE(S33:S35))</f>
        <v/>
      </c>
      <c r="X33" s="169" t="str">
        <f t="shared" ref="X33" si="72">IF(W33="","",
IF(W33=100,"Fuerte",
IF(W33&lt;50,"Débil",
IF(OR(W33&gt;=50,W33&lt;100),"Moderado",""))))</f>
        <v/>
      </c>
      <c r="Y33" s="172" t="str">
        <f t="shared" ref="Y33" si="73">IF(X33="","",IF(X33="Fuerte","NO","SI"))</f>
        <v/>
      </c>
      <c r="Z33" s="135"/>
      <c r="AA33" s="163" t="str">
        <f t="shared" ref="AA33" si="74">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166"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x14ac:dyDescent="0.3">
      <c r="A34" s="133"/>
      <c r="B34" s="159"/>
      <c r="C34" s="105"/>
      <c r="D34" s="105"/>
      <c r="E34" s="69"/>
      <c r="F34" s="69"/>
      <c r="G34" s="69"/>
      <c r="H34" s="71"/>
      <c r="I34" s="71"/>
      <c r="J34" s="71"/>
      <c r="K34" s="55"/>
      <c r="L34" s="55"/>
      <c r="M34" s="55"/>
      <c r="N34" s="55"/>
      <c r="O34" s="55"/>
      <c r="P34" s="55"/>
      <c r="Q34" s="55"/>
      <c r="R34" s="50" t="str">
        <f t="shared" ref="R34:R35" si="75">IF(AND(S34&gt;=0,S34&lt;=85),"Débil",
IF(AND(S34&gt;=86,S34&lt;=95),"Moderado",
IF(AND(S34&gt;=96,S34&lt;=100),"Fuerte","")))</f>
        <v/>
      </c>
      <c r="S34" s="50"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50" t="str">
        <f t="shared" ref="T34:T35" si="76">IF(OR(S34="",S34="Finalice la valoración del control para emitir su calificación"),"",IF(S34&lt;96,"Debe establecer un plan de acción en la hoja No. 7, que permita tener un control bien diseñado.","No debe establecer un plan de acción para mejorar el diseño del control."))</f>
        <v/>
      </c>
      <c r="U34" s="49"/>
      <c r="V34" s="50" t="str">
        <f t="shared" ref="V34:V35" si="77">IFERROR(IF(OR(R34="",MID(U34,1,SEARCH(" =",U34:U34,1)-1)=""),"",
IF(AND(R34="Fuerte",MID(U34,1,SEARCH(" =",U34:U34,1)-1)="Fuerte"),"Fuerte",
IF(AND(R34="Moderado",MID(U34,1,SEARCH(" =",U34:U34,1)-1)="Moderado"),"Moderado",
IF(OR(R34="Débil",MID(U34,1,SEARCH(" =",U34:U34,1)-1)="Débil"),"Débil",
IF(OR(R34="Fuerte",MID(U34,1,SEARCH(" =",U34:U34,1)-1)="Moderado"),"Moderado",
IF(OR(R34="Moderado",MID(U34,1,SEARCH(" =",U34:U34,1)-1)="Fuerte"),"Moderado","")))))),"")</f>
        <v/>
      </c>
      <c r="W34" s="170"/>
      <c r="X34" s="170"/>
      <c r="Y34" s="173"/>
      <c r="Z34" s="136"/>
      <c r="AA34" s="164"/>
      <c r="AB34" s="167"/>
      <c r="AC34" s="3"/>
      <c r="AD34" s="3"/>
      <c r="AE34" s="3"/>
      <c r="AF34" s="3"/>
      <c r="AG34" s="3"/>
      <c r="AH34" s="3"/>
      <c r="AI34" s="3"/>
      <c r="AJ34" s="3"/>
      <c r="AK34" s="3"/>
      <c r="AL34" s="3"/>
      <c r="AM34" s="3"/>
      <c r="AN34" s="3"/>
      <c r="AO34" s="3"/>
      <c r="AP34" s="3"/>
      <c r="AQ34" s="3"/>
      <c r="AR34" s="3"/>
    </row>
    <row r="35" spans="1:44" ht="45.75" customHeight="1" x14ac:dyDescent="0.3">
      <c r="A35" s="133"/>
      <c r="B35" s="159"/>
      <c r="C35" s="105"/>
      <c r="D35" s="105"/>
      <c r="E35" s="69"/>
      <c r="F35" s="69"/>
      <c r="G35" s="69"/>
      <c r="H35" s="71"/>
      <c r="I35" s="71"/>
      <c r="J35" s="71"/>
      <c r="K35" s="55"/>
      <c r="L35" s="55"/>
      <c r="M35" s="55"/>
      <c r="N35" s="55"/>
      <c r="O35" s="55"/>
      <c r="P35" s="55"/>
      <c r="Q35" s="55"/>
      <c r="R35" s="50" t="str">
        <f t="shared" si="75"/>
        <v/>
      </c>
      <c r="S35" s="50"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50" t="str">
        <f t="shared" si="76"/>
        <v/>
      </c>
      <c r="U35" s="49"/>
      <c r="V35" s="50" t="str">
        <f t="shared" si="77"/>
        <v/>
      </c>
      <c r="W35" s="171"/>
      <c r="X35" s="171"/>
      <c r="Y35" s="174"/>
      <c r="Z35" s="137"/>
      <c r="AA35" s="165"/>
      <c r="AB35" s="168"/>
      <c r="AC35" s="3"/>
      <c r="AD35" s="3"/>
      <c r="AE35" s="3"/>
      <c r="AF35" s="3"/>
      <c r="AG35" s="3"/>
      <c r="AH35" s="3"/>
      <c r="AI35" s="3"/>
      <c r="AJ35" s="3"/>
      <c r="AK35" s="3"/>
      <c r="AL35" s="3"/>
      <c r="AM35" s="3"/>
      <c r="AN35" s="3"/>
      <c r="AO35" s="3"/>
      <c r="AP35" s="3"/>
      <c r="AQ35" s="3"/>
      <c r="AR35" s="3"/>
    </row>
    <row r="36" spans="1:44" ht="45.75" customHeight="1" x14ac:dyDescent="0.3">
      <c r="A36" s="133">
        <v>10</v>
      </c>
      <c r="B36" s="15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69"/>
      <c r="F36" s="69"/>
      <c r="G36" s="69"/>
      <c r="H36" s="71"/>
      <c r="I36" s="71"/>
      <c r="J36" s="71"/>
      <c r="K36" s="55"/>
      <c r="L36" s="55"/>
      <c r="M36" s="55"/>
      <c r="N36" s="55"/>
      <c r="O36" s="55"/>
      <c r="P36" s="55"/>
      <c r="Q36" s="55"/>
      <c r="R36" s="50" t="str">
        <f t="shared" ref="R36" si="78">IF(AND(S36&gt;=0,S36&lt;=85),"Débil",
IF(AND(S36&gt;=86,S36&lt;=95),"Moderado",
IF(AND(S36&gt;=96,S36&lt;=100),"Fuerte","")))</f>
        <v/>
      </c>
      <c r="S36" s="50"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50" t="str">
        <f t="shared" ref="T36" si="79">IF(OR(S36="",S36="Finalice la valoración del control para emitir su calificación"),"",IF(S36&lt;96,"Debe establecer un plan de acción en la hoja No. 7, que permita tener un control bien diseñado.","No debe establecer un plan de acción para mejorar el diseño del control."))</f>
        <v/>
      </c>
      <c r="U36" s="49"/>
      <c r="V36" s="50" t="str">
        <f t="shared" ref="V36" si="80">IFERROR(IF(OR(R36="",MID(U36,1,SEARCH(" =",U36:U36,1)-1)=""),"",
IF(AND(R36="Fuerte",MID(U36,1,SEARCH(" =",U36:U36,1)-1)="Fuerte"),"Fuerte",
IF(AND(R36="Moderado",MID(U36,1,SEARCH(" =",U36:U36,1)-1)="Moderado"),"Moderado",
IF(OR(R36="Débil",MID(U36,1,SEARCH(" =",U36:U36,1)-1)="Débil"),"Débil",
IF(OR(R36="Fuerte",MID(U36,1,SEARCH(" =",U36:U36,1)-1)="Moderado"),"Moderado",
IF(OR(R36="Moderado",MID(U36,1,SEARCH(" =",U36:U36,1)-1)="Fuerte"),"Moderado","")))))),"")</f>
        <v/>
      </c>
      <c r="W36" s="169" t="str">
        <f t="shared" ref="W36" si="81">IF(AND(S36="",S37="",S38=""),"",AVERAGE(S36:S38))</f>
        <v/>
      </c>
      <c r="X36" s="169" t="str">
        <f t="shared" ref="X36" si="82">IF(W36="","",
IF(W36=100,"Fuerte",
IF(W36&lt;50,"Débil",
IF(OR(W36&gt;=50,W36&lt;100),"Moderado",""))))</f>
        <v/>
      </c>
      <c r="Y36" s="172" t="str">
        <f t="shared" ref="Y36" si="83">IF(X36="","",IF(X36="Fuerte","NO","SI"))</f>
        <v/>
      </c>
      <c r="Z36" s="135"/>
      <c r="AA36" s="163" t="str">
        <f t="shared" ref="AA36" si="84">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166"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x14ac:dyDescent="0.3">
      <c r="A37" s="133"/>
      <c r="B37" s="159"/>
      <c r="C37" s="105"/>
      <c r="D37" s="105"/>
      <c r="E37" s="69"/>
      <c r="F37" s="69"/>
      <c r="G37" s="69"/>
      <c r="H37" s="71"/>
      <c r="I37" s="71"/>
      <c r="J37" s="71"/>
      <c r="K37" s="55"/>
      <c r="L37" s="55"/>
      <c r="M37" s="55"/>
      <c r="N37" s="55"/>
      <c r="O37" s="55"/>
      <c r="P37" s="55"/>
      <c r="Q37" s="55"/>
      <c r="R37" s="50" t="str">
        <f t="shared" ref="R37:R38" si="85">IF(AND(S37&gt;=0,S37&lt;=85),"Débil",
IF(AND(S37&gt;=86,S37&lt;=95),"Moderado",
IF(AND(S37&gt;=96,S37&lt;=100),"Fuerte","")))</f>
        <v/>
      </c>
      <c r="S37" s="50"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50" t="str">
        <f t="shared" ref="T37:T38" si="86">IF(OR(S37="",S37="Finalice la valoración del control para emitir su calificación"),"",IF(S37&lt;96,"Debe establecer un plan de acción en la hoja No. 7, que permita tener un control bien diseñado.","No debe establecer un plan de acción para mejorar el diseño del control."))</f>
        <v/>
      </c>
      <c r="U37" s="49"/>
      <c r="V37" s="50" t="str">
        <f t="shared" ref="V37:V38" si="87">IFERROR(IF(OR(R37="",MID(U37,1,SEARCH(" =",U37:U37,1)-1)=""),"",
IF(AND(R37="Fuerte",MID(U37,1,SEARCH(" =",U37:U37,1)-1)="Fuerte"),"Fuerte",
IF(AND(R37="Moderado",MID(U37,1,SEARCH(" =",U37:U37,1)-1)="Moderado"),"Moderado",
IF(OR(R37="Débil",MID(U37,1,SEARCH(" =",U37:U37,1)-1)="Débil"),"Débil",
IF(OR(R37="Fuerte",MID(U37,1,SEARCH(" =",U37:U37,1)-1)="Moderado"),"Moderado",
IF(OR(R37="Moderado",MID(U37,1,SEARCH(" =",U37:U37,1)-1)="Fuerte"),"Moderado","")))))),"")</f>
        <v/>
      </c>
      <c r="W37" s="170"/>
      <c r="X37" s="170"/>
      <c r="Y37" s="173"/>
      <c r="Z37" s="136"/>
      <c r="AA37" s="164"/>
      <c r="AB37" s="167"/>
    </row>
    <row r="38" spans="1:44" ht="45.75" customHeight="1" x14ac:dyDescent="0.3">
      <c r="A38" s="133"/>
      <c r="B38" s="159"/>
      <c r="C38" s="105"/>
      <c r="D38" s="105"/>
      <c r="E38" s="69"/>
      <c r="F38" s="69"/>
      <c r="G38" s="69"/>
      <c r="H38" s="71"/>
      <c r="I38" s="71"/>
      <c r="J38" s="71"/>
      <c r="K38" s="55"/>
      <c r="L38" s="55"/>
      <c r="M38" s="55"/>
      <c r="N38" s="55"/>
      <c r="O38" s="55"/>
      <c r="P38" s="55"/>
      <c r="Q38" s="55"/>
      <c r="R38" s="50" t="str">
        <f t="shared" si="85"/>
        <v/>
      </c>
      <c r="S38" s="50"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50" t="str">
        <f t="shared" si="86"/>
        <v/>
      </c>
      <c r="U38" s="49"/>
      <c r="V38" s="50" t="str">
        <f t="shared" si="87"/>
        <v/>
      </c>
      <c r="W38" s="171"/>
      <c r="X38" s="171"/>
      <c r="Y38" s="174"/>
      <c r="Z38" s="137"/>
      <c r="AA38" s="165"/>
      <c r="AB38" s="168"/>
    </row>
    <row r="39" spans="1:44" ht="45.75" customHeight="1" x14ac:dyDescent="0.3">
      <c r="A39" s="133">
        <v>11</v>
      </c>
      <c r="B39" s="15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69"/>
      <c r="F39" s="69"/>
      <c r="G39" s="69"/>
      <c r="H39" s="71"/>
      <c r="I39" s="71"/>
      <c r="J39" s="71"/>
      <c r="K39" s="55"/>
      <c r="L39" s="55"/>
      <c r="M39" s="55"/>
      <c r="N39" s="55"/>
      <c r="O39" s="55"/>
      <c r="P39" s="55"/>
      <c r="Q39" s="55"/>
      <c r="R39" s="50" t="str">
        <f t="shared" ref="R39" si="88">IF(AND(S39&gt;=0,S39&lt;=85),"Débil",
IF(AND(S39&gt;=86,S39&lt;=95),"Moderado",
IF(AND(S39&gt;=96,S39&lt;=100),"Fuerte","")))</f>
        <v/>
      </c>
      <c r="S39" s="50"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50" t="str">
        <f t="shared" ref="T39" si="89">IF(OR(S39="",S39="Finalice la valoración del control para emitir su calificación"),"",IF(S39&lt;96,"Debe establecer un plan de acción en la hoja No. 7, que permita tener un control bien diseñado.","No debe establecer un plan de acción para mejorar el diseño del control."))</f>
        <v/>
      </c>
      <c r="U39" s="49"/>
      <c r="V39" s="50" t="str">
        <f t="shared" ref="V39" si="90">IFERROR(IF(OR(R39="",MID(U39,1,SEARCH(" =",U39:U39,1)-1)=""),"",
IF(AND(R39="Fuerte",MID(U39,1,SEARCH(" =",U39:U39,1)-1)="Fuerte"),"Fuerte",
IF(AND(R39="Moderado",MID(U39,1,SEARCH(" =",U39:U39,1)-1)="Moderado"),"Moderado",
IF(OR(R39="Débil",MID(U39,1,SEARCH(" =",U39:U39,1)-1)="Débil"),"Débil",
IF(OR(R39="Fuerte",MID(U39,1,SEARCH(" =",U39:U39,1)-1)="Moderado"),"Moderado",
IF(OR(R39="Moderado",MID(U39,1,SEARCH(" =",U39:U39,1)-1)="Fuerte"),"Moderado","")))))),"")</f>
        <v/>
      </c>
      <c r="W39" s="169" t="str">
        <f t="shared" ref="W39" si="91">IF(AND(S39="",S40="",S41=""),"",AVERAGE(S39:S41))</f>
        <v/>
      </c>
      <c r="X39" s="169" t="str">
        <f t="shared" ref="X39" si="92">IF(W39="","",
IF(W39=100,"Fuerte",
IF(W39&lt;50,"Débil",
IF(OR(W39&gt;=50,W39&lt;100),"Moderado",""))))</f>
        <v/>
      </c>
      <c r="Y39" s="172" t="str">
        <f t="shared" ref="Y39" si="93">IF(X39="","",IF(X39="Fuerte","NO","SI"))</f>
        <v/>
      </c>
      <c r="Z39" s="135"/>
      <c r="AA39" s="163" t="str">
        <f t="shared" ref="AA39" si="94">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166"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x14ac:dyDescent="0.3">
      <c r="A40" s="133"/>
      <c r="B40" s="159"/>
      <c r="C40" s="105"/>
      <c r="D40" s="105"/>
      <c r="E40" s="69"/>
      <c r="F40" s="69"/>
      <c r="G40" s="69"/>
      <c r="H40" s="71"/>
      <c r="I40" s="71"/>
      <c r="J40" s="71"/>
      <c r="K40" s="55"/>
      <c r="L40" s="55"/>
      <c r="M40" s="55"/>
      <c r="N40" s="55"/>
      <c r="O40" s="55"/>
      <c r="P40" s="55"/>
      <c r="Q40" s="55"/>
      <c r="R40" s="50" t="str">
        <f t="shared" ref="R40:R41" si="95">IF(AND(S40&gt;=0,S40&lt;=85),"Débil",
IF(AND(S40&gt;=86,S40&lt;=95),"Moderado",
IF(AND(S40&gt;=96,S40&lt;=100),"Fuerte","")))</f>
        <v/>
      </c>
      <c r="S40" s="50"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50" t="str">
        <f t="shared" ref="T40:T41" si="96">IF(OR(S40="",S40="Finalice la valoración del control para emitir su calificación"),"",IF(S40&lt;96,"Debe establecer un plan de acción en la hoja No. 7, que permita tener un control bien diseñado.","No debe establecer un plan de acción para mejorar el diseño del control."))</f>
        <v/>
      </c>
      <c r="U40" s="49"/>
      <c r="V40" s="50" t="str">
        <f t="shared" ref="V40:V41" si="97">IFERROR(IF(OR(R40="",MID(U40,1,SEARCH(" =",U40:U40,1)-1)=""),"",
IF(AND(R40="Fuerte",MID(U40,1,SEARCH(" =",U40:U40,1)-1)="Fuerte"),"Fuerte",
IF(AND(R40="Moderado",MID(U40,1,SEARCH(" =",U40:U40,1)-1)="Moderado"),"Moderado",
IF(OR(R40="Débil",MID(U40,1,SEARCH(" =",U40:U40,1)-1)="Débil"),"Débil",
IF(OR(R40="Fuerte",MID(U40,1,SEARCH(" =",U40:U40,1)-1)="Moderado"),"Moderado",
IF(OR(R40="Moderado",MID(U40,1,SEARCH(" =",U40:U40,1)-1)="Fuerte"),"Moderado","")))))),"")</f>
        <v/>
      </c>
      <c r="W40" s="170"/>
      <c r="X40" s="170"/>
      <c r="Y40" s="173"/>
      <c r="Z40" s="136"/>
      <c r="AA40" s="164"/>
      <c r="AB40" s="167"/>
    </row>
    <row r="41" spans="1:44" ht="45.75" customHeight="1" x14ac:dyDescent="0.3">
      <c r="A41" s="133"/>
      <c r="B41" s="159"/>
      <c r="C41" s="105"/>
      <c r="D41" s="105"/>
      <c r="E41" s="69"/>
      <c r="F41" s="69"/>
      <c r="G41" s="69"/>
      <c r="H41" s="71"/>
      <c r="I41" s="71"/>
      <c r="J41" s="71"/>
      <c r="K41" s="55"/>
      <c r="L41" s="55"/>
      <c r="M41" s="55"/>
      <c r="N41" s="55"/>
      <c r="O41" s="55"/>
      <c r="P41" s="55"/>
      <c r="Q41" s="55"/>
      <c r="R41" s="50" t="str">
        <f t="shared" si="95"/>
        <v/>
      </c>
      <c r="S41" s="50"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50" t="str">
        <f t="shared" si="96"/>
        <v/>
      </c>
      <c r="U41" s="49"/>
      <c r="V41" s="50" t="str">
        <f t="shared" si="97"/>
        <v/>
      </c>
      <c r="W41" s="171"/>
      <c r="X41" s="171"/>
      <c r="Y41" s="174"/>
      <c r="Z41" s="137"/>
      <c r="AA41" s="165"/>
      <c r="AB41" s="168"/>
    </row>
    <row r="42" spans="1:44" ht="45.75" customHeight="1" x14ac:dyDescent="0.3">
      <c r="A42" s="133">
        <v>12</v>
      </c>
      <c r="B42" s="15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69"/>
      <c r="F42" s="69"/>
      <c r="G42" s="69"/>
      <c r="H42" s="71"/>
      <c r="I42" s="71"/>
      <c r="J42" s="71"/>
      <c r="K42" s="55"/>
      <c r="L42" s="55"/>
      <c r="M42" s="55"/>
      <c r="N42" s="55"/>
      <c r="O42" s="55"/>
      <c r="P42" s="55"/>
      <c r="Q42" s="55"/>
      <c r="R42" s="50" t="str">
        <f t="shared" ref="R42" si="98">IF(AND(S42&gt;=0,S42&lt;=85),"Débil",
IF(AND(S42&gt;=86,S42&lt;=95),"Moderado",
IF(AND(S42&gt;=96,S42&lt;=100),"Fuerte","")))</f>
        <v/>
      </c>
      <c r="S42" s="50"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50" t="str">
        <f t="shared" ref="T42" si="99">IF(OR(S42="",S42="Finalice la valoración del control para emitir su calificación"),"",IF(S42&lt;96,"Debe establecer un plan de acción en la hoja No. 7, que permita tener un control bien diseñado.","No debe establecer un plan de acción para mejorar el diseño del control."))</f>
        <v/>
      </c>
      <c r="U42" s="49"/>
      <c r="V42" s="50" t="str">
        <f t="shared" ref="V42" si="100">IFERROR(IF(OR(R42="",MID(U42,1,SEARCH(" =",U42:U42,1)-1)=""),"",
IF(AND(R42="Fuerte",MID(U42,1,SEARCH(" =",U42:U42,1)-1)="Fuerte"),"Fuerte",
IF(AND(R42="Moderado",MID(U42,1,SEARCH(" =",U42:U42,1)-1)="Moderado"),"Moderado",
IF(OR(R42="Débil",MID(U42,1,SEARCH(" =",U42:U42,1)-1)="Débil"),"Débil",
IF(OR(R42="Fuerte",MID(U42,1,SEARCH(" =",U42:U42,1)-1)="Moderado"),"Moderado",
IF(OR(R42="Moderado",MID(U42,1,SEARCH(" =",U42:U42,1)-1)="Fuerte"),"Moderado","")))))),"")</f>
        <v/>
      </c>
      <c r="W42" s="169" t="str">
        <f t="shared" ref="W42" si="101">IF(AND(S42="",S43="",S44=""),"",AVERAGE(S42:S44))</f>
        <v/>
      </c>
      <c r="X42" s="169" t="str">
        <f t="shared" ref="X42" si="102">IF(W42="","",
IF(W42=100,"Fuerte",
IF(W42&lt;50,"Débil",
IF(OR(W42&gt;=50,W42&lt;100),"Moderado",""))))</f>
        <v/>
      </c>
      <c r="Y42" s="172" t="str">
        <f t="shared" ref="Y42" si="103">IF(X42="","",IF(X42="Fuerte","NO","SI"))</f>
        <v/>
      </c>
      <c r="Z42" s="135"/>
      <c r="AA42" s="163" t="str">
        <f t="shared" ref="AA42" si="104">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166"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x14ac:dyDescent="0.3">
      <c r="A43" s="133"/>
      <c r="B43" s="159"/>
      <c r="C43" s="105"/>
      <c r="D43" s="105"/>
      <c r="E43" s="69"/>
      <c r="F43" s="69"/>
      <c r="G43" s="69"/>
      <c r="H43" s="71"/>
      <c r="I43" s="71"/>
      <c r="J43" s="71"/>
      <c r="K43" s="55"/>
      <c r="L43" s="55"/>
      <c r="M43" s="55"/>
      <c r="N43" s="55"/>
      <c r="O43" s="55"/>
      <c r="P43" s="55"/>
      <c r="Q43" s="55"/>
      <c r="R43" s="50" t="str">
        <f t="shared" ref="R43:R44" si="105">IF(AND(S43&gt;=0,S43&lt;=85),"Débil",
IF(AND(S43&gt;=86,S43&lt;=95),"Moderado",
IF(AND(S43&gt;=96,S43&lt;=100),"Fuerte","")))</f>
        <v/>
      </c>
      <c r="S43" s="50"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50" t="str">
        <f t="shared" ref="T43:T44" si="106">IF(OR(S43="",S43="Finalice la valoración del control para emitir su calificación"),"",IF(S43&lt;96,"Debe establecer un plan de acción en la hoja No. 7, que permita tener un control bien diseñado.","No debe establecer un plan de acción para mejorar el diseño del control."))</f>
        <v/>
      </c>
      <c r="U43" s="49"/>
      <c r="V43" s="50" t="str">
        <f t="shared" ref="V43:V44" si="107">IFERROR(IF(OR(R43="",MID(U43,1,SEARCH(" =",U43:U43,1)-1)=""),"",
IF(AND(R43="Fuerte",MID(U43,1,SEARCH(" =",U43:U43,1)-1)="Fuerte"),"Fuerte",
IF(AND(R43="Moderado",MID(U43,1,SEARCH(" =",U43:U43,1)-1)="Moderado"),"Moderado",
IF(OR(R43="Débil",MID(U43,1,SEARCH(" =",U43:U43,1)-1)="Débil"),"Débil",
IF(OR(R43="Fuerte",MID(U43,1,SEARCH(" =",U43:U43,1)-1)="Moderado"),"Moderado",
IF(OR(R43="Moderado",MID(U43,1,SEARCH(" =",U43:U43,1)-1)="Fuerte"),"Moderado","")))))),"")</f>
        <v/>
      </c>
      <c r="W43" s="170"/>
      <c r="X43" s="170"/>
      <c r="Y43" s="173"/>
      <c r="Z43" s="136"/>
      <c r="AA43" s="164"/>
      <c r="AB43" s="167"/>
    </row>
    <row r="44" spans="1:44" ht="45.75" customHeight="1" x14ac:dyDescent="0.3">
      <c r="A44" s="133"/>
      <c r="B44" s="159"/>
      <c r="C44" s="105"/>
      <c r="D44" s="105"/>
      <c r="E44" s="69"/>
      <c r="F44" s="69"/>
      <c r="G44" s="69"/>
      <c r="H44" s="71"/>
      <c r="I44" s="71"/>
      <c r="J44" s="71"/>
      <c r="K44" s="55"/>
      <c r="L44" s="55"/>
      <c r="M44" s="55"/>
      <c r="N44" s="55"/>
      <c r="O44" s="55"/>
      <c r="P44" s="55"/>
      <c r="Q44" s="55"/>
      <c r="R44" s="50" t="str">
        <f t="shared" si="105"/>
        <v/>
      </c>
      <c r="S44" s="50"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50" t="str">
        <f t="shared" si="106"/>
        <v/>
      </c>
      <c r="U44" s="49"/>
      <c r="V44" s="50" t="str">
        <f t="shared" si="107"/>
        <v/>
      </c>
      <c r="W44" s="171"/>
      <c r="X44" s="171"/>
      <c r="Y44" s="174"/>
      <c r="Z44" s="137"/>
      <c r="AA44" s="165"/>
      <c r="AB44" s="168"/>
    </row>
    <row r="45" spans="1:44" ht="45.75" customHeight="1" x14ac:dyDescent="0.3">
      <c r="A45" s="133">
        <v>13</v>
      </c>
      <c r="B45" s="15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69"/>
      <c r="F45" s="69"/>
      <c r="G45" s="69"/>
      <c r="H45" s="71"/>
      <c r="I45" s="71"/>
      <c r="J45" s="71"/>
      <c r="K45" s="55"/>
      <c r="L45" s="55"/>
      <c r="M45" s="55"/>
      <c r="N45" s="55"/>
      <c r="O45" s="55"/>
      <c r="P45" s="55"/>
      <c r="Q45" s="55"/>
      <c r="R45" s="50" t="str">
        <f t="shared" ref="R45" si="108">IF(AND(S45&gt;=0,S45&lt;=85),"Débil",
IF(AND(S45&gt;=86,S45&lt;=95),"Moderado",
IF(AND(S45&gt;=96,S45&lt;=100),"Fuerte","")))</f>
        <v/>
      </c>
      <c r="S45" s="50"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50" t="str">
        <f t="shared" ref="T45" si="109">IF(OR(S45="",S45="Finalice la valoración del control para emitir su calificación"),"",IF(S45&lt;96,"Debe establecer un plan de acción en la hoja No. 7, que permita tener un control bien diseñado.","No debe establecer un plan de acción para mejorar el diseño del control."))</f>
        <v/>
      </c>
      <c r="U45" s="49"/>
      <c r="V45" s="50" t="str">
        <f t="shared" ref="V45" si="110">IFERROR(IF(OR(R45="",MID(U45,1,SEARCH(" =",U45:U45,1)-1)=""),"",
IF(AND(R45="Fuerte",MID(U45,1,SEARCH(" =",U45:U45,1)-1)="Fuerte"),"Fuerte",
IF(AND(R45="Moderado",MID(U45,1,SEARCH(" =",U45:U45,1)-1)="Moderado"),"Moderado",
IF(OR(R45="Débil",MID(U45,1,SEARCH(" =",U45:U45,1)-1)="Débil"),"Débil",
IF(OR(R45="Fuerte",MID(U45,1,SEARCH(" =",U45:U45,1)-1)="Moderado"),"Moderado",
IF(OR(R45="Moderado",MID(U45,1,SEARCH(" =",U45:U45,1)-1)="Fuerte"),"Moderado","")))))),"")</f>
        <v/>
      </c>
      <c r="W45" s="169" t="str">
        <f t="shared" ref="W45" si="111">IF(AND(S45="",S46="",S47=""),"",AVERAGE(S45:S47))</f>
        <v/>
      </c>
      <c r="X45" s="169" t="str">
        <f t="shared" ref="X45" si="112">IF(W45="","",
IF(W45=100,"Fuerte",
IF(W45&lt;50,"Débil",
IF(OR(W45&gt;=50,W45&lt;100),"Moderado",""))))</f>
        <v/>
      </c>
      <c r="Y45" s="172" t="str">
        <f t="shared" ref="Y45" si="113">IF(X45="","",IF(X45="Fuerte","NO","SI"))</f>
        <v/>
      </c>
      <c r="Z45" s="135"/>
      <c r="AA45" s="163" t="str">
        <f t="shared" ref="AA45" si="114">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166"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x14ac:dyDescent="0.3">
      <c r="A46" s="133"/>
      <c r="B46" s="159"/>
      <c r="C46" s="105"/>
      <c r="D46" s="105"/>
      <c r="E46" s="69"/>
      <c r="F46" s="69"/>
      <c r="G46" s="69"/>
      <c r="H46" s="71"/>
      <c r="I46" s="71"/>
      <c r="J46" s="71"/>
      <c r="K46" s="55"/>
      <c r="L46" s="55"/>
      <c r="M46" s="55"/>
      <c r="N46" s="55"/>
      <c r="O46" s="55"/>
      <c r="P46" s="55"/>
      <c r="Q46" s="55"/>
      <c r="R46" s="50" t="str">
        <f t="shared" ref="R46:R47" si="115">IF(AND(S46&gt;=0,S46&lt;=85),"Débil",
IF(AND(S46&gt;=86,S46&lt;=95),"Moderado",
IF(AND(S46&gt;=96,S46&lt;=100),"Fuerte","")))</f>
        <v/>
      </c>
      <c r="S46" s="50"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50" t="str">
        <f t="shared" ref="T46:T47" si="116">IF(OR(S46="",S46="Finalice la valoración del control para emitir su calificación"),"",IF(S46&lt;96,"Debe establecer un plan de acción en la hoja No. 7, que permita tener un control bien diseñado.","No debe establecer un plan de acción para mejorar el diseño del control."))</f>
        <v/>
      </c>
      <c r="U46" s="49"/>
      <c r="V46" s="50" t="str">
        <f t="shared" ref="V46:V47" si="117">IFERROR(IF(OR(R46="",MID(U46,1,SEARCH(" =",U46:U46,1)-1)=""),"",
IF(AND(R46="Fuerte",MID(U46,1,SEARCH(" =",U46:U46,1)-1)="Fuerte"),"Fuerte",
IF(AND(R46="Moderado",MID(U46,1,SEARCH(" =",U46:U46,1)-1)="Moderado"),"Moderado",
IF(OR(R46="Débil",MID(U46,1,SEARCH(" =",U46:U46,1)-1)="Débil"),"Débil",
IF(OR(R46="Fuerte",MID(U46,1,SEARCH(" =",U46:U46,1)-1)="Moderado"),"Moderado",
IF(OR(R46="Moderado",MID(U46,1,SEARCH(" =",U46:U46,1)-1)="Fuerte"),"Moderado","")))))),"")</f>
        <v/>
      </c>
      <c r="W46" s="170"/>
      <c r="X46" s="170"/>
      <c r="Y46" s="173"/>
      <c r="Z46" s="136"/>
      <c r="AA46" s="164"/>
      <c r="AB46" s="167"/>
    </row>
    <row r="47" spans="1:44" ht="45.75" customHeight="1" x14ac:dyDescent="0.3">
      <c r="A47" s="133"/>
      <c r="B47" s="159"/>
      <c r="C47" s="105"/>
      <c r="D47" s="105"/>
      <c r="E47" s="69"/>
      <c r="F47" s="69"/>
      <c r="G47" s="69"/>
      <c r="H47" s="71"/>
      <c r="I47" s="71"/>
      <c r="J47" s="71"/>
      <c r="K47" s="55"/>
      <c r="L47" s="55"/>
      <c r="M47" s="55"/>
      <c r="N47" s="55"/>
      <c r="O47" s="55"/>
      <c r="P47" s="55"/>
      <c r="Q47" s="55"/>
      <c r="R47" s="50" t="str">
        <f t="shared" si="115"/>
        <v/>
      </c>
      <c r="S47" s="50"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50" t="str">
        <f t="shared" si="116"/>
        <v/>
      </c>
      <c r="U47" s="49"/>
      <c r="V47" s="50" t="str">
        <f t="shared" si="117"/>
        <v/>
      </c>
      <c r="W47" s="171"/>
      <c r="X47" s="171"/>
      <c r="Y47" s="174"/>
      <c r="Z47" s="137"/>
      <c r="AA47" s="165"/>
      <c r="AB47" s="168"/>
    </row>
    <row r="48" spans="1:44" ht="45.75" customHeight="1" x14ac:dyDescent="0.3">
      <c r="A48" s="133">
        <v>14</v>
      </c>
      <c r="B48" s="15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69"/>
      <c r="F48" s="69"/>
      <c r="G48" s="69"/>
      <c r="H48" s="71"/>
      <c r="I48" s="71"/>
      <c r="J48" s="71"/>
      <c r="K48" s="55"/>
      <c r="L48" s="55"/>
      <c r="M48" s="55"/>
      <c r="N48" s="55"/>
      <c r="O48" s="55"/>
      <c r="P48" s="55"/>
      <c r="Q48" s="55"/>
      <c r="R48" s="50" t="str">
        <f t="shared" ref="R48" si="118">IF(AND(S48&gt;=0,S48&lt;=85),"Débil",
IF(AND(S48&gt;=86,S48&lt;=95),"Moderado",
IF(AND(S48&gt;=96,S48&lt;=100),"Fuerte","")))</f>
        <v/>
      </c>
      <c r="S48" s="50"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50" t="str">
        <f t="shared" ref="T48" si="119">IF(OR(S48="",S48="Finalice la valoración del control para emitir su calificación"),"",IF(S48&lt;96,"Debe establecer un plan de acción en la hoja No. 7, que permita tener un control bien diseñado.","No debe establecer un plan de acción para mejorar el diseño del control."))</f>
        <v/>
      </c>
      <c r="U48" s="49"/>
      <c r="V48" s="50" t="str">
        <f t="shared" ref="V48" si="120">IFERROR(IF(OR(R48="",MID(U48,1,SEARCH(" =",U48:U48,1)-1)=""),"",
IF(AND(R48="Fuerte",MID(U48,1,SEARCH(" =",U48:U48,1)-1)="Fuerte"),"Fuerte",
IF(AND(R48="Moderado",MID(U48,1,SEARCH(" =",U48:U48,1)-1)="Moderado"),"Moderado",
IF(OR(R48="Débil",MID(U48,1,SEARCH(" =",U48:U48,1)-1)="Débil"),"Débil",
IF(OR(R48="Fuerte",MID(U48,1,SEARCH(" =",U48:U48,1)-1)="Moderado"),"Moderado",
IF(OR(R48="Moderado",MID(U48,1,SEARCH(" =",U48:U48,1)-1)="Fuerte"),"Moderado","")))))),"")</f>
        <v/>
      </c>
      <c r="W48" s="169" t="str">
        <f t="shared" ref="W48" si="121">IF(AND(S48="",S49="",S50=""),"",AVERAGE(S48:S50))</f>
        <v/>
      </c>
      <c r="X48" s="169" t="str">
        <f t="shared" ref="X48" si="122">IF(W48="","",
IF(W48=100,"Fuerte",
IF(W48&lt;50,"Débil",
IF(OR(W48&gt;=50,W48&lt;100),"Moderado",""))))</f>
        <v/>
      </c>
      <c r="Y48" s="172" t="str">
        <f t="shared" ref="Y48" si="123">IF(X48="","",IF(X48="Fuerte","NO","SI"))</f>
        <v/>
      </c>
      <c r="Z48" s="135"/>
      <c r="AA48" s="163" t="str">
        <f t="shared" ref="AA48" si="124">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166"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x14ac:dyDescent="0.3">
      <c r="A49" s="133"/>
      <c r="B49" s="159"/>
      <c r="C49" s="105"/>
      <c r="D49" s="105"/>
      <c r="E49" s="69"/>
      <c r="F49" s="69"/>
      <c r="G49" s="69"/>
      <c r="H49" s="71"/>
      <c r="I49" s="71"/>
      <c r="J49" s="71"/>
      <c r="K49" s="55"/>
      <c r="L49" s="55"/>
      <c r="M49" s="55"/>
      <c r="N49" s="55"/>
      <c r="O49" s="55"/>
      <c r="P49" s="55"/>
      <c r="Q49" s="55"/>
      <c r="R49" s="50" t="str">
        <f t="shared" ref="R49:R50" si="125">IF(AND(S49&gt;=0,S49&lt;=85),"Débil",
IF(AND(S49&gt;=86,S49&lt;=95),"Moderado",
IF(AND(S49&gt;=96,S49&lt;=100),"Fuerte","")))</f>
        <v/>
      </c>
      <c r="S49" s="50"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50" t="str">
        <f t="shared" ref="T49:T50" si="126">IF(OR(S49="",S49="Finalice la valoración del control para emitir su calificación"),"",IF(S49&lt;96,"Debe establecer un plan de acción en la hoja No. 7, que permita tener un control bien diseñado.","No debe establecer un plan de acción para mejorar el diseño del control."))</f>
        <v/>
      </c>
      <c r="U49" s="49"/>
      <c r="V49" s="50" t="str">
        <f t="shared" ref="V49:V50" si="127">IFERROR(IF(OR(R49="",MID(U49,1,SEARCH(" =",U49:U49,1)-1)=""),"",
IF(AND(R49="Fuerte",MID(U49,1,SEARCH(" =",U49:U49,1)-1)="Fuerte"),"Fuerte",
IF(AND(R49="Moderado",MID(U49,1,SEARCH(" =",U49:U49,1)-1)="Moderado"),"Moderado",
IF(OR(R49="Débil",MID(U49,1,SEARCH(" =",U49:U49,1)-1)="Débil"),"Débil",
IF(OR(R49="Fuerte",MID(U49,1,SEARCH(" =",U49:U49,1)-1)="Moderado"),"Moderado",
IF(OR(R49="Moderado",MID(U49,1,SEARCH(" =",U49:U49,1)-1)="Fuerte"),"Moderado","")))))),"")</f>
        <v/>
      </c>
      <c r="W49" s="170"/>
      <c r="X49" s="170"/>
      <c r="Y49" s="173"/>
      <c r="Z49" s="136"/>
      <c r="AA49" s="164"/>
      <c r="AB49" s="167"/>
    </row>
    <row r="50" spans="1:44" ht="45.75" customHeight="1" x14ac:dyDescent="0.3">
      <c r="A50" s="133"/>
      <c r="B50" s="159"/>
      <c r="C50" s="105"/>
      <c r="D50" s="105"/>
      <c r="E50" s="69"/>
      <c r="F50" s="69"/>
      <c r="G50" s="69"/>
      <c r="H50" s="71"/>
      <c r="I50" s="71"/>
      <c r="J50" s="71"/>
      <c r="K50" s="55"/>
      <c r="L50" s="55"/>
      <c r="M50" s="55"/>
      <c r="N50" s="55"/>
      <c r="O50" s="55"/>
      <c r="P50" s="55"/>
      <c r="Q50" s="55"/>
      <c r="R50" s="50" t="str">
        <f t="shared" si="125"/>
        <v/>
      </c>
      <c r="S50" s="50"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50" t="str">
        <f t="shared" si="126"/>
        <v/>
      </c>
      <c r="U50" s="49"/>
      <c r="V50" s="50" t="str">
        <f t="shared" si="127"/>
        <v/>
      </c>
      <c r="W50" s="171"/>
      <c r="X50" s="171"/>
      <c r="Y50" s="174"/>
      <c r="Z50" s="137"/>
      <c r="AA50" s="165"/>
      <c r="AB50" s="168"/>
    </row>
    <row r="51" spans="1:44" ht="45.75" customHeight="1" x14ac:dyDescent="0.3">
      <c r="A51" s="133">
        <v>15</v>
      </c>
      <c r="B51" s="15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69"/>
      <c r="F51" s="69"/>
      <c r="G51" s="69"/>
      <c r="H51" s="71"/>
      <c r="I51" s="71"/>
      <c r="J51" s="71"/>
      <c r="K51" s="55"/>
      <c r="L51" s="55"/>
      <c r="M51" s="55"/>
      <c r="N51" s="55"/>
      <c r="O51" s="55"/>
      <c r="P51" s="55"/>
      <c r="Q51" s="55"/>
      <c r="R51" s="50" t="str">
        <f t="shared" ref="R51" si="128">IF(AND(S51&gt;=0,S51&lt;=85),"Débil",
IF(AND(S51&gt;=86,S51&lt;=95),"Moderado",
IF(AND(S51&gt;=96,S51&lt;=100),"Fuerte","")))</f>
        <v/>
      </c>
      <c r="S51" s="50"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50" t="str">
        <f t="shared" ref="T51" si="129">IF(OR(S51="",S51="Finalice la valoración del control para emitir su calificación"),"",IF(S51&lt;96,"Debe establecer un plan de acción en la hoja No. 7, que permita tener un control bien diseñado.","No debe establecer un plan de acción para mejorar el diseño del control."))</f>
        <v/>
      </c>
      <c r="U51" s="49"/>
      <c r="V51" s="50" t="str">
        <f t="shared" ref="V51" si="130">IFERROR(IF(OR(R51="",MID(U51,1,SEARCH(" =",U51:U51,1)-1)=""),"",
IF(AND(R51="Fuerte",MID(U51,1,SEARCH(" =",U51:U51,1)-1)="Fuerte"),"Fuerte",
IF(AND(R51="Moderado",MID(U51,1,SEARCH(" =",U51:U51,1)-1)="Moderado"),"Moderado",
IF(OR(R51="Débil",MID(U51,1,SEARCH(" =",U51:U51,1)-1)="Débil"),"Débil",
IF(OR(R51="Fuerte",MID(U51,1,SEARCH(" =",U51:U51,1)-1)="Moderado"),"Moderado",
IF(OR(R51="Moderado",MID(U51,1,SEARCH(" =",U51:U51,1)-1)="Fuerte"),"Moderado","")))))),"")</f>
        <v/>
      </c>
      <c r="W51" s="169" t="str">
        <f t="shared" ref="W51" si="131">IF(AND(S51="",S52="",S53=""),"",AVERAGE(S51:S53))</f>
        <v/>
      </c>
      <c r="X51" s="169" t="str">
        <f t="shared" ref="X51" si="132">IF(W51="","",
IF(W51=100,"Fuerte",
IF(W51&lt;50,"Débil",
IF(OR(W51&gt;=50,W51&lt;100),"Moderado",""))))</f>
        <v/>
      </c>
      <c r="Y51" s="172" t="str">
        <f t="shared" ref="Y51" si="133">IF(X51="","",IF(X51="Fuerte","NO","SI"))</f>
        <v/>
      </c>
      <c r="Z51" s="135"/>
      <c r="AA51" s="163" t="str">
        <f t="shared" ref="AA51" si="134">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166"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x14ac:dyDescent="0.3">
      <c r="A52" s="133"/>
      <c r="B52" s="159"/>
      <c r="C52" s="105"/>
      <c r="D52" s="105"/>
      <c r="E52" s="69"/>
      <c r="F52" s="69"/>
      <c r="G52" s="69"/>
      <c r="H52" s="71"/>
      <c r="I52" s="71"/>
      <c r="J52" s="71"/>
      <c r="K52" s="55"/>
      <c r="L52" s="55"/>
      <c r="M52" s="55"/>
      <c r="N52" s="55"/>
      <c r="O52" s="55"/>
      <c r="P52" s="55"/>
      <c r="Q52" s="55"/>
      <c r="R52" s="50" t="str">
        <f t="shared" ref="R52:R53" si="135">IF(AND(S52&gt;=0,S52&lt;=85),"Débil",
IF(AND(S52&gt;=86,S52&lt;=95),"Moderado",
IF(AND(S52&gt;=96,S52&lt;=100),"Fuerte","")))</f>
        <v/>
      </c>
      <c r="S52" s="50"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50" t="str">
        <f t="shared" ref="T52:T53" si="136">IF(OR(S52="",S52="Finalice la valoración del control para emitir su calificación"),"",IF(S52&lt;96,"Debe establecer un plan de acción en la hoja No. 7, que permita tener un control bien diseñado.","No debe establecer un plan de acción para mejorar el diseño del control."))</f>
        <v/>
      </c>
      <c r="U52" s="49"/>
      <c r="V52" s="50" t="str">
        <f t="shared" ref="V52:V53" si="137">IFERROR(IF(OR(R52="",MID(U52,1,SEARCH(" =",U52:U52,1)-1)=""),"",
IF(AND(R52="Fuerte",MID(U52,1,SEARCH(" =",U52:U52,1)-1)="Fuerte"),"Fuerte",
IF(AND(R52="Moderado",MID(U52,1,SEARCH(" =",U52:U52,1)-1)="Moderado"),"Moderado",
IF(OR(R52="Débil",MID(U52,1,SEARCH(" =",U52:U52,1)-1)="Débil"),"Débil",
IF(OR(R52="Fuerte",MID(U52,1,SEARCH(" =",U52:U52,1)-1)="Moderado"),"Moderado",
IF(OR(R52="Moderado",MID(U52,1,SEARCH(" =",U52:U52,1)-1)="Fuerte"),"Moderado","")))))),"")</f>
        <v/>
      </c>
      <c r="W52" s="170"/>
      <c r="X52" s="170"/>
      <c r="Y52" s="173"/>
      <c r="Z52" s="136"/>
      <c r="AA52" s="164"/>
      <c r="AB52" s="167"/>
    </row>
    <row r="53" spans="1:44" ht="45.75" customHeight="1" x14ac:dyDescent="0.3">
      <c r="A53" s="133"/>
      <c r="B53" s="159"/>
      <c r="C53" s="105"/>
      <c r="D53" s="105"/>
      <c r="E53" s="69"/>
      <c r="F53" s="69"/>
      <c r="G53" s="69"/>
      <c r="H53" s="71"/>
      <c r="I53" s="71"/>
      <c r="J53" s="71"/>
      <c r="K53" s="55"/>
      <c r="L53" s="55"/>
      <c r="M53" s="55"/>
      <c r="N53" s="55"/>
      <c r="O53" s="55"/>
      <c r="P53" s="55"/>
      <c r="Q53" s="55"/>
      <c r="R53" s="50" t="str">
        <f t="shared" si="135"/>
        <v/>
      </c>
      <c r="S53" s="50"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50" t="str">
        <f t="shared" si="136"/>
        <v/>
      </c>
      <c r="U53" s="49"/>
      <c r="V53" s="50" t="str">
        <f t="shared" si="137"/>
        <v/>
      </c>
      <c r="W53" s="171"/>
      <c r="X53" s="171"/>
      <c r="Y53" s="174"/>
      <c r="Z53" s="137"/>
      <c r="AA53" s="165"/>
      <c r="AB53" s="168"/>
    </row>
    <row r="54" spans="1:44" ht="45.75" customHeight="1" x14ac:dyDescent="0.3">
      <c r="A54" s="133">
        <v>16</v>
      </c>
      <c r="B54" s="15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69"/>
      <c r="F54" s="69"/>
      <c r="G54" s="69"/>
      <c r="H54" s="71"/>
      <c r="I54" s="71"/>
      <c r="J54" s="71"/>
      <c r="K54" s="55"/>
      <c r="L54" s="55"/>
      <c r="M54" s="55"/>
      <c r="N54" s="55"/>
      <c r="O54" s="55"/>
      <c r="P54" s="55"/>
      <c r="Q54" s="55"/>
      <c r="R54" s="50" t="str">
        <f t="shared" ref="R54" si="138">IF(AND(S54&gt;=0,S54&lt;=85),"Débil",
IF(AND(S54&gt;=86,S54&lt;=95),"Moderado",
IF(AND(S54&gt;=96,S54&lt;=100),"Fuerte","")))</f>
        <v/>
      </c>
      <c r="S54" s="50"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50" t="str">
        <f t="shared" ref="T54" si="139">IF(OR(S54="",S54="Finalice la valoración del control para emitir su calificación"),"",IF(S54&lt;96,"Debe establecer un plan de acción en la hoja No. 7, que permita tener un control bien diseñado.","No debe establecer un plan de acción para mejorar el diseño del control."))</f>
        <v/>
      </c>
      <c r="U54" s="49"/>
      <c r="V54" s="50" t="str">
        <f t="shared" ref="V54" si="140">IFERROR(IF(OR(R54="",MID(U54,1,SEARCH(" =",U54:U54,1)-1)=""),"",
IF(AND(R54="Fuerte",MID(U54,1,SEARCH(" =",U54:U54,1)-1)="Fuerte"),"Fuerte",
IF(AND(R54="Moderado",MID(U54,1,SEARCH(" =",U54:U54,1)-1)="Moderado"),"Moderado",
IF(OR(R54="Débil",MID(U54,1,SEARCH(" =",U54:U54,1)-1)="Débil"),"Débil",
IF(OR(R54="Fuerte",MID(U54,1,SEARCH(" =",U54:U54,1)-1)="Moderado"),"Moderado",
IF(OR(R54="Moderado",MID(U54,1,SEARCH(" =",U54:U54,1)-1)="Fuerte"),"Moderado","")))))),"")</f>
        <v/>
      </c>
      <c r="W54" s="169" t="str">
        <f t="shared" ref="W54" si="141">IF(AND(S54="",S55="",S56=""),"",AVERAGE(S54:S56))</f>
        <v/>
      </c>
      <c r="X54" s="169" t="str">
        <f t="shared" ref="X54" si="142">IF(W54="","",
IF(W54=100,"Fuerte",
IF(W54&lt;50,"Débil",
IF(OR(W54&gt;=50,W54&lt;100),"Moderado",""))))</f>
        <v/>
      </c>
      <c r="Y54" s="172" t="str">
        <f t="shared" ref="Y54" si="143">IF(X54="","",IF(X54="Fuerte","NO","SI"))</f>
        <v/>
      </c>
      <c r="Z54" s="135"/>
      <c r="AA54" s="163" t="str">
        <f t="shared" ref="AA54" si="144">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166"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x14ac:dyDescent="0.3">
      <c r="A55" s="133"/>
      <c r="B55" s="159"/>
      <c r="C55" s="105"/>
      <c r="D55" s="105"/>
      <c r="E55" s="69"/>
      <c r="F55" s="69"/>
      <c r="G55" s="69"/>
      <c r="H55" s="71"/>
      <c r="I55" s="71"/>
      <c r="J55" s="71"/>
      <c r="K55" s="55"/>
      <c r="L55" s="55"/>
      <c r="M55" s="55"/>
      <c r="N55" s="55"/>
      <c r="O55" s="55"/>
      <c r="P55" s="55"/>
      <c r="Q55" s="55"/>
      <c r="R55" s="50" t="str">
        <f t="shared" ref="R55:R56" si="145">IF(AND(S55&gt;=0,S55&lt;=85),"Débil",
IF(AND(S55&gt;=86,S55&lt;=95),"Moderado",
IF(AND(S55&gt;=96,S55&lt;=100),"Fuerte","")))</f>
        <v/>
      </c>
      <c r="S55" s="50"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50" t="str">
        <f t="shared" ref="T55:T56" si="146">IF(OR(S55="",S55="Finalice la valoración del control para emitir su calificación"),"",IF(S55&lt;96,"Debe establecer un plan de acción en la hoja No. 7, que permita tener un control bien diseñado.","No debe establecer un plan de acción para mejorar el diseño del control."))</f>
        <v/>
      </c>
      <c r="U55" s="49"/>
      <c r="V55" s="50" t="str">
        <f t="shared" ref="V55:V56" si="147">IFERROR(IF(OR(R55="",MID(U55,1,SEARCH(" =",U55:U55,1)-1)=""),"",
IF(AND(R55="Fuerte",MID(U55,1,SEARCH(" =",U55:U55,1)-1)="Fuerte"),"Fuerte",
IF(AND(R55="Moderado",MID(U55,1,SEARCH(" =",U55:U55,1)-1)="Moderado"),"Moderado",
IF(OR(R55="Débil",MID(U55,1,SEARCH(" =",U55:U55,1)-1)="Débil"),"Débil",
IF(OR(R55="Fuerte",MID(U55,1,SEARCH(" =",U55:U55,1)-1)="Moderado"),"Moderado",
IF(OR(R55="Moderado",MID(U55,1,SEARCH(" =",U55:U55,1)-1)="Fuerte"),"Moderado","")))))),"")</f>
        <v/>
      </c>
      <c r="W55" s="170"/>
      <c r="X55" s="170"/>
      <c r="Y55" s="173"/>
      <c r="Z55" s="136"/>
      <c r="AA55" s="164"/>
      <c r="AB55" s="167"/>
    </row>
    <row r="56" spans="1:44" ht="45.75" customHeight="1" x14ac:dyDescent="0.3">
      <c r="A56" s="133"/>
      <c r="B56" s="159"/>
      <c r="C56" s="105"/>
      <c r="D56" s="105"/>
      <c r="E56" s="69"/>
      <c r="F56" s="69"/>
      <c r="G56" s="69"/>
      <c r="H56" s="71"/>
      <c r="I56" s="71"/>
      <c r="J56" s="71"/>
      <c r="K56" s="55"/>
      <c r="L56" s="55"/>
      <c r="M56" s="55"/>
      <c r="N56" s="55"/>
      <c r="O56" s="55"/>
      <c r="P56" s="55"/>
      <c r="Q56" s="55"/>
      <c r="R56" s="50" t="str">
        <f t="shared" si="145"/>
        <v/>
      </c>
      <c r="S56" s="50"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50" t="str">
        <f t="shared" si="146"/>
        <v/>
      </c>
      <c r="U56" s="49"/>
      <c r="V56" s="50" t="str">
        <f t="shared" si="147"/>
        <v/>
      </c>
      <c r="W56" s="171"/>
      <c r="X56" s="171"/>
      <c r="Y56" s="174"/>
      <c r="Z56" s="137"/>
      <c r="AA56" s="165"/>
      <c r="AB56" s="168"/>
    </row>
    <row r="57" spans="1:44" ht="45.75" customHeight="1" x14ac:dyDescent="0.3">
      <c r="A57" s="133">
        <v>17</v>
      </c>
      <c r="B57" s="15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69"/>
      <c r="F57" s="69"/>
      <c r="G57" s="69"/>
      <c r="H57" s="71"/>
      <c r="I57" s="71"/>
      <c r="J57" s="71"/>
      <c r="K57" s="55"/>
      <c r="L57" s="55"/>
      <c r="M57" s="55"/>
      <c r="N57" s="55"/>
      <c r="O57" s="55"/>
      <c r="P57" s="55"/>
      <c r="Q57" s="55"/>
      <c r="R57" s="50" t="str">
        <f t="shared" ref="R57" si="148">IF(AND(S57&gt;=0,S57&lt;=85),"Débil",
IF(AND(S57&gt;=86,S57&lt;=95),"Moderado",
IF(AND(S57&gt;=96,S57&lt;=100),"Fuerte","")))</f>
        <v/>
      </c>
      <c r="S57" s="50"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50" t="str">
        <f t="shared" ref="T57" si="149">IF(OR(S57="",S57="Finalice la valoración del control para emitir su calificación"),"",IF(S57&lt;96,"Debe establecer un plan de acción en la hoja No. 7, que permita tener un control bien diseñado.","No debe establecer un plan de acción para mejorar el diseño del control."))</f>
        <v/>
      </c>
      <c r="U57" s="49"/>
      <c r="V57" s="50" t="str">
        <f t="shared" ref="V57" si="150">IFERROR(IF(OR(R57="",MID(U57,1,SEARCH(" =",U57:U57,1)-1)=""),"",
IF(AND(R57="Fuerte",MID(U57,1,SEARCH(" =",U57:U57,1)-1)="Fuerte"),"Fuerte",
IF(AND(R57="Moderado",MID(U57,1,SEARCH(" =",U57:U57,1)-1)="Moderado"),"Moderado",
IF(OR(R57="Débil",MID(U57,1,SEARCH(" =",U57:U57,1)-1)="Débil"),"Débil",
IF(OR(R57="Fuerte",MID(U57,1,SEARCH(" =",U57:U57,1)-1)="Moderado"),"Moderado",
IF(OR(R57="Moderado",MID(U57,1,SEARCH(" =",U57:U57,1)-1)="Fuerte"),"Moderado","")))))),"")</f>
        <v/>
      </c>
      <c r="W57" s="169" t="str">
        <f t="shared" ref="W57" si="151">IF(AND(S57="",S58="",S59=""),"",AVERAGE(S57:S59))</f>
        <v/>
      </c>
      <c r="X57" s="169" t="str">
        <f t="shared" ref="X57" si="152">IF(W57="","",
IF(W57=100,"Fuerte",
IF(W57&lt;50,"Débil",
IF(OR(W57&gt;=50,W57&lt;100),"Moderado",""))))</f>
        <v/>
      </c>
      <c r="Y57" s="172" t="str">
        <f t="shared" ref="Y57" si="153">IF(X57="","",IF(X57="Fuerte","NO","SI"))</f>
        <v/>
      </c>
      <c r="Z57" s="135"/>
      <c r="AA57" s="163" t="str">
        <f t="shared" ref="AA57" si="154">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166"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x14ac:dyDescent="0.3">
      <c r="A58" s="133"/>
      <c r="B58" s="159"/>
      <c r="C58" s="105"/>
      <c r="D58" s="105"/>
      <c r="E58" s="69"/>
      <c r="F58" s="69"/>
      <c r="G58" s="69"/>
      <c r="H58" s="71"/>
      <c r="I58" s="71"/>
      <c r="J58" s="71"/>
      <c r="K58" s="55"/>
      <c r="L58" s="55"/>
      <c r="M58" s="55"/>
      <c r="N58" s="55"/>
      <c r="O58" s="55"/>
      <c r="P58" s="55"/>
      <c r="Q58" s="55"/>
      <c r="R58" s="50" t="str">
        <f t="shared" ref="R58:R59" si="155">IF(AND(S58&gt;=0,S58&lt;=85),"Débil",
IF(AND(S58&gt;=86,S58&lt;=95),"Moderado",
IF(AND(S58&gt;=96,S58&lt;=100),"Fuerte","")))</f>
        <v/>
      </c>
      <c r="S58" s="50"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50" t="str">
        <f t="shared" ref="T58:T59" si="156">IF(OR(S58="",S58="Finalice la valoración del control para emitir su calificación"),"",IF(S58&lt;96,"Debe establecer un plan de acción en la hoja No. 7, que permita tener un control bien diseñado.","No debe establecer un plan de acción para mejorar el diseño del control."))</f>
        <v/>
      </c>
      <c r="U58" s="49"/>
      <c r="V58" s="50" t="str">
        <f t="shared" ref="V58:V59" si="157">IFERROR(IF(OR(R58="",MID(U58,1,SEARCH(" =",U58:U58,1)-1)=""),"",
IF(AND(R58="Fuerte",MID(U58,1,SEARCH(" =",U58:U58,1)-1)="Fuerte"),"Fuerte",
IF(AND(R58="Moderado",MID(U58,1,SEARCH(" =",U58:U58,1)-1)="Moderado"),"Moderado",
IF(OR(R58="Débil",MID(U58,1,SEARCH(" =",U58:U58,1)-1)="Débil"),"Débil",
IF(OR(R58="Fuerte",MID(U58,1,SEARCH(" =",U58:U58,1)-1)="Moderado"),"Moderado",
IF(OR(R58="Moderado",MID(U58,1,SEARCH(" =",U58:U58,1)-1)="Fuerte"),"Moderado","")))))),"")</f>
        <v/>
      </c>
      <c r="W58" s="170"/>
      <c r="X58" s="170"/>
      <c r="Y58" s="173"/>
      <c r="Z58" s="136"/>
      <c r="AA58" s="164"/>
      <c r="AB58" s="167"/>
    </row>
    <row r="59" spans="1:44" ht="45.75" customHeight="1" x14ac:dyDescent="0.3">
      <c r="A59" s="133"/>
      <c r="B59" s="159"/>
      <c r="C59" s="105"/>
      <c r="D59" s="105"/>
      <c r="E59" s="69"/>
      <c r="F59" s="69"/>
      <c r="G59" s="69"/>
      <c r="H59" s="71"/>
      <c r="I59" s="71"/>
      <c r="J59" s="71"/>
      <c r="K59" s="55"/>
      <c r="L59" s="55"/>
      <c r="M59" s="55"/>
      <c r="N59" s="55"/>
      <c r="O59" s="55"/>
      <c r="P59" s="55"/>
      <c r="Q59" s="55"/>
      <c r="R59" s="50" t="str">
        <f t="shared" si="155"/>
        <v/>
      </c>
      <c r="S59" s="50"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50" t="str">
        <f t="shared" si="156"/>
        <v/>
      </c>
      <c r="U59" s="49"/>
      <c r="V59" s="50" t="str">
        <f t="shared" si="157"/>
        <v/>
      </c>
      <c r="W59" s="171"/>
      <c r="X59" s="171"/>
      <c r="Y59" s="174"/>
      <c r="Z59" s="137"/>
      <c r="AA59" s="165"/>
      <c r="AB59" s="168"/>
    </row>
    <row r="60" spans="1:44" ht="45.75" customHeight="1" x14ac:dyDescent="0.3">
      <c r="A60" s="133">
        <v>18</v>
      </c>
      <c r="B60" s="15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69"/>
      <c r="F60" s="69"/>
      <c r="G60" s="69"/>
      <c r="H60" s="71"/>
      <c r="I60" s="71"/>
      <c r="J60" s="71"/>
      <c r="K60" s="55"/>
      <c r="L60" s="55"/>
      <c r="M60" s="55"/>
      <c r="N60" s="55"/>
      <c r="O60" s="55"/>
      <c r="P60" s="55"/>
      <c r="Q60" s="55"/>
      <c r="R60" s="50" t="str">
        <f t="shared" ref="R60" si="158">IF(AND(S60&gt;=0,S60&lt;=85),"Débil",
IF(AND(S60&gt;=86,S60&lt;=95),"Moderado",
IF(AND(S60&gt;=96,S60&lt;=100),"Fuerte","")))</f>
        <v/>
      </c>
      <c r="S60" s="50"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50" t="str">
        <f t="shared" ref="T60" si="159">IF(OR(S60="",S60="Finalice la valoración del control para emitir su calificación"),"",IF(S60&lt;96,"Debe establecer un plan de acción en la hoja No. 7, que permita tener un control bien diseñado.","No debe establecer un plan de acción para mejorar el diseño del control."))</f>
        <v/>
      </c>
      <c r="U60" s="49"/>
      <c r="V60" s="50" t="str">
        <f t="shared" ref="V60" si="160">IFERROR(IF(OR(R60="",MID(U60,1,SEARCH(" =",U60:U60,1)-1)=""),"",
IF(AND(R60="Fuerte",MID(U60,1,SEARCH(" =",U60:U60,1)-1)="Fuerte"),"Fuerte",
IF(AND(R60="Moderado",MID(U60,1,SEARCH(" =",U60:U60,1)-1)="Moderado"),"Moderado",
IF(OR(R60="Débil",MID(U60,1,SEARCH(" =",U60:U60,1)-1)="Débil"),"Débil",
IF(OR(R60="Fuerte",MID(U60,1,SEARCH(" =",U60:U60,1)-1)="Moderado"),"Moderado",
IF(OR(R60="Moderado",MID(U60,1,SEARCH(" =",U60:U60,1)-1)="Fuerte"),"Moderado","")))))),"")</f>
        <v/>
      </c>
      <c r="W60" s="169" t="str">
        <f t="shared" ref="W60" si="161">IF(AND(S60="",S61="",S62=""),"",AVERAGE(S60:S62))</f>
        <v/>
      </c>
      <c r="X60" s="169" t="str">
        <f t="shared" ref="X60" si="162">IF(W60="","",
IF(W60=100,"Fuerte",
IF(W60&lt;50,"Débil",
IF(OR(W60&gt;=50,W60&lt;100),"Moderado",""))))</f>
        <v/>
      </c>
      <c r="Y60" s="172" t="str">
        <f t="shared" ref="Y60" si="163">IF(X60="","",IF(X60="Fuerte","NO","SI"))</f>
        <v/>
      </c>
      <c r="Z60" s="135"/>
      <c r="AA60" s="163" t="str">
        <f t="shared" ref="AA60" si="164">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166"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x14ac:dyDescent="0.3">
      <c r="A61" s="133"/>
      <c r="B61" s="159"/>
      <c r="C61" s="105"/>
      <c r="D61" s="105"/>
      <c r="E61" s="69"/>
      <c r="F61" s="69"/>
      <c r="G61" s="69"/>
      <c r="H61" s="71"/>
      <c r="I61" s="71"/>
      <c r="J61" s="71"/>
      <c r="K61" s="55"/>
      <c r="L61" s="55"/>
      <c r="M61" s="55"/>
      <c r="N61" s="55"/>
      <c r="O61" s="55"/>
      <c r="P61" s="55"/>
      <c r="Q61" s="55"/>
      <c r="R61" s="50" t="str">
        <f t="shared" ref="R61:R62" si="165">IF(AND(S61&gt;=0,S61&lt;=85),"Débil",
IF(AND(S61&gt;=86,S61&lt;=95),"Moderado",
IF(AND(S61&gt;=96,S61&lt;=100),"Fuerte","")))</f>
        <v/>
      </c>
      <c r="S61" s="50"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50" t="str">
        <f t="shared" ref="T61:T62" si="166">IF(OR(S61="",S61="Finalice la valoración del control para emitir su calificación"),"",IF(S61&lt;96,"Debe establecer un plan de acción en la hoja No. 7, que permita tener un control bien diseñado.","No debe establecer un plan de acción para mejorar el diseño del control."))</f>
        <v/>
      </c>
      <c r="U61" s="49"/>
      <c r="V61" s="50" t="str">
        <f t="shared" ref="V61:V62" si="167">IFERROR(IF(OR(R61="",MID(U61,1,SEARCH(" =",U61:U61,1)-1)=""),"",
IF(AND(R61="Fuerte",MID(U61,1,SEARCH(" =",U61:U61,1)-1)="Fuerte"),"Fuerte",
IF(AND(R61="Moderado",MID(U61,1,SEARCH(" =",U61:U61,1)-1)="Moderado"),"Moderado",
IF(OR(R61="Débil",MID(U61,1,SEARCH(" =",U61:U61,1)-1)="Débil"),"Débil",
IF(OR(R61="Fuerte",MID(U61,1,SEARCH(" =",U61:U61,1)-1)="Moderado"),"Moderado",
IF(OR(R61="Moderado",MID(U61,1,SEARCH(" =",U61:U61,1)-1)="Fuerte"),"Moderado","")))))),"")</f>
        <v/>
      </c>
      <c r="W61" s="170"/>
      <c r="X61" s="170"/>
      <c r="Y61" s="173"/>
      <c r="Z61" s="136"/>
      <c r="AA61" s="164"/>
      <c r="AB61" s="167"/>
    </row>
    <row r="62" spans="1:44" ht="45.75" customHeight="1" x14ac:dyDescent="0.3">
      <c r="A62" s="133"/>
      <c r="B62" s="159"/>
      <c r="C62" s="105"/>
      <c r="D62" s="105"/>
      <c r="E62" s="69"/>
      <c r="F62" s="69"/>
      <c r="G62" s="69"/>
      <c r="H62" s="71"/>
      <c r="I62" s="71"/>
      <c r="J62" s="71"/>
      <c r="K62" s="55"/>
      <c r="L62" s="55"/>
      <c r="M62" s="55"/>
      <c r="N62" s="55"/>
      <c r="O62" s="55"/>
      <c r="P62" s="55"/>
      <c r="Q62" s="55"/>
      <c r="R62" s="50" t="str">
        <f t="shared" si="165"/>
        <v/>
      </c>
      <c r="S62" s="50"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50" t="str">
        <f t="shared" si="166"/>
        <v/>
      </c>
      <c r="U62" s="49"/>
      <c r="V62" s="50" t="str">
        <f t="shared" si="167"/>
        <v/>
      </c>
      <c r="W62" s="171"/>
      <c r="X62" s="171"/>
      <c r="Y62" s="174"/>
      <c r="Z62" s="137"/>
      <c r="AA62" s="165"/>
      <c r="AB62" s="168"/>
    </row>
    <row r="63" spans="1:44" ht="45.75" customHeight="1" x14ac:dyDescent="0.3">
      <c r="A63" s="133">
        <v>19</v>
      </c>
      <c r="B63" s="15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69"/>
      <c r="F63" s="69"/>
      <c r="G63" s="69"/>
      <c r="H63" s="71"/>
      <c r="I63" s="71"/>
      <c r="J63" s="71"/>
      <c r="K63" s="55"/>
      <c r="L63" s="55"/>
      <c r="M63" s="55"/>
      <c r="N63" s="55"/>
      <c r="O63" s="55"/>
      <c r="P63" s="55"/>
      <c r="Q63" s="55"/>
      <c r="R63" s="50" t="str">
        <f t="shared" ref="R63" si="168">IF(AND(S63&gt;=0,S63&lt;=85),"Débil",
IF(AND(S63&gt;=86,S63&lt;=95),"Moderado",
IF(AND(S63&gt;=96,S63&lt;=100),"Fuerte","")))</f>
        <v/>
      </c>
      <c r="S63" s="50"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50" t="str">
        <f t="shared" ref="T63" si="169">IF(OR(S63="",S63="Finalice la valoración del control para emitir su calificación"),"",IF(S63&lt;96,"Debe establecer un plan de acción en la hoja No. 7, que permita tener un control bien diseñado.","No debe establecer un plan de acción para mejorar el diseño del control."))</f>
        <v/>
      </c>
      <c r="U63" s="49"/>
      <c r="V63" s="50" t="str">
        <f t="shared" ref="V63" si="170">IFERROR(IF(OR(R63="",MID(U63,1,SEARCH(" =",U63:U63,1)-1)=""),"",
IF(AND(R63="Fuerte",MID(U63,1,SEARCH(" =",U63:U63,1)-1)="Fuerte"),"Fuerte",
IF(AND(R63="Moderado",MID(U63,1,SEARCH(" =",U63:U63,1)-1)="Moderado"),"Moderado",
IF(OR(R63="Débil",MID(U63,1,SEARCH(" =",U63:U63,1)-1)="Débil"),"Débil",
IF(OR(R63="Fuerte",MID(U63,1,SEARCH(" =",U63:U63,1)-1)="Moderado"),"Moderado",
IF(OR(R63="Moderado",MID(U63,1,SEARCH(" =",U63:U63,1)-1)="Fuerte"),"Moderado","")))))),"")</f>
        <v/>
      </c>
      <c r="W63" s="169" t="str">
        <f t="shared" ref="W63" si="171">IF(AND(S63="",S64="",S65=""),"",AVERAGE(S63:S65))</f>
        <v/>
      </c>
      <c r="X63" s="169" t="str">
        <f t="shared" ref="X63" si="172">IF(W63="","",
IF(W63=100,"Fuerte",
IF(W63&lt;50,"Débil",
IF(OR(W63&gt;=50,W63&lt;100),"Moderado",""))))</f>
        <v/>
      </c>
      <c r="Y63" s="172" t="str">
        <f t="shared" ref="Y63" si="173">IF(X63="","",IF(X63="Fuerte","NO","SI"))</f>
        <v/>
      </c>
      <c r="Z63" s="135"/>
      <c r="AA63" s="163" t="str">
        <f t="shared" ref="AA63" si="174">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166"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x14ac:dyDescent="0.3">
      <c r="A64" s="133"/>
      <c r="B64" s="159"/>
      <c r="C64" s="105"/>
      <c r="D64" s="105"/>
      <c r="E64" s="69"/>
      <c r="F64" s="69"/>
      <c r="G64" s="69"/>
      <c r="H64" s="71"/>
      <c r="I64" s="71"/>
      <c r="J64" s="71"/>
      <c r="K64" s="55"/>
      <c r="L64" s="55"/>
      <c r="M64" s="55"/>
      <c r="N64" s="55"/>
      <c r="O64" s="55"/>
      <c r="P64" s="55"/>
      <c r="Q64" s="55"/>
      <c r="R64" s="50" t="str">
        <f t="shared" ref="R64:R65" si="175">IF(AND(S64&gt;=0,S64&lt;=85),"Débil",
IF(AND(S64&gt;=86,S64&lt;=95),"Moderado",
IF(AND(S64&gt;=96,S64&lt;=100),"Fuerte","")))</f>
        <v/>
      </c>
      <c r="S64" s="50"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50" t="str">
        <f t="shared" ref="T64:T65" si="176">IF(OR(S64="",S64="Finalice la valoración del control para emitir su calificación"),"",IF(S64&lt;96,"Debe establecer un plan de acción en la hoja No. 7, que permita tener un control bien diseñado.","No debe establecer un plan de acción para mejorar el diseño del control."))</f>
        <v/>
      </c>
      <c r="U64" s="49"/>
      <c r="V64" s="50" t="str">
        <f t="shared" ref="V64:V65" si="177">IFERROR(IF(OR(R64="",MID(U64,1,SEARCH(" =",U64:U64,1)-1)=""),"",
IF(AND(R64="Fuerte",MID(U64,1,SEARCH(" =",U64:U64,1)-1)="Fuerte"),"Fuerte",
IF(AND(R64="Moderado",MID(U64,1,SEARCH(" =",U64:U64,1)-1)="Moderado"),"Moderado",
IF(OR(R64="Débil",MID(U64,1,SEARCH(" =",U64:U64,1)-1)="Débil"),"Débil",
IF(OR(R64="Fuerte",MID(U64,1,SEARCH(" =",U64:U64,1)-1)="Moderado"),"Moderado",
IF(OR(R64="Moderado",MID(U64,1,SEARCH(" =",U64:U64,1)-1)="Fuerte"),"Moderado","")))))),"")</f>
        <v/>
      </c>
      <c r="W64" s="170"/>
      <c r="X64" s="170"/>
      <c r="Y64" s="173"/>
      <c r="Z64" s="136"/>
      <c r="AA64" s="164"/>
      <c r="AB64" s="167"/>
    </row>
    <row r="65" spans="1:44" ht="45.75" customHeight="1" x14ac:dyDescent="0.3">
      <c r="A65" s="133"/>
      <c r="B65" s="159"/>
      <c r="C65" s="105"/>
      <c r="D65" s="105"/>
      <c r="E65" s="69"/>
      <c r="F65" s="69"/>
      <c r="G65" s="69"/>
      <c r="H65" s="71"/>
      <c r="I65" s="71"/>
      <c r="J65" s="71"/>
      <c r="K65" s="55"/>
      <c r="L65" s="55"/>
      <c r="M65" s="55"/>
      <c r="N65" s="55"/>
      <c r="O65" s="55"/>
      <c r="P65" s="55"/>
      <c r="Q65" s="55"/>
      <c r="R65" s="50" t="str">
        <f t="shared" si="175"/>
        <v/>
      </c>
      <c r="S65" s="50"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50" t="str">
        <f t="shared" si="176"/>
        <v/>
      </c>
      <c r="U65" s="49"/>
      <c r="V65" s="50" t="str">
        <f t="shared" si="177"/>
        <v/>
      </c>
      <c r="W65" s="171"/>
      <c r="X65" s="171"/>
      <c r="Y65" s="174"/>
      <c r="Z65" s="137"/>
      <c r="AA65" s="165"/>
      <c r="AB65" s="168"/>
    </row>
    <row r="66" spans="1:44" ht="45.75" customHeight="1" x14ac:dyDescent="0.3">
      <c r="A66" s="133">
        <v>20</v>
      </c>
      <c r="B66" s="15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69"/>
      <c r="F66" s="69"/>
      <c r="G66" s="69"/>
      <c r="H66" s="71"/>
      <c r="I66" s="71"/>
      <c r="J66" s="71"/>
      <c r="K66" s="55"/>
      <c r="L66" s="55"/>
      <c r="M66" s="55"/>
      <c r="N66" s="55"/>
      <c r="O66" s="55"/>
      <c r="P66" s="55"/>
      <c r="Q66" s="55"/>
      <c r="R66" s="50" t="str">
        <f t="shared" ref="R66" si="178">IF(AND(S66&gt;=0,S66&lt;=85),"Débil",
IF(AND(S66&gt;=86,S66&lt;=95),"Moderado",
IF(AND(S66&gt;=96,S66&lt;=100),"Fuerte","")))</f>
        <v/>
      </c>
      <c r="S66" s="50"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50" t="str">
        <f t="shared" ref="T66" si="179">IF(OR(S66="",S66="Finalice la valoración del control para emitir su calificación"),"",IF(S66&lt;96,"Debe establecer un plan de acción en la hoja No. 7, que permita tener un control bien diseñado.","No debe establecer un plan de acción para mejorar el diseño del control."))</f>
        <v/>
      </c>
      <c r="U66" s="49"/>
      <c r="V66" s="50" t="str">
        <f t="shared" ref="V66" si="180">IFERROR(IF(OR(R66="",MID(U66,1,SEARCH(" =",U66:U66,1)-1)=""),"",
IF(AND(R66="Fuerte",MID(U66,1,SEARCH(" =",U66:U66,1)-1)="Fuerte"),"Fuerte",
IF(AND(R66="Moderado",MID(U66,1,SEARCH(" =",U66:U66,1)-1)="Moderado"),"Moderado",
IF(OR(R66="Débil",MID(U66,1,SEARCH(" =",U66:U66,1)-1)="Débil"),"Débil",
IF(OR(R66="Fuerte",MID(U66,1,SEARCH(" =",U66:U66,1)-1)="Moderado"),"Moderado",
IF(OR(R66="Moderado",MID(U66,1,SEARCH(" =",U66:U66,1)-1)="Fuerte"),"Moderado","")))))),"")</f>
        <v/>
      </c>
      <c r="W66" s="169" t="str">
        <f t="shared" ref="W66" si="181">IF(AND(S66="",S67="",S68=""),"",AVERAGE(S66:S68))</f>
        <v/>
      </c>
      <c r="X66" s="169" t="str">
        <f t="shared" ref="X66" si="182">IF(W66="","",
IF(W66=100,"Fuerte",
IF(W66&lt;50,"Débil",
IF(OR(W66&gt;=50,W66&lt;100),"Moderado",""))))</f>
        <v/>
      </c>
      <c r="Y66" s="172" t="str">
        <f t="shared" ref="Y66" si="183">IF(X66="","",IF(X66="Fuerte","NO","SI"))</f>
        <v/>
      </c>
      <c r="Z66" s="135"/>
      <c r="AA66" s="163" t="str">
        <f t="shared" ref="AA66" si="184">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166"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x14ac:dyDescent="0.3">
      <c r="A67" s="133"/>
      <c r="B67" s="159"/>
      <c r="C67" s="105"/>
      <c r="D67" s="105"/>
      <c r="E67" s="69"/>
      <c r="F67" s="69"/>
      <c r="G67" s="69"/>
      <c r="H67" s="71"/>
      <c r="I67" s="71"/>
      <c r="J67" s="71"/>
      <c r="K67" s="55"/>
      <c r="L67" s="55"/>
      <c r="M67" s="55"/>
      <c r="N67" s="55"/>
      <c r="O67" s="55"/>
      <c r="P67" s="55"/>
      <c r="Q67" s="55"/>
      <c r="R67" s="50" t="str">
        <f t="shared" ref="R67:R68" si="185">IF(AND(S67&gt;=0,S67&lt;=85),"Débil",
IF(AND(S67&gt;=86,S67&lt;=95),"Moderado",
IF(AND(S67&gt;=96,S67&lt;=100),"Fuerte","")))</f>
        <v/>
      </c>
      <c r="S67" s="50"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50" t="str">
        <f t="shared" ref="T67:T68" si="186">IF(OR(S67="",S67="Finalice la valoración del control para emitir su calificación"),"",IF(S67&lt;96,"Debe establecer un plan de acción en la hoja No. 7, que permita tener un control bien diseñado.","No debe establecer un plan de acción para mejorar el diseño del control."))</f>
        <v/>
      </c>
      <c r="U67" s="49"/>
      <c r="V67" s="50" t="str">
        <f t="shared" ref="V67:V68" si="187">IFERROR(IF(OR(R67="",MID(U67,1,SEARCH(" =",U67:U67,1)-1)=""),"",
IF(AND(R67="Fuerte",MID(U67,1,SEARCH(" =",U67:U67,1)-1)="Fuerte"),"Fuerte",
IF(AND(R67="Moderado",MID(U67,1,SEARCH(" =",U67:U67,1)-1)="Moderado"),"Moderado",
IF(OR(R67="Débil",MID(U67,1,SEARCH(" =",U67:U67,1)-1)="Débil"),"Débil",
IF(OR(R67="Fuerte",MID(U67,1,SEARCH(" =",U67:U67,1)-1)="Moderado"),"Moderado",
IF(OR(R67="Moderado",MID(U67,1,SEARCH(" =",U67:U67,1)-1)="Fuerte"),"Moderado","")))))),"")</f>
        <v/>
      </c>
      <c r="W67" s="170"/>
      <c r="X67" s="170"/>
      <c r="Y67" s="173"/>
      <c r="Z67" s="136"/>
      <c r="AA67" s="164"/>
      <c r="AB67" s="167"/>
    </row>
    <row r="68" spans="1:44" ht="45.75" customHeight="1" x14ac:dyDescent="0.3">
      <c r="A68" s="133"/>
      <c r="B68" s="159"/>
      <c r="C68" s="105"/>
      <c r="D68" s="105"/>
      <c r="E68" s="69"/>
      <c r="F68" s="69"/>
      <c r="G68" s="69"/>
      <c r="H68" s="71"/>
      <c r="I68" s="71"/>
      <c r="J68" s="71"/>
      <c r="K68" s="55"/>
      <c r="L68" s="55"/>
      <c r="M68" s="55"/>
      <c r="N68" s="55"/>
      <c r="O68" s="55"/>
      <c r="P68" s="55"/>
      <c r="Q68" s="55"/>
      <c r="R68" s="50" t="str">
        <f t="shared" si="185"/>
        <v/>
      </c>
      <c r="S68" s="50"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50" t="str">
        <f t="shared" si="186"/>
        <v/>
      </c>
      <c r="U68" s="49"/>
      <c r="V68" s="50" t="str">
        <f t="shared" si="187"/>
        <v/>
      </c>
      <c r="W68" s="171"/>
      <c r="X68" s="171"/>
      <c r="Y68" s="174"/>
      <c r="Z68" s="137"/>
      <c r="AA68" s="165"/>
      <c r="AB68" s="168"/>
    </row>
    <row r="69" spans="1:44" x14ac:dyDescent="0.3"/>
    <row r="70" spans="1:44" x14ac:dyDescent="0.3"/>
  </sheetData>
  <sheetProtection algorithmName="SHA-512" hashValue="hbuLYihcynGgYLWnwKzpjnXqbSAvtbAW5c0iUJwasWZU/CtLGU/PMDBolCJjrDE8E9jxchXSfXPEAwjiZtDoyA==" saltValue="nCGH098xxQYF7Pn5l8OJQw==" spinCount="100000" sheet="1" objects="1" scenarios="1" formatColumns="0" formatRows="0"/>
  <mergeCells count="237">
    <mergeCell ref="X66:X68"/>
    <mergeCell ref="Y66:Y68"/>
    <mergeCell ref="Z66:Z68"/>
    <mergeCell ref="R7:R8"/>
    <mergeCell ref="S7:S8"/>
    <mergeCell ref="T7:T8"/>
    <mergeCell ref="U7:U8"/>
    <mergeCell ref="V7:V8"/>
    <mergeCell ref="Y7:Y8"/>
    <mergeCell ref="Z7:Z8"/>
    <mergeCell ref="X60:X62"/>
    <mergeCell ref="Y60:Y62"/>
    <mergeCell ref="Z60:Z62"/>
    <mergeCell ref="X63:X65"/>
    <mergeCell ref="Y63:Y65"/>
    <mergeCell ref="Z63:Z65"/>
    <mergeCell ref="Z54:Z56"/>
    <mergeCell ref="X57:X59"/>
    <mergeCell ref="Y57:Y59"/>
    <mergeCell ref="Z57:Z59"/>
    <mergeCell ref="X12:X14"/>
    <mergeCell ref="W9:W11"/>
    <mergeCell ref="W63:W65"/>
    <mergeCell ref="W57:W59"/>
    <mergeCell ref="A63:A65"/>
    <mergeCell ref="B63:B65"/>
    <mergeCell ref="C63:C65"/>
    <mergeCell ref="D63:D65"/>
    <mergeCell ref="A66:A68"/>
    <mergeCell ref="B66:B68"/>
    <mergeCell ref="C66:C68"/>
    <mergeCell ref="D66:D68"/>
    <mergeCell ref="W66:W68"/>
    <mergeCell ref="A57:A59"/>
    <mergeCell ref="B57:B59"/>
    <mergeCell ref="C57:C59"/>
    <mergeCell ref="D57:D59"/>
    <mergeCell ref="A60:A62"/>
    <mergeCell ref="B60:B62"/>
    <mergeCell ref="C60:C62"/>
    <mergeCell ref="D60:D62"/>
    <mergeCell ref="W60:W62"/>
    <mergeCell ref="AA1:AB1"/>
    <mergeCell ref="AA2:AB2"/>
    <mergeCell ref="AA3:AB3"/>
    <mergeCell ref="AA4:AB4"/>
    <mergeCell ref="A54:A56"/>
    <mergeCell ref="B54:B56"/>
    <mergeCell ref="C54:C56"/>
    <mergeCell ref="D54:D56"/>
    <mergeCell ref="W54:W56"/>
    <mergeCell ref="X54:X56"/>
    <mergeCell ref="Y54:Y56"/>
    <mergeCell ref="AA7:AA8"/>
    <mergeCell ref="AB7:AB8"/>
    <mergeCell ref="M7:M8"/>
    <mergeCell ref="N7:N8"/>
    <mergeCell ref="O7:O8"/>
    <mergeCell ref="P7:P8"/>
    <mergeCell ref="Q7:Q8"/>
    <mergeCell ref="A1:B4"/>
    <mergeCell ref="A6:D6"/>
    <mergeCell ref="A7:A8"/>
    <mergeCell ref="B7:B8"/>
    <mergeCell ref="C7:C8"/>
    <mergeCell ref="D7:D8"/>
    <mergeCell ref="E7:E8"/>
    <mergeCell ref="K7:K8"/>
    <mergeCell ref="L7:L8"/>
    <mergeCell ref="A18:A20"/>
    <mergeCell ref="B18:B20"/>
    <mergeCell ref="C18:C20"/>
    <mergeCell ref="D18:D20"/>
    <mergeCell ref="W18:W20"/>
    <mergeCell ref="X9:X11"/>
    <mergeCell ref="X15:X17"/>
    <mergeCell ref="A15:A17"/>
    <mergeCell ref="B15:B17"/>
    <mergeCell ref="C15:C17"/>
    <mergeCell ref="D15:D17"/>
    <mergeCell ref="W15:W17"/>
    <mergeCell ref="A12:A14"/>
    <mergeCell ref="B12:B14"/>
    <mergeCell ref="W12:W14"/>
    <mergeCell ref="C12:C14"/>
    <mergeCell ref="D12:D14"/>
    <mergeCell ref="A9:A11"/>
    <mergeCell ref="B9:B11"/>
    <mergeCell ref="C9:C11"/>
    <mergeCell ref="D9:D11"/>
    <mergeCell ref="X24:X26"/>
    <mergeCell ref="A24:A26"/>
    <mergeCell ref="B24:B26"/>
    <mergeCell ref="C24:C26"/>
    <mergeCell ref="D24:D26"/>
    <mergeCell ref="W24:W26"/>
    <mergeCell ref="X21:X23"/>
    <mergeCell ref="A21:A23"/>
    <mergeCell ref="B21:B23"/>
    <mergeCell ref="C21:C23"/>
    <mergeCell ref="D21:D23"/>
    <mergeCell ref="W21:W23"/>
    <mergeCell ref="A30:A32"/>
    <mergeCell ref="B30:B32"/>
    <mergeCell ref="C30:C32"/>
    <mergeCell ref="D30:D32"/>
    <mergeCell ref="X27:X29"/>
    <mergeCell ref="A27:A29"/>
    <mergeCell ref="B27:B29"/>
    <mergeCell ref="C27:C29"/>
    <mergeCell ref="D27:D29"/>
    <mergeCell ref="W27:W29"/>
    <mergeCell ref="A33:A35"/>
    <mergeCell ref="B33:B35"/>
    <mergeCell ref="C33:C35"/>
    <mergeCell ref="D33:D35"/>
    <mergeCell ref="X36:X38"/>
    <mergeCell ref="A36:A38"/>
    <mergeCell ref="B36:B38"/>
    <mergeCell ref="C36:C38"/>
    <mergeCell ref="D36:D38"/>
    <mergeCell ref="A42:A44"/>
    <mergeCell ref="B42:B44"/>
    <mergeCell ref="C42:C44"/>
    <mergeCell ref="D42:D44"/>
    <mergeCell ref="W39:W41"/>
    <mergeCell ref="Y45:Y47"/>
    <mergeCell ref="X42:X44"/>
    <mergeCell ref="W42:W44"/>
    <mergeCell ref="Y42:Y44"/>
    <mergeCell ref="X45:X47"/>
    <mergeCell ref="W45:W47"/>
    <mergeCell ref="Y39:Y41"/>
    <mergeCell ref="B39:B41"/>
    <mergeCell ref="C39:C41"/>
    <mergeCell ref="D39:D41"/>
    <mergeCell ref="X39:X41"/>
    <mergeCell ref="A39:A41"/>
    <mergeCell ref="A48:A50"/>
    <mergeCell ref="B48:B50"/>
    <mergeCell ref="C48:C50"/>
    <mergeCell ref="D48:D50"/>
    <mergeCell ref="W48:W50"/>
    <mergeCell ref="Y48:Y50"/>
    <mergeCell ref="X51:X53"/>
    <mergeCell ref="A51:A53"/>
    <mergeCell ref="A45:A47"/>
    <mergeCell ref="B45:B47"/>
    <mergeCell ref="C45:C47"/>
    <mergeCell ref="D45:D47"/>
    <mergeCell ref="Y27:Y29"/>
    <mergeCell ref="Y30:Y32"/>
    <mergeCell ref="Y33:Y35"/>
    <mergeCell ref="X33:X35"/>
    <mergeCell ref="W33:W35"/>
    <mergeCell ref="X30:X32"/>
    <mergeCell ref="W30:W32"/>
    <mergeCell ref="W51:W53"/>
    <mergeCell ref="B51:B53"/>
    <mergeCell ref="C51:C53"/>
    <mergeCell ref="D51:D53"/>
    <mergeCell ref="Y51:Y53"/>
    <mergeCell ref="X48:X50"/>
    <mergeCell ref="W36:W38"/>
    <mergeCell ref="Y36:Y38"/>
    <mergeCell ref="AA18:AA20"/>
    <mergeCell ref="X18:X20"/>
    <mergeCell ref="Z36:Z38"/>
    <mergeCell ref="Z39:Z41"/>
    <mergeCell ref="Z42:Z44"/>
    <mergeCell ref="Z45:Z47"/>
    <mergeCell ref="Z48:Z50"/>
    <mergeCell ref="Z51:Z53"/>
    <mergeCell ref="C1:Z4"/>
    <mergeCell ref="Z9:Z11"/>
    <mergeCell ref="Z12:Z14"/>
    <mergeCell ref="Z15:Z17"/>
    <mergeCell ref="Z18:Z20"/>
    <mergeCell ref="Z21:Z23"/>
    <mergeCell ref="Z24:Z26"/>
    <mergeCell ref="Z27:Z29"/>
    <mergeCell ref="Z30:Z32"/>
    <mergeCell ref="Z33:Z35"/>
    <mergeCell ref="Y9:Y11"/>
    <mergeCell ref="Y12:Y14"/>
    <mergeCell ref="Y15:Y17"/>
    <mergeCell ref="Y18:Y20"/>
    <mergeCell ref="Y21:Y23"/>
    <mergeCell ref="Y24:Y26"/>
    <mergeCell ref="AA54:AA56"/>
    <mergeCell ref="AA57:AA59"/>
    <mergeCell ref="AA60:AA62"/>
    <mergeCell ref="AA63:AA65"/>
    <mergeCell ref="AA66:AA68"/>
    <mergeCell ref="AB18:AB20"/>
    <mergeCell ref="AB21:AB23"/>
    <mergeCell ref="AB24:AB26"/>
    <mergeCell ref="AB27:AB29"/>
    <mergeCell ref="AB30:AB32"/>
    <mergeCell ref="AB33:AB35"/>
    <mergeCell ref="AB36:AB38"/>
    <mergeCell ref="AB39:AB41"/>
    <mergeCell ref="AB42:AB44"/>
    <mergeCell ref="AB45:AB47"/>
    <mergeCell ref="AB48:AB50"/>
    <mergeCell ref="AB51:AB53"/>
    <mergeCell ref="AB54:AB56"/>
    <mergeCell ref="AB57:AB59"/>
    <mergeCell ref="AB60:AB62"/>
    <mergeCell ref="AB63:AB65"/>
    <mergeCell ref="AB66:AB68"/>
    <mergeCell ref="AA21:AA23"/>
    <mergeCell ref="AA24:AA26"/>
    <mergeCell ref="K6:AB6"/>
    <mergeCell ref="E6:J6"/>
    <mergeCell ref="F7:F8"/>
    <mergeCell ref="G7:G8"/>
    <mergeCell ref="H7:H8"/>
    <mergeCell ref="I7:I8"/>
    <mergeCell ref="J7:J8"/>
    <mergeCell ref="AA48:AA50"/>
    <mergeCell ref="AA51:AA53"/>
    <mergeCell ref="AA27:AA29"/>
    <mergeCell ref="AA30:AA32"/>
    <mergeCell ref="AA33:AA35"/>
    <mergeCell ref="AA36:AA38"/>
    <mergeCell ref="AA39:AA41"/>
    <mergeCell ref="AA42:AA44"/>
    <mergeCell ref="AA45:AA47"/>
    <mergeCell ref="W7:W8"/>
    <mergeCell ref="X7:X8"/>
    <mergeCell ref="AA12:AA14"/>
    <mergeCell ref="AB12:AB14"/>
    <mergeCell ref="AA9:AA11"/>
    <mergeCell ref="AB9:AB11"/>
    <mergeCell ref="AA15:AA17"/>
    <mergeCell ref="AB15:AB17"/>
  </mergeCells>
  <conditionalFormatting sqref="AB9">
    <cfRule type="expression" dxfId="202" priority="191">
      <formula>IF($AB9="Casi seguro",1,0)</formula>
    </cfRule>
    <cfRule type="expression" dxfId="201" priority="192">
      <formula>IF($AB9="Probable",1,0)</formula>
    </cfRule>
    <cfRule type="expression" dxfId="200" priority="193">
      <formula>IF($AB9="Posible",1,0)</formula>
    </cfRule>
    <cfRule type="expression" dxfId="199" priority="194">
      <formula>IF($AB9="Improbable",1,0)</formula>
    </cfRule>
    <cfRule type="expression" dxfId="198" priority="195">
      <formula>IF($AB9="Rara vez",1,0)</formula>
    </cfRule>
  </conditionalFormatting>
  <conditionalFormatting sqref="B9:D68">
    <cfRule type="expression" dxfId="197" priority="155">
      <formula>IF($D9="No aplica",1,0)</formula>
    </cfRule>
  </conditionalFormatting>
  <conditionalFormatting sqref="AB12">
    <cfRule type="expression" dxfId="196" priority="125">
      <formula>IF($AB12="Casi seguro",1,0)</formula>
    </cfRule>
    <cfRule type="expression" dxfId="195" priority="126">
      <formula>IF($AB12="Probable",1,0)</formula>
    </cfRule>
    <cfRule type="expression" dxfId="194" priority="127">
      <formula>IF($AB12="Posible",1,0)</formula>
    </cfRule>
    <cfRule type="expression" dxfId="193" priority="128">
      <formula>IF($AB12="Improbable",1,0)</formula>
    </cfRule>
    <cfRule type="expression" dxfId="192" priority="129">
      <formula>IF($AB12="Rara vez",1,0)</formula>
    </cfRule>
  </conditionalFormatting>
  <conditionalFormatting sqref="E12:AB14">
    <cfRule type="expression" dxfId="191" priority="124">
      <formula>IF($D$12="No aplica",1,0)</formula>
    </cfRule>
  </conditionalFormatting>
  <conditionalFormatting sqref="E9:AB11">
    <cfRule type="expression" dxfId="190" priority="123">
      <formula>IF($D$9="No aplica",1,0)</formula>
    </cfRule>
  </conditionalFormatting>
  <conditionalFormatting sqref="AB15">
    <cfRule type="expression" dxfId="189" priority="117">
      <formula>IF($AB15="Casi seguro",1,0)</formula>
    </cfRule>
    <cfRule type="expression" dxfId="188" priority="118">
      <formula>IF($AB15="Probable",1,0)</formula>
    </cfRule>
    <cfRule type="expression" dxfId="187" priority="119">
      <formula>IF($AB15="Posible",1,0)</formula>
    </cfRule>
    <cfRule type="expression" dxfId="186" priority="120">
      <formula>IF($AB15="Improbable",1,0)</formula>
    </cfRule>
    <cfRule type="expression" dxfId="185" priority="121">
      <formula>IF($AB15="Rara vez",1,0)</formula>
    </cfRule>
  </conditionalFormatting>
  <conditionalFormatting sqref="E15:AB17">
    <cfRule type="expression" dxfId="184" priority="116">
      <formula>IF($D$15="No aplica",1,0)</formula>
    </cfRule>
  </conditionalFormatting>
  <conditionalFormatting sqref="AB18">
    <cfRule type="expression" dxfId="183" priority="111">
      <formula>IF($AB18="Casi seguro",1,0)</formula>
    </cfRule>
    <cfRule type="expression" dxfId="182" priority="112">
      <formula>IF($AB18="Probable",1,0)</formula>
    </cfRule>
    <cfRule type="expression" dxfId="181" priority="113">
      <formula>IF($AB18="Posible",1,0)</formula>
    </cfRule>
    <cfRule type="expression" dxfId="180" priority="114">
      <formula>IF($AB18="Improbable",1,0)</formula>
    </cfRule>
    <cfRule type="expression" dxfId="179" priority="115">
      <formula>IF($AB18="Rara vez",1,0)</formula>
    </cfRule>
  </conditionalFormatting>
  <conditionalFormatting sqref="E18:AB20">
    <cfRule type="expression" dxfId="178" priority="110">
      <formula>IF($D$18="No aplica",1,0)</formula>
    </cfRule>
  </conditionalFormatting>
  <conditionalFormatting sqref="AB21">
    <cfRule type="expression" dxfId="177" priority="99">
      <formula>IF($AB21="Casi seguro",1,0)</formula>
    </cfRule>
    <cfRule type="expression" dxfId="176" priority="100">
      <formula>IF($AB21="Probable",1,0)</formula>
    </cfRule>
    <cfRule type="expression" dxfId="175" priority="101">
      <formula>IF($AB21="Posible",1,0)</formula>
    </cfRule>
    <cfRule type="expression" dxfId="174" priority="102">
      <formula>IF($AB21="Improbable",1,0)</formula>
    </cfRule>
    <cfRule type="expression" dxfId="173" priority="103">
      <formula>IF($AB21="Rara vez",1,0)</formula>
    </cfRule>
  </conditionalFormatting>
  <conditionalFormatting sqref="E21:AB23">
    <cfRule type="expression" dxfId="172" priority="98">
      <formula>IF($D$21="No aplica",1,0)</formula>
    </cfRule>
  </conditionalFormatting>
  <conditionalFormatting sqref="AB24">
    <cfRule type="expression" dxfId="171" priority="93">
      <formula>IF($AB24="Casi seguro",1,0)</formula>
    </cfRule>
    <cfRule type="expression" dxfId="170" priority="94">
      <formula>IF($AB24="Probable",1,0)</formula>
    </cfRule>
    <cfRule type="expression" dxfId="169" priority="95">
      <formula>IF($AB24="Posible",1,0)</formula>
    </cfRule>
    <cfRule type="expression" dxfId="168" priority="96">
      <formula>IF($AB24="Improbable",1,0)</formula>
    </cfRule>
    <cfRule type="expression" dxfId="167" priority="97">
      <formula>IF($AB24="Rara vez",1,0)</formula>
    </cfRule>
  </conditionalFormatting>
  <conditionalFormatting sqref="E24:AB26">
    <cfRule type="expression" dxfId="166" priority="92">
      <formula>IF($D$24="No aplica",1,0)</formula>
    </cfRule>
  </conditionalFormatting>
  <conditionalFormatting sqref="AB27">
    <cfRule type="expression" dxfId="165" priority="87">
      <formula>IF($AB27="Casi seguro",1,0)</formula>
    </cfRule>
    <cfRule type="expression" dxfId="164" priority="88">
      <formula>IF($AB27="Probable",1,0)</formula>
    </cfRule>
    <cfRule type="expression" dxfId="163" priority="89">
      <formula>IF($AB27="Posible",1,0)</formula>
    </cfRule>
    <cfRule type="expression" dxfId="162" priority="90">
      <formula>IF($AB27="Improbable",1,0)</formula>
    </cfRule>
    <cfRule type="expression" dxfId="161" priority="91">
      <formula>IF($AB27="Rara vez",1,0)</formula>
    </cfRule>
  </conditionalFormatting>
  <conditionalFormatting sqref="E27:AB29">
    <cfRule type="expression" dxfId="160" priority="86">
      <formula>IF($D$27="No aplica",1,0)</formula>
    </cfRule>
  </conditionalFormatting>
  <conditionalFormatting sqref="AB30">
    <cfRule type="expression" dxfId="159" priority="81">
      <formula>IF($AB30="Casi seguro",1,0)</formula>
    </cfRule>
    <cfRule type="expression" dxfId="158" priority="82">
      <formula>IF($AB30="Probable",1,0)</formula>
    </cfRule>
    <cfRule type="expression" dxfId="157" priority="83">
      <formula>IF($AB30="Posible",1,0)</formula>
    </cfRule>
    <cfRule type="expression" dxfId="156" priority="84">
      <formula>IF($AB30="Improbable",1,0)</formula>
    </cfRule>
    <cfRule type="expression" dxfId="155" priority="85">
      <formula>IF($AB30="Rara vez",1,0)</formula>
    </cfRule>
  </conditionalFormatting>
  <conditionalFormatting sqref="E30:AB32">
    <cfRule type="expression" dxfId="154" priority="80">
      <formula>IF($D$30="No aplica",1,0)</formula>
    </cfRule>
  </conditionalFormatting>
  <conditionalFormatting sqref="AB33">
    <cfRule type="expression" dxfId="153" priority="75">
      <formula>IF($AB33="Casi seguro",1,0)</formula>
    </cfRule>
    <cfRule type="expression" dxfId="152" priority="76">
      <formula>IF($AB33="Probable",1,0)</formula>
    </cfRule>
    <cfRule type="expression" dxfId="151" priority="77">
      <formula>IF($AB33="Posible",1,0)</formula>
    </cfRule>
    <cfRule type="expression" dxfId="150" priority="78">
      <formula>IF($AB33="Improbable",1,0)</formula>
    </cfRule>
    <cfRule type="expression" dxfId="149" priority="79">
      <formula>IF($AB33="Rara vez",1,0)</formula>
    </cfRule>
  </conditionalFormatting>
  <conditionalFormatting sqref="E33:AB35">
    <cfRule type="expression" dxfId="148" priority="74">
      <formula>IF($D$33="No aplica",1,0)</formula>
    </cfRule>
  </conditionalFormatting>
  <conditionalFormatting sqref="AB36">
    <cfRule type="expression" dxfId="147" priority="69">
      <formula>IF($AB36="Casi seguro",1,0)</formula>
    </cfRule>
    <cfRule type="expression" dxfId="146" priority="70">
      <formula>IF($AB36="Probable",1,0)</formula>
    </cfRule>
    <cfRule type="expression" dxfId="145" priority="71">
      <formula>IF($AB36="Posible",1,0)</formula>
    </cfRule>
    <cfRule type="expression" dxfId="144" priority="72">
      <formula>IF($AB36="Improbable",1,0)</formula>
    </cfRule>
    <cfRule type="expression" dxfId="143" priority="73">
      <formula>IF($AB36="Rara vez",1,0)</formula>
    </cfRule>
  </conditionalFormatting>
  <conditionalFormatting sqref="E36:AB38">
    <cfRule type="expression" dxfId="142" priority="68">
      <formula>IF($D$36="No aplica",1,0)</formula>
    </cfRule>
  </conditionalFormatting>
  <conditionalFormatting sqref="AB39">
    <cfRule type="expression" dxfId="141" priority="63">
      <formula>IF($AB39="Casi seguro",1,0)</formula>
    </cfRule>
    <cfRule type="expression" dxfId="140" priority="64">
      <formula>IF($AB39="Probable",1,0)</formula>
    </cfRule>
    <cfRule type="expression" dxfId="139" priority="65">
      <formula>IF($AB39="Posible",1,0)</formula>
    </cfRule>
    <cfRule type="expression" dxfId="138" priority="66">
      <formula>IF($AB39="Improbable",1,0)</formula>
    </cfRule>
    <cfRule type="expression" dxfId="137" priority="67">
      <formula>IF($AB39="Rara vez",1,0)</formula>
    </cfRule>
  </conditionalFormatting>
  <conditionalFormatting sqref="E39:AB41">
    <cfRule type="expression" dxfId="136" priority="62">
      <formula>IF($D$39="No aplica",1,0)</formula>
    </cfRule>
  </conditionalFormatting>
  <conditionalFormatting sqref="AB42">
    <cfRule type="expression" dxfId="135" priority="57">
      <formula>IF($AB42="Casi seguro",1,0)</formula>
    </cfRule>
    <cfRule type="expression" dxfId="134" priority="58">
      <formula>IF($AB42="Probable",1,0)</formula>
    </cfRule>
    <cfRule type="expression" dxfId="133" priority="59">
      <formula>IF($AB42="Posible",1,0)</formula>
    </cfRule>
    <cfRule type="expression" dxfId="132" priority="60">
      <formula>IF($AB42="Improbable",1,0)</formula>
    </cfRule>
    <cfRule type="expression" dxfId="131" priority="61">
      <formula>IF($AB42="Rara vez",1,0)</formula>
    </cfRule>
  </conditionalFormatting>
  <conditionalFormatting sqref="E42:AB44">
    <cfRule type="expression" dxfId="130" priority="56">
      <formula>IF($D$42="No aplica",1,0)</formula>
    </cfRule>
  </conditionalFormatting>
  <conditionalFormatting sqref="AB45">
    <cfRule type="expression" dxfId="129" priority="51">
      <formula>IF($AB45="Casi seguro",1,0)</formula>
    </cfRule>
    <cfRule type="expression" dxfId="128" priority="52">
      <formula>IF($AB45="Probable",1,0)</formula>
    </cfRule>
    <cfRule type="expression" dxfId="127" priority="53">
      <formula>IF($AB45="Posible",1,0)</formula>
    </cfRule>
    <cfRule type="expression" dxfId="126" priority="54">
      <formula>IF($AB45="Improbable",1,0)</formula>
    </cfRule>
    <cfRule type="expression" dxfId="125" priority="55">
      <formula>IF($AB45="Rara vez",1,0)</formula>
    </cfRule>
  </conditionalFormatting>
  <conditionalFormatting sqref="E45:AB47">
    <cfRule type="expression" dxfId="124" priority="50">
      <formula>IF($D$45="No aplica",1,0)</formula>
    </cfRule>
  </conditionalFormatting>
  <conditionalFormatting sqref="AB48">
    <cfRule type="expression" dxfId="123" priority="45">
      <formula>IF($AB48="Casi seguro",1,0)</formula>
    </cfRule>
    <cfRule type="expression" dxfId="122" priority="46">
      <formula>IF($AB48="Probable",1,0)</formula>
    </cfRule>
    <cfRule type="expression" dxfId="121" priority="47">
      <formula>IF($AB48="Posible",1,0)</formula>
    </cfRule>
    <cfRule type="expression" dxfId="120" priority="48">
      <formula>IF($AB48="Improbable",1,0)</formula>
    </cfRule>
    <cfRule type="expression" dxfId="119" priority="49">
      <formula>IF($AB48="Rara vez",1,0)</formula>
    </cfRule>
  </conditionalFormatting>
  <conditionalFormatting sqref="E48:AB50">
    <cfRule type="expression" dxfId="118" priority="44">
      <formula>IF($D$48="No aplica",1,0)</formula>
    </cfRule>
  </conditionalFormatting>
  <conditionalFormatting sqref="AB51">
    <cfRule type="expression" dxfId="117" priority="39">
      <formula>IF($AB51="Casi seguro",1,0)</formula>
    </cfRule>
    <cfRule type="expression" dxfId="116" priority="40">
      <formula>IF($AB51="Probable",1,0)</formula>
    </cfRule>
    <cfRule type="expression" dxfId="115" priority="41">
      <formula>IF($AB51="Posible",1,0)</formula>
    </cfRule>
    <cfRule type="expression" dxfId="114" priority="42">
      <formula>IF($AB51="Improbable",1,0)</formula>
    </cfRule>
    <cfRule type="expression" dxfId="113" priority="43">
      <formula>IF($AB51="Rara vez",1,0)</formula>
    </cfRule>
  </conditionalFormatting>
  <conditionalFormatting sqref="E51:AB53">
    <cfRule type="expression" dxfId="112" priority="38">
      <formula>IF($D$51="No aplica",1,0)</formula>
    </cfRule>
  </conditionalFormatting>
  <conditionalFormatting sqref="AB54">
    <cfRule type="expression" dxfId="111" priority="33">
      <formula>IF($AB54="Casi seguro",1,0)</formula>
    </cfRule>
    <cfRule type="expression" dxfId="110" priority="34">
      <formula>IF($AB54="Probable",1,0)</formula>
    </cfRule>
    <cfRule type="expression" dxfId="109" priority="35">
      <formula>IF($AB54="Posible",1,0)</formula>
    </cfRule>
    <cfRule type="expression" dxfId="108" priority="36">
      <formula>IF($AB54="Improbable",1,0)</formula>
    </cfRule>
    <cfRule type="expression" dxfId="107" priority="37">
      <formula>IF($AB54="Rara vez",1,0)</formula>
    </cfRule>
  </conditionalFormatting>
  <conditionalFormatting sqref="E54:AB56">
    <cfRule type="expression" dxfId="106" priority="32">
      <formula>IF($D$54="No aplica",1,0)</formula>
    </cfRule>
  </conditionalFormatting>
  <conditionalFormatting sqref="AB57">
    <cfRule type="expression" dxfId="105" priority="27">
      <formula>IF($AB57="Casi seguro",1,0)</formula>
    </cfRule>
    <cfRule type="expression" dxfId="104" priority="28">
      <formula>IF($AB57="Probable",1,0)</formula>
    </cfRule>
    <cfRule type="expression" dxfId="103" priority="29">
      <formula>IF($AB57="Posible",1,0)</formula>
    </cfRule>
    <cfRule type="expression" dxfId="102" priority="30">
      <formula>IF($AB57="Improbable",1,0)</formula>
    </cfRule>
    <cfRule type="expression" dxfId="101" priority="31">
      <formula>IF($AB57="Rara vez",1,0)</formula>
    </cfRule>
  </conditionalFormatting>
  <conditionalFormatting sqref="E57:AB59">
    <cfRule type="expression" dxfId="100" priority="26">
      <formula>IF($D$57="No aplica",1,0)</formula>
    </cfRule>
  </conditionalFormatting>
  <conditionalFormatting sqref="AB60">
    <cfRule type="expression" dxfId="99" priority="21">
      <formula>IF($AB60="Casi seguro",1,0)</formula>
    </cfRule>
    <cfRule type="expression" dxfId="98" priority="22">
      <formula>IF($AB60="Probable",1,0)</formula>
    </cfRule>
    <cfRule type="expression" dxfId="97" priority="23">
      <formula>IF($AB60="Posible",1,0)</formula>
    </cfRule>
    <cfRule type="expression" dxfId="96" priority="24">
      <formula>IF($AB60="Improbable",1,0)</formula>
    </cfRule>
    <cfRule type="expression" dxfId="95" priority="25">
      <formula>IF($AB60="Rara vez",1,0)</formula>
    </cfRule>
  </conditionalFormatting>
  <conditionalFormatting sqref="E60:AB62">
    <cfRule type="expression" dxfId="94" priority="20">
      <formula>IF($D$60="No aplica",1,0)</formula>
    </cfRule>
  </conditionalFormatting>
  <conditionalFormatting sqref="AB63">
    <cfRule type="expression" dxfId="93" priority="15">
      <formula>IF($AB63="Casi seguro",1,0)</formula>
    </cfRule>
    <cfRule type="expression" dxfId="92" priority="16">
      <formula>IF($AB63="Probable",1,0)</formula>
    </cfRule>
    <cfRule type="expression" dxfId="91" priority="17">
      <formula>IF($AB63="Posible",1,0)</formula>
    </cfRule>
    <cfRule type="expression" dxfId="90" priority="18">
      <formula>IF($AB63="Improbable",1,0)</formula>
    </cfRule>
    <cfRule type="expression" dxfId="89" priority="19">
      <formula>IF($AB63="Rara vez",1,0)</formula>
    </cfRule>
  </conditionalFormatting>
  <conditionalFormatting sqref="E63:AB65">
    <cfRule type="expression" dxfId="88" priority="14">
      <formula>IF($D$63="No aplica",1,0)</formula>
    </cfRule>
  </conditionalFormatting>
  <conditionalFormatting sqref="AB66">
    <cfRule type="expression" dxfId="87" priority="9">
      <formula>IF($AB66="Casi seguro",1,0)</formula>
    </cfRule>
    <cfRule type="expression" dxfId="86" priority="10">
      <formula>IF($AB66="Probable",1,0)</formula>
    </cfRule>
    <cfRule type="expression" dxfId="85" priority="11">
      <formula>IF($AB66="Posible",1,0)</formula>
    </cfRule>
    <cfRule type="expression" dxfId="84" priority="12">
      <formula>IF($AB66="Improbable",1,0)</formula>
    </cfRule>
    <cfRule type="expression" dxfId="83" priority="13">
      <formula>IF($AB66="Rara vez",1,0)</formula>
    </cfRule>
  </conditionalFormatting>
  <conditionalFormatting sqref="E66:AB68">
    <cfRule type="expression" dxfId="82" priority="8">
      <formula>IF($D$66="No aplica",1,0)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IF($E9="",Listas!$R$3,Listas!$S$2:$S$3)</xm:f>
          </x14:formula1>
          <xm:sqref>K9:K68</xm:sqref>
        </x14:dataValidation>
        <x14:dataValidation type="list" allowBlank="1" showInputMessage="1" showErrorMessage="1">
          <x14:formula1>
            <xm:f>IF($E9="",Listas!$R$3,Listas!$T$2:$T$3)</xm:f>
          </x14:formula1>
          <xm:sqref>L9:L68</xm:sqref>
        </x14:dataValidation>
        <x14:dataValidation type="list" allowBlank="1" showInputMessage="1" showErrorMessage="1">
          <x14:formula1>
            <xm:f>IF($E9="",Listas!$R$3,Listas!$U$2:$U$3)</xm:f>
          </x14:formula1>
          <xm:sqref>M9:M68</xm:sqref>
        </x14:dataValidation>
        <x14:dataValidation type="list" allowBlank="1" showInputMessage="1" showErrorMessage="1">
          <x14:formula1>
            <xm:f>IF($E9="",Listas!$R$3,Listas!$V$2:$V$4)</xm:f>
          </x14:formula1>
          <xm:sqref>N9:N68</xm:sqref>
        </x14:dataValidation>
        <x14:dataValidation type="list" allowBlank="1" showInputMessage="1" showErrorMessage="1">
          <x14:formula1>
            <xm:f>IF($E9="",Listas!$R$3,Listas!$W$2:$W$3)</xm:f>
          </x14:formula1>
          <xm:sqref>O9:O68</xm:sqref>
        </x14:dataValidation>
        <x14:dataValidation type="list" allowBlank="1" showInputMessage="1" showErrorMessage="1">
          <x14:formula1>
            <xm:f>IF($E9="",Listas!$R$3,Listas!$X$2:$X$3)</xm:f>
          </x14:formula1>
          <xm:sqref>P9:P68</xm:sqref>
        </x14:dataValidation>
        <x14:dataValidation type="list" allowBlank="1" showInputMessage="1" showErrorMessage="1">
          <x14:formula1>
            <xm:f>IF($E9="",Listas!$R$3,Listas!$Y$2:$Y$4)</xm:f>
          </x14:formula1>
          <xm:sqref>Q9:Q68</xm:sqref>
        </x14:dataValidation>
        <x14:dataValidation type="list" allowBlank="1" showInputMessage="1" showErrorMessage="1">
          <x14:formula1>
            <xm:f>Listas!$AB$2:$AB$4</xm:f>
          </x14:formula1>
          <xm:sqref>U9:U68</xm:sqref>
        </x14:dataValidation>
        <x14:dataValidation type="list" allowBlank="1" showInputMessage="1" showErrorMessage="1">
          <x14:formula1>
            <xm:f>Listas!$AC$2:$AC$5</xm:f>
          </x14:formula1>
          <xm:sqref>Z9 Z12 Z15 Z18 Z21 Z24 Z27 Z30 Z33 Z36 Z39 Z42 Z45 Z48 Z51 Z54 Z57 Z60 Z63 Z66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U70"/>
  <sheetViews>
    <sheetView zoomScale="80" zoomScaleNormal="80" workbookViewId="0">
      <pane ySplit="8" topLeftCell="A9" activePane="bottomLeft" state="frozen"/>
      <selection pane="bottomLeft" activeCell="AP12" sqref="AP12:AP14"/>
    </sheetView>
  </sheetViews>
  <sheetFormatPr baseColWidth="10" defaultColWidth="0" defaultRowHeight="16.5" zeroHeight="1" x14ac:dyDescent="0.3"/>
  <cols>
    <col min="1" max="1" width="4" style="8" bestFit="1" customWidth="1"/>
    <col min="2" max="3" width="16.5703125" style="8" customWidth="1"/>
    <col min="4" max="4" width="17.85546875" style="8" customWidth="1"/>
    <col min="5" max="5" width="13.140625" style="8" customWidth="1"/>
    <col min="6" max="6" width="16.140625" style="8" customWidth="1"/>
    <col min="7" max="7" width="30.85546875" style="8" customWidth="1"/>
    <col min="8" max="8" width="20.28515625" style="8" customWidth="1"/>
    <col min="9" max="9" width="22.28515625" style="9" customWidth="1"/>
    <col min="10" max="10" width="30.140625" style="2" customWidth="1"/>
    <col min="11" max="11" width="13" style="2" customWidth="1"/>
    <col min="12" max="12" width="7.140625" style="2" bestFit="1" customWidth="1"/>
    <col min="13" max="13" width="40.85546875" style="2" customWidth="1"/>
    <col min="14" max="14" width="13.5703125" style="2" customWidth="1"/>
    <col min="15" max="15" width="6.28515625" style="2" bestFit="1" customWidth="1"/>
    <col min="16" max="16" width="16" style="2" customWidth="1"/>
    <col min="17" max="17" width="35.5703125" style="2" customWidth="1"/>
    <col min="18" max="23" width="26.7109375" style="2" customWidth="1"/>
    <col min="24" max="24" width="12.85546875" style="2" customWidth="1"/>
    <col min="25" max="25" width="16" style="2" customWidth="1"/>
    <col min="26" max="26" width="21.140625" style="2" customWidth="1"/>
    <col min="27" max="27" width="16.28515625" style="2" customWidth="1"/>
    <col min="28" max="28" width="21" style="2" customWidth="1"/>
    <col min="29" max="29" width="17.28515625" style="2" customWidth="1"/>
    <col min="30" max="31" width="29.42578125" style="2" customWidth="1"/>
    <col min="32" max="32" width="35.5703125" style="2" customWidth="1"/>
    <col min="33" max="33" width="12.85546875" style="2" customWidth="1"/>
    <col min="34" max="34" width="13" style="2" customWidth="1"/>
    <col min="35" max="35" width="10.42578125" style="2" customWidth="1"/>
    <col min="36" max="36" width="12.85546875" style="2" customWidth="1"/>
    <col min="37" max="37" width="9.140625" style="2" customWidth="1"/>
    <col min="38" max="38" width="15.28515625" style="2" customWidth="1"/>
    <col min="39" max="39" width="13.42578125" style="2" customWidth="1"/>
    <col min="40" max="40" width="31.85546875" style="2" customWidth="1"/>
    <col min="41" max="41" width="50" style="2" customWidth="1"/>
    <col min="42" max="42" width="27.85546875" style="2" customWidth="1"/>
    <col min="43" max="43" width="19.28515625" style="2" customWidth="1"/>
    <col min="44" max="44" width="24.42578125" style="2" customWidth="1"/>
    <col min="45" max="45" width="8.140625" style="2" customWidth="1"/>
    <col min="46" max="73" width="11.42578125" style="2" hidden="1" customWidth="1"/>
    <col min="74" max="16384" width="11.42578125" style="4" hidden="1"/>
  </cols>
  <sheetData>
    <row r="1" spans="1:73" ht="16.5" customHeight="1" x14ac:dyDescent="0.3">
      <c r="A1" s="177" t="s">
        <v>115</v>
      </c>
      <c r="B1" s="178"/>
      <c r="C1" s="179"/>
      <c r="D1" s="144" t="s">
        <v>161</v>
      </c>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52" t="s">
        <v>262</v>
      </c>
      <c r="AR1" s="152"/>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row>
    <row r="2" spans="1:73" ht="16.5" customHeight="1" x14ac:dyDescent="0.3">
      <c r="A2" s="180"/>
      <c r="B2" s="181"/>
      <c r="C2" s="182"/>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52" t="s">
        <v>345</v>
      </c>
      <c r="AR2" s="152"/>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row>
    <row r="3" spans="1:73" x14ac:dyDescent="0.3">
      <c r="A3" s="180"/>
      <c r="B3" s="181"/>
      <c r="C3" s="182"/>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52" t="s">
        <v>301</v>
      </c>
      <c r="AR3" s="152"/>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row>
    <row r="4" spans="1:73" x14ac:dyDescent="0.3">
      <c r="A4" s="183"/>
      <c r="B4" s="184"/>
      <c r="C4" s="185"/>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52" t="s">
        <v>344</v>
      </c>
      <c r="AR4" s="152"/>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row>
    <row r="5" spans="1:73" ht="12" customHeight="1" x14ac:dyDescent="0.3">
      <c r="A5" s="12"/>
      <c r="B5" s="12"/>
      <c r="C5" s="12"/>
      <c r="D5" s="15"/>
      <c r="E5" s="12"/>
      <c r="F5" s="12"/>
      <c r="G5" s="12"/>
      <c r="H5" s="12"/>
      <c r="I5" s="1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row>
    <row r="6" spans="1:73" ht="17.25" customHeight="1" x14ac:dyDescent="0.3">
      <c r="A6" s="120" t="s">
        <v>108</v>
      </c>
      <c r="B6" s="120"/>
      <c r="C6" s="120"/>
      <c r="D6" s="120"/>
      <c r="E6" s="120"/>
      <c r="F6" s="120"/>
      <c r="G6" s="120"/>
      <c r="H6" s="120"/>
      <c r="I6" s="120"/>
      <c r="J6" s="120"/>
      <c r="K6" s="120" t="s">
        <v>107</v>
      </c>
      <c r="L6" s="120"/>
      <c r="M6" s="120"/>
      <c r="N6" s="120"/>
      <c r="O6" s="120"/>
      <c r="P6" s="120"/>
      <c r="Q6" s="153" t="s">
        <v>106</v>
      </c>
      <c r="R6" s="154"/>
      <c r="S6" s="154"/>
      <c r="T6" s="154"/>
      <c r="U6" s="154"/>
      <c r="V6" s="154"/>
      <c r="W6" s="154"/>
      <c r="X6" s="154"/>
      <c r="Y6" s="154"/>
      <c r="Z6" s="154"/>
      <c r="AA6" s="154"/>
      <c r="AB6" s="154"/>
      <c r="AC6" s="154"/>
      <c r="AD6" s="154"/>
      <c r="AE6" s="154"/>
      <c r="AF6" s="154"/>
      <c r="AG6" s="155"/>
      <c r="AH6" s="153" t="s">
        <v>112</v>
      </c>
      <c r="AI6" s="154"/>
      <c r="AJ6" s="154"/>
      <c r="AK6" s="154"/>
      <c r="AL6" s="154"/>
      <c r="AM6" s="154"/>
      <c r="AN6" s="155"/>
      <c r="AO6" s="196" t="s">
        <v>0</v>
      </c>
      <c r="AP6" s="197"/>
      <c r="AQ6" s="197"/>
      <c r="AR6" s="197"/>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row>
    <row r="7" spans="1:73" ht="18" customHeight="1" x14ac:dyDescent="0.3">
      <c r="A7" s="139" t="s">
        <v>87</v>
      </c>
      <c r="B7" s="121" t="s">
        <v>38</v>
      </c>
      <c r="C7" s="108" t="s">
        <v>308</v>
      </c>
      <c r="D7" s="108" t="s">
        <v>76</v>
      </c>
      <c r="E7" s="108" t="s">
        <v>77</v>
      </c>
      <c r="F7" s="108" t="s">
        <v>78</v>
      </c>
      <c r="G7" s="121" t="s">
        <v>1</v>
      </c>
      <c r="H7" s="108" t="s">
        <v>85</v>
      </c>
      <c r="I7" s="108" t="s">
        <v>2</v>
      </c>
      <c r="J7" s="198" t="s">
        <v>162</v>
      </c>
      <c r="K7" s="108" t="s">
        <v>3</v>
      </c>
      <c r="L7" s="121" t="s">
        <v>4</v>
      </c>
      <c r="M7" s="108" t="s">
        <v>141</v>
      </c>
      <c r="N7" s="108" t="s">
        <v>5</v>
      </c>
      <c r="O7" s="121" t="s">
        <v>4</v>
      </c>
      <c r="P7" s="108" t="s">
        <v>6</v>
      </c>
      <c r="Q7" s="108" t="s">
        <v>352</v>
      </c>
      <c r="R7" s="156" t="s">
        <v>353</v>
      </c>
      <c r="S7" s="157"/>
      <c r="T7" s="157"/>
      <c r="U7" s="157"/>
      <c r="V7" s="157"/>
      <c r="W7" s="176"/>
      <c r="X7" s="156" t="s">
        <v>103</v>
      </c>
      <c r="Y7" s="157"/>
      <c r="Z7" s="176"/>
      <c r="AA7" s="156" t="s">
        <v>342</v>
      </c>
      <c r="AB7" s="157"/>
      <c r="AC7" s="157"/>
      <c r="AD7" s="157"/>
      <c r="AE7" s="157"/>
      <c r="AF7" s="176"/>
      <c r="AG7" s="108" t="s">
        <v>315</v>
      </c>
      <c r="AH7" s="108" t="s">
        <v>9</v>
      </c>
      <c r="AI7" s="108" t="s">
        <v>4</v>
      </c>
      <c r="AJ7" s="108" t="s">
        <v>109</v>
      </c>
      <c r="AK7" s="108" t="s">
        <v>4</v>
      </c>
      <c r="AL7" s="108" t="s">
        <v>110</v>
      </c>
      <c r="AM7" s="112" t="s">
        <v>113</v>
      </c>
      <c r="AN7" s="108" t="s">
        <v>159</v>
      </c>
      <c r="AO7" s="112" t="s">
        <v>222</v>
      </c>
      <c r="AP7" s="112" t="s">
        <v>114</v>
      </c>
      <c r="AQ7" s="108" t="s">
        <v>10</v>
      </c>
      <c r="AR7" s="112" t="s">
        <v>264</v>
      </c>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row>
    <row r="8" spans="1:73" ht="47.25" customHeight="1" x14ac:dyDescent="0.25">
      <c r="A8" s="139"/>
      <c r="B8" s="121"/>
      <c r="C8" s="108"/>
      <c r="D8" s="108"/>
      <c r="E8" s="108"/>
      <c r="F8" s="108"/>
      <c r="G8" s="121"/>
      <c r="H8" s="108"/>
      <c r="I8" s="108"/>
      <c r="J8" s="158"/>
      <c r="K8" s="108"/>
      <c r="L8" s="121"/>
      <c r="M8" s="108"/>
      <c r="N8" s="121"/>
      <c r="O8" s="121"/>
      <c r="P8" s="108"/>
      <c r="Q8" s="108"/>
      <c r="R8" s="67" t="s">
        <v>336</v>
      </c>
      <c r="S8" s="67" t="s">
        <v>347</v>
      </c>
      <c r="T8" s="67" t="s">
        <v>348</v>
      </c>
      <c r="U8" s="67" t="s">
        <v>349</v>
      </c>
      <c r="V8" s="67" t="s">
        <v>350</v>
      </c>
      <c r="W8" s="67" t="s">
        <v>351</v>
      </c>
      <c r="X8" s="48" t="s">
        <v>55</v>
      </c>
      <c r="Y8" s="48" t="s">
        <v>8</v>
      </c>
      <c r="Z8" s="48" t="s">
        <v>101</v>
      </c>
      <c r="AA8" s="48" t="s">
        <v>102</v>
      </c>
      <c r="AB8" s="48" t="s">
        <v>104</v>
      </c>
      <c r="AC8" s="48" t="s">
        <v>105</v>
      </c>
      <c r="AD8" s="48" t="s">
        <v>339</v>
      </c>
      <c r="AE8" s="59" t="s">
        <v>340</v>
      </c>
      <c r="AF8" s="59" t="s">
        <v>341</v>
      </c>
      <c r="AG8" s="108"/>
      <c r="AH8" s="108"/>
      <c r="AI8" s="108"/>
      <c r="AJ8" s="108"/>
      <c r="AK8" s="108"/>
      <c r="AL8" s="108"/>
      <c r="AM8" s="112"/>
      <c r="AN8" s="108"/>
      <c r="AO8" s="112"/>
      <c r="AP8" s="112"/>
      <c r="AQ8" s="108"/>
      <c r="AR8" s="195"/>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row>
    <row r="9" spans="1:73" ht="32.25" customHeight="1" x14ac:dyDescent="0.25">
      <c r="A9" s="133">
        <v>1</v>
      </c>
      <c r="B9" s="134" t="str">
        <f>'2. Identificación del Riesgo'!B9:B11</f>
        <v>Control Disciplinario Interno</v>
      </c>
      <c r="C9" s="134" t="str">
        <f>IF('2. Identificación del Riesgo'!C9:C11="","",'2. Identificación del Riesgo'!C9:C11)</f>
        <v xml:space="preserve">En la etapa de estudio de la queja disciplinaria y/o en el momento de proferir decisión de fondo en la investigación disciplinaria  </v>
      </c>
      <c r="D9" s="134" t="str">
        <f>IF('2. Identificación del Riesgo'!D9:D11="","",'2. Identificación del Riesgo'!D9:D11)</f>
        <v>Afectación Reputacional</v>
      </c>
      <c r="E9" s="134" t="str">
        <f>IF('2. Identificación del Riesgo'!E9:E11="","",'2. Identificación del Riesgo'!E9:E11)</f>
        <v>1. Decisiones disciplinarias  (autos de archivo provisional y definitivo) contrarias a derecho, 
2. No dar tramite a una noticia disciplinaria (quejas o informes o de hechos que se haya tenido conocimiento por parte de la autoridad disciplinaria)</v>
      </c>
      <c r="F9" s="134" t="str">
        <f>IF('2. Identificación del Riesgo'!F9:F11="","",'2. Identificación del Riesgo'!F9:F11)</f>
        <v>1. Desconocimiento de valores institucionales por parte de quienes intervienen en el proceso disciplinario. / 2. No implementación de protocolos. / 3. Desconocimiento de la normatividad vigente  / 4. Violación de la reserva disciplinaria</v>
      </c>
      <c r="G9" s="134" t="str">
        <f>IF('2. Identificación del Riesgo'!G9:G11="","",'2. Identificación del Riesgo'!G9:G11)</f>
        <v xml:space="preserve">Posibilidad de afectación reputacional por la adopción de decisiones disciplinarias  (autos de archivo provisionales, definitivos o autos de cargos) contrarias a derecho y/o por no realizar el debido trámite a una noticia disciplinaria (Quejas e Informes), para favorecer un interes propio o de terceros, en razón del desconocimiento de los valores institucionales por parte de quienes intervienen, la no implementación de protocolos en el proceso, el desconocimiento de la normatividad vigente, así como la violación de la reserva disciplinaria. </v>
      </c>
      <c r="H9" s="134" t="str">
        <f>IF('2. Identificación del Riesgo'!H9:H11="","",'2. Identificación del Riesgo'!H9:H11)</f>
        <v>Corrupción</v>
      </c>
      <c r="I9" s="134" t="str">
        <f>IF('2. Identificación del Riesgo'!I9:I11="","",'2. Identificación del Riesgo'!I9:I11)</f>
        <v>Relaciones Laborales</v>
      </c>
      <c r="J9" s="134" t="str">
        <f>IF('2. Identificación del Riesgo'!J9:J11="","",'2. Identificación del Riesgo'!J9:J11)</f>
        <v>Rara vez: No se ha presentado en los últimos cinco años.</v>
      </c>
      <c r="K9" s="130" t="str">
        <f>'2. Identificación del Riesgo'!K9:K11</f>
        <v>Rara vez</v>
      </c>
      <c r="L9" s="131">
        <f>'2. Identificación del Riesgo'!L9:L11</f>
        <v>0.2</v>
      </c>
      <c r="M9" s="13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130" t="str">
        <f>'2. Identificación del Riesgo'!N9:N11</f>
        <v>Mayor</v>
      </c>
      <c r="O9" s="131">
        <f>'2. Identificación del Riesgo'!O9:O11</f>
        <v>0.8</v>
      </c>
      <c r="P9" s="128" t="str">
        <f>'2. Identificación del Riesgo'!P9:P11</f>
        <v>Alto</v>
      </c>
      <c r="Q9" s="72" t="str">
        <f>IF($H$9="","",
IF(OR($H$9="Corrupción",$H$9="Lavado de Activos",$H$9="Financiación del Terrorismo",$H$9="Corrupción en Trámites, OPAs y Consultas de Acceso a la Información Pública"),"No Aplica",'5. Valoración de Controles'!H9))</f>
        <v>No Aplica</v>
      </c>
      <c r="R9" s="72" t="str">
        <f>IF($H$9="","",
IF(OR($H$9="Corrupción",$H$9="Lavado de Activos",$H$9="Financiación del Terrorismo",$H$9="Corrupción en Trámites, OPAs y Consultas de Acceso a la Información Pública"),'6.Valoración Control Corrupción'!E9,"No Aplica"))</f>
        <v>Jefe de la OCDI
y
Segunda Instancia / Personería de Bogotá</v>
      </c>
      <c r="S9" s="72" t="str">
        <f>IF($H$9="","",
IF(OR($H$9="Corrupción",$H$9="Lavado de Activos",$H$9="Financiación del Terrorismo",$H$9="Corrupción en Trámites, OPAs y Consultas de Acceso a la Información Pública"),'6.Valoración Control Corrupción'!F9,"No Aplica"))</f>
        <v>A demanda (cada vez que se proyecte una decisión y cuando se interponga recursos)</v>
      </c>
      <c r="T9" s="72" t="str">
        <f>IF($H$9="","",
IF(OR($H$9="Corrupción",$H$9="Lavado de Activos",$H$9="Financiación del Terrorismo",$H$9="Corrupción en Trámites, OPAs y Consultas de Acceso a la Información Pública"),'6.Valoración Control Corrupción'!G9,"No Aplica"))</f>
        <v>Identificar decisiones que vayan en contravía del interes general y que puedan favorecer un interes propio o de terceros.</v>
      </c>
      <c r="U9" s="72" t="str">
        <f>IF($H$9="","",
IF(OR($H$9="Corrupción",$H$9="Lavado de Activos",$H$9="Financiación del Terrorismo",$H$9="Corrupción en Trámites, OPAs y Consultas de Acceso a la Información Pública"),'6.Valoración Control Corrupción'!H9,"No Aplica"))</f>
        <v>1) Los antecedentes de las decisiones revisadas y adoptadas cuya trazabilidad se puede consultar a través de correo electrónico institucional.
2) Los controles - hoja de cálculo compartidas en el Drive institucional cuyo acceso es limitado y requiere de permiso de entrada.
3) Los reportes de decisiones de archivo efectuados a la Personería de Bogotá y a los ciudadanos que presentan la noticia disciplinaria.</v>
      </c>
      <c r="V9" s="72" t="str">
        <f>IF($H$9="","",
IF(OR($H$9="Corrupción",$H$9="Lavado de Activos",$H$9="Financiación del Terrorismo",$H$9="Corrupción en Trámites, OPAs y Consultas de Acceso a la Información Pública"),'6.Valoración Control Corrupción'!I9,"No Aplica"))</f>
        <v>Se presentan las observaciones por parte de la Jefe OCDI y se devuelven para las correcciones del caso.</v>
      </c>
      <c r="W9" s="72" t="str">
        <f>IF($H$9="","",
IF(OR($H$9="Corrupción",$H$9="Lavado de Activos",$H$9="Financiación del Terrorismo",$H$9="Corrupción en Trámites, OPAs y Consultas de Acceso a la Información Pública"),'6.Valoración Control Corrupción'!J9,"No Aplica"))</f>
        <v xml:space="preserve">1) Correos electrónicos con la trazabilidad correspondiente hasta que se emité la decisión que pone fin a la etapa de instrucción.
2) Hoja de calculo en Google Drive.
3) Correo electrónico que evidencian el cargue de las decisiones en el aplicativo de la Personería de Bogotá. </v>
      </c>
      <c r="X9" s="50" t="str">
        <f>IF($H$9="","",
IF(OR($H$9="Corrupción",$H$9="Lavado de Activos",$H$9="Financiación del Terrorismo",$H$9="Corrupción en Trámites, OPAs y Consultas de Acceso a la Información Pública"),"No Aplica",'5. Valoración de Controles'!I9))</f>
        <v>No Aplica</v>
      </c>
      <c r="Y9" s="66" t="str">
        <f>IF($H$9="","",
IF(OR($H$9="Corrupción",$H$9="Lavado de Activos",$H$9="Financiación del Terrorismo",$H$9="Corrupción en Trámites, OPAs y Consultas de Acceso a la Información Pública"),"No Aplica",'5. Valoración de Controles'!J9))</f>
        <v>No Aplica</v>
      </c>
      <c r="Z9" s="66" t="str">
        <f>IF($H$9="","",
IF(OR($H$9="Corrupción",$H$9="Lavado de Activos",$H$9="Financiación del Terrorismo",$H$9="Corrupción en Trámites, OPAs y Consultas de Acceso a la Información Pública"),"No Aplica",'5. Valoración de Controles'!K9))</f>
        <v>No Aplica</v>
      </c>
      <c r="AA9" s="66" t="str">
        <f>IF($H$9="","",
IF(OR($H$9="Corrupción",$H$9="Lavado de Activos",$H$9="Financiación del Terrorismo",$H$9="Corrupción en Trámites, OPAs y Consultas de Acceso a la Información Pública"),"No Aplica",'5. Valoración de Controles'!L9))</f>
        <v>No Aplica</v>
      </c>
      <c r="AB9" s="66" t="str">
        <f>IF($H$9="","",
IF(OR($H$9="Corrupción",$H$9="Lavado de Activos",$H$9="Financiación del Terrorismo",$H$9="Corrupción en Trámites, OPAs y Consultas de Acceso a la Información Pública"),"No Aplica",'5. Valoración de Controles'!M9))</f>
        <v>No Aplica</v>
      </c>
      <c r="AC9" s="66" t="str">
        <f>IF($H$9="","",
IF(OR($H$9="Corrupción",$H$9="Lavado de Activos",$H$9="Financiación del Terrorismo",$H$9="Corrupción en Trámites, OPAs y Consultas de Acceso a la Información Pública"),"No Aplica",'5. Valoración de Controles'!N9))</f>
        <v>No Aplica</v>
      </c>
      <c r="AD9" s="66" t="str">
        <f>IF($H$9="","",
IF(OR($H$9="Corrupción",$H$9="Lavado de Activos",$H$9="Financiación del Terrorismo",$H$9="Corrupción en Trámites, OPAs y Consultas de Acceso a la Información Pública"),"No Aplica",'5. Valoración de Controles'!O9))</f>
        <v>No Aplica</v>
      </c>
      <c r="AE9" s="66" t="str">
        <f>IF($H$9="","",
IF(OR($H$9="Corrupción",$H$9="Lavado de Activos",$H$9="Financiación del Terrorismo",$H$9="Corrupción en Trámites, OPAs y Consultas de Acceso a la Información Pública"),"No Aplica",'5. Valoración de Controles'!P9))</f>
        <v>No Aplica</v>
      </c>
      <c r="AF9" s="66" t="str">
        <f>IF($H$9="","",
IF(OR($H$9="Corrupción",$H$9="Lavado de Activos",$H$9="Financiación del Terrorismo",$H$9="Corrupción en Trámites, OPAs y Consultas de Acceso a la Información Pública"),"No Aplica",'5. Valoración de Controles'!Q9))</f>
        <v>No Aplica</v>
      </c>
      <c r="AG9" s="73" t="str">
        <f>IF($H$9="","",
IF(OR($H$9="Corrupción",$H$9="Lavado de Activos",$H$9="Financiación del Terrorismo",$H$9="Corrupción en Trámites, OPAs y Consultas de Acceso a la Información Pública"),"No Aplica",'5. Valoración de Controles'!R9))</f>
        <v>No Aplica</v>
      </c>
      <c r="AH9" s="130"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189"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130"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189"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128"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132" t="s">
        <v>220</v>
      </c>
      <c r="AN9" s="159"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91" t="s">
        <v>420</v>
      </c>
      <c r="AP9" s="193" t="s">
        <v>421</v>
      </c>
      <c r="AQ9" s="186" t="str">
        <f>IF(AO9="","","∑ Peso porcentual de cada acción definida")</f>
        <v>∑ Peso porcentual de cada acción definida</v>
      </c>
      <c r="AR9" s="129" t="s">
        <v>422</v>
      </c>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row>
    <row r="10" spans="1:73" ht="31.5" customHeight="1" x14ac:dyDescent="0.3">
      <c r="A10" s="133"/>
      <c r="B10" s="134"/>
      <c r="C10" s="134"/>
      <c r="D10" s="134"/>
      <c r="E10" s="134"/>
      <c r="F10" s="134"/>
      <c r="G10" s="134"/>
      <c r="H10" s="134"/>
      <c r="I10" s="134"/>
      <c r="J10" s="134"/>
      <c r="K10" s="130"/>
      <c r="L10" s="131"/>
      <c r="M10" s="134"/>
      <c r="N10" s="130"/>
      <c r="O10" s="131"/>
      <c r="P10" s="128"/>
      <c r="Q10" s="72" t="str">
        <f>IF($H$9="","",
IF(OR($H$9="Corrupción",$H$9="Lavado de Activos",$H$9="Financiación del Terrorismo",$H$9="Corrupción en Trámites, OPAs y Consultas de Acceso a la Información Pública"),"No Aplica",'5. Valoración de Controles'!H10))</f>
        <v>No Aplica</v>
      </c>
      <c r="R10" s="72" t="str">
        <f>IF($H$9="","",
IF(OR($H$9="Corrupción",$H$9="Lavado de Activos",$H$9="Financiación del Terrorismo",$H$9="Corrupción en Trámites, OPAs y Consultas de Acceso a la Información Pública"),'6.Valoración Control Corrupción'!E10,"No Aplica"))</f>
        <v>la Jefe de la OCDI y demas funcionarios y colaboradores adscritos a la dependencia</v>
      </c>
      <c r="S10" s="72" t="str">
        <f>IF($H$9="","",
IF(OR($H$9="Corrupción",$H$9="Lavado de Activos",$H$9="Financiación del Terrorismo",$H$9="Corrupción en Trámites, OPAs y Consultas de Acceso a la Información Pública"),'6.Valoración Control Corrupción'!F10,"No Aplica"))</f>
        <v>A demanda (cada vez que se requiera)</v>
      </c>
      <c r="T10" s="72" t="str">
        <f>IF($H$9="","",
IF(OR($H$9="Corrupción",$H$9="Lavado de Activos",$H$9="Financiación del Terrorismo",$H$9="Corrupción en Trámites, OPAs y Consultas de Acceso a la Información Pública"),'6.Valoración Control Corrupción'!G10,"No Aplica"))</f>
        <v>Restringir el acceso a los expedientes disciplinarios para el personal no autorizado</v>
      </c>
      <c r="U10" s="72" t="str">
        <f>IF($H$9="","",
IF(OR($H$9="Corrupción",$H$9="Lavado de Activos",$H$9="Financiación del Terrorismo",$H$9="Corrupción en Trámites, OPAs y Consultas de Acceso a la Información Pública"),'6.Valoración Control Corrupción'!H10,"No Aplica"))</f>
        <v>1. Solicitarle al ciudadano(a) que presente su cédula de ciudadanía. 
2. Solicitarle que indique el número de proceso que quiere consultar o del cual se quiere notificar.
3. Los usuarios no pueden sacar ni un solo folio de los expedientes. Siempre debe existir la vigilancia permanente de un funcionario o colaborador de la OCDI. 
4. Los únicos que pueden consultar expedientes son los investigados, sus defensores o las autoridades que asi lo demanden.
5. Una vez hecho lo anterior, se procede a diligenciar el acta de consulta.</v>
      </c>
      <c r="V10" s="72" t="str">
        <f>IF($H$9="","",
IF(OR($H$9="Corrupción",$H$9="Lavado de Activos",$H$9="Financiación del Terrorismo",$H$9="Corrupción en Trámites, OPAs y Consultas de Acceso a la Información Pública"),'6.Valoración Control Corrupción'!I10,"No Aplica"))</f>
        <v>En caso de que no acredite la calidad de sujeto procesal o no se demuestre el interes legitimo, no se le permitirá el acceso a la consulta del expediente.</v>
      </c>
      <c r="W10" s="72" t="str">
        <f>IF($H$9="","",
IF(OR($H$9="Corrupción",$H$9="Lavado de Activos",$H$9="Financiación del Terrorismo",$H$9="Corrupción en Trámites, OPAs y Consultas de Acceso a la Información Pública"),'6.Valoración Control Corrupción'!J10,"No Aplica"))</f>
        <v>Acta de Consulta
(por escrito se daría respuesta al sujeto procesal)</v>
      </c>
      <c r="X10" s="66" t="str">
        <f>IF($H$9="","",
IF(OR($H$9="Corrupción",$H$9="Lavado de Activos",$H$9="Financiación del Terrorismo",$H$9="Corrupción en Trámites, OPAs y Consultas de Acceso a la Información Pública"),"No Aplica",'5. Valoración de Controles'!I10))</f>
        <v>No Aplica</v>
      </c>
      <c r="Y10" s="66" t="str">
        <f>IF($H$9="","",
IF(OR($H$9="Corrupción",$H$9="Lavado de Activos",$H$9="Financiación del Terrorismo",$H$9="Corrupción en Trámites, OPAs y Consultas de Acceso a la Información Pública"),"No Aplica",'5. Valoración de Controles'!J10))</f>
        <v>No Aplica</v>
      </c>
      <c r="Z10" s="66" t="str">
        <f>IF($H$9="","",
IF(OR($H$9="Corrupción",$H$9="Lavado de Activos",$H$9="Financiación del Terrorismo",$H$9="Corrupción en Trámites, OPAs y Consultas de Acceso a la Información Pública"),"No Aplica",'5. Valoración de Controles'!K10))</f>
        <v>No Aplica</v>
      </c>
      <c r="AA10" s="66" t="str">
        <f>IF($H$9="","",
IF(OR($H$9="Corrupción",$H$9="Lavado de Activos",$H$9="Financiación del Terrorismo",$H$9="Corrupción en Trámites, OPAs y Consultas de Acceso a la Información Pública"),"No Aplica",'5. Valoración de Controles'!L10))</f>
        <v>No Aplica</v>
      </c>
      <c r="AB10" s="66" t="str">
        <f>IF($H$9="","",
IF(OR($H$9="Corrupción",$H$9="Lavado de Activos",$H$9="Financiación del Terrorismo",$H$9="Corrupción en Trámites, OPAs y Consultas de Acceso a la Información Pública"),"No Aplica",'5. Valoración de Controles'!M10))</f>
        <v>No Aplica</v>
      </c>
      <c r="AC10" s="66" t="str">
        <f>IF($H$9="","",
IF(OR($H$9="Corrupción",$H$9="Lavado de Activos",$H$9="Financiación del Terrorismo",$H$9="Corrupción en Trámites, OPAs y Consultas de Acceso a la Información Pública"),"No Aplica",'5. Valoración de Controles'!N10))</f>
        <v>No Aplica</v>
      </c>
      <c r="AD10" s="66" t="str">
        <f>IF($H$9="","",
IF(OR($H$9="Corrupción",$H$9="Lavado de Activos",$H$9="Financiación del Terrorismo",$H$9="Corrupción en Trámites, OPAs y Consultas de Acceso a la Información Pública"),"No Aplica",'5. Valoración de Controles'!O10))</f>
        <v>No Aplica</v>
      </c>
      <c r="AE10" s="66" t="str">
        <f>IF($H$9="","",
IF(OR($H$9="Corrupción",$H$9="Lavado de Activos",$H$9="Financiación del Terrorismo",$H$9="Corrupción en Trámites, OPAs y Consultas de Acceso a la Información Pública"),"No Aplica",'5. Valoración de Controles'!P10))</f>
        <v>No Aplica</v>
      </c>
      <c r="AF10" s="66" t="str">
        <f>IF($H$9="","",
IF(OR($H$9="Corrupción",$H$9="Lavado de Activos",$H$9="Financiación del Terrorismo",$H$9="Corrupción en Trámites, OPAs y Consultas de Acceso a la Información Pública"),"No Aplica",'5. Valoración de Controles'!Q10))</f>
        <v>No Aplica</v>
      </c>
      <c r="AG10" s="73" t="str">
        <f>IF($H$9="","",
IF(OR($H$9="Corrupción",$H$9="Lavado de Activos",$H$9="Financiación del Terrorismo",$H$9="Corrupción en Trámites, OPAs y Consultas de Acceso a la Información Pública"),"No Aplica",'5. Valoración de Controles'!R10))</f>
        <v>No Aplica</v>
      </c>
      <c r="AH10" s="130"/>
      <c r="AI10" s="190"/>
      <c r="AJ10" s="130"/>
      <c r="AK10" s="190"/>
      <c r="AL10" s="128"/>
      <c r="AM10" s="132"/>
      <c r="AN10" s="188"/>
      <c r="AO10" s="192"/>
      <c r="AP10" s="194"/>
      <c r="AQ10" s="187"/>
      <c r="AR10" s="194"/>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row>
    <row r="11" spans="1:73" ht="31.5" customHeight="1" x14ac:dyDescent="0.3">
      <c r="A11" s="133"/>
      <c r="B11" s="134"/>
      <c r="C11" s="134"/>
      <c r="D11" s="134"/>
      <c r="E11" s="134"/>
      <c r="F11" s="134"/>
      <c r="G11" s="134"/>
      <c r="H11" s="134"/>
      <c r="I11" s="134"/>
      <c r="J11" s="134"/>
      <c r="K11" s="130"/>
      <c r="L11" s="131"/>
      <c r="M11" s="134"/>
      <c r="N11" s="130"/>
      <c r="O11" s="131"/>
      <c r="P11" s="128"/>
      <c r="Q11" s="72" t="str">
        <f>IF($H$9="","",
IF(OR($H$9="Corrupción",$H$9="Lavado de Activos",$H$9="Financiación del Terrorismo",$H$9="Corrupción en Trámites, OPAs y Consultas de Acceso a la Información Pública"),"No Aplica",'5. Valoración de Controles'!H11))</f>
        <v>No Aplica</v>
      </c>
      <c r="R11" s="72">
        <f>IF($H$9="","",
IF(OR($H$9="Corrupción",$H$9="Lavado de Activos",$H$9="Financiación del Terrorismo",$H$9="Corrupción en Trámites, OPAs y Consultas de Acceso a la Información Pública"),'6.Valoración Control Corrupción'!E11,"No Aplica"))</f>
        <v>0</v>
      </c>
      <c r="S11" s="72">
        <f>IF($H$9="","",
IF(OR($H$9="Corrupción",$H$9="Lavado de Activos",$H$9="Financiación del Terrorismo",$H$9="Corrupción en Trámites, OPAs y Consultas de Acceso a la Información Pública"),'6.Valoración Control Corrupción'!F11,"No Aplica"))</f>
        <v>0</v>
      </c>
      <c r="T11" s="72">
        <f>IF($H$9="","",
IF(OR($H$9="Corrupción",$H$9="Lavado de Activos",$H$9="Financiación del Terrorismo",$H$9="Corrupción en Trámites, OPAs y Consultas de Acceso a la Información Pública"),'6.Valoración Control Corrupción'!G11,"No Aplica"))</f>
        <v>0</v>
      </c>
      <c r="U11" s="72">
        <f>IF($H$9="","",
IF(OR($H$9="Corrupción",$H$9="Lavado de Activos",$H$9="Financiación del Terrorismo",$H$9="Corrupción en Trámites, OPAs y Consultas de Acceso a la Información Pública"),'6.Valoración Control Corrupción'!H11,"No Aplica"))</f>
        <v>0</v>
      </c>
      <c r="V11" s="72">
        <f>IF($H$9="","",
IF(OR($H$9="Corrupción",$H$9="Lavado de Activos",$H$9="Financiación del Terrorismo",$H$9="Corrupción en Trámites, OPAs y Consultas de Acceso a la Información Pública"),'6.Valoración Control Corrupción'!I11,"No Aplica"))</f>
        <v>0</v>
      </c>
      <c r="W11" s="72">
        <f>IF($H$9="","",
IF(OR($H$9="Corrupción",$H$9="Lavado de Activos",$H$9="Financiación del Terrorismo",$H$9="Corrupción en Trámites, OPAs y Consultas de Acceso a la Información Pública"),'6.Valoración Control Corrupción'!J11,"No Aplica"))</f>
        <v>0</v>
      </c>
      <c r="X11" s="66" t="str">
        <f>IF($H$9="","",
IF(OR($H$9="Corrupción",$H$9="Lavado de Activos",$H$9="Financiación del Terrorismo",$H$9="Corrupción en Trámites, OPAs y Consultas de Acceso a la Información Pública"),"No Aplica",'5. Valoración de Controles'!I11))</f>
        <v>No Aplica</v>
      </c>
      <c r="Y11" s="66" t="str">
        <f>IF($H$9="","",
IF(OR($H$9="Corrupción",$H$9="Lavado de Activos",$H$9="Financiación del Terrorismo",$H$9="Corrupción en Trámites, OPAs y Consultas de Acceso a la Información Pública"),"No Aplica",'5. Valoración de Controles'!J11))</f>
        <v>No Aplica</v>
      </c>
      <c r="Z11" s="66" t="str">
        <f>IF($H$9="","",
IF(OR($H$9="Corrupción",$H$9="Lavado de Activos",$H$9="Financiación del Terrorismo",$H$9="Corrupción en Trámites, OPAs y Consultas de Acceso a la Información Pública"),"No Aplica",'5. Valoración de Controles'!K11))</f>
        <v>No Aplica</v>
      </c>
      <c r="AA11" s="66" t="str">
        <f>IF($H$9="","",
IF(OR($H$9="Corrupción",$H$9="Lavado de Activos",$H$9="Financiación del Terrorismo",$H$9="Corrupción en Trámites, OPAs y Consultas de Acceso a la Información Pública"),"No Aplica",'5. Valoración de Controles'!L11))</f>
        <v>No Aplica</v>
      </c>
      <c r="AB11" s="66" t="str">
        <f>IF($H$9="","",
IF(OR($H$9="Corrupción",$H$9="Lavado de Activos",$H$9="Financiación del Terrorismo",$H$9="Corrupción en Trámites, OPAs y Consultas de Acceso a la Información Pública"),"No Aplica",'5. Valoración de Controles'!M11))</f>
        <v>No Aplica</v>
      </c>
      <c r="AC11" s="66" t="str">
        <f>IF($H$9="","",
IF(OR($H$9="Corrupción",$H$9="Lavado de Activos",$H$9="Financiación del Terrorismo",$H$9="Corrupción en Trámites, OPAs y Consultas de Acceso a la Información Pública"),"No Aplica",'5. Valoración de Controles'!N11))</f>
        <v>No Aplica</v>
      </c>
      <c r="AD11" s="66" t="str">
        <f>IF($H$9="","",
IF(OR($H$9="Corrupción",$H$9="Lavado de Activos",$H$9="Financiación del Terrorismo",$H$9="Corrupción en Trámites, OPAs y Consultas de Acceso a la Información Pública"),"No Aplica",'5. Valoración de Controles'!O11))</f>
        <v>No Aplica</v>
      </c>
      <c r="AE11" s="66" t="str">
        <f>IF($H$9="","",
IF(OR($H$9="Corrupción",$H$9="Lavado de Activos",$H$9="Financiación del Terrorismo",$H$9="Corrupción en Trámites, OPAs y Consultas de Acceso a la Información Pública"),"No Aplica",'5. Valoración de Controles'!P11))</f>
        <v>No Aplica</v>
      </c>
      <c r="AF11" s="66" t="str">
        <f>IF($H$9="","",
IF(OR($H$9="Corrupción",$H$9="Lavado de Activos",$H$9="Financiación del Terrorismo",$H$9="Corrupción en Trámites, OPAs y Consultas de Acceso a la Información Pública"),"No Aplica",'5. Valoración de Controles'!Q11))</f>
        <v>No Aplica</v>
      </c>
      <c r="AG11" s="73" t="str">
        <f>IF($H$9="","",
IF(OR($H$9="Corrupción",$H$9="Lavado de Activos",$H$9="Financiación del Terrorismo",$H$9="Corrupción en Trámites, OPAs y Consultas de Acceso a la Información Pública"),"No Aplica",'5. Valoración de Controles'!R11))</f>
        <v>No Aplica</v>
      </c>
      <c r="AH11" s="130"/>
      <c r="AI11" s="190"/>
      <c r="AJ11" s="130"/>
      <c r="AK11" s="190"/>
      <c r="AL11" s="128"/>
      <c r="AM11" s="132"/>
      <c r="AN11" s="188"/>
      <c r="AO11" s="192"/>
      <c r="AP11" s="194"/>
      <c r="AQ11" s="187"/>
      <c r="AR11" s="194"/>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row>
    <row r="12" spans="1:73" ht="31.5" customHeight="1" x14ac:dyDescent="0.3">
      <c r="A12" s="133">
        <v>2</v>
      </c>
      <c r="B12" s="134" t="str">
        <f>'2. Identificación del Riesgo'!B12:B14</f>
        <v>Control Disciplinario Interno</v>
      </c>
      <c r="C12" s="134" t="str">
        <f>IF('2. Identificación del Riesgo'!C12:C14="","",'2. Identificación del Riesgo'!C12:C14)</f>
        <v>Etapa de instrucción: indagación e investigación disciplinaria</v>
      </c>
      <c r="D12" s="134" t="str">
        <f>IF('2. Identificación del Riesgo'!D12:D14="","",'2. Identificación del Riesgo'!D12:D14)</f>
        <v>Afectación Reputacional</v>
      </c>
      <c r="E12" s="134" t="str">
        <f>IF('2. Identificación del Riesgo'!E12:E14="","",'2. Identificación del Riesgo'!E12:E14)</f>
        <v xml:space="preserve">1. Perdida de la acción disciplinaria por el fenómeno de la prescripción, 
2. No generar el debido impulso procesal en las investigaciones disciplinarias </v>
      </c>
      <c r="F12" s="134" t="str">
        <f>IF('2. Identificación del Riesgo'!F12:F14="","",'2. Identificación del Riesgo'!F12:F14)</f>
        <v xml:space="preserve">1. Demora o no suministro  de Información solicitada a terceros (entidades privadas, públicas, entes de control, etc) que impiden tomar un decisión.  / 2. Inexistencia de estrategia de priorización de procesos de acuerdo con la  fecha de hechos que son objeto de investigación / 3.  Estudio de caso complejo en los que se investigan más de una conducta u omisión o que involucran más de un implicado. / 4. Inexistencia de personal profesional de planta o contratado que permita efectuar la proyección y trámite en los procesos disciplinarios   / 5. Personal vinculado sin experiencia en disciplinarios   6. Falta de seguimiento a los procesos disciplinarios / 7. La decisión proyetada no es aprobada por la autoridad discipinaria. </v>
      </c>
      <c r="G12" s="134" t="str">
        <f>IF('2. Identificación del Riesgo'!G12:G14="","",'2. Identificación del Riesgo'!G12:G14)</f>
        <v xml:space="preserve">Posibilidad de afectación reputacional por la perdida de oportundiad en el ejercicio de la acción disciplinaria en la ocurrencia de fenómenos como la prescripción y/o  no poder continuar con la acción disciplinaria al no cumplirse con el debido impulso procesal en las investigaciones disciplinarias, debido a la demora o no suministro  de Información solicitada a terceros (entidades privadas, públicas, entes de control, etc) que impiden tomar un decisión, la inexistencia de estrategia de priorización de procesos de acuerdo con la  fecha de hechos que son objeto de investigación, el estudio de caso complejo en los que se investigan más de una conducta u omisión o que involucran más de un implicado, la inexistencia de personal profesional de planta o contratado que permita efectuar la proyección y trámite en los procesos disciplinarios, el personal vinculado sin experiencia en disciplinarios, la falta de seguimiento a los procesos disciplinarios y, la decisión proyetada no es aprobada por la autoridad discipinaria. </v>
      </c>
      <c r="H12" s="134" t="str">
        <f>IF('2. Identificación del Riesgo'!H12:H14="","",'2. Identificación del Riesgo'!H12:H14)</f>
        <v>Gestión</v>
      </c>
      <c r="I12" s="134" t="str">
        <f>IF('2. Identificación del Riesgo'!I12:I14="","",'2. Identificación del Riesgo'!I12:I14)</f>
        <v>Relaciones Laborales</v>
      </c>
      <c r="J12" s="134" t="str">
        <f>IF('2. Identificación del Riesgo'!J12:J14="","",'2. Identificación del Riesgo'!J12:J14)</f>
        <v>Baja: La actividad que conlleva el riesgo se ejecuta de 3 a 24 veces por año</v>
      </c>
      <c r="K12" s="130" t="str">
        <f>'2. Identificación del Riesgo'!K12:K14</f>
        <v>Baja</v>
      </c>
      <c r="L12" s="131">
        <f>'2. Identificación del Riesgo'!L12:L14</f>
        <v>0.4</v>
      </c>
      <c r="M12" s="13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alguna área de la organización</v>
      </c>
      <c r="N12" s="130" t="str">
        <f>'2. Identificación del Riesgo'!N12:N14</f>
        <v>Leve</v>
      </c>
      <c r="O12" s="131">
        <f>'2. Identificación del Riesgo'!O12:O14</f>
        <v>0.2</v>
      </c>
      <c r="P12" s="128" t="str">
        <f>'2. Identificación del Riesgo'!P12:P14</f>
        <v>Bajo</v>
      </c>
      <c r="Q12" s="72" t="str">
        <f>IF($H$12="","",
IF(OR($H$12="Corrupción",$H$12="Lavado de Activos",$H$12="Financiación del Terrorismo",$H$12="Corrupción en Trámites, OPAs y Consultas de Acceso a la Información Pública"),"No Aplica",'5. Valoración de Controles'!H12))</f>
        <v xml:space="preserve">El jefe de la Oficina de Control Disciplinario Interno o la persona que este designe. Realizar planes de trabajo con las profesionales de la dependencia con una perioricidad a demanda de la OCDI, con la finalidad de generar el impulso procesal a las investigaciones disciplinarias y así mitigar la ocurrencia del fenómeno de la prescripción. Realizando los  controles  necesarios y seguimiento a los procesos disciplinarios, mediante  la elaboración de planes de trabajo de los procesos asignados a cada profesional de acuerdo con el estado de las investigaciones que se encuentra consignado en el Google Drive. </v>
      </c>
      <c r="R12" s="72" t="str">
        <f>IF($H$12="","",
IF(OR($H$12="Corrupción",$H$12="Lavado de Activos",$H$12="Financiación del Terrorismo",$H$12="Corrupción en Trámites, OPAs y Consultas de Acceso a la Información Pública"),'6.Valoración Control Corrupción'!E12,"No Aplica"))</f>
        <v>No Aplica</v>
      </c>
      <c r="S12" s="72" t="str">
        <f>IF($H$12="","",
IF(OR($H$12="Corrupción",$H$12="Lavado de Activos",$H$12="Financiación del Terrorismo",$H$12="Corrupción en Trámites, OPAs y Consultas de Acceso a la Información Pública"),'6.Valoración Control Corrupción'!F12,"No Aplica"))</f>
        <v>No Aplica</v>
      </c>
      <c r="T12" s="72" t="str">
        <f>IF($H$12="","",
IF(OR($H$12="Corrupción",$H$12="Lavado de Activos",$H$12="Financiación del Terrorismo",$H$12="Corrupción en Trámites, OPAs y Consultas de Acceso a la Información Pública"),'6.Valoración Control Corrupción'!G12,"No Aplica"))</f>
        <v>No Aplica</v>
      </c>
      <c r="U12" s="72" t="str">
        <f>IF($H$12="","",
IF(OR($H$12="Corrupción",$H$12="Lavado de Activos",$H$12="Financiación del Terrorismo",$H$12="Corrupción en Trámites, OPAs y Consultas de Acceso a la Información Pública"),'6.Valoración Control Corrupción'!H12,"No Aplica"))</f>
        <v>No Aplica</v>
      </c>
      <c r="V12" s="72" t="str">
        <f>IF($H$12="","",
IF(OR($H$12="Corrupción",$H$12="Lavado de Activos",$H$12="Financiación del Terrorismo",$H$12="Corrupción en Trámites, OPAs y Consultas de Acceso a la Información Pública"),'6.Valoración Control Corrupción'!I12,"No Aplica"))</f>
        <v>No Aplica</v>
      </c>
      <c r="W12" s="72" t="str">
        <f>IF($H$12="","",
IF(OR($H$12="Corrupción",$H$12="Lavado de Activos",$H$12="Financiación del Terrorismo",$H$12="Corrupción en Trámites, OPAs y Consultas de Acceso a la Información Pública"),'6.Valoración Control Corrupción'!J12,"No Aplica"))</f>
        <v>No Aplica</v>
      </c>
      <c r="X12" s="65" t="str">
        <f>IF($H$12="","",
IF(OR($H$12="Corrupción",$H$12="Lavado de Activos",$H$12="Financiación del Terrorismo",$H$12="Trámites, OPAs y Consultas de Acceso a la Información Pública"),"No Aplica",'5. Valoración de Controles'!I12))</f>
        <v>Preventivo</v>
      </c>
      <c r="Y12" s="66" t="str">
        <f>IF($H$12="","",
IF(OR($H$12="Corrupción",$H$12="Lavado de Activos",$H$12="Financiación del Terrorismo",$H$12="Trámites, OPAs y Consultas de Acceso a la Información Pública"),"No Aplica",'5. Valoración de Controles'!J12))</f>
        <v>Afecta probabilidad</v>
      </c>
      <c r="Z12" s="66" t="str">
        <f>IF($H$12="","",
IF(OR($H$12="Corrupción",$H$12="Lavado de Activos",$H$12="Financiación del Terrorismo",$H$12="Trámites, OPAs y Consultas de Acceso a la Información Pública"),"No Aplica",'5. Valoración de Controles'!K12))</f>
        <v>Manual</v>
      </c>
      <c r="AA12" s="66" t="str">
        <f>IF($H$12="","",
IF(OR($H$12="Corrupción",$H$12="Lavado de Activos",$H$12="Financiación del Terrorismo",$H$12="Trámites, OPAs y Consultas de Acceso a la Información Pública"),"No Aplica",'5. Valoración de Controles'!L12))</f>
        <v>Documentado</v>
      </c>
      <c r="AB12" s="66" t="str">
        <f>IF($H$12="","",
IF(OR($H$12="Corrupción",$H$12="Lavado de Activos",$H$12="Financiación del Terrorismo",$H$12="Trámites, OPAs y Consultas de Acceso a la Información Pública"),"No Aplica",'5. Valoración de Controles'!M12))</f>
        <v>Continua</v>
      </c>
      <c r="AC12" s="66" t="str">
        <f>IF($H$12="","",
IF(OR($H$12="Corrupción",$H$12="Lavado de Activos",$H$12="Financiación del Terrorismo",$H$12="Trámites, OPAs y Consultas de Acceso a la Información Pública"),"No Aplica",'5. Valoración de Controles'!N12))</f>
        <v>Con registro</v>
      </c>
      <c r="AD12" s="66" t="str">
        <f>IF($H$12="","",
IF(OR($H$12="Corrupción",$H$12="Lavado de Activos",$H$12="Financiación del Terrorismo",$H$12="Trámites, OPAs y Consultas de Acceso a la Información Pública"),"No Aplica",'5. Valoración de Controles'!O12))</f>
        <v>correo institucional</v>
      </c>
      <c r="AE12" s="66" t="str">
        <f>IF($H$12="","",
IF(OR($H$12="Corrupción",$H$12="Lavado de Activos",$H$12="Financiación del Terrorismo",$H$12="Trámites, OPAs y Consultas de Acceso a la Información Pública"),"No Aplica",'5. Valoración de Controles'!P12))</f>
        <v>Correo electrónico / expedientes disciplinarios</v>
      </c>
      <c r="AF12" s="66" t="str">
        <f>IF($H$12="","",
IF(OR($H$12="Corrupción",$H$12="Lavado de Activos",$H$12="Financiación del Terrorismo",$H$12="Trámites, OPAs y Consultas de Acceso a la Información Pública"),"No Aplica",'5. Valoración de Controles'!Q12))</f>
        <v>Se contrasta el plan de trabajo con los proyectos entregados</v>
      </c>
      <c r="AG12" s="73">
        <f>IF($H$12="","",
IF(OR($H$12="Corrupción",$H$12="Lavado de Activos",$H$12="Financiación del Terrorismo",$H$12="Corrupción en Trámites, OPAs y Consultas de Acceso a la Información Pública"),"No Aplica",'5. Valoración de Controles'!R12))</f>
        <v>0.4</v>
      </c>
      <c r="AH12" s="130"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89">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0.14399999999999999</v>
      </c>
      <c r="AJ12" s="130"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Leve</v>
      </c>
      <c r="AK12" s="189">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0.2</v>
      </c>
      <c r="AL12" s="128" t="str">
        <f t="shared" ref="AL12" si="0">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132" t="s">
        <v>68</v>
      </c>
      <c r="AN12" s="159" t="str">
        <f t="shared" ref="AN12" si="1">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191"/>
      <c r="AP12" s="193"/>
      <c r="AQ12" s="186" t="str">
        <f t="shared" ref="AQ12" si="2">IF(AO12="","","∑ Peso porcentual de cada acción definida")</f>
        <v/>
      </c>
      <c r="AR12" s="129"/>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row>
    <row r="13" spans="1:73" ht="31.5" customHeight="1" x14ac:dyDescent="0.3">
      <c r="A13" s="133"/>
      <c r="B13" s="134"/>
      <c r="C13" s="134"/>
      <c r="D13" s="134"/>
      <c r="E13" s="134"/>
      <c r="F13" s="134"/>
      <c r="G13" s="134"/>
      <c r="H13" s="134"/>
      <c r="I13" s="134"/>
      <c r="J13" s="134"/>
      <c r="K13" s="130"/>
      <c r="L13" s="131"/>
      <c r="M13" s="134"/>
      <c r="N13" s="130"/>
      <c r="O13" s="131"/>
      <c r="P13" s="128"/>
      <c r="Q13" s="72" t="str">
        <f>IF($H$12="","",
IF(OR($H$12="Corrupción",$H$12="Lavado de Activos",$H$12="Financiación del Terrorismo",$H$12="Corrupción en Trámites, OPAs y Consultas de Acceso a la Información Pública"),"No Aplica",'5. Valoración de Controles'!H13))</f>
        <v>El jefe de la Oficina de Control Disciplinario Interno o la persona que este designe.  Realiza y analiza los expedientes disciplinarios con ello verificando los que se encuentran como prioritarios en los términos procesales.  Con el fin de determinar las acciones que se encuentran pendientes por realizar en cada uno de los procesos disciplinarios</v>
      </c>
      <c r="R13" s="72" t="str">
        <f>IF($H$12="","",
IF(OR($H$12="Corrupción",$H$12="Lavado de Activos",$H$12="Financiación del Terrorismo",$H$12="Corrupción en Trámites, OPAs y Consultas de Acceso a la Información Pública"),'6.Valoración Control Corrupción'!E13,"No Aplica"))</f>
        <v>No Aplica</v>
      </c>
      <c r="S13" s="72" t="str">
        <f>IF($H$12="","",
IF(OR($H$12="Corrupción",$H$12="Lavado de Activos",$H$12="Financiación del Terrorismo",$H$12="Corrupción en Trámites, OPAs y Consultas de Acceso a la Información Pública"),'6.Valoración Control Corrupción'!F13,"No Aplica"))</f>
        <v>No Aplica</v>
      </c>
      <c r="T13" s="72" t="str">
        <f>IF($H$12="","",
IF(OR($H$12="Corrupción",$H$12="Lavado de Activos",$H$12="Financiación del Terrorismo",$H$12="Corrupción en Trámites, OPAs y Consultas de Acceso a la Información Pública"),'6.Valoración Control Corrupción'!G13,"No Aplica"))</f>
        <v>No Aplica</v>
      </c>
      <c r="U13" s="72" t="str">
        <f>IF($H$12="","",
IF(OR($H$12="Corrupción",$H$12="Lavado de Activos",$H$12="Financiación del Terrorismo",$H$12="Corrupción en Trámites, OPAs y Consultas de Acceso a la Información Pública"),'6.Valoración Control Corrupción'!H13,"No Aplica"))</f>
        <v>No Aplica</v>
      </c>
      <c r="V13" s="72" t="str">
        <f>IF($H$12="","",
IF(OR($H$12="Corrupción",$H$12="Lavado de Activos",$H$12="Financiación del Terrorismo",$H$12="Corrupción en Trámites, OPAs y Consultas de Acceso a la Información Pública"),'6.Valoración Control Corrupción'!I13,"No Aplica"))</f>
        <v>No Aplica</v>
      </c>
      <c r="W13" s="72" t="str">
        <f>IF($H$12="","",
IF(OR($H$12="Corrupción",$H$12="Lavado de Activos",$H$12="Financiación del Terrorismo",$H$12="Corrupción en Trámites, OPAs y Consultas de Acceso a la Información Pública"),'6.Valoración Control Corrupción'!J13,"No Aplica"))</f>
        <v>No Aplica</v>
      </c>
      <c r="X13" s="66" t="str">
        <f>IF($H$12="","",
IF(OR($H$12="Corrupción",$H$12="Lavado de Activos",$H$12="Financiación del Terrorismo",$H$12="Trámites, OPAs y Consultas de Acceso a la Información Pública"),"No Aplica",'5. Valoración de Controles'!I13))</f>
        <v>Preventivo</v>
      </c>
      <c r="Y13" s="66" t="str">
        <f>IF($H$12="","",
IF(OR($H$12="Corrupción",$H$12="Lavado de Activos",$H$12="Financiación del Terrorismo",$H$12="Trámites, OPAs y Consultas de Acceso a la Información Pública"),"No Aplica",'5. Valoración de Controles'!J13))</f>
        <v>Afecta probabilidad</v>
      </c>
      <c r="Z13" s="66" t="str">
        <f>IF($H$12="","",
IF(OR($H$12="Corrupción",$H$12="Lavado de Activos",$H$12="Financiación del Terrorismo",$H$12="Trámites, OPAs y Consultas de Acceso a la Información Pública"),"No Aplica",'5. Valoración de Controles'!K13))</f>
        <v>Manual</v>
      </c>
      <c r="AA13" s="66" t="str">
        <f>IF($H$12="","",
IF(OR($H$12="Corrupción",$H$12="Lavado de Activos",$H$12="Financiación del Terrorismo",$H$12="Trámites, OPAs y Consultas de Acceso a la Información Pública"),"No Aplica",'5. Valoración de Controles'!L13))</f>
        <v>Documentado</v>
      </c>
      <c r="AB13" s="66" t="str">
        <f>IF($H$12="","",
IF(OR($H$12="Corrupción",$H$12="Lavado de Activos",$H$12="Financiación del Terrorismo",$H$12="Trámites, OPAs y Consultas de Acceso a la Información Pública"),"No Aplica",'5. Valoración de Controles'!M13))</f>
        <v>Continua</v>
      </c>
      <c r="AC13" s="66" t="str">
        <f>IF($H$12="","",
IF(OR($H$12="Corrupción",$H$12="Lavado de Activos",$H$12="Financiación del Terrorismo",$H$12="Trámites, OPAs y Consultas de Acceso a la Información Pública"),"No Aplica",'5. Valoración de Controles'!N13))</f>
        <v>Con registro</v>
      </c>
      <c r="AD13" s="66" t="str">
        <f>IF($H$12="","",
IF(OR($H$12="Corrupción",$H$12="Lavado de Activos",$H$12="Financiación del Terrorismo",$H$12="Trámites, OPAs y Consultas de Acceso a la Información Pública"),"No Aplica",'5. Valoración de Controles'!O13))</f>
        <v>correo institucional</v>
      </c>
      <c r="AE13" s="66" t="str">
        <f>IF($H$12="","",
IF(OR($H$12="Corrupción",$H$12="Lavado de Activos",$H$12="Financiación del Terrorismo",$H$12="Trámites, OPAs y Consultas de Acceso a la Información Pública"),"No Aplica",'5. Valoración de Controles'!P13))</f>
        <v>Correo electrónico / expedientes disciplinarios</v>
      </c>
      <c r="AF13" s="66" t="str">
        <f>IF($H$12="","",
IF(OR($H$12="Corrupción",$H$12="Lavado de Activos",$H$12="Financiación del Terrorismo",$H$12="Trámites, OPAs y Consultas de Acceso a la Información Pública"),"No Aplica",'5. Valoración de Controles'!Q13))</f>
        <v>Se contrasta el plan de trabajo con los proyectos entregados</v>
      </c>
      <c r="AG13" s="73">
        <f>IF($H$12="","",
IF(OR($H$12="Corrupción",$H$12="Lavado de Activos",$H$12="Financiación del Terrorismo",$H$12="Corrupción en Trámites, OPAs y Consultas de Acceso a la Información Pública"),"No Aplica",'5. Valoración de Controles'!R13))</f>
        <v>0.4</v>
      </c>
      <c r="AH13" s="130"/>
      <c r="AI13" s="190"/>
      <c r="AJ13" s="130"/>
      <c r="AK13" s="190"/>
      <c r="AL13" s="128"/>
      <c r="AM13" s="132"/>
      <c r="AN13" s="188"/>
      <c r="AO13" s="192"/>
      <c r="AP13" s="194"/>
      <c r="AQ13" s="187"/>
      <c r="AR13" s="194"/>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row>
    <row r="14" spans="1:73" ht="31.5" customHeight="1" x14ac:dyDescent="0.3">
      <c r="A14" s="133"/>
      <c r="B14" s="134"/>
      <c r="C14" s="134"/>
      <c r="D14" s="134"/>
      <c r="E14" s="134"/>
      <c r="F14" s="134"/>
      <c r="G14" s="134"/>
      <c r="H14" s="134"/>
      <c r="I14" s="134"/>
      <c r="J14" s="134"/>
      <c r="K14" s="130"/>
      <c r="L14" s="131"/>
      <c r="M14" s="134"/>
      <c r="N14" s="130"/>
      <c r="O14" s="131"/>
      <c r="P14" s="128"/>
      <c r="Q14" s="72" t="str">
        <f>IF($H$12="","",
IF(OR($H$12="Corrupción",$H$12="Lavado de Activos",$H$12="Financiación del Terrorismo",$H$12="Corrupción en Trámites, OPAs y Consultas de Acceso a la Información Pública"),"No Aplica",'5. Valoración de Controles'!H14))</f>
        <v xml:space="preserve">  </v>
      </c>
      <c r="R14" s="72" t="str">
        <f>IF($H$12="","",
IF(OR($H$12="Corrupción",$H$12="Lavado de Activos",$H$12="Financiación del Terrorismo",$H$12="Corrupción en Trámites, OPAs y Consultas de Acceso a la Información Pública"),'6.Valoración Control Corrupción'!E14,"No Aplica"))</f>
        <v>No Aplica</v>
      </c>
      <c r="S14" s="72" t="str">
        <f>IF($H$12="","",
IF(OR($H$12="Corrupción",$H$12="Lavado de Activos",$H$12="Financiación del Terrorismo",$H$12="Corrupción en Trámites, OPAs y Consultas de Acceso a la Información Pública"),'6.Valoración Control Corrupción'!F14,"No Aplica"))</f>
        <v>No Aplica</v>
      </c>
      <c r="T14" s="72" t="str">
        <f>IF($H$12="","",
IF(OR($H$12="Corrupción",$H$12="Lavado de Activos",$H$12="Financiación del Terrorismo",$H$12="Corrupción en Trámites, OPAs y Consultas de Acceso a la Información Pública"),'6.Valoración Control Corrupción'!G14,"No Aplica"))</f>
        <v>No Aplica</v>
      </c>
      <c r="U14" s="72" t="str">
        <f>IF($H$12="","",
IF(OR($H$12="Corrupción",$H$12="Lavado de Activos",$H$12="Financiación del Terrorismo",$H$12="Corrupción en Trámites, OPAs y Consultas de Acceso a la Información Pública"),'6.Valoración Control Corrupción'!H14,"No Aplica"))</f>
        <v>No Aplica</v>
      </c>
      <c r="V14" s="72" t="str">
        <f>IF($H$12="","",
IF(OR($H$12="Corrupción",$H$12="Lavado de Activos",$H$12="Financiación del Terrorismo",$H$12="Corrupción en Trámites, OPAs y Consultas de Acceso a la Información Pública"),'6.Valoración Control Corrupción'!I14,"No Aplica"))</f>
        <v>No Aplica</v>
      </c>
      <c r="W14" s="72" t="str">
        <f>IF($H$12="","",
IF(OR($H$12="Corrupción",$H$12="Lavado de Activos",$H$12="Financiación del Terrorismo",$H$12="Corrupción en Trámites, OPAs y Consultas de Acceso a la Información Pública"),'6.Valoración Control Corrupción'!J14,"No Aplica"))</f>
        <v>No Aplica</v>
      </c>
      <c r="X14" s="66">
        <f>IF($H$12="","",
IF(OR($H$12="Corrupción",$H$12="Lavado de Activos",$H$12="Financiación del Terrorismo",$H$12="Trámites, OPAs y Consultas de Acceso a la Información Pública"),"No Aplica",'5. Valoración de Controles'!I14))</f>
        <v>0</v>
      </c>
      <c r="Y14" s="66" t="str">
        <f>IF($H$12="","",
IF(OR($H$12="Corrupción",$H$12="Lavado de Activos",$H$12="Financiación del Terrorismo",$H$12="Trámites, OPAs y Consultas de Acceso a la Información Pública"),"No Aplica",'5. Valoración de Controles'!J14))</f>
        <v/>
      </c>
      <c r="Z14" s="66">
        <f>IF($H$12="","",
IF(OR($H$12="Corrupción",$H$12="Lavado de Activos",$H$12="Financiación del Terrorismo",$H$12="Trámites, OPAs y Consultas de Acceso a la Información Pública"),"No Aplica",'5. Valoración de Controles'!K14))</f>
        <v>0</v>
      </c>
      <c r="AA14" s="66">
        <f>IF($H$12="","",
IF(OR($H$12="Corrupción",$H$12="Lavado de Activos",$H$12="Financiación del Terrorismo",$H$12="Trámites, OPAs y Consultas de Acceso a la Información Pública"),"No Aplica",'5. Valoración de Controles'!L14))</f>
        <v>0</v>
      </c>
      <c r="AB14" s="66">
        <f>IF($H$12="","",
IF(OR($H$12="Corrupción",$H$12="Lavado de Activos",$H$12="Financiación del Terrorismo",$H$12="Trámites, OPAs y Consultas de Acceso a la Información Pública"),"No Aplica",'5. Valoración de Controles'!M14))</f>
        <v>0</v>
      </c>
      <c r="AC14" s="66">
        <f>IF($H$12="","",
IF(OR($H$12="Corrupción",$H$12="Lavado de Activos",$H$12="Financiación del Terrorismo",$H$12="Trámites, OPAs y Consultas de Acceso a la Información Pública"),"No Aplica",'5. Valoración de Controles'!N14))</f>
        <v>0</v>
      </c>
      <c r="AD14" s="66">
        <f>IF($H$12="","",
IF(OR($H$12="Corrupción",$H$12="Lavado de Activos",$H$12="Financiación del Terrorismo",$H$12="Trámites, OPAs y Consultas de Acceso a la Información Pública"),"No Aplica",'5. Valoración de Controles'!O14))</f>
        <v>0</v>
      </c>
      <c r="AE14" s="66">
        <f>IF($H$12="","",
IF(OR($H$12="Corrupción",$H$12="Lavado de Activos",$H$12="Financiación del Terrorismo",$H$12="Trámites, OPAs y Consultas de Acceso a la Información Pública"),"No Aplica",'5. Valoración de Controles'!P14))</f>
        <v>0</v>
      </c>
      <c r="AF14" s="66">
        <f>IF($H$12="","",
IF(OR($H$12="Corrupción",$H$12="Lavado de Activos",$H$12="Financiación del Terrorismo",$H$12="Trámites, OPAs y Consultas de Acceso a la Información Pública"),"No Aplica",'5. Valoración de Controles'!Q14))</f>
        <v>0</v>
      </c>
      <c r="AG14" s="73" t="str">
        <f>IF($H$12="","",
IF(OR($H$12="Corrupción",$H$12="Lavado de Activos",$H$12="Financiación del Terrorismo",$H$12="Corrupción en Trámites, OPAs y Consultas de Acceso a la Información Pública"),"No Aplica",'5. Valoración de Controles'!R14))</f>
        <v/>
      </c>
      <c r="AH14" s="130"/>
      <c r="AI14" s="190"/>
      <c r="AJ14" s="130"/>
      <c r="AK14" s="190"/>
      <c r="AL14" s="128"/>
      <c r="AM14" s="132"/>
      <c r="AN14" s="188"/>
      <c r="AO14" s="192"/>
      <c r="AP14" s="194"/>
      <c r="AQ14" s="187"/>
      <c r="AR14" s="194"/>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row>
    <row r="15" spans="1:73" ht="31.5" customHeight="1" x14ac:dyDescent="0.3">
      <c r="A15" s="133">
        <v>3</v>
      </c>
      <c r="B15" s="134" t="str">
        <f>'2. Identificación del Riesgo'!B15:B17</f>
        <v/>
      </c>
      <c r="C15" s="134" t="str">
        <f>IF('2. Identificación del Riesgo'!C15:C17="","",'2. Identificación del Riesgo'!C15:C17)</f>
        <v/>
      </c>
      <c r="D15" s="134" t="str">
        <f>IF('2. Identificación del Riesgo'!D15:D17="","",'2. Identificación del Riesgo'!D15:D17)</f>
        <v/>
      </c>
      <c r="E15" s="134" t="str">
        <f>IF('2. Identificación del Riesgo'!E15:E17="","",'2. Identificación del Riesgo'!E15:E17)</f>
        <v/>
      </c>
      <c r="F15" s="134" t="str">
        <f>IF('2. Identificación del Riesgo'!F15:F17="","",'2. Identificación del Riesgo'!F15:F17)</f>
        <v/>
      </c>
      <c r="G15" s="134" t="str">
        <f>IF('2. Identificación del Riesgo'!G15:G17="","",'2. Identificación del Riesgo'!G15:G17)</f>
        <v/>
      </c>
      <c r="H15" s="134" t="str">
        <f>IF('2. Identificación del Riesgo'!H15:H17="","",'2. Identificación del Riesgo'!H15:H17)</f>
        <v/>
      </c>
      <c r="I15" s="134" t="str">
        <f>IF('2. Identificación del Riesgo'!I15:I17="","",'2. Identificación del Riesgo'!I15:I17)</f>
        <v/>
      </c>
      <c r="J15" s="134" t="str">
        <f>IF('2. Identificación del Riesgo'!J15:J17="","",'2. Identificación del Riesgo'!J15:J17)</f>
        <v/>
      </c>
      <c r="K15" s="130" t="str">
        <f>'2. Identificación del Riesgo'!K15:K17</f>
        <v/>
      </c>
      <c r="L15" s="131" t="str">
        <f>'2. Identificación del Riesgo'!L15:L17</f>
        <v/>
      </c>
      <c r="M15" s="13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130" t="str">
        <f>'2. Identificación del Riesgo'!N15:N17</f>
        <v/>
      </c>
      <c r="O15" s="131" t="str">
        <f>'2. Identificación del Riesgo'!O15:O17</f>
        <v/>
      </c>
      <c r="P15" s="128" t="str">
        <f>'2. Identificación del Riesgo'!P15:P17</f>
        <v/>
      </c>
      <c r="Q15" s="72" t="str">
        <f>IF($H$15="","",
IF(OR($H$15="Corrupción",$H$15="Lavado de Activos",$H$15="Financiación del Terrorismo",$H$15="Corrupción en Trámites, OPAs y Consultas de Acceso a la Información Pública"),"No Aplica",'5. Valoración de Controles'!H15))</f>
        <v/>
      </c>
      <c r="R15" s="72" t="str">
        <f>IF($H$15="","",
IF(OR($H$15="Corrupción",$H$15="Lavado de Activos",$H$15="Financiación del Terrorismo",$H$15="Corrupción en Trámites, OPAs y Consultas de Acceso a la Información Pública"),'6.Valoración Control Corrupción'!E15,"No Aplica"))</f>
        <v/>
      </c>
      <c r="S15" s="72" t="str">
        <f>IF($H$15="","",
IF(OR($H$15="Corrupción",$H$15="Lavado de Activos",$H$15="Financiación del Terrorismo",$H$15="Corrupción en Trámites, OPAs y Consultas de Acceso a la Información Pública"),'6.Valoración Control Corrupción'!F15,"No Aplica"))</f>
        <v/>
      </c>
      <c r="T15" s="72" t="str">
        <f>IF($H$15="","",
IF(OR($H$15="Corrupción",$H$15="Lavado de Activos",$H$15="Financiación del Terrorismo",$H$15="Corrupción en Trámites, OPAs y Consultas de Acceso a la Información Pública"),'6.Valoración Control Corrupción'!G15,"No Aplica"))</f>
        <v/>
      </c>
      <c r="U15" s="72" t="str">
        <f>IF($H$15="","",
IF(OR($H$15="Corrupción",$H$15="Lavado de Activos",$H$15="Financiación del Terrorismo",$H$15="Corrupción en Trámites, OPAs y Consultas de Acceso a la Información Pública"),'6.Valoración Control Corrupción'!H15,"No Aplica"))</f>
        <v/>
      </c>
      <c r="V15" s="72" t="str">
        <f>IF($H$15="","",
IF(OR($H$15="Corrupción",$H$15="Lavado de Activos",$H$15="Financiación del Terrorismo",$H$15="Corrupción en Trámites, OPAs y Consultas de Acceso a la Información Pública"),'6.Valoración Control Corrupción'!I15,"No Aplica"))</f>
        <v/>
      </c>
      <c r="W15" s="72" t="str">
        <f>IF($H$15="","",
IF(OR($H$15="Corrupción",$H$15="Lavado de Activos",$H$15="Financiación del Terrorismo",$H$15="Corrupción en Trámites, OPAs y Consultas de Acceso a la Información Pública"),'6.Valoración Control Corrupción'!J15,"No Aplica"))</f>
        <v/>
      </c>
      <c r="X15" s="65" t="str">
        <f>IF($H$15="","",
IF(OR($H$15="Corrupción",$H$15="Lavado de Activos",$H$15="Financiación del Terrorismo",$H$15="Trámites, OPAs y Consultas de Acceso a la Información Pública"),"No Aplica",'5. Valoración de Controles'!I15))</f>
        <v/>
      </c>
      <c r="Y15" s="66" t="str">
        <f>IF($H$15="","",
IF(OR($H$15="Corrupción",$H$15="Lavado de Activos",$H$15="Financiación del Terrorismo",$H$15="Trámites, OPAs y Consultas de Acceso a la Información Pública"),"No Aplica",'5. Valoración de Controles'!J15))</f>
        <v/>
      </c>
      <c r="Z15" s="66" t="str">
        <f>IF($H$15="","",
IF(OR($H$15="Corrupción",$H$15="Lavado de Activos",$H$15="Financiación del Terrorismo",$H$15="Trámites, OPAs y Consultas de Acceso a la Información Pública"),"No Aplica",'5. Valoración de Controles'!K15))</f>
        <v/>
      </c>
      <c r="AA15" s="66" t="str">
        <f>IF($H$15="","",
IF(OR($H$15="Corrupción",$H$15="Lavado de Activos",$H$15="Financiación del Terrorismo",$H$15="Trámites, OPAs y Consultas de Acceso a la Información Pública"),"No Aplica",'5. Valoración de Controles'!L15))</f>
        <v/>
      </c>
      <c r="AB15" s="66" t="str">
        <f>IF($H$15="","",
IF(OR($H$15="Corrupción",$H$15="Lavado de Activos",$H$15="Financiación del Terrorismo",$H$15="Trámites, OPAs y Consultas de Acceso a la Información Pública"),"No Aplica",'5. Valoración de Controles'!M15))</f>
        <v/>
      </c>
      <c r="AC15" s="66" t="str">
        <f>IF($H$15="","",
IF(OR($H$15="Corrupción",$H$15="Lavado de Activos",$H$15="Financiación del Terrorismo",$H$15="Trámites, OPAs y Consultas de Acceso a la Información Pública"),"No Aplica",'5. Valoración de Controles'!N15))</f>
        <v/>
      </c>
      <c r="AD15" s="66" t="str">
        <f>IF($H$15="","",
IF(OR($H$15="Corrupción",$H$15="Lavado de Activos",$H$15="Financiación del Terrorismo",$H$15="Trámites, OPAs y Consultas de Acceso a la Información Pública"),"No Aplica",'5. Valoración de Controles'!O15))</f>
        <v/>
      </c>
      <c r="AE15" s="66" t="str">
        <f>IF($H$15="","",
IF(OR($H$15="Corrupción",$H$15="Lavado de Activos",$H$15="Financiación del Terrorismo",$H$15="Trámites, OPAs y Consultas de Acceso a la Información Pública"),"No Aplica",'5. Valoración de Controles'!P15))</f>
        <v/>
      </c>
      <c r="AF15" s="66" t="str">
        <f>IF($H$15="","",
IF(OR($H$15="Corrupción",$H$15="Lavado de Activos",$H$15="Financiación del Terrorismo",$H$15="Trámites, OPAs y Consultas de Acceso a la Información Pública"),"No Aplica",'5. Valoración de Controles'!Q15))</f>
        <v/>
      </c>
      <c r="AG15" s="73" t="str">
        <f>IF($H$15="","",
IF(OR($H$15="Corrupción",$H$15="Lavado de Activos",$H$15="Financiación del Terrorismo",$H$15="Corrupción en Trámites, OPAs y Consultas de Acceso a la Información Pública"),"No Aplica",'5. Valoración de Controles'!R15))</f>
        <v/>
      </c>
      <c r="AH15" s="130"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189"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130"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189"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128" t="str">
        <f t="shared" ref="AL15" si="3">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132"/>
      <c r="AN15" s="159" t="str">
        <f t="shared" ref="AN15" si="4">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91"/>
      <c r="AP15" s="193"/>
      <c r="AQ15" s="186" t="str">
        <f t="shared" ref="AQ15" si="5">IF(AO15="","","∑ Peso porcentual de cada acción definida")</f>
        <v/>
      </c>
      <c r="AR15" s="129"/>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3" ht="31.5" customHeight="1" x14ac:dyDescent="0.3">
      <c r="A16" s="133"/>
      <c r="B16" s="134"/>
      <c r="C16" s="134"/>
      <c r="D16" s="134"/>
      <c r="E16" s="134"/>
      <c r="F16" s="134"/>
      <c r="G16" s="134"/>
      <c r="H16" s="134"/>
      <c r="I16" s="134"/>
      <c r="J16" s="134"/>
      <c r="K16" s="130"/>
      <c r="L16" s="131"/>
      <c r="M16" s="134"/>
      <c r="N16" s="130"/>
      <c r="O16" s="131"/>
      <c r="P16" s="128"/>
      <c r="Q16" s="72" t="str">
        <f>IF($H$15="","",
IF(OR($H$15="Corrupción",$H$15="Lavado de Activos",$H$15="Financiación del Terrorismo",$H$15="Corrupción en Trámites, OPAs y Consultas de Acceso a la Información Pública"),"No Aplica",'5. Valoración de Controles'!H16))</f>
        <v/>
      </c>
      <c r="R16" s="72" t="str">
        <f>IF($H$15="","",
IF(OR($H$15="Corrupción",$H$15="Lavado de Activos",$H$15="Financiación del Terrorismo",$H$15="Corrupción en Trámites, OPAs y Consultas de Acceso a la Información Pública"),'6.Valoración Control Corrupción'!E16,"No Aplica"))</f>
        <v/>
      </c>
      <c r="S16" s="72" t="str">
        <f>IF($H$15="","",
IF(OR($H$15="Corrupción",$H$15="Lavado de Activos",$H$15="Financiación del Terrorismo",$H$15="Corrupción en Trámites, OPAs y Consultas de Acceso a la Información Pública"),'6.Valoración Control Corrupción'!F16,"No Aplica"))</f>
        <v/>
      </c>
      <c r="T16" s="72" t="str">
        <f>IF($H$15="","",
IF(OR($H$15="Corrupción",$H$15="Lavado de Activos",$H$15="Financiación del Terrorismo",$H$15="Corrupción en Trámites, OPAs y Consultas de Acceso a la Información Pública"),'6.Valoración Control Corrupción'!G16,"No Aplica"))</f>
        <v/>
      </c>
      <c r="U16" s="72" t="str">
        <f>IF($H$15="","",
IF(OR($H$15="Corrupción",$H$15="Lavado de Activos",$H$15="Financiación del Terrorismo",$H$15="Corrupción en Trámites, OPAs y Consultas de Acceso a la Información Pública"),'6.Valoración Control Corrupción'!H16,"No Aplica"))</f>
        <v/>
      </c>
      <c r="V16" s="72" t="str">
        <f>IF($H$15="","",
IF(OR($H$15="Corrupción",$H$15="Lavado de Activos",$H$15="Financiación del Terrorismo",$H$15="Corrupción en Trámites, OPAs y Consultas de Acceso a la Información Pública"),'6.Valoración Control Corrupción'!I16,"No Aplica"))</f>
        <v/>
      </c>
      <c r="W16" s="72" t="str">
        <f>IF($H$15="","",
IF(OR($H$15="Corrupción",$H$15="Lavado de Activos",$H$15="Financiación del Terrorismo",$H$15="Corrupción en Trámites, OPAs y Consultas de Acceso a la Información Pública"),'6.Valoración Control Corrupción'!J16,"No Aplica"))</f>
        <v/>
      </c>
      <c r="X16" s="66" t="str">
        <f>IF($H$15="","",
IF(OR($H$15="Corrupción",$H$15="Lavado de Activos",$H$15="Financiación del Terrorismo",$H$15="Trámites, OPAs y Consultas de Acceso a la Información Pública"),"No Aplica",'5. Valoración de Controles'!I16))</f>
        <v/>
      </c>
      <c r="Y16" s="66" t="str">
        <f>IF($H$15="","",
IF(OR($H$15="Corrupción",$H$15="Lavado de Activos",$H$15="Financiación del Terrorismo",$H$15="Trámites, OPAs y Consultas de Acceso a la Información Pública"),"No Aplica",'5. Valoración de Controles'!J16))</f>
        <v/>
      </c>
      <c r="Z16" s="66" t="str">
        <f>IF($H$15="","",
IF(OR($H$15="Corrupción",$H$15="Lavado de Activos",$H$15="Financiación del Terrorismo",$H$15="Trámites, OPAs y Consultas de Acceso a la Información Pública"),"No Aplica",'5. Valoración de Controles'!K16))</f>
        <v/>
      </c>
      <c r="AA16" s="66" t="str">
        <f>IF($H$15="","",
IF(OR($H$15="Corrupción",$H$15="Lavado de Activos",$H$15="Financiación del Terrorismo",$H$15="Trámites, OPAs y Consultas de Acceso a la Información Pública"),"No Aplica",'5. Valoración de Controles'!L16))</f>
        <v/>
      </c>
      <c r="AB16" s="66" t="str">
        <f>IF($H$15="","",
IF(OR($H$15="Corrupción",$H$15="Lavado de Activos",$H$15="Financiación del Terrorismo",$H$15="Trámites, OPAs y Consultas de Acceso a la Información Pública"),"No Aplica",'5. Valoración de Controles'!M16))</f>
        <v/>
      </c>
      <c r="AC16" s="66" t="str">
        <f>IF($H$15="","",
IF(OR($H$15="Corrupción",$H$15="Lavado de Activos",$H$15="Financiación del Terrorismo",$H$15="Trámites, OPAs y Consultas de Acceso a la Información Pública"),"No Aplica",'5. Valoración de Controles'!N16))</f>
        <v/>
      </c>
      <c r="AD16" s="66" t="str">
        <f>IF($H$15="","",
IF(OR($H$15="Corrupción",$H$15="Lavado de Activos",$H$15="Financiación del Terrorismo",$H$15="Trámites, OPAs y Consultas de Acceso a la Información Pública"),"No Aplica",'5. Valoración de Controles'!O16))</f>
        <v/>
      </c>
      <c r="AE16" s="66" t="str">
        <f>IF($H$15="","",
IF(OR($H$15="Corrupción",$H$15="Lavado de Activos",$H$15="Financiación del Terrorismo",$H$15="Trámites, OPAs y Consultas de Acceso a la Información Pública"),"No Aplica",'5. Valoración de Controles'!P16))</f>
        <v/>
      </c>
      <c r="AF16" s="66" t="str">
        <f>IF($H$15="","",
IF(OR($H$15="Corrupción",$H$15="Lavado de Activos",$H$15="Financiación del Terrorismo",$H$15="Trámites, OPAs y Consultas de Acceso a la Información Pública"),"No Aplica",'5. Valoración de Controles'!Q16))</f>
        <v/>
      </c>
      <c r="AG16" s="73" t="str">
        <f>IF($H$15="","",
IF(OR($H$15="Corrupción",$H$15="Lavado de Activos",$H$15="Financiación del Terrorismo",$H$15="Corrupción en Trámites, OPAs y Consultas de Acceso a la Información Pública"),"No Aplica",'5. Valoración de Controles'!R16))</f>
        <v/>
      </c>
      <c r="AH16" s="130"/>
      <c r="AI16" s="190"/>
      <c r="AJ16" s="130"/>
      <c r="AK16" s="190"/>
      <c r="AL16" s="128"/>
      <c r="AM16" s="132"/>
      <c r="AN16" s="188"/>
      <c r="AO16" s="192"/>
      <c r="AP16" s="194"/>
      <c r="AQ16" s="187"/>
      <c r="AR16" s="194"/>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row>
    <row r="17" spans="1:73" ht="31.5" customHeight="1" x14ac:dyDescent="0.3">
      <c r="A17" s="133"/>
      <c r="B17" s="134"/>
      <c r="C17" s="134"/>
      <c r="D17" s="134"/>
      <c r="E17" s="134"/>
      <c r="F17" s="134"/>
      <c r="G17" s="134"/>
      <c r="H17" s="134"/>
      <c r="I17" s="134"/>
      <c r="J17" s="134"/>
      <c r="K17" s="130"/>
      <c r="L17" s="131"/>
      <c r="M17" s="134"/>
      <c r="N17" s="130"/>
      <c r="O17" s="131"/>
      <c r="P17" s="128"/>
      <c r="Q17" s="72" t="str">
        <f>IF($H$15="","",
IF(OR($H$15="Corrupción",$H$15="Lavado de Activos",$H$15="Financiación del Terrorismo",$H$15="Corrupción en Trámites, OPAs y Consultas de Acceso a la Información Pública"),"No Aplica",'5. Valoración de Controles'!H17))</f>
        <v/>
      </c>
      <c r="R17" s="72" t="str">
        <f>IF($H$15="","",
IF(OR($H$15="Corrupción",$H$15="Lavado de Activos",$H$15="Financiación del Terrorismo",$H$15="Corrupción en Trámites, OPAs y Consultas de Acceso a la Información Pública"),'6.Valoración Control Corrupción'!E17,"No Aplica"))</f>
        <v/>
      </c>
      <c r="S17" s="72" t="str">
        <f>IF($H$15="","",
IF(OR($H$15="Corrupción",$H$15="Lavado de Activos",$H$15="Financiación del Terrorismo",$H$15="Corrupción en Trámites, OPAs y Consultas de Acceso a la Información Pública"),'6.Valoración Control Corrupción'!F17,"No Aplica"))</f>
        <v/>
      </c>
      <c r="T17" s="72" t="str">
        <f>IF($H$15="","",
IF(OR($H$15="Corrupción",$H$15="Lavado de Activos",$H$15="Financiación del Terrorismo",$H$15="Corrupción en Trámites, OPAs y Consultas de Acceso a la Información Pública"),'6.Valoración Control Corrupción'!G17,"No Aplica"))</f>
        <v/>
      </c>
      <c r="U17" s="72" t="str">
        <f>IF($H$15="","",
IF(OR($H$15="Corrupción",$H$15="Lavado de Activos",$H$15="Financiación del Terrorismo",$H$15="Corrupción en Trámites, OPAs y Consultas de Acceso a la Información Pública"),'6.Valoración Control Corrupción'!H17,"No Aplica"))</f>
        <v/>
      </c>
      <c r="V17" s="72" t="str">
        <f>IF($H$15="","",
IF(OR($H$15="Corrupción",$H$15="Lavado de Activos",$H$15="Financiación del Terrorismo",$H$15="Corrupción en Trámites, OPAs y Consultas de Acceso a la Información Pública"),'6.Valoración Control Corrupción'!I17,"No Aplica"))</f>
        <v/>
      </c>
      <c r="W17" s="72" t="str">
        <f>IF($H$15="","",
IF(OR($H$15="Corrupción",$H$15="Lavado de Activos",$H$15="Financiación del Terrorismo",$H$15="Corrupción en Trámites, OPAs y Consultas de Acceso a la Información Pública"),'6.Valoración Control Corrupción'!J17,"No Aplica"))</f>
        <v/>
      </c>
      <c r="X17" s="66" t="str">
        <f>IF($H$15="","",
IF(OR($H$15="Corrupción",$H$15="Lavado de Activos",$H$15="Financiación del Terrorismo",$H$15="Trámites, OPAs y Consultas de Acceso a la Información Pública"),"No Aplica",'5. Valoración de Controles'!I17))</f>
        <v/>
      </c>
      <c r="Y17" s="66" t="str">
        <f>IF($H$15="","",
IF(OR($H$15="Corrupción",$H$15="Lavado de Activos",$H$15="Financiación del Terrorismo",$H$15="Trámites, OPAs y Consultas de Acceso a la Información Pública"),"No Aplica",'5. Valoración de Controles'!J17))</f>
        <v/>
      </c>
      <c r="Z17" s="66" t="str">
        <f>IF($H$15="","",
IF(OR($H$15="Corrupción",$H$15="Lavado de Activos",$H$15="Financiación del Terrorismo",$H$15="Trámites, OPAs y Consultas de Acceso a la Información Pública"),"No Aplica",'5. Valoración de Controles'!K17))</f>
        <v/>
      </c>
      <c r="AA17" s="66" t="str">
        <f>IF($H$15="","",
IF(OR($H$15="Corrupción",$H$15="Lavado de Activos",$H$15="Financiación del Terrorismo",$H$15="Trámites, OPAs y Consultas de Acceso a la Información Pública"),"No Aplica",'5. Valoración de Controles'!L17))</f>
        <v/>
      </c>
      <c r="AB17" s="66" t="str">
        <f>IF($H$15="","",
IF(OR($H$15="Corrupción",$H$15="Lavado de Activos",$H$15="Financiación del Terrorismo",$H$15="Trámites, OPAs y Consultas de Acceso a la Información Pública"),"No Aplica",'5. Valoración de Controles'!M17))</f>
        <v/>
      </c>
      <c r="AC17" s="66" t="str">
        <f>IF($H$15="","",
IF(OR($H$15="Corrupción",$H$15="Lavado de Activos",$H$15="Financiación del Terrorismo",$H$15="Trámites, OPAs y Consultas de Acceso a la Información Pública"),"No Aplica",'5. Valoración de Controles'!N17))</f>
        <v/>
      </c>
      <c r="AD17" s="66" t="str">
        <f>IF($H$15="","",
IF(OR($H$15="Corrupción",$H$15="Lavado de Activos",$H$15="Financiación del Terrorismo",$H$15="Trámites, OPAs y Consultas de Acceso a la Información Pública"),"No Aplica",'5. Valoración de Controles'!O17))</f>
        <v/>
      </c>
      <c r="AE17" s="66" t="str">
        <f>IF($H$15="","",
IF(OR($H$15="Corrupción",$H$15="Lavado de Activos",$H$15="Financiación del Terrorismo",$H$15="Trámites, OPAs y Consultas de Acceso a la Información Pública"),"No Aplica",'5. Valoración de Controles'!P17))</f>
        <v/>
      </c>
      <c r="AF17" s="66" t="str">
        <f>IF($H$15="","",
IF(OR($H$15="Corrupción",$H$15="Lavado de Activos",$H$15="Financiación del Terrorismo",$H$15="Trámites, OPAs y Consultas de Acceso a la Información Pública"),"No Aplica",'5. Valoración de Controles'!Q17))</f>
        <v/>
      </c>
      <c r="AG17" s="73" t="str">
        <f>IF($H$15="","",
IF(OR($H$15="Corrupción",$H$15="Lavado de Activos",$H$15="Financiación del Terrorismo",$H$15="Corrupción en Trámites, OPAs y Consultas de Acceso a la Información Pública"),"No Aplica",'5. Valoración de Controles'!R17))</f>
        <v/>
      </c>
      <c r="AH17" s="130"/>
      <c r="AI17" s="190"/>
      <c r="AJ17" s="130"/>
      <c r="AK17" s="190"/>
      <c r="AL17" s="128"/>
      <c r="AM17" s="132"/>
      <c r="AN17" s="188"/>
      <c r="AO17" s="192"/>
      <c r="AP17" s="194"/>
      <c r="AQ17" s="187"/>
      <c r="AR17" s="194"/>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row>
    <row r="18" spans="1:73" ht="31.5" customHeight="1" x14ac:dyDescent="0.3">
      <c r="A18" s="133">
        <v>4</v>
      </c>
      <c r="B18" s="134" t="str">
        <f>'2. Identificación del Riesgo'!B18:B20</f>
        <v/>
      </c>
      <c r="C18" s="134" t="str">
        <f>IF('2. Identificación del Riesgo'!C18:C20="","",'2. Identificación del Riesgo'!C18:C20)</f>
        <v/>
      </c>
      <c r="D18" s="134" t="str">
        <f>IF('2. Identificación del Riesgo'!D18:D20="","",'2. Identificación del Riesgo'!D18:D20)</f>
        <v/>
      </c>
      <c r="E18" s="134" t="str">
        <f>IF('2. Identificación del Riesgo'!E18:E20="","",'2. Identificación del Riesgo'!E18:E20)</f>
        <v/>
      </c>
      <c r="F18" s="134" t="str">
        <f>IF('2. Identificación del Riesgo'!F18:F20="","",'2. Identificación del Riesgo'!F18:F20)</f>
        <v/>
      </c>
      <c r="G18" s="134" t="str">
        <f>IF('2. Identificación del Riesgo'!G18:G20="","",'2. Identificación del Riesgo'!G18:G20)</f>
        <v/>
      </c>
      <c r="H18" s="134" t="str">
        <f>IF('2. Identificación del Riesgo'!H18:H20="","",'2. Identificación del Riesgo'!H18:H20)</f>
        <v/>
      </c>
      <c r="I18" s="134" t="str">
        <f>IF('2. Identificación del Riesgo'!I18:I20="","",'2. Identificación del Riesgo'!I18:I20)</f>
        <v/>
      </c>
      <c r="J18" s="134" t="str">
        <f>IF('2. Identificación del Riesgo'!J18:J20="","",'2. Identificación del Riesgo'!J18:J20)</f>
        <v/>
      </c>
      <c r="K18" s="130" t="str">
        <f>'2. Identificación del Riesgo'!K18:K20</f>
        <v/>
      </c>
      <c r="L18" s="131" t="str">
        <f>'2. Identificación del Riesgo'!L18:L20</f>
        <v/>
      </c>
      <c r="M18" s="13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130" t="str">
        <f>'2. Identificación del Riesgo'!N18:N20</f>
        <v/>
      </c>
      <c r="O18" s="131" t="str">
        <f>'2. Identificación del Riesgo'!O18:O20</f>
        <v/>
      </c>
      <c r="P18" s="128" t="str">
        <f>'2. Identificación del Riesgo'!P18:P20</f>
        <v/>
      </c>
      <c r="Q18" s="72" t="str">
        <f>IF($H$18="","",
IF(OR($H$18="Corrupción",$H$18="Lavado de Activos",$H$18="Financiación del Terrorismo",$H$18="Corrupción en Trámites, OPAs y Consultas de Acceso a la Información Pública"),"No Aplica",'5. Valoración de Controles'!H18))</f>
        <v/>
      </c>
      <c r="R18" s="72" t="str">
        <f>IF($H$18="","",
IF(OR($H$18="Corrupción",$H$18="Lavado de Activos",$H$18="Financiación del Terrorismo",$H$18="Corrupción en Trámites, OPAs y Consultas de Acceso a la Información Pública"),'6.Valoración Control Corrupción'!E18,"No Aplica"))</f>
        <v/>
      </c>
      <c r="S18" s="72" t="str">
        <f>IF($H$18="","",
IF(OR($H$18="Corrupción",$H$18="Lavado de Activos",$H$18="Financiación del Terrorismo",$H$18="Corrupción en Trámites, OPAs y Consultas de Acceso a la Información Pública"),'6.Valoración Control Corrupción'!F18,"No Aplica"))</f>
        <v/>
      </c>
      <c r="T18" s="72" t="str">
        <f>IF($H$18="","",
IF(OR($H$18="Corrupción",$H$18="Lavado de Activos",$H$18="Financiación del Terrorismo",$H$18="Corrupción en Trámites, OPAs y Consultas de Acceso a la Información Pública"),'6.Valoración Control Corrupción'!G18,"No Aplica"))</f>
        <v/>
      </c>
      <c r="U18" s="72" t="str">
        <f>IF($H$18="","",
IF(OR($H$18="Corrupción",$H$18="Lavado de Activos",$H$18="Financiación del Terrorismo",$H$18="Corrupción en Trámites, OPAs y Consultas de Acceso a la Información Pública"),'6.Valoración Control Corrupción'!H18,"No Aplica"))</f>
        <v/>
      </c>
      <c r="V18" s="72" t="str">
        <f>IF($H$18="","",
IF(OR($H$18="Corrupción",$H$18="Lavado de Activos",$H$18="Financiación del Terrorismo",$H$18="Corrupción en Trámites, OPAs y Consultas de Acceso a la Información Pública"),'6.Valoración Control Corrupción'!I18,"No Aplica"))</f>
        <v/>
      </c>
      <c r="W18" s="72" t="str">
        <f>IF($H$18="","",
IF(OR($H$18="Corrupción",$H$18="Lavado de Activos",$H$18="Financiación del Terrorismo",$H$18="Corrupción en Trámites, OPAs y Consultas de Acceso a la Información Pública"),'6.Valoración Control Corrupción'!J18,"No Aplica"))</f>
        <v/>
      </c>
      <c r="X18" s="65" t="str">
        <f>IF($H$18="","",
IF(OR($H$18="Corrupción",$H$18="Lavado de Activos",$H$18="Financiación del Terrorismo",$H$18="Trámites, OPAs y Consultas de Acceso a la Información Pública"),"No Aplica",'5. Valoración de Controles'!I18))</f>
        <v/>
      </c>
      <c r="Y18" s="66" t="str">
        <f>IF($H$18="","",
IF(OR($H$18="Corrupción",$H$18="Lavado de Activos",$H$18="Financiación del Terrorismo",$H$18="Trámites, OPAs y Consultas de Acceso a la Información Pública"),"No Aplica",'5. Valoración de Controles'!J18))</f>
        <v/>
      </c>
      <c r="Z18" s="66" t="str">
        <f>IF($H$18="","",
IF(OR($H$18="Corrupción",$H$18="Lavado de Activos",$H$18="Financiación del Terrorismo",$H$18="Trámites, OPAs y Consultas de Acceso a la Información Pública"),"No Aplica",'5. Valoración de Controles'!K18))</f>
        <v/>
      </c>
      <c r="AA18" s="66" t="str">
        <f>IF($H$18="","",
IF(OR($H$18="Corrupción",$H$18="Lavado de Activos",$H$18="Financiación del Terrorismo",$H$18="Trámites, OPAs y Consultas de Acceso a la Información Pública"),"No Aplica",'5. Valoración de Controles'!L18))</f>
        <v/>
      </c>
      <c r="AB18" s="66" t="str">
        <f>IF($H$18="","",
IF(OR($H$18="Corrupción",$H$18="Lavado de Activos",$H$18="Financiación del Terrorismo",$H$18="Trámites, OPAs y Consultas de Acceso a la Información Pública"),"No Aplica",'5. Valoración de Controles'!M18))</f>
        <v/>
      </c>
      <c r="AC18" s="66" t="str">
        <f>IF($H$18="","",
IF(OR($H$18="Corrupción",$H$18="Lavado de Activos",$H$18="Financiación del Terrorismo",$H$18="Trámites, OPAs y Consultas de Acceso a la Información Pública"),"No Aplica",'5. Valoración de Controles'!N18))</f>
        <v/>
      </c>
      <c r="AD18" s="66" t="str">
        <f>IF($H$18="","",
IF(OR($H$18="Corrupción",$H$18="Lavado de Activos",$H$18="Financiación del Terrorismo",$H$18="Trámites, OPAs y Consultas de Acceso a la Información Pública"),"No Aplica",'5. Valoración de Controles'!O18))</f>
        <v/>
      </c>
      <c r="AE18" s="66" t="str">
        <f>IF($H$18="","",
IF(OR($H$18="Corrupción",$H$18="Lavado de Activos",$H$18="Financiación del Terrorismo",$H$18="Trámites, OPAs y Consultas de Acceso a la Información Pública"),"No Aplica",'5. Valoración de Controles'!P18))</f>
        <v/>
      </c>
      <c r="AF18" s="66" t="str">
        <f>IF($H$18="","",
IF(OR($H$18="Corrupción",$H$18="Lavado de Activos",$H$18="Financiación del Terrorismo",$H$18="Trámites, OPAs y Consultas de Acceso a la Información Pública"),"No Aplica",'5. Valoración de Controles'!Q18))</f>
        <v/>
      </c>
      <c r="AG18" s="73" t="str">
        <f>IF($H$18="","",
IF(OR($H$18="Corrupción",$H$18="Lavado de Activos",$H$18="Financiación del Terrorismo",$H$18="Corrupción en Trámites, OPAs y Consultas de Acceso a la Información Pública"),"No Aplica",'5. Valoración de Controles'!R18))</f>
        <v/>
      </c>
      <c r="AH18" s="130"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189"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130"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189"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128" t="str">
        <f t="shared" ref="AL18" si="6">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32"/>
      <c r="AN18" s="159" t="str">
        <f t="shared" ref="AN18" si="7">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91"/>
      <c r="AP18" s="193"/>
      <c r="AQ18" s="186" t="str">
        <f t="shared" ref="AQ18" si="8">IF(AO18="","","∑ Peso porcentual de cada acción definida")</f>
        <v/>
      </c>
      <c r="AR18" s="129"/>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row>
    <row r="19" spans="1:73" ht="31.5" customHeight="1" x14ac:dyDescent="0.3">
      <c r="A19" s="133"/>
      <c r="B19" s="134"/>
      <c r="C19" s="134"/>
      <c r="D19" s="134"/>
      <c r="E19" s="134"/>
      <c r="F19" s="134"/>
      <c r="G19" s="134"/>
      <c r="H19" s="134"/>
      <c r="I19" s="134"/>
      <c r="J19" s="134"/>
      <c r="K19" s="130"/>
      <c r="L19" s="131"/>
      <c r="M19" s="134"/>
      <c r="N19" s="130"/>
      <c r="O19" s="131"/>
      <c r="P19" s="128"/>
      <c r="Q19" s="72" t="str">
        <f>IF($H$18="","",
IF(OR($H$18="Corrupción",$H$18="Lavado de Activos",$H$18="Financiación del Terrorismo",$H$18="Corrupción en Trámites, OPAs y Consultas de Acceso a la Información Pública"),"No Aplica",'5. Valoración de Controles'!H19))</f>
        <v/>
      </c>
      <c r="R19" s="72" t="str">
        <f>IF($H$18="","",
IF(OR($H$18="Corrupción",$H$18="Lavado de Activos",$H$18="Financiación del Terrorismo",$H$18="Corrupción en Trámites, OPAs y Consultas de Acceso a la Información Pública"),'6.Valoración Control Corrupción'!E19,"No Aplica"))</f>
        <v/>
      </c>
      <c r="S19" s="72" t="str">
        <f>IF($H$18="","",
IF(OR($H$18="Corrupción",$H$18="Lavado de Activos",$H$18="Financiación del Terrorismo",$H$18="Corrupción en Trámites, OPAs y Consultas de Acceso a la Información Pública"),'6.Valoración Control Corrupción'!F19,"No Aplica"))</f>
        <v/>
      </c>
      <c r="T19" s="72" t="str">
        <f>IF($H$18="","",
IF(OR($H$18="Corrupción",$H$18="Lavado de Activos",$H$18="Financiación del Terrorismo",$H$18="Corrupción en Trámites, OPAs y Consultas de Acceso a la Información Pública"),'6.Valoración Control Corrupción'!G19,"No Aplica"))</f>
        <v/>
      </c>
      <c r="U19" s="72" t="str">
        <f>IF($H$18="","",
IF(OR($H$18="Corrupción",$H$18="Lavado de Activos",$H$18="Financiación del Terrorismo",$H$18="Corrupción en Trámites, OPAs y Consultas de Acceso a la Información Pública"),'6.Valoración Control Corrupción'!H19,"No Aplica"))</f>
        <v/>
      </c>
      <c r="V19" s="72" t="str">
        <f>IF($H$18="","",
IF(OR($H$18="Corrupción",$H$18="Lavado de Activos",$H$18="Financiación del Terrorismo",$H$18="Corrupción en Trámites, OPAs y Consultas de Acceso a la Información Pública"),'6.Valoración Control Corrupción'!I19,"No Aplica"))</f>
        <v/>
      </c>
      <c r="W19" s="72" t="str">
        <f>IF($H$18="","",
IF(OR($H$18="Corrupción",$H$18="Lavado de Activos",$H$18="Financiación del Terrorismo",$H$18="Corrupción en Trámites, OPAs y Consultas de Acceso a la Información Pública"),'6.Valoración Control Corrupción'!J19,"No Aplica"))</f>
        <v/>
      </c>
      <c r="X19" s="66" t="str">
        <f>IF($H$18="","",
IF(OR($H$18="Corrupción",$H$18="Lavado de Activos",$H$18="Financiación del Terrorismo",$H$18="Trámites, OPAs y Consultas de Acceso a la Información Pública"),"No Aplica",'5. Valoración de Controles'!I19))</f>
        <v/>
      </c>
      <c r="Y19" s="66" t="str">
        <f>IF($H$18="","",
IF(OR($H$18="Corrupción",$H$18="Lavado de Activos",$H$18="Financiación del Terrorismo",$H$18="Trámites, OPAs y Consultas de Acceso a la Información Pública"),"No Aplica",'5. Valoración de Controles'!J19))</f>
        <v/>
      </c>
      <c r="Z19" s="66" t="str">
        <f>IF($H$18="","",
IF(OR($H$18="Corrupción",$H$18="Lavado de Activos",$H$18="Financiación del Terrorismo",$H$18="Trámites, OPAs y Consultas de Acceso a la Información Pública"),"No Aplica",'5. Valoración de Controles'!K19))</f>
        <v/>
      </c>
      <c r="AA19" s="66" t="str">
        <f>IF($H$18="","",
IF(OR($H$18="Corrupción",$H$18="Lavado de Activos",$H$18="Financiación del Terrorismo",$H$18="Trámites, OPAs y Consultas de Acceso a la Información Pública"),"No Aplica",'5. Valoración de Controles'!L19))</f>
        <v/>
      </c>
      <c r="AB19" s="66" t="str">
        <f>IF($H$18="","",
IF(OR($H$18="Corrupción",$H$18="Lavado de Activos",$H$18="Financiación del Terrorismo",$H$18="Trámites, OPAs y Consultas de Acceso a la Información Pública"),"No Aplica",'5. Valoración de Controles'!M19))</f>
        <v/>
      </c>
      <c r="AC19" s="66" t="str">
        <f>IF($H$18="","",
IF(OR($H$18="Corrupción",$H$18="Lavado de Activos",$H$18="Financiación del Terrorismo",$H$18="Trámites, OPAs y Consultas de Acceso a la Información Pública"),"No Aplica",'5. Valoración de Controles'!N19))</f>
        <v/>
      </c>
      <c r="AD19" s="66" t="str">
        <f>IF($H$18="","",
IF(OR($H$18="Corrupción",$H$18="Lavado de Activos",$H$18="Financiación del Terrorismo",$H$18="Trámites, OPAs y Consultas de Acceso a la Información Pública"),"No Aplica",'5. Valoración de Controles'!O19))</f>
        <v/>
      </c>
      <c r="AE19" s="66" t="str">
        <f>IF($H$18="","",
IF(OR($H$18="Corrupción",$H$18="Lavado de Activos",$H$18="Financiación del Terrorismo",$H$18="Trámites, OPAs y Consultas de Acceso a la Información Pública"),"No Aplica",'5. Valoración de Controles'!P19))</f>
        <v/>
      </c>
      <c r="AF19" s="66" t="str">
        <f>IF($H$18="","",
IF(OR($H$18="Corrupción",$H$18="Lavado de Activos",$H$18="Financiación del Terrorismo",$H$18="Trámites, OPAs y Consultas de Acceso a la Información Pública"),"No Aplica",'5. Valoración de Controles'!Q19))</f>
        <v/>
      </c>
      <c r="AG19" s="73" t="str">
        <f>IF($H$18="","",
IF(OR($H$18="Corrupción",$H$18="Lavado de Activos",$H$18="Financiación del Terrorismo",$H$18="Corrupción en Trámites, OPAs y Consultas de Acceso a la Información Pública"),"No Aplica",'5. Valoración de Controles'!R19))</f>
        <v/>
      </c>
      <c r="AH19" s="130"/>
      <c r="AI19" s="190"/>
      <c r="AJ19" s="130"/>
      <c r="AK19" s="190"/>
      <c r="AL19" s="128"/>
      <c r="AM19" s="132"/>
      <c r="AN19" s="188"/>
      <c r="AO19" s="192"/>
      <c r="AP19" s="194"/>
      <c r="AQ19" s="187"/>
      <c r="AR19" s="194"/>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row>
    <row r="20" spans="1:73" ht="31.5" customHeight="1" x14ac:dyDescent="0.3">
      <c r="A20" s="133"/>
      <c r="B20" s="134"/>
      <c r="C20" s="134"/>
      <c r="D20" s="134"/>
      <c r="E20" s="134"/>
      <c r="F20" s="134"/>
      <c r="G20" s="134"/>
      <c r="H20" s="134"/>
      <c r="I20" s="134"/>
      <c r="J20" s="134"/>
      <c r="K20" s="130"/>
      <c r="L20" s="131"/>
      <c r="M20" s="134"/>
      <c r="N20" s="130"/>
      <c r="O20" s="131"/>
      <c r="P20" s="128"/>
      <c r="Q20" s="72" t="str">
        <f>IF($H$18="","",
IF(OR($H$18="Corrupción",$H$18="Lavado de Activos",$H$18="Financiación del Terrorismo",$H$18="Corrupción en Trámites, OPAs y Consultas de Acceso a la Información Pública"),"No Aplica",'5. Valoración de Controles'!H20))</f>
        <v/>
      </c>
      <c r="R20" s="72" t="str">
        <f>IF($H$18="","",
IF(OR($H$18="Corrupción",$H$18="Lavado de Activos",$H$18="Financiación del Terrorismo",$H$18="Corrupción en Trámites, OPAs y Consultas de Acceso a la Información Pública"),'6.Valoración Control Corrupción'!E20,"No Aplica"))</f>
        <v/>
      </c>
      <c r="S20" s="72" t="str">
        <f>IF($H$18="","",
IF(OR($H$18="Corrupción",$H$18="Lavado de Activos",$H$18="Financiación del Terrorismo",$H$18="Corrupción en Trámites, OPAs y Consultas de Acceso a la Información Pública"),'6.Valoración Control Corrupción'!F20,"No Aplica"))</f>
        <v/>
      </c>
      <c r="T20" s="72" t="str">
        <f>IF($H$18="","",
IF(OR($H$18="Corrupción",$H$18="Lavado de Activos",$H$18="Financiación del Terrorismo",$H$18="Corrupción en Trámites, OPAs y Consultas de Acceso a la Información Pública"),'6.Valoración Control Corrupción'!G20,"No Aplica"))</f>
        <v/>
      </c>
      <c r="U20" s="72" t="str">
        <f>IF($H$18="","",
IF(OR($H$18="Corrupción",$H$18="Lavado de Activos",$H$18="Financiación del Terrorismo",$H$18="Corrupción en Trámites, OPAs y Consultas de Acceso a la Información Pública"),'6.Valoración Control Corrupción'!H20,"No Aplica"))</f>
        <v/>
      </c>
      <c r="V20" s="72" t="str">
        <f>IF($H$18="","",
IF(OR($H$18="Corrupción",$H$18="Lavado de Activos",$H$18="Financiación del Terrorismo",$H$18="Corrupción en Trámites, OPAs y Consultas de Acceso a la Información Pública"),'6.Valoración Control Corrupción'!I20,"No Aplica"))</f>
        <v/>
      </c>
      <c r="W20" s="72" t="str">
        <f>IF($H$18="","",
IF(OR($H$18="Corrupción",$H$18="Lavado de Activos",$H$18="Financiación del Terrorismo",$H$18="Corrupción en Trámites, OPAs y Consultas de Acceso a la Información Pública"),'6.Valoración Control Corrupción'!J20,"No Aplica"))</f>
        <v/>
      </c>
      <c r="X20" s="66" t="str">
        <f>IF($H$18="","",
IF(OR($H$18="Corrupción",$H$18="Lavado de Activos",$H$18="Financiación del Terrorismo",$H$18="Trámites, OPAs y Consultas de Acceso a la Información Pública"),"No Aplica",'5. Valoración de Controles'!I20))</f>
        <v/>
      </c>
      <c r="Y20" s="66" t="str">
        <f>IF($H$18="","",
IF(OR($H$18="Corrupción",$H$18="Lavado de Activos",$H$18="Financiación del Terrorismo",$H$18="Trámites, OPAs y Consultas de Acceso a la Información Pública"),"No Aplica",'5. Valoración de Controles'!J20))</f>
        <v/>
      </c>
      <c r="Z20" s="66" t="str">
        <f>IF($H$18="","",
IF(OR($H$18="Corrupción",$H$18="Lavado de Activos",$H$18="Financiación del Terrorismo",$H$18="Trámites, OPAs y Consultas de Acceso a la Información Pública"),"No Aplica",'5. Valoración de Controles'!K20))</f>
        <v/>
      </c>
      <c r="AA20" s="66" t="str">
        <f>IF($H$18="","",
IF(OR($H$18="Corrupción",$H$18="Lavado de Activos",$H$18="Financiación del Terrorismo",$H$18="Trámites, OPAs y Consultas de Acceso a la Información Pública"),"No Aplica",'5. Valoración de Controles'!L20))</f>
        <v/>
      </c>
      <c r="AB20" s="66" t="str">
        <f>IF($H$18="","",
IF(OR($H$18="Corrupción",$H$18="Lavado de Activos",$H$18="Financiación del Terrorismo",$H$18="Trámites, OPAs y Consultas de Acceso a la Información Pública"),"No Aplica",'5. Valoración de Controles'!M20))</f>
        <v/>
      </c>
      <c r="AC20" s="66" t="str">
        <f>IF($H$18="","",
IF(OR($H$18="Corrupción",$H$18="Lavado de Activos",$H$18="Financiación del Terrorismo",$H$18="Trámites, OPAs y Consultas de Acceso a la Información Pública"),"No Aplica",'5. Valoración de Controles'!N20))</f>
        <v/>
      </c>
      <c r="AD20" s="66" t="str">
        <f>IF($H$18="","",
IF(OR($H$18="Corrupción",$H$18="Lavado de Activos",$H$18="Financiación del Terrorismo",$H$18="Trámites, OPAs y Consultas de Acceso a la Información Pública"),"No Aplica",'5. Valoración de Controles'!O20))</f>
        <v/>
      </c>
      <c r="AE20" s="66" t="str">
        <f>IF($H$18="","",
IF(OR($H$18="Corrupción",$H$18="Lavado de Activos",$H$18="Financiación del Terrorismo",$H$18="Trámites, OPAs y Consultas de Acceso a la Información Pública"),"No Aplica",'5. Valoración de Controles'!P20))</f>
        <v/>
      </c>
      <c r="AF20" s="66" t="str">
        <f>IF($H$18="","",
IF(OR($H$18="Corrupción",$H$18="Lavado de Activos",$H$18="Financiación del Terrorismo",$H$18="Trámites, OPAs y Consultas de Acceso a la Información Pública"),"No Aplica",'5. Valoración de Controles'!Q20))</f>
        <v/>
      </c>
      <c r="AG20" s="73" t="str">
        <f>IF($H$18="","",
IF(OR($H$18="Corrupción",$H$18="Lavado de Activos",$H$18="Financiación del Terrorismo",$H$18="Corrupción en Trámites, OPAs y Consultas de Acceso a la Información Pública"),"No Aplica",'5. Valoración de Controles'!R20))</f>
        <v/>
      </c>
      <c r="AH20" s="130"/>
      <c r="AI20" s="190"/>
      <c r="AJ20" s="130"/>
      <c r="AK20" s="190"/>
      <c r="AL20" s="128"/>
      <c r="AM20" s="132"/>
      <c r="AN20" s="188"/>
      <c r="AO20" s="192"/>
      <c r="AP20" s="194"/>
      <c r="AQ20" s="187"/>
      <c r="AR20" s="194"/>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row>
    <row r="21" spans="1:73" ht="31.5" customHeight="1" x14ac:dyDescent="0.3">
      <c r="A21" s="133">
        <v>5</v>
      </c>
      <c r="B21" s="134" t="str">
        <f>'2. Identificación del Riesgo'!B21:B23</f>
        <v/>
      </c>
      <c r="C21" s="134" t="str">
        <f>IF('2. Identificación del Riesgo'!C21:C23="","",'2. Identificación del Riesgo'!C21:C23)</f>
        <v/>
      </c>
      <c r="D21" s="134" t="str">
        <f>IF('2. Identificación del Riesgo'!D21:D23="","",'2. Identificación del Riesgo'!D21:D23)</f>
        <v/>
      </c>
      <c r="E21" s="134" t="str">
        <f>IF('2. Identificación del Riesgo'!E21:E23="","",'2. Identificación del Riesgo'!E21:E23)</f>
        <v/>
      </c>
      <c r="F21" s="134" t="str">
        <f>IF('2. Identificación del Riesgo'!F21:F23="","",'2. Identificación del Riesgo'!F21:F23)</f>
        <v/>
      </c>
      <c r="G21" s="134" t="str">
        <f>IF('2. Identificación del Riesgo'!G21:G23="","",'2. Identificación del Riesgo'!G21:G23)</f>
        <v/>
      </c>
      <c r="H21" s="134" t="str">
        <f>IF('2. Identificación del Riesgo'!H21:H23="","",'2. Identificación del Riesgo'!H21:H23)</f>
        <v/>
      </c>
      <c r="I21" s="134" t="str">
        <f>IF('2. Identificación del Riesgo'!I21:I23="","",'2. Identificación del Riesgo'!I21:I23)</f>
        <v/>
      </c>
      <c r="J21" s="134" t="str">
        <f>IF('2. Identificación del Riesgo'!J21:J23="","",'2. Identificación del Riesgo'!J21:J23)</f>
        <v/>
      </c>
      <c r="K21" s="130" t="str">
        <f>'2. Identificación del Riesgo'!K21:K23</f>
        <v/>
      </c>
      <c r="L21" s="131" t="str">
        <f>'2. Identificación del Riesgo'!L21:L23</f>
        <v/>
      </c>
      <c r="M21" s="13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130" t="str">
        <f>'2. Identificación del Riesgo'!N21:N23</f>
        <v/>
      </c>
      <c r="O21" s="131" t="str">
        <f>'2. Identificación del Riesgo'!O21:O23</f>
        <v/>
      </c>
      <c r="P21" s="128" t="str">
        <f>'2. Identificación del Riesgo'!P21:P23</f>
        <v/>
      </c>
      <c r="Q21" s="72" t="str">
        <f>IF($H$21="","",
IF(OR($H$21="Corrupción",$H$21="Lavado de Activos",$H$21="Financiación del Terrorismo",$H$21="Corrupción en Trámites, OPAs y Consultas de Acceso a la Información Pública"),"No Aplica",'5. Valoración de Controles'!H21))</f>
        <v/>
      </c>
      <c r="R21" s="72" t="str">
        <f>IF($H$21="","",
IF(OR($H$21="Corrupción",$H$21="Lavado de Activos",$H$21="Financiación del Terrorismo",$H$21="Corrupción en Trámites, OPAs y Consultas de Acceso a la Información Pública"),'6.Valoración Control Corrupción'!E21,"No Aplica"))</f>
        <v/>
      </c>
      <c r="S21" s="72" t="str">
        <f>IF($H$21="","",
IF(OR($H$21="Corrupción",$H$21="Lavado de Activos",$H$21="Financiación del Terrorismo",$H$21="Corrupción en Trámites, OPAs y Consultas de Acceso a la Información Pública"),'6.Valoración Control Corrupción'!F21,"No Aplica"))</f>
        <v/>
      </c>
      <c r="T21" s="72" t="str">
        <f>IF($H$21="","",
IF(OR($H$21="Corrupción",$H$21="Lavado de Activos",$H$21="Financiación del Terrorismo",$H$21="Corrupción en Trámites, OPAs y Consultas de Acceso a la Información Pública"),'6.Valoración Control Corrupción'!G21,"No Aplica"))</f>
        <v/>
      </c>
      <c r="U21" s="72" t="str">
        <f>IF($H$21="","",
IF(OR($H$21="Corrupción",$H$21="Lavado de Activos",$H$21="Financiación del Terrorismo",$H$21="Corrupción en Trámites, OPAs y Consultas de Acceso a la Información Pública"),'6.Valoración Control Corrupción'!H21,"No Aplica"))</f>
        <v/>
      </c>
      <c r="V21" s="72" t="str">
        <f>IF($H$21="","",
IF(OR($H$21="Corrupción",$H$21="Lavado de Activos",$H$21="Financiación del Terrorismo",$H$21="Corrupción en Trámites, OPAs y Consultas de Acceso a la Información Pública"),'6.Valoración Control Corrupción'!I21,"No Aplica"))</f>
        <v/>
      </c>
      <c r="W21" s="72" t="str">
        <f>IF($H$21="","",
IF(OR($H$21="Corrupción",$H$21="Lavado de Activos",$H$21="Financiación del Terrorismo",$H$21="Corrupción en Trámites, OPAs y Consultas de Acceso a la Información Pública"),'6.Valoración Control Corrupción'!J21,"No Aplica"))</f>
        <v/>
      </c>
      <c r="X21" s="65" t="str">
        <f>IF($H$21="","",
IF(OR($H$21="Corrupción",$H$21="Lavado de Activos",$H$21="Financiación del Terrorismo",$H$21="Trámites, OPAs y Consultas de Acceso a la Información Pública"),"No Aplica",'5. Valoración de Controles'!I21))</f>
        <v/>
      </c>
      <c r="Y21" s="66" t="str">
        <f>IF($H$21="","",
IF(OR($H$21="Corrupción",$H$21="Lavado de Activos",$H$21="Financiación del Terrorismo",$H$21="Trámites, OPAs y Consultas de Acceso a la Información Pública"),"No Aplica",'5. Valoración de Controles'!J21))</f>
        <v/>
      </c>
      <c r="Z21" s="66" t="str">
        <f>IF($H$21="","",
IF(OR($H$21="Corrupción",$H$21="Lavado de Activos",$H$21="Financiación del Terrorismo",$H$21="Trámites, OPAs y Consultas de Acceso a la Información Pública"),"No Aplica",'5. Valoración de Controles'!K21))</f>
        <v/>
      </c>
      <c r="AA21" s="66" t="str">
        <f>IF($H$21="","",
IF(OR($H$21="Corrupción",$H$21="Lavado de Activos",$H$21="Financiación del Terrorismo",$H$21="Trámites, OPAs y Consultas de Acceso a la Información Pública"),"No Aplica",'5. Valoración de Controles'!L21))</f>
        <v/>
      </c>
      <c r="AB21" s="66" t="str">
        <f>IF($H$21="","",
IF(OR($H$21="Corrupción",$H$21="Lavado de Activos",$H$21="Financiación del Terrorismo",$H$21="Trámites, OPAs y Consultas de Acceso a la Información Pública"),"No Aplica",'5. Valoración de Controles'!M21))</f>
        <v/>
      </c>
      <c r="AC21" s="66" t="str">
        <f>IF($H$21="","",
IF(OR($H$21="Corrupción",$H$21="Lavado de Activos",$H$21="Financiación del Terrorismo",$H$21="Trámites, OPAs y Consultas de Acceso a la Información Pública"),"No Aplica",'5. Valoración de Controles'!N21))</f>
        <v/>
      </c>
      <c r="AD21" s="66" t="str">
        <f>IF($H$21="","",
IF(OR($H$21="Corrupción",$H$21="Lavado de Activos",$H$21="Financiación del Terrorismo",$H$21="Trámites, OPAs y Consultas de Acceso a la Información Pública"),"No Aplica",'5. Valoración de Controles'!O21))</f>
        <v/>
      </c>
      <c r="AE21" s="66" t="str">
        <f>IF($H$21="","",
IF(OR($H$21="Corrupción",$H$21="Lavado de Activos",$H$21="Financiación del Terrorismo",$H$21="Trámites, OPAs y Consultas de Acceso a la Información Pública"),"No Aplica",'5. Valoración de Controles'!P21))</f>
        <v/>
      </c>
      <c r="AF21" s="66" t="str">
        <f>IF($H$21="","",
IF(OR($H$21="Corrupción",$H$21="Lavado de Activos",$H$21="Financiación del Terrorismo",$H$21="Trámites, OPAs y Consultas de Acceso a la Información Pública"),"No Aplica",'5. Valoración de Controles'!Q21))</f>
        <v/>
      </c>
      <c r="AG21" s="73" t="str">
        <f>IF($H$21="","",
IF(OR($H$21="Corrupción",$H$21="Lavado de Activos",$H$21="Financiación del Terrorismo",$H$21="Corrupción en Trámites, OPAs y Consultas de Acceso a la Información Pública"),"No Aplica",'5. Valoración de Controles'!R21))</f>
        <v/>
      </c>
      <c r="AH21" s="130"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89"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130"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89"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128" t="str">
        <f t="shared" ref="AL21" si="9">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32"/>
      <c r="AN21" s="159" t="str">
        <f t="shared" ref="AN21" si="10">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91"/>
      <c r="AP21" s="193"/>
      <c r="AQ21" s="186" t="str">
        <f t="shared" ref="AQ21" si="11">IF(AO21="","","∑ Peso porcentual de cada acción definida")</f>
        <v/>
      </c>
      <c r="AR21" s="129"/>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row>
    <row r="22" spans="1:73" ht="31.5" customHeight="1" x14ac:dyDescent="0.3">
      <c r="A22" s="133"/>
      <c r="B22" s="134"/>
      <c r="C22" s="134"/>
      <c r="D22" s="134"/>
      <c r="E22" s="134"/>
      <c r="F22" s="134"/>
      <c r="G22" s="134"/>
      <c r="H22" s="134"/>
      <c r="I22" s="134"/>
      <c r="J22" s="134"/>
      <c r="K22" s="130"/>
      <c r="L22" s="131"/>
      <c r="M22" s="134"/>
      <c r="N22" s="130"/>
      <c r="O22" s="131"/>
      <c r="P22" s="128"/>
      <c r="Q22" s="72" t="str">
        <f>IF($H$21="","",
IF(OR($H$21="Corrupción",$H$21="Lavado de Activos",$H$21="Financiación del Terrorismo",$H$21="Corrupción en Trámites, OPAs y Consultas de Acceso a la Información Pública"),"No Aplica",'5. Valoración de Controles'!H22))</f>
        <v/>
      </c>
      <c r="R22" s="72" t="str">
        <f>IF($H$21="","",
IF(OR($H$21="Corrupción",$H$21="Lavado de Activos",$H$21="Financiación del Terrorismo",$H$21="Corrupción en Trámites, OPAs y Consultas de Acceso a la Información Pública"),'6.Valoración Control Corrupción'!E22,"No Aplica"))</f>
        <v/>
      </c>
      <c r="S22" s="72" t="str">
        <f>IF($H$21="","",
IF(OR($H$21="Corrupción",$H$21="Lavado de Activos",$H$21="Financiación del Terrorismo",$H$21="Corrupción en Trámites, OPAs y Consultas de Acceso a la Información Pública"),'6.Valoración Control Corrupción'!F22,"No Aplica"))</f>
        <v/>
      </c>
      <c r="T22" s="72" t="str">
        <f>IF($H$21="","",
IF(OR($H$21="Corrupción",$H$21="Lavado de Activos",$H$21="Financiación del Terrorismo",$H$21="Corrupción en Trámites, OPAs y Consultas de Acceso a la Información Pública"),'6.Valoración Control Corrupción'!G22,"No Aplica"))</f>
        <v/>
      </c>
      <c r="U22" s="72" t="str">
        <f>IF($H$21="","",
IF(OR($H$21="Corrupción",$H$21="Lavado de Activos",$H$21="Financiación del Terrorismo",$H$21="Corrupción en Trámites, OPAs y Consultas de Acceso a la Información Pública"),'6.Valoración Control Corrupción'!H22,"No Aplica"))</f>
        <v/>
      </c>
      <c r="V22" s="72" t="str">
        <f>IF($H$21="","",
IF(OR($H$21="Corrupción",$H$21="Lavado de Activos",$H$21="Financiación del Terrorismo",$H$21="Corrupción en Trámites, OPAs y Consultas de Acceso a la Información Pública"),'6.Valoración Control Corrupción'!I22,"No Aplica"))</f>
        <v/>
      </c>
      <c r="W22" s="72" t="str">
        <f>IF($H$21="","",
IF(OR($H$21="Corrupción",$H$21="Lavado de Activos",$H$21="Financiación del Terrorismo",$H$21="Corrupción en Trámites, OPAs y Consultas de Acceso a la Información Pública"),'6.Valoración Control Corrupción'!J22,"No Aplica"))</f>
        <v/>
      </c>
      <c r="X22" s="66" t="str">
        <f>IF($H$21="","",
IF(OR($H$21="Corrupción",$H$21="Lavado de Activos",$H$21="Financiación del Terrorismo",$H$21="Trámites, OPAs y Consultas de Acceso a la Información Pública"),"No Aplica",'5. Valoración de Controles'!I22))</f>
        <v/>
      </c>
      <c r="Y22" s="66" t="str">
        <f>IF($H$21="","",
IF(OR($H$21="Corrupción",$H$21="Lavado de Activos",$H$21="Financiación del Terrorismo",$H$21="Trámites, OPAs y Consultas de Acceso a la Información Pública"),"No Aplica",'5. Valoración de Controles'!J22))</f>
        <v/>
      </c>
      <c r="Z22" s="66" t="str">
        <f>IF($H$21="","",
IF(OR($H$21="Corrupción",$H$21="Lavado de Activos",$H$21="Financiación del Terrorismo",$H$21="Trámites, OPAs y Consultas de Acceso a la Información Pública"),"No Aplica",'5. Valoración de Controles'!K22))</f>
        <v/>
      </c>
      <c r="AA22" s="66" t="str">
        <f>IF($H$21="","",
IF(OR($H$21="Corrupción",$H$21="Lavado de Activos",$H$21="Financiación del Terrorismo",$H$21="Trámites, OPAs y Consultas de Acceso a la Información Pública"),"No Aplica",'5. Valoración de Controles'!L22))</f>
        <v/>
      </c>
      <c r="AB22" s="66" t="str">
        <f>IF($H$21="","",
IF(OR($H$21="Corrupción",$H$21="Lavado de Activos",$H$21="Financiación del Terrorismo",$H$21="Trámites, OPAs y Consultas de Acceso a la Información Pública"),"No Aplica",'5. Valoración de Controles'!M22))</f>
        <v/>
      </c>
      <c r="AC22" s="66" t="str">
        <f>IF($H$21="","",
IF(OR($H$21="Corrupción",$H$21="Lavado de Activos",$H$21="Financiación del Terrorismo",$H$21="Trámites, OPAs y Consultas de Acceso a la Información Pública"),"No Aplica",'5. Valoración de Controles'!N22))</f>
        <v/>
      </c>
      <c r="AD22" s="66" t="str">
        <f>IF($H$21="","",
IF(OR($H$21="Corrupción",$H$21="Lavado de Activos",$H$21="Financiación del Terrorismo",$H$21="Trámites, OPAs y Consultas de Acceso a la Información Pública"),"No Aplica",'5. Valoración de Controles'!O22))</f>
        <v/>
      </c>
      <c r="AE22" s="66" t="str">
        <f>IF($H$21="","",
IF(OR($H$21="Corrupción",$H$21="Lavado de Activos",$H$21="Financiación del Terrorismo",$H$21="Trámites, OPAs y Consultas de Acceso a la Información Pública"),"No Aplica",'5. Valoración de Controles'!P22))</f>
        <v/>
      </c>
      <c r="AF22" s="66" t="str">
        <f>IF($H$21="","",
IF(OR($H$21="Corrupción",$H$21="Lavado de Activos",$H$21="Financiación del Terrorismo",$H$21="Trámites, OPAs y Consultas de Acceso a la Información Pública"),"No Aplica",'5. Valoración de Controles'!Q22))</f>
        <v/>
      </c>
      <c r="AG22" s="73" t="str">
        <f>IF($H$21="","",
IF(OR($H$21="Corrupción",$H$21="Lavado de Activos",$H$21="Financiación del Terrorismo",$H$21="Corrupción en Trámites, OPAs y Consultas de Acceso a la Información Pública"),"No Aplica",'5. Valoración de Controles'!R22))</f>
        <v/>
      </c>
      <c r="AH22" s="130"/>
      <c r="AI22" s="190"/>
      <c r="AJ22" s="130"/>
      <c r="AK22" s="190"/>
      <c r="AL22" s="128"/>
      <c r="AM22" s="132"/>
      <c r="AN22" s="188"/>
      <c r="AO22" s="192"/>
      <c r="AP22" s="194"/>
      <c r="AQ22" s="187"/>
      <c r="AR22" s="194"/>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row>
    <row r="23" spans="1:73" ht="31.5" customHeight="1" x14ac:dyDescent="0.3">
      <c r="A23" s="133"/>
      <c r="B23" s="134"/>
      <c r="C23" s="134"/>
      <c r="D23" s="134"/>
      <c r="E23" s="134"/>
      <c r="F23" s="134"/>
      <c r="G23" s="134"/>
      <c r="H23" s="134"/>
      <c r="I23" s="134"/>
      <c r="J23" s="134"/>
      <c r="K23" s="130"/>
      <c r="L23" s="131"/>
      <c r="M23" s="134"/>
      <c r="N23" s="130"/>
      <c r="O23" s="131"/>
      <c r="P23" s="128"/>
      <c r="Q23" s="72" t="str">
        <f>IF($H$21="","",
IF(OR($H$21="Corrupción",$H$21="Lavado de Activos",$H$21="Financiación del Terrorismo",$H$21="Corrupción en Trámites, OPAs y Consultas de Acceso a la Información Pública"),"No Aplica",'5. Valoración de Controles'!H23))</f>
        <v/>
      </c>
      <c r="R23" s="72" t="str">
        <f>IF($H$21="","",
IF(OR($H$21="Corrupción",$H$21="Lavado de Activos",$H$21="Financiación del Terrorismo",$H$21="Corrupción en Trámites, OPAs y Consultas de Acceso a la Información Pública"),'6.Valoración Control Corrupción'!E23,"No Aplica"))</f>
        <v/>
      </c>
      <c r="S23" s="72" t="str">
        <f>IF($H$21="","",
IF(OR($H$21="Corrupción",$H$21="Lavado de Activos",$H$21="Financiación del Terrorismo",$H$21="Corrupción en Trámites, OPAs y Consultas de Acceso a la Información Pública"),'6.Valoración Control Corrupción'!F23,"No Aplica"))</f>
        <v/>
      </c>
      <c r="T23" s="72" t="str">
        <f>IF($H$21="","",
IF(OR($H$21="Corrupción",$H$21="Lavado de Activos",$H$21="Financiación del Terrorismo",$H$21="Corrupción en Trámites, OPAs y Consultas de Acceso a la Información Pública"),'6.Valoración Control Corrupción'!G23,"No Aplica"))</f>
        <v/>
      </c>
      <c r="U23" s="72" t="str">
        <f>IF($H$21="","",
IF(OR($H$21="Corrupción",$H$21="Lavado de Activos",$H$21="Financiación del Terrorismo",$H$21="Corrupción en Trámites, OPAs y Consultas de Acceso a la Información Pública"),'6.Valoración Control Corrupción'!H23,"No Aplica"))</f>
        <v/>
      </c>
      <c r="V23" s="72" t="str">
        <f>IF($H$21="","",
IF(OR($H$21="Corrupción",$H$21="Lavado de Activos",$H$21="Financiación del Terrorismo",$H$21="Corrupción en Trámites, OPAs y Consultas de Acceso a la Información Pública"),'6.Valoración Control Corrupción'!I23,"No Aplica"))</f>
        <v/>
      </c>
      <c r="W23" s="72" t="str">
        <f>IF($H$21="","",
IF(OR($H$21="Corrupción",$H$21="Lavado de Activos",$H$21="Financiación del Terrorismo",$H$21="Corrupción en Trámites, OPAs y Consultas de Acceso a la Información Pública"),'6.Valoración Control Corrupción'!J23,"No Aplica"))</f>
        <v/>
      </c>
      <c r="X23" s="66" t="str">
        <f>IF($H$21="","",
IF(OR($H$21="Corrupción",$H$21="Lavado de Activos",$H$21="Financiación del Terrorismo",$H$21="Trámites, OPAs y Consultas de Acceso a la Información Pública"),"No Aplica",'5. Valoración de Controles'!I23))</f>
        <v/>
      </c>
      <c r="Y23" s="66" t="str">
        <f>IF($H$21="","",
IF(OR($H$21="Corrupción",$H$21="Lavado de Activos",$H$21="Financiación del Terrorismo",$H$21="Trámites, OPAs y Consultas de Acceso a la Información Pública"),"No Aplica",'5. Valoración de Controles'!J23))</f>
        <v/>
      </c>
      <c r="Z23" s="66" t="str">
        <f>IF($H$21="","",
IF(OR($H$21="Corrupción",$H$21="Lavado de Activos",$H$21="Financiación del Terrorismo",$H$21="Trámites, OPAs y Consultas de Acceso a la Información Pública"),"No Aplica",'5. Valoración de Controles'!K23))</f>
        <v/>
      </c>
      <c r="AA23" s="66" t="str">
        <f>IF($H$21="","",
IF(OR($H$21="Corrupción",$H$21="Lavado de Activos",$H$21="Financiación del Terrorismo",$H$21="Trámites, OPAs y Consultas de Acceso a la Información Pública"),"No Aplica",'5. Valoración de Controles'!L23))</f>
        <v/>
      </c>
      <c r="AB23" s="66" t="str">
        <f>IF($H$21="","",
IF(OR($H$21="Corrupción",$H$21="Lavado de Activos",$H$21="Financiación del Terrorismo",$H$21="Trámites, OPAs y Consultas de Acceso a la Información Pública"),"No Aplica",'5. Valoración de Controles'!M23))</f>
        <v/>
      </c>
      <c r="AC23" s="66" t="str">
        <f>IF($H$21="","",
IF(OR($H$21="Corrupción",$H$21="Lavado de Activos",$H$21="Financiación del Terrorismo",$H$21="Trámites, OPAs y Consultas de Acceso a la Información Pública"),"No Aplica",'5. Valoración de Controles'!N23))</f>
        <v/>
      </c>
      <c r="AD23" s="66" t="str">
        <f>IF($H$21="","",
IF(OR($H$21="Corrupción",$H$21="Lavado de Activos",$H$21="Financiación del Terrorismo",$H$21="Trámites, OPAs y Consultas de Acceso a la Información Pública"),"No Aplica",'5. Valoración de Controles'!O23))</f>
        <v/>
      </c>
      <c r="AE23" s="66" t="str">
        <f>IF($H$21="","",
IF(OR($H$21="Corrupción",$H$21="Lavado de Activos",$H$21="Financiación del Terrorismo",$H$21="Trámites, OPAs y Consultas de Acceso a la Información Pública"),"No Aplica",'5. Valoración de Controles'!P23))</f>
        <v/>
      </c>
      <c r="AF23" s="66" t="str">
        <f>IF($H$21="","",
IF(OR($H$21="Corrupción",$H$21="Lavado de Activos",$H$21="Financiación del Terrorismo",$H$21="Trámites, OPAs y Consultas de Acceso a la Información Pública"),"No Aplica",'5. Valoración de Controles'!Q23))</f>
        <v/>
      </c>
      <c r="AG23" s="73" t="str">
        <f>IF($H$21="","",
IF(OR($H$21="Corrupción",$H$21="Lavado de Activos",$H$21="Financiación del Terrorismo",$H$21="Corrupción en Trámites, OPAs y Consultas de Acceso a la Información Pública"),"No Aplica",'5. Valoración de Controles'!R23))</f>
        <v/>
      </c>
      <c r="AH23" s="130"/>
      <c r="AI23" s="190"/>
      <c r="AJ23" s="130"/>
      <c r="AK23" s="190"/>
      <c r="AL23" s="128"/>
      <c r="AM23" s="132"/>
      <c r="AN23" s="188"/>
      <c r="AO23" s="192"/>
      <c r="AP23" s="194"/>
      <c r="AQ23" s="187"/>
      <c r="AR23" s="194"/>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row>
    <row r="24" spans="1:73" ht="31.5" customHeight="1" x14ac:dyDescent="0.3">
      <c r="A24" s="133">
        <v>6</v>
      </c>
      <c r="B24" s="134" t="str">
        <f>'2. Identificación del Riesgo'!B24:B26</f>
        <v/>
      </c>
      <c r="C24" s="134" t="str">
        <f>IF('2. Identificación del Riesgo'!C24:C26="","",'2. Identificación del Riesgo'!C24:C26)</f>
        <v/>
      </c>
      <c r="D24" s="134" t="str">
        <f>IF('2. Identificación del Riesgo'!D24:D26="","",'2. Identificación del Riesgo'!D24:D26)</f>
        <v/>
      </c>
      <c r="E24" s="134" t="str">
        <f>IF('2. Identificación del Riesgo'!E24:E26="","",'2. Identificación del Riesgo'!E24:E26)</f>
        <v/>
      </c>
      <c r="F24" s="134" t="str">
        <f>IF('2. Identificación del Riesgo'!F24:F26="","",'2. Identificación del Riesgo'!F24:F26)</f>
        <v/>
      </c>
      <c r="G24" s="134" t="str">
        <f>IF('2. Identificación del Riesgo'!G24:G26="","",'2. Identificación del Riesgo'!G24:G26)</f>
        <v/>
      </c>
      <c r="H24" s="134" t="str">
        <f>IF('2. Identificación del Riesgo'!H24:H26="","",'2. Identificación del Riesgo'!H24:H26)</f>
        <v/>
      </c>
      <c r="I24" s="134" t="str">
        <f>IF('2. Identificación del Riesgo'!I24:I26="","",'2. Identificación del Riesgo'!I24:I26)</f>
        <v/>
      </c>
      <c r="J24" s="134" t="str">
        <f>IF('2. Identificación del Riesgo'!J24:J26="","",'2. Identificación del Riesgo'!J24:J26)</f>
        <v/>
      </c>
      <c r="K24" s="130" t="str">
        <f>'2. Identificación del Riesgo'!K24:K26</f>
        <v/>
      </c>
      <c r="L24" s="131" t="str">
        <f>'2. Identificación del Riesgo'!L24:L26</f>
        <v/>
      </c>
      <c r="M24" s="13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130" t="str">
        <f>'2. Identificación del Riesgo'!N24:N26</f>
        <v/>
      </c>
      <c r="O24" s="131" t="str">
        <f>'2. Identificación del Riesgo'!O24:O26</f>
        <v/>
      </c>
      <c r="P24" s="128" t="str">
        <f>'2. Identificación del Riesgo'!P24:P26</f>
        <v/>
      </c>
      <c r="Q24" s="72" t="str">
        <f>IF($H$24="","",
IF(OR($H$24="Corrupción",$H$24="Lavado de Activos",$H$24="Financiación del Terrorismo",$H$24="Corrupción en Trámites, OPAs y Consultas de Acceso a la Información Pública"),"No Aplica",'5. Valoración de Controles'!H24))</f>
        <v/>
      </c>
      <c r="R24" s="72" t="str">
        <f>IF($H$24="","",
IF(OR($H$24="Corrupción",$H$24="Lavado de Activos",$H$24="Financiación del Terrorismo",$H$24="Corrupción en Trámites, OPAs y Consultas de Acceso a la Información Pública"),'6.Valoración Control Corrupción'!E24,"No Aplica"))</f>
        <v/>
      </c>
      <c r="S24" s="72" t="str">
        <f>IF($H$24="","",
IF(OR($H$24="Corrupción",$H$24="Lavado de Activos",$H$24="Financiación del Terrorismo",$H$24="Corrupción en Trámites, OPAs y Consultas de Acceso a la Información Pública"),'6.Valoración Control Corrupción'!F24,"No Aplica"))</f>
        <v/>
      </c>
      <c r="T24" s="72" t="str">
        <f>IF($H$24="","",
IF(OR($H$24="Corrupción",$H$24="Lavado de Activos",$H$24="Financiación del Terrorismo",$H$24="Corrupción en Trámites, OPAs y Consultas de Acceso a la Información Pública"),'6.Valoración Control Corrupción'!G24,"No Aplica"))</f>
        <v/>
      </c>
      <c r="U24" s="72" t="str">
        <f>IF($H$24="","",
IF(OR($H$24="Corrupción",$H$24="Lavado de Activos",$H$24="Financiación del Terrorismo",$H$24="Corrupción en Trámites, OPAs y Consultas de Acceso a la Información Pública"),'6.Valoración Control Corrupción'!H24,"No Aplica"))</f>
        <v/>
      </c>
      <c r="V24" s="72" t="str">
        <f>IF($H$24="","",
IF(OR($H$24="Corrupción",$H$24="Lavado de Activos",$H$24="Financiación del Terrorismo",$H$24="Corrupción en Trámites, OPAs y Consultas de Acceso a la Información Pública"),'6.Valoración Control Corrupción'!I24,"No Aplica"))</f>
        <v/>
      </c>
      <c r="W24" s="72" t="str">
        <f>IF($H$24="","",
IF(OR($H$24="Corrupción",$H$24="Lavado de Activos",$H$24="Financiación del Terrorismo",$H$24="Corrupción en Trámites, OPAs y Consultas de Acceso a la Información Pública"),'6.Valoración Control Corrupción'!J24,"No Aplica"))</f>
        <v/>
      </c>
      <c r="X24" s="65" t="str">
        <f>IF($H$24="","",
IF(OR($H$24="Corrupción",$H$24="Lavado de Activos",$H$24="Financiación del Terrorismo",$H$24="Trámites, OPAs y Consultas de Acceso a la Información Pública"),"No Aplica",'5. Valoración de Controles'!I24))</f>
        <v/>
      </c>
      <c r="Y24" s="66" t="str">
        <f>IF($H$24="","",
IF(OR($H$24="Corrupción",$H$24="Lavado de Activos",$H$24="Financiación del Terrorismo",$H$24="Trámites, OPAs y Consultas de Acceso a la Información Pública"),"No Aplica",'5. Valoración de Controles'!J24))</f>
        <v/>
      </c>
      <c r="Z24" s="66" t="str">
        <f>IF($H$24="","",
IF(OR($H$24="Corrupción",$H$24="Lavado de Activos",$H$24="Financiación del Terrorismo",$H$24="Trámites, OPAs y Consultas de Acceso a la Información Pública"),"No Aplica",'5. Valoración de Controles'!K24))</f>
        <v/>
      </c>
      <c r="AA24" s="66" t="str">
        <f>IF($H$24="","",
IF(OR($H$24="Corrupción",$H$24="Lavado de Activos",$H$24="Financiación del Terrorismo",$H$24="Trámites, OPAs y Consultas de Acceso a la Información Pública"),"No Aplica",'5. Valoración de Controles'!L24))</f>
        <v/>
      </c>
      <c r="AB24" s="66" t="str">
        <f>IF($H$24="","",
IF(OR($H$24="Corrupción",$H$24="Lavado de Activos",$H$24="Financiación del Terrorismo",$H$24="Trámites, OPAs y Consultas de Acceso a la Información Pública"),"No Aplica",'5. Valoración de Controles'!M24))</f>
        <v/>
      </c>
      <c r="AC24" s="66" t="str">
        <f>IF($H$24="","",
IF(OR($H$24="Corrupción",$H$24="Lavado de Activos",$H$24="Financiación del Terrorismo",$H$24="Trámites, OPAs y Consultas de Acceso a la Información Pública"),"No Aplica",'5. Valoración de Controles'!N24))</f>
        <v/>
      </c>
      <c r="AD24" s="66" t="str">
        <f>IF($H$24="","",
IF(OR($H$24="Corrupción",$H$24="Lavado de Activos",$H$24="Financiación del Terrorismo",$H$24="Trámites, OPAs y Consultas de Acceso a la Información Pública"),"No Aplica",'5. Valoración de Controles'!O24))</f>
        <v/>
      </c>
      <c r="AE24" s="66" t="str">
        <f>IF($H$24="","",
IF(OR($H$24="Corrupción",$H$24="Lavado de Activos",$H$24="Financiación del Terrorismo",$H$24="Trámites, OPAs y Consultas de Acceso a la Información Pública"),"No Aplica",'5. Valoración de Controles'!P24))</f>
        <v/>
      </c>
      <c r="AF24" s="66" t="str">
        <f>IF($H$24="","",
IF(OR($H$24="Corrupción",$H$24="Lavado de Activos",$H$24="Financiación del Terrorismo",$H$24="Trámites, OPAs y Consultas de Acceso a la Información Pública"),"No Aplica",'5. Valoración de Controles'!Q24))</f>
        <v/>
      </c>
      <c r="AG24" s="73" t="str">
        <f>IF($H$24="","",
IF(OR($H$24="Corrupción",$H$24="Lavado de Activos",$H$24="Financiación del Terrorismo",$H$24="Corrupción en Trámites, OPAs y Consultas de Acceso a la Información Pública"),"No Aplica",'5. Valoración de Controles'!R24))</f>
        <v/>
      </c>
      <c r="AH24" s="130"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89"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130"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89"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128" t="str">
        <f t="shared" ref="AL24" si="12">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32"/>
      <c r="AN24" s="159" t="str">
        <f t="shared" ref="AN24" si="13">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91"/>
      <c r="AP24" s="193"/>
      <c r="AQ24" s="186" t="str">
        <f t="shared" ref="AQ24" si="14">IF(AO24="","","∑ Peso porcentual de cada acción definida")</f>
        <v/>
      </c>
      <c r="AR24" s="129"/>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row>
    <row r="25" spans="1:73" ht="31.5" customHeight="1" x14ac:dyDescent="0.3">
      <c r="A25" s="133"/>
      <c r="B25" s="134"/>
      <c r="C25" s="134"/>
      <c r="D25" s="134"/>
      <c r="E25" s="134"/>
      <c r="F25" s="134"/>
      <c r="G25" s="134"/>
      <c r="H25" s="134"/>
      <c r="I25" s="134"/>
      <c r="J25" s="134"/>
      <c r="K25" s="130"/>
      <c r="L25" s="131"/>
      <c r="M25" s="134"/>
      <c r="N25" s="130"/>
      <c r="O25" s="131"/>
      <c r="P25" s="128"/>
      <c r="Q25" s="72" t="str">
        <f>IF($H$24="","",
IF(OR($H$24="Corrupción",$H$24="Lavado de Activos",$H$24="Financiación del Terrorismo",$H$24="Corrupción en Trámites, OPAs y Consultas de Acceso a la Información Pública"),"No Aplica",'5. Valoración de Controles'!H25))</f>
        <v/>
      </c>
      <c r="R25" s="72" t="str">
        <f>IF($H$24="","",
IF(OR($H$24="Corrupción",$H$24="Lavado de Activos",$H$24="Financiación del Terrorismo",$H$24="Corrupción en Trámites, OPAs y Consultas de Acceso a la Información Pública"),'6.Valoración Control Corrupción'!E25,"No Aplica"))</f>
        <v/>
      </c>
      <c r="S25" s="72" t="str">
        <f>IF($H$24="","",
IF(OR($H$24="Corrupción",$H$24="Lavado de Activos",$H$24="Financiación del Terrorismo",$H$24="Corrupción en Trámites, OPAs y Consultas de Acceso a la Información Pública"),'6.Valoración Control Corrupción'!F25,"No Aplica"))</f>
        <v/>
      </c>
      <c r="T25" s="72" t="str">
        <f>IF($H$24="","",
IF(OR($H$24="Corrupción",$H$24="Lavado de Activos",$H$24="Financiación del Terrorismo",$H$24="Corrupción en Trámites, OPAs y Consultas de Acceso a la Información Pública"),'6.Valoración Control Corrupción'!G25,"No Aplica"))</f>
        <v/>
      </c>
      <c r="U25" s="72" t="str">
        <f>IF($H$24="","",
IF(OR($H$24="Corrupción",$H$24="Lavado de Activos",$H$24="Financiación del Terrorismo",$H$24="Corrupción en Trámites, OPAs y Consultas de Acceso a la Información Pública"),'6.Valoración Control Corrupción'!H25,"No Aplica"))</f>
        <v/>
      </c>
      <c r="V25" s="72" t="str">
        <f>IF($H$24="","",
IF(OR($H$24="Corrupción",$H$24="Lavado de Activos",$H$24="Financiación del Terrorismo",$H$24="Corrupción en Trámites, OPAs y Consultas de Acceso a la Información Pública"),'6.Valoración Control Corrupción'!I25,"No Aplica"))</f>
        <v/>
      </c>
      <c r="W25" s="72" t="str">
        <f>IF($H$24="","",
IF(OR($H$24="Corrupción",$H$24="Lavado de Activos",$H$24="Financiación del Terrorismo",$H$24="Corrupción en Trámites, OPAs y Consultas de Acceso a la Información Pública"),'6.Valoración Control Corrupción'!J25,"No Aplica"))</f>
        <v/>
      </c>
      <c r="X25" s="66" t="str">
        <f>IF($H$24="","",
IF(OR($H$24="Corrupción",$H$24="Lavado de Activos",$H$24="Financiación del Terrorismo",$H$24="Trámites, OPAs y Consultas de Acceso a la Información Pública"),"No Aplica",'5. Valoración de Controles'!I25))</f>
        <v/>
      </c>
      <c r="Y25" s="66" t="str">
        <f>IF($H$24="","",
IF(OR($H$24="Corrupción",$H$24="Lavado de Activos",$H$24="Financiación del Terrorismo",$H$24="Trámites, OPAs y Consultas de Acceso a la Información Pública"),"No Aplica",'5. Valoración de Controles'!J25))</f>
        <v/>
      </c>
      <c r="Z25" s="66" t="str">
        <f>IF($H$24="","",
IF(OR($H$24="Corrupción",$H$24="Lavado de Activos",$H$24="Financiación del Terrorismo",$H$24="Trámites, OPAs y Consultas de Acceso a la Información Pública"),"No Aplica",'5. Valoración de Controles'!K25))</f>
        <v/>
      </c>
      <c r="AA25" s="66" t="str">
        <f>IF($H$24="","",
IF(OR($H$24="Corrupción",$H$24="Lavado de Activos",$H$24="Financiación del Terrorismo",$H$24="Trámites, OPAs y Consultas de Acceso a la Información Pública"),"No Aplica",'5. Valoración de Controles'!L25))</f>
        <v/>
      </c>
      <c r="AB25" s="66" t="str">
        <f>IF($H$24="","",
IF(OR($H$24="Corrupción",$H$24="Lavado de Activos",$H$24="Financiación del Terrorismo",$H$24="Trámites, OPAs y Consultas de Acceso a la Información Pública"),"No Aplica",'5. Valoración de Controles'!M25))</f>
        <v/>
      </c>
      <c r="AC25" s="66" t="str">
        <f>IF($H$24="","",
IF(OR($H$24="Corrupción",$H$24="Lavado de Activos",$H$24="Financiación del Terrorismo",$H$24="Trámites, OPAs y Consultas de Acceso a la Información Pública"),"No Aplica",'5. Valoración de Controles'!N25))</f>
        <v/>
      </c>
      <c r="AD25" s="66" t="str">
        <f>IF($H$24="","",
IF(OR($H$24="Corrupción",$H$24="Lavado de Activos",$H$24="Financiación del Terrorismo",$H$24="Trámites, OPAs y Consultas de Acceso a la Información Pública"),"No Aplica",'5. Valoración de Controles'!O25))</f>
        <v/>
      </c>
      <c r="AE25" s="66" t="str">
        <f>IF($H$24="","",
IF(OR($H$24="Corrupción",$H$24="Lavado de Activos",$H$24="Financiación del Terrorismo",$H$24="Trámites, OPAs y Consultas de Acceso a la Información Pública"),"No Aplica",'5. Valoración de Controles'!P25))</f>
        <v/>
      </c>
      <c r="AF25" s="66" t="str">
        <f>IF($H$24="","",
IF(OR($H$24="Corrupción",$H$24="Lavado de Activos",$H$24="Financiación del Terrorismo",$H$24="Trámites, OPAs y Consultas de Acceso a la Información Pública"),"No Aplica",'5. Valoración de Controles'!Q25))</f>
        <v/>
      </c>
      <c r="AG25" s="73" t="str">
        <f>IF($H$24="","",
IF(OR($H$24="Corrupción",$H$24="Lavado de Activos",$H$24="Financiación del Terrorismo",$H$24="Corrupción en Trámites, OPAs y Consultas de Acceso a la Información Pública"),"No Aplica",'5. Valoración de Controles'!R25))</f>
        <v/>
      </c>
      <c r="AH25" s="130"/>
      <c r="AI25" s="190"/>
      <c r="AJ25" s="130"/>
      <c r="AK25" s="190"/>
      <c r="AL25" s="128"/>
      <c r="AM25" s="132"/>
      <c r="AN25" s="188"/>
      <c r="AO25" s="192"/>
      <c r="AP25" s="194"/>
      <c r="AQ25" s="187"/>
      <c r="AR25" s="194"/>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row>
    <row r="26" spans="1:73" ht="31.5" customHeight="1" x14ac:dyDescent="0.3">
      <c r="A26" s="133"/>
      <c r="B26" s="134"/>
      <c r="C26" s="134"/>
      <c r="D26" s="134"/>
      <c r="E26" s="134"/>
      <c r="F26" s="134"/>
      <c r="G26" s="134"/>
      <c r="H26" s="134"/>
      <c r="I26" s="134"/>
      <c r="J26" s="134"/>
      <c r="K26" s="130"/>
      <c r="L26" s="131"/>
      <c r="M26" s="134"/>
      <c r="N26" s="130"/>
      <c r="O26" s="131"/>
      <c r="P26" s="128"/>
      <c r="Q26" s="72" t="str">
        <f>IF($H$24="","",
IF(OR($H$24="Corrupción",$H$24="Lavado de Activos",$H$24="Financiación del Terrorismo",$H$24="Corrupción en Trámites, OPAs y Consultas de Acceso a la Información Pública"),"No Aplica",'5. Valoración de Controles'!H26))</f>
        <v/>
      </c>
      <c r="R26" s="72" t="str">
        <f>IF($H$24="","",
IF(OR($H$24="Corrupción",$H$24="Lavado de Activos",$H$24="Financiación del Terrorismo",$H$24="Corrupción en Trámites, OPAs y Consultas de Acceso a la Información Pública"),'6.Valoración Control Corrupción'!E26,"No Aplica"))</f>
        <v/>
      </c>
      <c r="S26" s="72" t="str">
        <f>IF($H$24="","",
IF(OR($H$24="Corrupción",$H$24="Lavado de Activos",$H$24="Financiación del Terrorismo",$H$24="Corrupción en Trámites, OPAs y Consultas de Acceso a la Información Pública"),'6.Valoración Control Corrupción'!F26,"No Aplica"))</f>
        <v/>
      </c>
      <c r="T26" s="72" t="str">
        <f>IF($H$24="","",
IF(OR($H$24="Corrupción",$H$24="Lavado de Activos",$H$24="Financiación del Terrorismo",$H$24="Corrupción en Trámites, OPAs y Consultas de Acceso a la Información Pública"),'6.Valoración Control Corrupción'!G26,"No Aplica"))</f>
        <v/>
      </c>
      <c r="U26" s="72" t="str">
        <f>IF($H$24="","",
IF(OR($H$24="Corrupción",$H$24="Lavado de Activos",$H$24="Financiación del Terrorismo",$H$24="Corrupción en Trámites, OPAs y Consultas de Acceso a la Información Pública"),'6.Valoración Control Corrupción'!H26,"No Aplica"))</f>
        <v/>
      </c>
      <c r="V26" s="72" t="str">
        <f>IF($H$24="","",
IF(OR($H$24="Corrupción",$H$24="Lavado de Activos",$H$24="Financiación del Terrorismo",$H$24="Corrupción en Trámites, OPAs y Consultas de Acceso a la Información Pública"),'6.Valoración Control Corrupción'!I26,"No Aplica"))</f>
        <v/>
      </c>
      <c r="W26" s="72" t="str">
        <f>IF($H$24="","",
IF(OR($H$24="Corrupción",$H$24="Lavado de Activos",$H$24="Financiación del Terrorismo",$H$24="Corrupción en Trámites, OPAs y Consultas de Acceso a la Información Pública"),'6.Valoración Control Corrupción'!J26,"No Aplica"))</f>
        <v/>
      </c>
      <c r="X26" s="66" t="str">
        <f>IF($H$24="","",
IF(OR($H$24="Corrupción",$H$24="Lavado de Activos",$H$24="Financiación del Terrorismo",$H$24="Trámites, OPAs y Consultas de Acceso a la Información Pública"),"No Aplica",'5. Valoración de Controles'!I26))</f>
        <v/>
      </c>
      <c r="Y26" s="66" t="str">
        <f>IF($H$24="","",
IF(OR($H$24="Corrupción",$H$24="Lavado de Activos",$H$24="Financiación del Terrorismo",$H$24="Trámites, OPAs y Consultas de Acceso a la Información Pública"),"No Aplica",'5. Valoración de Controles'!J26))</f>
        <v/>
      </c>
      <c r="Z26" s="66" t="str">
        <f>IF($H$24="","",
IF(OR($H$24="Corrupción",$H$24="Lavado de Activos",$H$24="Financiación del Terrorismo",$H$24="Trámites, OPAs y Consultas de Acceso a la Información Pública"),"No Aplica",'5. Valoración de Controles'!K26))</f>
        <v/>
      </c>
      <c r="AA26" s="66" t="str">
        <f>IF($H$24="","",
IF(OR($H$24="Corrupción",$H$24="Lavado de Activos",$H$24="Financiación del Terrorismo",$H$24="Trámites, OPAs y Consultas de Acceso a la Información Pública"),"No Aplica",'5. Valoración de Controles'!L26))</f>
        <v/>
      </c>
      <c r="AB26" s="66" t="str">
        <f>IF($H$24="","",
IF(OR($H$24="Corrupción",$H$24="Lavado de Activos",$H$24="Financiación del Terrorismo",$H$24="Trámites, OPAs y Consultas de Acceso a la Información Pública"),"No Aplica",'5. Valoración de Controles'!M26))</f>
        <v/>
      </c>
      <c r="AC26" s="66" t="str">
        <f>IF($H$24="","",
IF(OR($H$24="Corrupción",$H$24="Lavado de Activos",$H$24="Financiación del Terrorismo",$H$24="Trámites, OPAs y Consultas de Acceso a la Información Pública"),"No Aplica",'5. Valoración de Controles'!N26))</f>
        <v/>
      </c>
      <c r="AD26" s="66" t="str">
        <f>IF($H$24="","",
IF(OR($H$24="Corrupción",$H$24="Lavado de Activos",$H$24="Financiación del Terrorismo",$H$24="Trámites, OPAs y Consultas de Acceso a la Información Pública"),"No Aplica",'5. Valoración de Controles'!O26))</f>
        <v/>
      </c>
      <c r="AE26" s="66" t="str">
        <f>IF($H$24="","",
IF(OR($H$24="Corrupción",$H$24="Lavado de Activos",$H$24="Financiación del Terrorismo",$H$24="Trámites, OPAs y Consultas de Acceso a la Información Pública"),"No Aplica",'5. Valoración de Controles'!P26))</f>
        <v/>
      </c>
      <c r="AF26" s="66" t="str">
        <f>IF($H$24="","",
IF(OR($H$24="Corrupción",$H$24="Lavado de Activos",$H$24="Financiación del Terrorismo",$H$24="Trámites, OPAs y Consultas de Acceso a la Información Pública"),"No Aplica",'5. Valoración de Controles'!Q26))</f>
        <v/>
      </c>
      <c r="AG26" s="73" t="str">
        <f>IF($H$24="","",
IF(OR($H$24="Corrupción",$H$24="Lavado de Activos",$H$24="Financiación del Terrorismo",$H$24="Corrupción en Trámites, OPAs y Consultas de Acceso a la Información Pública"),"No Aplica",'5. Valoración de Controles'!R26))</f>
        <v/>
      </c>
      <c r="AH26" s="130"/>
      <c r="AI26" s="190"/>
      <c r="AJ26" s="130"/>
      <c r="AK26" s="190"/>
      <c r="AL26" s="128"/>
      <c r="AM26" s="132"/>
      <c r="AN26" s="188"/>
      <c r="AO26" s="192"/>
      <c r="AP26" s="194"/>
      <c r="AQ26" s="187"/>
      <c r="AR26" s="194"/>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row>
    <row r="27" spans="1:73" ht="31.5" customHeight="1" x14ac:dyDescent="0.3">
      <c r="A27" s="133">
        <v>7</v>
      </c>
      <c r="B27" s="134" t="str">
        <f>'2. Identificación del Riesgo'!B27:B29</f>
        <v/>
      </c>
      <c r="C27" s="134" t="str">
        <f>IF('2. Identificación del Riesgo'!C27:C29="","",'2. Identificación del Riesgo'!C27:C29)</f>
        <v/>
      </c>
      <c r="D27" s="134" t="str">
        <f>IF('2. Identificación del Riesgo'!D27:D29="","",'2. Identificación del Riesgo'!D27:D29)</f>
        <v/>
      </c>
      <c r="E27" s="134" t="str">
        <f>IF('2. Identificación del Riesgo'!E27:E29="","",'2. Identificación del Riesgo'!E27:E29)</f>
        <v/>
      </c>
      <c r="F27" s="134" t="str">
        <f>IF('2. Identificación del Riesgo'!F27:F29="","",'2. Identificación del Riesgo'!F27:F29)</f>
        <v/>
      </c>
      <c r="G27" s="134" t="str">
        <f>IF('2. Identificación del Riesgo'!G27:G29="","",'2. Identificación del Riesgo'!G27:G29)</f>
        <v/>
      </c>
      <c r="H27" s="134" t="str">
        <f>IF('2. Identificación del Riesgo'!H27:H29="","",'2. Identificación del Riesgo'!H27:H29)</f>
        <v/>
      </c>
      <c r="I27" s="134" t="str">
        <f>IF('2. Identificación del Riesgo'!I27:I29="","",'2. Identificación del Riesgo'!I27:I29)</f>
        <v/>
      </c>
      <c r="J27" s="134" t="str">
        <f>IF('2. Identificación del Riesgo'!J27:J29="","",'2. Identificación del Riesgo'!J27:J29)</f>
        <v/>
      </c>
      <c r="K27" s="130" t="str">
        <f>'2. Identificación del Riesgo'!K27:K29</f>
        <v/>
      </c>
      <c r="L27" s="131" t="str">
        <f>'2. Identificación del Riesgo'!L27:L29</f>
        <v/>
      </c>
      <c r="M27" s="13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130" t="str">
        <f>'2. Identificación del Riesgo'!N27:N29</f>
        <v/>
      </c>
      <c r="O27" s="131" t="str">
        <f>'2. Identificación del Riesgo'!O27:O29</f>
        <v/>
      </c>
      <c r="P27" s="128" t="str">
        <f>'2. Identificación del Riesgo'!P27:P29</f>
        <v/>
      </c>
      <c r="Q27" s="72" t="str">
        <f>IF($H$27="","",
IF(OR($H$27="Corrupción",$H$27="Lavado de Activos",$H$27="Financiación del Terrorismo",$H$27="Corrupción en Trámites, OPAs y Consultas de Acceso a la Información Pública"),"No Aplica",'5. Valoración de Controles'!H27))</f>
        <v/>
      </c>
      <c r="R27" s="72" t="str">
        <f>IF($H$27="","",
IF(OR($H$27="Corrupción",$H$27="Lavado de Activos",$H$27="Financiación del Terrorismo",$H$27="Corrupción en Trámites, OPAs y Consultas de Acceso a la Información Pública"),'6.Valoración Control Corrupción'!E27,"No Aplica"))</f>
        <v/>
      </c>
      <c r="S27" s="72" t="str">
        <f>IF($H$27="","",
IF(OR($H$27="Corrupción",$H$27="Lavado de Activos",$H$27="Financiación del Terrorismo",$H$27="Corrupción en Trámites, OPAs y Consultas de Acceso a la Información Pública"),'6.Valoración Control Corrupción'!F27,"No Aplica"))</f>
        <v/>
      </c>
      <c r="T27" s="72" t="str">
        <f>IF($H$27="","",
IF(OR($H$27="Corrupción",$H$27="Lavado de Activos",$H$27="Financiación del Terrorismo",$H$27="Corrupción en Trámites, OPAs y Consultas de Acceso a la Información Pública"),'6.Valoración Control Corrupción'!G27,"No Aplica"))</f>
        <v/>
      </c>
      <c r="U27" s="72" t="str">
        <f>IF($H$27="","",
IF(OR($H$27="Corrupción",$H$27="Lavado de Activos",$H$27="Financiación del Terrorismo",$H$27="Corrupción en Trámites, OPAs y Consultas de Acceso a la Información Pública"),'6.Valoración Control Corrupción'!H27,"No Aplica"))</f>
        <v/>
      </c>
      <c r="V27" s="72" t="str">
        <f>IF($H$27="","",
IF(OR($H$27="Corrupción",$H$27="Lavado de Activos",$H$27="Financiación del Terrorismo",$H$27="Corrupción en Trámites, OPAs y Consultas de Acceso a la Información Pública"),'6.Valoración Control Corrupción'!I27,"No Aplica"))</f>
        <v/>
      </c>
      <c r="W27" s="72" t="str">
        <f>IF($H$27="","",
IF(OR($H$27="Corrupción",$H$27="Lavado de Activos",$H$27="Financiación del Terrorismo",$H$27="Corrupción en Trámites, OPAs y Consultas de Acceso a la Información Pública"),'6.Valoración Control Corrupción'!J27,"No Aplica"))</f>
        <v/>
      </c>
      <c r="X27" s="65" t="str">
        <f>IF($H$27="","",
IF(OR($H$27="Corrupción",$H$27="Lavado de Activos",$H$27="Financiación del Terrorismo",$H$27="Trámites, OPAs y Consultas de Acceso a la Información Pública"),"No Aplica",'5. Valoración de Controles'!I27))</f>
        <v/>
      </c>
      <c r="Y27" s="66" t="str">
        <f>IF($H$27="","",
IF(OR($H$27="Corrupción",$H$27="Lavado de Activos",$H$27="Financiación del Terrorismo",$H$27="Trámites, OPAs y Consultas de Acceso a la Información Pública"),"No Aplica",'5. Valoración de Controles'!J27))</f>
        <v/>
      </c>
      <c r="Z27" s="66" t="str">
        <f>IF($H$27="","",
IF(OR($H$27="Corrupción",$H$27="Lavado de Activos",$H$27="Financiación del Terrorismo",$H$27="Trámites, OPAs y Consultas de Acceso a la Información Pública"),"No Aplica",'5. Valoración de Controles'!K27))</f>
        <v/>
      </c>
      <c r="AA27" s="66" t="str">
        <f>IF($H$27="","",
IF(OR($H$27="Corrupción",$H$27="Lavado de Activos",$H$27="Financiación del Terrorismo",$H$27="Trámites, OPAs y Consultas de Acceso a la Información Pública"),"No Aplica",'5. Valoración de Controles'!L27))</f>
        <v/>
      </c>
      <c r="AB27" s="66" t="str">
        <f>IF($H$27="","",
IF(OR($H$27="Corrupción",$H$27="Lavado de Activos",$H$27="Financiación del Terrorismo",$H$27="Trámites, OPAs y Consultas de Acceso a la Información Pública"),"No Aplica",'5. Valoración de Controles'!M27))</f>
        <v/>
      </c>
      <c r="AC27" s="66" t="str">
        <f>IF($H$27="","",
IF(OR($H$27="Corrupción",$H$27="Lavado de Activos",$H$27="Financiación del Terrorismo",$H$27="Trámites, OPAs y Consultas de Acceso a la Información Pública"),"No Aplica",'5. Valoración de Controles'!N27))</f>
        <v/>
      </c>
      <c r="AD27" s="66" t="str">
        <f>IF($H$27="","",
IF(OR($H$27="Corrupción",$H$27="Lavado de Activos",$H$27="Financiación del Terrorismo",$H$27="Trámites, OPAs y Consultas de Acceso a la Información Pública"),"No Aplica",'5. Valoración de Controles'!O27))</f>
        <v/>
      </c>
      <c r="AE27" s="66" t="str">
        <f>IF($H$27="","",
IF(OR($H$27="Corrupción",$H$27="Lavado de Activos",$H$27="Financiación del Terrorismo",$H$27="Trámites, OPAs y Consultas de Acceso a la Información Pública"),"No Aplica",'5. Valoración de Controles'!P27))</f>
        <v/>
      </c>
      <c r="AF27" s="66" t="str">
        <f>IF($H$27="","",
IF(OR($H$27="Corrupción",$H$27="Lavado de Activos",$H$27="Financiación del Terrorismo",$H$27="Trámites, OPAs y Consultas de Acceso a la Información Pública"),"No Aplica",'5. Valoración de Controles'!Q27))</f>
        <v/>
      </c>
      <c r="AG27" s="73" t="str">
        <f>IF($H$27="","",
IF(OR($H$27="Corrupción",$H$27="Lavado de Activos",$H$27="Financiación del Terrorismo",$H$27="Corrupción en Trámites, OPAs y Consultas de Acceso a la Información Pública"),"No Aplica",'5. Valoración de Controles'!R27))</f>
        <v/>
      </c>
      <c r="AH27" s="130"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89"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130"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89"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128" t="str">
        <f t="shared" ref="AL27" si="15">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32"/>
      <c r="AN27" s="159" t="str">
        <f t="shared" ref="AN27" si="16">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91"/>
      <c r="AP27" s="193"/>
      <c r="AQ27" s="186" t="str">
        <f t="shared" ref="AQ27" si="17">IF(AO27="","","∑ Peso porcentual de cada acción definida")</f>
        <v/>
      </c>
      <c r="AR27" s="129"/>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row>
    <row r="28" spans="1:73" ht="31.5" customHeight="1" x14ac:dyDescent="0.3">
      <c r="A28" s="133"/>
      <c r="B28" s="134"/>
      <c r="C28" s="134"/>
      <c r="D28" s="134"/>
      <c r="E28" s="134"/>
      <c r="F28" s="134"/>
      <c r="G28" s="134"/>
      <c r="H28" s="134"/>
      <c r="I28" s="134"/>
      <c r="J28" s="134"/>
      <c r="K28" s="130"/>
      <c r="L28" s="131"/>
      <c r="M28" s="134"/>
      <c r="N28" s="130"/>
      <c r="O28" s="131"/>
      <c r="P28" s="128"/>
      <c r="Q28" s="72" t="str">
        <f>IF($H$27="","",
IF(OR($H$27="Corrupción",$H$27="Lavado de Activos",$H$27="Financiación del Terrorismo",$H$27="Corrupción en Trámites, OPAs y Consultas de Acceso a la Información Pública"),"No Aplica",'5. Valoración de Controles'!H28))</f>
        <v/>
      </c>
      <c r="R28" s="72" t="str">
        <f>IF($H$27="","",
IF(OR($H$27="Corrupción",$H$27="Lavado de Activos",$H$27="Financiación del Terrorismo",$H$27="Corrupción en Trámites, OPAs y Consultas de Acceso a la Información Pública"),'6.Valoración Control Corrupción'!E28,"No Aplica"))</f>
        <v/>
      </c>
      <c r="S28" s="72" t="str">
        <f>IF($H$27="","",
IF(OR($H$27="Corrupción",$H$27="Lavado de Activos",$H$27="Financiación del Terrorismo",$H$27="Corrupción en Trámites, OPAs y Consultas de Acceso a la Información Pública"),'6.Valoración Control Corrupción'!F28,"No Aplica"))</f>
        <v/>
      </c>
      <c r="T28" s="72" t="str">
        <f>IF($H$27="","",
IF(OR($H$27="Corrupción",$H$27="Lavado de Activos",$H$27="Financiación del Terrorismo",$H$27="Corrupción en Trámites, OPAs y Consultas de Acceso a la Información Pública"),'6.Valoración Control Corrupción'!G28,"No Aplica"))</f>
        <v/>
      </c>
      <c r="U28" s="72" t="str">
        <f>IF($H$27="","",
IF(OR($H$27="Corrupción",$H$27="Lavado de Activos",$H$27="Financiación del Terrorismo",$H$27="Corrupción en Trámites, OPAs y Consultas de Acceso a la Información Pública"),'6.Valoración Control Corrupción'!H28,"No Aplica"))</f>
        <v/>
      </c>
      <c r="V28" s="72" t="str">
        <f>IF($H$27="","",
IF(OR($H$27="Corrupción",$H$27="Lavado de Activos",$H$27="Financiación del Terrorismo",$H$27="Corrupción en Trámites, OPAs y Consultas de Acceso a la Información Pública"),'6.Valoración Control Corrupción'!I28,"No Aplica"))</f>
        <v/>
      </c>
      <c r="W28" s="72" t="str">
        <f>IF($H$27="","",
IF(OR($H$27="Corrupción",$H$27="Lavado de Activos",$H$27="Financiación del Terrorismo",$H$27="Corrupción en Trámites, OPAs y Consultas de Acceso a la Información Pública"),'6.Valoración Control Corrupción'!J28,"No Aplica"))</f>
        <v/>
      </c>
      <c r="X28" s="66" t="str">
        <f>IF($H$27="","",
IF(OR($H$27="Corrupción",$H$27="Lavado de Activos",$H$27="Financiación del Terrorismo",$H$27="Trámites, OPAs y Consultas de Acceso a la Información Pública"),"No Aplica",'5. Valoración de Controles'!I28))</f>
        <v/>
      </c>
      <c r="Y28" s="66" t="str">
        <f>IF($H$27="","",
IF(OR($H$27="Corrupción",$H$27="Lavado de Activos",$H$27="Financiación del Terrorismo",$H$27="Trámites, OPAs y Consultas de Acceso a la Información Pública"),"No Aplica",'5. Valoración de Controles'!J28))</f>
        <v/>
      </c>
      <c r="Z28" s="66" t="str">
        <f>IF($H$27="","",
IF(OR($H$27="Corrupción",$H$27="Lavado de Activos",$H$27="Financiación del Terrorismo",$H$27="Trámites, OPAs y Consultas de Acceso a la Información Pública"),"No Aplica",'5. Valoración de Controles'!K28))</f>
        <v/>
      </c>
      <c r="AA28" s="66" t="str">
        <f>IF($H$27="","",
IF(OR($H$27="Corrupción",$H$27="Lavado de Activos",$H$27="Financiación del Terrorismo",$H$27="Trámites, OPAs y Consultas de Acceso a la Información Pública"),"No Aplica",'5. Valoración de Controles'!L28))</f>
        <v/>
      </c>
      <c r="AB28" s="66" t="str">
        <f>IF($H$27="","",
IF(OR($H$27="Corrupción",$H$27="Lavado de Activos",$H$27="Financiación del Terrorismo",$H$27="Trámites, OPAs y Consultas de Acceso a la Información Pública"),"No Aplica",'5. Valoración de Controles'!M28))</f>
        <v/>
      </c>
      <c r="AC28" s="66" t="str">
        <f>IF($H$27="","",
IF(OR($H$27="Corrupción",$H$27="Lavado de Activos",$H$27="Financiación del Terrorismo",$H$27="Trámites, OPAs y Consultas de Acceso a la Información Pública"),"No Aplica",'5. Valoración de Controles'!N28))</f>
        <v/>
      </c>
      <c r="AD28" s="66" t="str">
        <f>IF($H$27="","",
IF(OR($H$27="Corrupción",$H$27="Lavado de Activos",$H$27="Financiación del Terrorismo",$H$27="Trámites, OPAs y Consultas de Acceso a la Información Pública"),"No Aplica",'5. Valoración de Controles'!O28))</f>
        <v/>
      </c>
      <c r="AE28" s="66" t="str">
        <f>IF($H$27="","",
IF(OR($H$27="Corrupción",$H$27="Lavado de Activos",$H$27="Financiación del Terrorismo",$H$27="Trámites, OPAs y Consultas de Acceso a la Información Pública"),"No Aplica",'5. Valoración de Controles'!P28))</f>
        <v/>
      </c>
      <c r="AF28" s="66" t="str">
        <f>IF($H$27="","",
IF(OR($H$27="Corrupción",$H$27="Lavado de Activos",$H$27="Financiación del Terrorismo",$H$27="Trámites, OPAs y Consultas de Acceso a la Información Pública"),"No Aplica",'5. Valoración de Controles'!Q28))</f>
        <v/>
      </c>
      <c r="AG28" s="73" t="str">
        <f>IF($H$27="","",
IF(OR($H$27="Corrupción",$H$27="Lavado de Activos",$H$27="Financiación del Terrorismo",$H$27="Corrupción en Trámites, OPAs y Consultas de Acceso a la Información Pública"),"No Aplica",'5. Valoración de Controles'!R28))</f>
        <v/>
      </c>
      <c r="AH28" s="130"/>
      <c r="AI28" s="190"/>
      <c r="AJ28" s="130"/>
      <c r="AK28" s="190"/>
      <c r="AL28" s="128"/>
      <c r="AM28" s="132"/>
      <c r="AN28" s="188"/>
      <c r="AO28" s="192"/>
      <c r="AP28" s="194"/>
      <c r="AQ28" s="187"/>
      <c r="AR28" s="194"/>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row>
    <row r="29" spans="1:73" ht="31.5" customHeight="1" x14ac:dyDescent="0.3">
      <c r="A29" s="133"/>
      <c r="B29" s="134"/>
      <c r="C29" s="134"/>
      <c r="D29" s="134"/>
      <c r="E29" s="134"/>
      <c r="F29" s="134"/>
      <c r="G29" s="134"/>
      <c r="H29" s="134"/>
      <c r="I29" s="134"/>
      <c r="J29" s="134"/>
      <c r="K29" s="130"/>
      <c r="L29" s="131"/>
      <c r="M29" s="134"/>
      <c r="N29" s="130"/>
      <c r="O29" s="131"/>
      <c r="P29" s="128"/>
      <c r="Q29" s="72" t="str">
        <f>IF($H$27="","",
IF(OR($H$27="Corrupción",$H$27="Lavado de Activos",$H$27="Financiación del Terrorismo",$H$27="Corrupción en Trámites, OPAs y Consultas de Acceso a la Información Pública"),"No Aplica",'5. Valoración de Controles'!H29))</f>
        <v/>
      </c>
      <c r="R29" s="72" t="str">
        <f>IF($H$27="","",
IF(OR($H$27="Corrupción",$H$27="Lavado de Activos",$H$27="Financiación del Terrorismo",$H$27="Corrupción en Trámites, OPAs y Consultas de Acceso a la Información Pública"),'6.Valoración Control Corrupción'!E29,"No Aplica"))</f>
        <v/>
      </c>
      <c r="S29" s="72" t="str">
        <f>IF($H$27="","",
IF(OR($H$27="Corrupción",$H$27="Lavado de Activos",$H$27="Financiación del Terrorismo",$H$27="Corrupción en Trámites, OPAs y Consultas de Acceso a la Información Pública"),'6.Valoración Control Corrupción'!F29,"No Aplica"))</f>
        <v/>
      </c>
      <c r="T29" s="72" t="str">
        <f>IF($H$27="","",
IF(OR($H$27="Corrupción",$H$27="Lavado de Activos",$H$27="Financiación del Terrorismo",$H$27="Corrupción en Trámites, OPAs y Consultas de Acceso a la Información Pública"),'6.Valoración Control Corrupción'!G29,"No Aplica"))</f>
        <v/>
      </c>
      <c r="U29" s="72" t="str">
        <f>IF($H$27="","",
IF(OR($H$27="Corrupción",$H$27="Lavado de Activos",$H$27="Financiación del Terrorismo",$H$27="Corrupción en Trámites, OPAs y Consultas de Acceso a la Información Pública"),'6.Valoración Control Corrupción'!H29,"No Aplica"))</f>
        <v/>
      </c>
      <c r="V29" s="72" t="str">
        <f>IF($H$27="","",
IF(OR($H$27="Corrupción",$H$27="Lavado de Activos",$H$27="Financiación del Terrorismo",$H$27="Corrupción en Trámites, OPAs y Consultas de Acceso a la Información Pública"),'6.Valoración Control Corrupción'!I29,"No Aplica"))</f>
        <v/>
      </c>
      <c r="W29" s="72" t="str">
        <f>IF($H$27="","",
IF(OR($H$27="Corrupción",$H$27="Lavado de Activos",$H$27="Financiación del Terrorismo",$H$27="Corrupción en Trámites, OPAs y Consultas de Acceso a la Información Pública"),'6.Valoración Control Corrupción'!J29,"No Aplica"))</f>
        <v/>
      </c>
      <c r="X29" s="66" t="str">
        <f>IF($H$27="","",
IF(OR($H$27="Corrupción",$H$27="Lavado de Activos",$H$27="Financiación del Terrorismo",$H$27="Trámites, OPAs y Consultas de Acceso a la Información Pública"),"No Aplica",'5. Valoración de Controles'!I29))</f>
        <v/>
      </c>
      <c r="Y29" s="66" t="str">
        <f>IF($H$27="","",
IF(OR($H$27="Corrupción",$H$27="Lavado de Activos",$H$27="Financiación del Terrorismo",$H$27="Trámites, OPAs y Consultas de Acceso a la Información Pública"),"No Aplica",'5. Valoración de Controles'!J29))</f>
        <v/>
      </c>
      <c r="Z29" s="66" t="str">
        <f>IF($H$27="","",
IF(OR($H$27="Corrupción",$H$27="Lavado de Activos",$H$27="Financiación del Terrorismo",$H$27="Trámites, OPAs y Consultas de Acceso a la Información Pública"),"No Aplica",'5. Valoración de Controles'!K29))</f>
        <v/>
      </c>
      <c r="AA29" s="66" t="str">
        <f>IF($H$27="","",
IF(OR($H$27="Corrupción",$H$27="Lavado de Activos",$H$27="Financiación del Terrorismo",$H$27="Trámites, OPAs y Consultas de Acceso a la Información Pública"),"No Aplica",'5. Valoración de Controles'!L29))</f>
        <v/>
      </c>
      <c r="AB29" s="66" t="str">
        <f>IF($H$27="","",
IF(OR($H$27="Corrupción",$H$27="Lavado de Activos",$H$27="Financiación del Terrorismo",$H$27="Trámites, OPAs y Consultas de Acceso a la Información Pública"),"No Aplica",'5. Valoración de Controles'!M29))</f>
        <v/>
      </c>
      <c r="AC29" s="66" t="str">
        <f>IF($H$27="","",
IF(OR($H$27="Corrupción",$H$27="Lavado de Activos",$H$27="Financiación del Terrorismo",$H$27="Trámites, OPAs y Consultas de Acceso a la Información Pública"),"No Aplica",'5. Valoración de Controles'!N29))</f>
        <v/>
      </c>
      <c r="AD29" s="66" t="str">
        <f>IF($H$27="","",
IF(OR($H$27="Corrupción",$H$27="Lavado de Activos",$H$27="Financiación del Terrorismo",$H$27="Trámites, OPAs y Consultas de Acceso a la Información Pública"),"No Aplica",'5. Valoración de Controles'!O29))</f>
        <v/>
      </c>
      <c r="AE29" s="66" t="str">
        <f>IF($H$27="","",
IF(OR($H$27="Corrupción",$H$27="Lavado de Activos",$H$27="Financiación del Terrorismo",$H$27="Trámites, OPAs y Consultas de Acceso a la Información Pública"),"No Aplica",'5. Valoración de Controles'!P29))</f>
        <v/>
      </c>
      <c r="AF29" s="66" t="str">
        <f>IF($H$27="","",
IF(OR($H$27="Corrupción",$H$27="Lavado de Activos",$H$27="Financiación del Terrorismo",$H$27="Trámites, OPAs y Consultas de Acceso a la Información Pública"),"No Aplica",'5. Valoración de Controles'!Q29))</f>
        <v/>
      </c>
      <c r="AG29" s="73" t="str">
        <f>IF($H$27="","",
IF(OR($H$27="Corrupción",$H$27="Lavado de Activos",$H$27="Financiación del Terrorismo",$H$27="Corrupción en Trámites, OPAs y Consultas de Acceso a la Información Pública"),"No Aplica",'5. Valoración de Controles'!R29))</f>
        <v/>
      </c>
      <c r="AH29" s="130"/>
      <c r="AI29" s="190"/>
      <c r="AJ29" s="130"/>
      <c r="AK29" s="190"/>
      <c r="AL29" s="128"/>
      <c r="AM29" s="132"/>
      <c r="AN29" s="188"/>
      <c r="AO29" s="192"/>
      <c r="AP29" s="194"/>
      <c r="AQ29" s="187"/>
      <c r="AR29" s="194"/>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row>
    <row r="30" spans="1:73" ht="31.5" customHeight="1" x14ac:dyDescent="0.3">
      <c r="A30" s="133">
        <v>8</v>
      </c>
      <c r="B30" s="134" t="str">
        <f>'2. Identificación del Riesgo'!B30:B32</f>
        <v/>
      </c>
      <c r="C30" s="134" t="str">
        <f>IF('2. Identificación del Riesgo'!C30:C32="","",'2. Identificación del Riesgo'!C30:C32)</f>
        <v/>
      </c>
      <c r="D30" s="134" t="str">
        <f>IF('2. Identificación del Riesgo'!D30:D32="","",'2. Identificación del Riesgo'!D30:D32)</f>
        <v/>
      </c>
      <c r="E30" s="134" t="str">
        <f>IF('2. Identificación del Riesgo'!E30:E32="","",'2. Identificación del Riesgo'!E30:E32)</f>
        <v/>
      </c>
      <c r="F30" s="134" t="str">
        <f>IF('2. Identificación del Riesgo'!F30:F32="","",'2. Identificación del Riesgo'!F30:F32)</f>
        <v/>
      </c>
      <c r="G30" s="134" t="str">
        <f>IF('2. Identificación del Riesgo'!G30:G32="","",'2. Identificación del Riesgo'!G30:G32)</f>
        <v/>
      </c>
      <c r="H30" s="134" t="str">
        <f>IF('2. Identificación del Riesgo'!H30:H32="","",'2. Identificación del Riesgo'!H30:H32)</f>
        <v/>
      </c>
      <c r="I30" s="134" t="str">
        <f>IF('2. Identificación del Riesgo'!I30:I32="","",'2. Identificación del Riesgo'!I30:I32)</f>
        <v/>
      </c>
      <c r="J30" s="134" t="str">
        <f>IF('2. Identificación del Riesgo'!J30:J32="","",'2. Identificación del Riesgo'!J30:J32)</f>
        <v/>
      </c>
      <c r="K30" s="130" t="str">
        <f>'2. Identificación del Riesgo'!K30:K32</f>
        <v/>
      </c>
      <c r="L30" s="131" t="str">
        <f>'2. Identificación del Riesgo'!L30:L32</f>
        <v/>
      </c>
      <c r="M30" s="13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130" t="str">
        <f>'2. Identificación del Riesgo'!N30:N32</f>
        <v/>
      </c>
      <c r="O30" s="131" t="str">
        <f>'2. Identificación del Riesgo'!O30:O32</f>
        <v/>
      </c>
      <c r="P30" s="128" t="str">
        <f>'2. Identificación del Riesgo'!P30:P32</f>
        <v/>
      </c>
      <c r="Q30" s="72" t="str">
        <f>IF($H$30="","",
IF(OR($H$30="Corrupción",$H$30="Lavado de Activos",$H$30="Financiación del Terrorismo",$H$30="Corrupción en Trámites, OPAs y Consultas de Acceso a la Información Pública"),"No Aplica",'5. Valoración de Controles'!H30))</f>
        <v/>
      </c>
      <c r="R30" s="72" t="str">
        <f>IF($H$30="","",
IF(OR($H$30="Corrupción",$H$30="Lavado de Activos",$H$30="Financiación del Terrorismo",$H$30="Corrupción en Trámites, OPAs y Consultas de Acceso a la Información Pública"),'6.Valoración Control Corrupción'!E30,"No Aplica"))</f>
        <v/>
      </c>
      <c r="S30" s="72" t="str">
        <f>IF($H$30="","",
IF(OR($H$30="Corrupción",$H$30="Lavado de Activos",$H$30="Financiación del Terrorismo",$H$30="Corrupción en Trámites, OPAs y Consultas de Acceso a la Información Pública"),'6.Valoración Control Corrupción'!F30,"No Aplica"))</f>
        <v/>
      </c>
      <c r="T30" s="72" t="str">
        <f>IF($H$30="","",
IF(OR($H$30="Corrupción",$H$30="Lavado de Activos",$H$30="Financiación del Terrorismo",$H$30="Corrupción en Trámites, OPAs y Consultas de Acceso a la Información Pública"),'6.Valoración Control Corrupción'!G30,"No Aplica"))</f>
        <v/>
      </c>
      <c r="U30" s="72" t="str">
        <f>IF($H$30="","",
IF(OR($H$30="Corrupción",$H$30="Lavado de Activos",$H$30="Financiación del Terrorismo",$H$30="Corrupción en Trámites, OPAs y Consultas de Acceso a la Información Pública"),'6.Valoración Control Corrupción'!H30,"No Aplica"))</f>
        <v/>
      </c>
      <c r="V30" s="72" t="str">
        <f>IF($H$30="","",
IF(OR($H$30="Corrupción",$H$30="Lavado de Activos",$H$30="Financiación del Terrorismo",$H$30="Corrupción en Trámites, OPAs y Consultas de Acceso a la Información Pública"),'6.Valoración Control Corrupción'!I30,"No Aplica"))</f>
        <v/>
      </c>
      <c r="W30" s="72" t="str">
        <f>IF($H$30="","",
IF(OR($H$30="Corrupción",$H$30="Lavado de Activos",$H$30="Financiación del Terrorismo",$H$30="Corrupción en Trámites, OPAs y Consultas de Acceso a la Información Pública"),'6.Valoración Control Corrupción'!J30,"No Aplica"))</f>
        <v/>
      </c>
      <c r="X30" s="65" t="str">
        <f>IF($H$30="","",
IF(OR($H$30="Corrupción",$H$30="Lavado de Activos",$H$30="Financiación del Terrorismo",$H$30="Trámites, OPAs y Consultas de Acceso a la Información Pública"),"No Aplica",'5. Valoración de Controles'!I30))</f>
        <v/>
      </c>
      <c r="Y30" s="66" t="str">
        <f>IF($H$30="","",
IF(OR($H$30="Corrupción",$H$30="Lavado de Activos",$H$30="Financiación del Terrorismo",$H$30="Trámites, OPAs y Consultas de Acceso a la Información Pública"),"No Aplica",'5. Valoración de Controles'!J30))</f>
        <v/>
      </c>
      <c r="Z30" s="66" t="str">
        <f>IF($H$30="","",
IF(OR($H$30="Corrupción",$H$30="Lavado de Activos",$H$30="Financiación del Terrorismo",$H$30="Trámites, OPAs y Consultas de Acceso a la Información Pública"),"No Aplica",'5. Valoración de Controles'!K30))</f>
        <v/>
      </c>
      <c r="AA30" s="66" t="str">
        <f>IF($H$30="","",
IF(OR($H$30="Corrupción",$H$30="Lavado de Activos",$H$30="Financiación del Terrorismo",$H$30="Trámites, OPAs y Consultas de Acceso a la Información Pública"),"No Aplica",'5. Valoración de Controles'!L30))</f>
        <v/>
      </c>
      <c r="AB30" s="66" t="str">
        <f>IF($H$30="","",
IF(OR($H$30="Corrupción",$H$30="Lavado de Activos",$H$30="Financiación del Terrorismo",$H$30="Trámites, OPAs y Consultas de Acceso a la Información Pública"),"No Aplica",'5. Valoración de Controles'!M30))</f>
        <v/>
      </c>
      <c r="AC30" s="66" t="str">
        <f>IF($H$30="","",
IF(OR($H$30="Corrupción",$H$30="Lavado de Activos",$H$30="Financiación del Terrorismo",$H$30="Trámites, OPAs y Consultas de Acceso a la Información Pública"),"No Aplica",'5. Valoración de Controles'!N30))</f>
        <v/>
      </c>
      <c r="AD30" s="66" t="str">
        <f>IF($H$30="","",
IF(OR($H$30="Corrupción",$H$30="Lavado de Activos",$H$30="Financiación del Terrorismo",$H$30="Trámites, OPAs y Consultas de Acceso a la Información Pública"),"No Aplica",'5. Valoración de Controles'!O30))</f>
        <v/>
      </c>
      <c r="AE30" s="66" t="str">
        <f>IF($H$30="","",
IF(OR($H$30="Corrupción",$H$30="Lavado de Activos",$H$30="Financiación del Terrorismo",$H$30="Trámites, OPAs y Consultas de Acceso a la Información Pública"),"No Aplica",'5. Valoración de Controles'!P30))</f>
        <v/>
      </c>
      <c r="AF30" s="66" t="str">
        <f>IF($H$30="","",
IF(OR($H$30="Corrupción",$H$30="Lavado de Activos",$H$30="Financiación del Terrorismo",$H$30="Trámites, OPAs y Consultas de Acceso a la Información Pública"),"No Aplica",'5. Valoración de Controles'!Q30))</f>
        <v/>
      </c>
      <c r="AG30" s="73" t="str">
        <f>IF($H$30="","",
IF(OR($H$30="Corrupción",$H$30="Lavado de Activos",$H$30="Financiación del Terrorismo",$H$30="Corrupción en Trámites, OPAs y Consultas de Acceso a la Información Pública"),"No Aplica",'5. Valoración de Controles'!R30))</f>
        <v/>
      </c>
      <c r="AH30" s="130"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89"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130"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89"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128" t="str">
        <f t="shared" ref="AL30" si="18">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32"/>
      <c r="AN30" s="159" t="str">
        <f t="shared" ref="AN30" si="19">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91"/>
      <c r="AP30" s="193"/>
      <c r="AQ30" s="186" t="str">
        <f t="shared" ref="AQ30" si="20">IF(AO30="","","∑ Peso porcentual de cada acción definida")</f>
        <v/>
      </c>
      <c r="AR30" s="129"/>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row>
    <row r="31" spans="1:73" ht="31.5" customHeight="1" x14ac:dyDescent="0.3">
      <c r="A31" s="133"/>
      <c r="B31" s="134"/>
      <c r="C31" s="134"/>
      <c r="D31" s="134"/>
      <c r="E31" s="134"/>
      <c r="F31" s="134"/>
      <c r="G31" s="134"/>
      <c r="H31" s="134"/>
      <c r="I31" s="134"/>
      <c r="J31" s="134"/>
      <c r="K31" s="130"/>
      <c r="L31" s="131"/>
      <c r="M31" s="134"/>
      <c r="N31" s="130"/>
      <c r="O31" s="131"/>
      <c r="P31" s="128"/>
      <c r="Q31" s="72" t="str">
        <f>IF($H$30="","",
IF(OR($H$30="Corrupción",$H$30="Lavado de Activos",$H$30="Financiación del Terrorismo",$H$30="Corrupción en Trámites, OPAs y Consultas de Acceso a la Información Pública"),"No Aplica",'5. Valoración de Controles'!H31))</f>
        <v/>
      </c>
      <c r="R31" s="72" t="str">
        <f>IF($H$30="","",
IF(OR($H$30="Corrupción",$H$30="Lavado de Activos",$H$30="Financiación del Terrorismo",$H$30="Corrupción en Trámites, OPAs y Consultas de Acceso a la Información Pública"),'6.Valoración Control Corrupción'!E31,"No Aplica"))</f>
        <v/>
      </c>
      <c r="S31" s="72" t="str">
        <f>IF($H$30="","",
IF(OR($H$30="Corrupción",$H$30="Lavado de Activos",$H$30="Financiación del Terrorismo",$H$30="Corrupción en Trámites, OPAs y Consultas de Acceso a la Información Pública"),'6.Valoración Control Corrupción'!F31,"No Aplica"))</f>
        <v/>
      </c>
      <c r="T31" s="72" t="str">
        <f>IF($H$30="","",
IF(OR($H$30="Corrupción",$H$30="Lavado de Activos",$H$30="Financiación del Terrorismo",$H$30="Corrupción en Trámites, OPAs y Consultas de Acceso a la Información Pública"),'6.Valoración Control Corrupción'!G31,"No Aplica"))</f>
        <v/>
      </c>
      <c r="U31" s="72" t="str">
        <f>IF($H$30="","",
IF(OR($H$30="Corrupción",$H$30="Lavado de Activos",$H$30="Financiación del Terrorismo",$H$30="Corrupción en Trámites, OPAs y Consultas de Acceso a la Información Pública"),'6.Valoración Control Corrupción'!H31,"No Aplica"))</f>
        <v/>
      </c>
      <c r="V31" s="72" t="str">
        <f>IF($H$30="","",
IF(OR($H$30="Corrupción",$H$30="Lavado de Activos",$H$30="Financiación del Terrorismo",$H$30="Corrupción en Trámites, OPAs y Consultas de Acceso a la Información Pública"),'6.Valoración Control Corrupción'!I31,"No Aplica"))</f>
        <v/>
      </c>
      <c r="W31" s="72" t="str">
        <f>IF($H$30="","",
IF(OR($H$30="Corrupción",$H$30="Lavado de Activos",$H$30="Financiación del Terrorismo",$H$30="Corrupción en Trámites, OPAs y Consultas de Acceso a la Información Pública"),'6.Valoración Control Corrupción'!J31,"No Aplica"))</f>
        <v/>
      </c>
      <c r="X31" s="66" t="str">
        <f>IF($H$30="","",
IF(OR($H$30="Corrupción",$H$30="Lavado de Activos",$H$30="Financiación del Terrorismo",$H$30="Trámites, OPAs y Consultas de Acceso a la Información Pública"),"No Aplica",'5. Valoración de Controles'!I31))</f>
        <v/>
      </c>
      <c r="Y31" s="66" t="str">
        <f>IF($H$30="","",
IF(OR($H$30="Corrupción",$H$30="Lavado de Activos",$H$30="Financiación del Terrorismo",$H$30="Trámites, OPAs y Consultas de Acceso a la Información Pública"),"No Aplica",'5. Valoración de Controles'!J31))</f>
        <v/>
      </c>
      <c r="Z31" s="66" t="str">
        <f>IF($H$30="","",
IF(OR($H$30="Corrupción",$H$30="Lavado de Activos",$H$30="Financiación del Terrorismo",$H$30="Trámites, OPAs y Consultas de Acceso a la Información Pública"),"No Aplica",'5. Valoración de Controles'!K31))</f>
        <v/>
      </c>
      <c r="AA31" s="66" t="str">
        <f>IF($H$30="","",
IF(OR($H$30="Corrupción",$H$30="Lavado de Activos",$H$30="Financiación del Terrorismo",$H$30="Trámites, OPAs y Consultas de Acceso a la Información Pública"),"No Aplica",'5. Valoración de Controles'!L31))</f>
        <v/>
      </c>
      <c r="AB31" s="66" t="str">
        <f>IF($H$30="","",
IF(OR($H$30="Corrupción",$H$30="Lavado de Activos",$H$30="Financiación del Terrorismo",$H$30="Trámites, OPAs y Consultas de Acceso a la Información Pública"),"No Aplica",'5. Valoración de Controles'!M31))</f>
        <v/>
      </c>
      <c r="AC31" s="66" t="str">
        <f>IF($H$30="","",
IF(OR($H$30="Corrupción",$H$30="Lavado de Activos",$H$30="Financiación del Terrorismo",$H$30="Trámites, OPAs y Consultas de Acceso a la Información Pública"),"No Aplica",'5. Valoración de Controles'!N31))</f>
        <v/>
      </c>
      <c r="AD31" s="66" t="str">
        <f>IF($H$30="","",
IF(OR($H$30="Corrupción",$H$30="Lavado de Activos",$H$30="Financiación del Terrorismo",$H$30="Trámites, OPAs y Consultas de Acceso a la Información Pública"),"No Aplica",'5. Valoración de Controles'!O31))</f>
        <v/>
      </c>
      <c r="AE31" s="66" t="str">
        <f>IF($H$30="","",
IF(OR($H$30="Corrupción",$H$30="Lavado de Activos",$H$30="Financiación del Terrorismo",$H$30="Trámites, OPAs y Consultas de Acceso a la Información Pública"),"No Aplica",'5. Valoración de Controles'!P31))</f>
        <v/>
      </c>
      <c r="AF31" s="66" t="str">
        <f>IF($H$30="","",
IF(OR($H$30="Corrupción",$H$30="Lavado de Activos",$H$30="Financiación del Terrorismo",$H$30="Trámites, OPAs y Consultas de Acceso a la Información Pública"),"No Aplica",'5. Valoración de Controles'!Q31))</f>
        <v/>
      </c>
      <c r="AG31" s="73" t="str">
        <f>IF($H$30="","",
IF(OR($H$30="Corrupción",$H$30="Lavado de Activos",$H$30="Financiación del Terrorismo",$H$30="Corrupción en Trámites, OPAs y Consultas de Acceso a la Información Pública"),"No Aplica",'5. Valoración de Controles'!R31))</f>
        <v/>
      </c>
      <c r="AH31" s="130"/>
      <c r="AI31" s="190"/>
      <c r="AJ31" s="130"/>
      <c r="AK31" s="190"/>
      <c r="AL31" s="128"/>
      <c r="AM31" s="132"/>
      <c r="AN31" s="188"/>
      <c r="AO31" s="192"/>
      <c r="AP31" s="194"/>
      <c r="AQ31" s="187"/>
      <c r="AR31" s="194"/>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row>
    <row r="32" spans="1:73" ht="31.5" customHeight="1" x14ac:dyDescent="0.3">
      <c r="A32" s="133"/>
      <c r="B32" s="134"/>
      <c r="C32" s="134"/>
      <c r="D32" s="134"/>
      <c r="E32" s="134"/>
      <c r="F32" s="134"/>
      <c r="G32" s="134"/>
      <c r="H32" s="134"/>
      <c r="I32" s="134"/>
      <c r="J32" s="134"/>
      <c r="K32" s="130"/>
      <c r="L32" s="131"/>
      <c r="M32" s="134"/>
      <c r="N32" s="130"/>
      <c r="O32" s="131"/>
      <c r="P32" s="128"/>
      <c r="Q32" s="72" t="str">
        <f>IF($H$30="","",
IF(OR($H$30="Corrupción",$H$30="Lavado de Activos",$H$30="Financiación del Terrorismo",$H$30="Corrupción en Trámites, OPAs y Consultas de Acceso a la Información Pública"),"No Aplica",'5. Valoración de Controles'!H32))</f>
        <v/>
      </c>
      <c r="R32" s="72" t="str">
        <f>IF($H$30="","",
IF(OR($H$30="Corrupción",$H$30="Lavado de Activos",$H$30="Financiación del Terrorismo",$H$30="Corrupción en Trámites, OPAs y Consultas de Acceso a la Información Pública"),'6.Valoración Control Corrupción'!E32,"No Aplica"))</f>
        <v/>
      </c>
      <c r="S32" s="72" t="str">
        <f>IF($H$30="","",
IF(OR($H$30="Corrupción",$H$30="Lavado de Activos",$H$30="Financiación del Terrorismo",$H$30="Corrupción en Trámites, OPAs y Consultas de Acceso a la Información Pública"),'6.Valoración Control Corrupción'!F32,"No Aplica"))</f>
        <v/>
      </c>
      <c r="T32" s="72" t="str">
        <f>IF($H$30="","",
IF(OR($H$30="Corrupción",$H$30="Lavado de Activos",$H$30="Financiación del Terrorismo",$H$30="Corrupción en Trámites, OPAs y Consultas de Acceso a la Información Pública"),'6.Valoración Control Corrupción'!G32,"No Aplica"))</f>
        <v/>
      </c>
      <c r="U32" s="72" t="str">
        <f>IF($H$30="","",
IF(OR($H$30="Corrupción",$H$30="Lavado de Activos",$H$30="Financiación del Terrorismo",$H$30="Corrupción en Trámites, OPAs y Consultas de Acceso a la Información Pública"),'6.Valoración Control Corrupción'!H32,"No Aplica"))</f>
        <v/>
      </c>
      <c r="V32" s="72" t="str">
        <f>IF($H$30="","",
IF(OR($H$30="Corrupción",$H$30="Lavado de Activos",$H$30="Financiación del Terrorismo",$H$30="Corrupción en Trámites, OPAs y Consultas de Acceso a la Información Pública"),'6.Valoración Control Corrupción'!I32,"No Aplica"))</f>
        <v/>
      </c>
      <c r="W32" s="72" t="str">
        <f>IF($H$30="","",
IF(OR($H$30="Corrupción",$H$30="Lavado de Activos",$H$30="Financiación del Terrorismo",$H$30="Corrupción en Trámites, OPAs y Consultas de Acceso a la Información Pública"),'6.Valoración Control Corrupción'!J32,"No Aplica"))</f>
        <v/>
      </c>
      <c r="X32" s="66" t="str">
        <f>IF($H$30="","",
IF(OR($H$30="Corrupción",$H$30="Lavado de Activos",$H$30="Financiación del Terrorismo",$H$30="Trámites, OPAs y Consultas de Acceso a la Información Pública"),"No Aplica",'5. Valoración de Controles'!I32))</f>
        <v/>
      </c>
      <c r="Y32" s="66" t="str">
        <f>IF($H$30="","",
IF(OR($H$30="Corrupción",$H$30="Lavado de Activos",$H$30="Financiación del Terrorismo",$H$30="Trámites, OPAs y Consultas de Acceso a la Información Pública"),"No Aplica",'5. Valoración de Controles'!J32))</f>
        <v/>
      </c>
      <c r="Z32" s="66" t="str">
        <f>IF($H$30="","",
IF(OR($H$30="Corrupción",$H$30="Lavado de Activos",$H$30="Financiación del Terrorismo",$H$30="Trámites, OPAs y Consultas de Acceso a la Información Pública"),"No Aplica",'5. Valoración de Controles'!K32))</f>
        <v/>
      </c>
      <c r="AA32" s="66" t="str">
        <f>IF($H$30="","",
IF(OR($H$30="Corrupción",$H$30="Lavado de Activos",$H$30="Financiación del Terrorismo",$H$30="Trámites, OPAs y Consultas de Acceso a la Información Pública"),"No Aplica",'5. Valoración de Controles'!L32))</f>
        <v/>
      </c>
      <c r="AB32" s="66" t="str">
        <f>IF($H$30="","",
IF(OR($H$30="Corrupción",$H$30="Lavado de Activos",$H$30="Financiación del Terrorismo",$H$30="Trámites, OPAs y Consultas de Acceso a la Información Pública"),"No Aplica",'5. Valoración de Controles'!M32))</f>
        <v/>
      </c>
      <c r="AC32" s="66" t="str">
        <f>IF($H$30="","",
IF(OR($H$30="Corrupción",$H$30="Lavado de Activos",$H$30="Financiación del Terrorismo",$H$30="Trámites, OPAs y Consultas de Acceso a la Información Pública"),"No Aplica",'5. Valoración de Controles'!N32))</f>
        <v/>
      </c>
      <c r="AD32" s="66" t="str">
        <f>IF($H$30="","",
IF(OR($H$30="Corrupción",$H$30="Lavado de Activos",$H$30="Financiación del Terrorismo",$H$30="Trámites, OPAs y Consultas de Acceso a la Información Pública"),"No Aplica",'5. Valoración de Controles'!O32))</f>
        <v/>
      </c>
      <c r="AE32" s="66" t="str">
        <f>IF($H$30="","",
IF(OR($H$30="Corrupción",$H$30="Lavado de Activos",$H$30="Financiación del Terrorismo",$H$30="Trámites, OPAs y Consultas de Acceso a la Información Pública"),"No Aplica",'5. Valoración de Controles'!P32))</f>
        <v/>
      </c>
      <c r="AF32" s="66" t="str">
        <f>IF($H$30="","",
IF(OR($H$30="Corrupción",$H$30="Lavado de Activos",$H$30="Financiación del Terrorismo",$H$30="Trámites, OPAs y Consultas de Acceso a la Información Pública"),"No Aplica",'5. Valoración de Controles'!Q32))</f>
        <v/>
      </c>
      <c r="AG32" s="73" t="str">
        <f>IF($H$30="","",
IF(OR($H$30="Corrupción",$H$30="Lavado de Activos",$H$30="Financiación del Terrorismo",$H$30="Corrupción en Trámites, OPAs y Consultas de Acceso a la Información Pública"),"No Aplica",'5. Valoración de Controles'!R32))</f>
        <v/>
      </c>
      <c r="AH32" s="130"/>
      <c r="AI32" s="190"/>
      <c r="AJ32" s="130"/>
      <c r="AK32" s="190"/>
      <c r="AL32" s="128"/>
      <c r="AM32" s="132"/>
      <c r="AN32" s="188"/>
      <c r="AO32" s="192"/>
      <c r="AP32" s="194"/>
      <c r="AQ32" s="187"/>
      <c r="AR32" s="194"/>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row>
    <row r="33" spans="1:73" ht="31.5" customHeight="1" x14ac:dyDescent="0.3">
      <c r="A33" s="133">
        <v>9</v>
      </c>
      <c r="B33" s="134" t="str">
        <f>'2. Identificación del Riesgo'!B33:B35</f>
        <v/>
      </c>
      <c r="C33" s="134" t="str">
        <f>IF('2. Identificación del Riesgo'!C33:C35="","",'2. Identificación del Riesgo'!C33:C35)</f>
        <v/>
      </c>
      <c r="D33" s="134" t="str">
        <f>IF('2. Identificación del Riesgo'!D33:D35="","",'2. Identificación del Riesgo'!D33:D35)</f>
        <v/>
      </c>
      <c r="E33" s="134" t="str">
        <f>IF('2. Identificación del Riesgo'!E33:E35="","",'2. Identificación del Riesgo'!E33:E35)</f>
        <v/>
      </c>
      <c r="F33" s="134" t="str">
        <f>IF('2. Identificación del Riesgo'!F33:F35="","",'2. Identificación del Riesgo'!F33:F35)</f>
        <v/>
      </c>
      <c r="G33" s="134" t="str">
        <f>IF('2. Identificación del Riesgo'!G33:G35="","",'2. Identificación del Riesgo'!G33:G35)</f>
        <v/>
      </c>
      <c r="H33" s="134" t="str">
        <f>IF('2. Identificación del Riesgo'!H33:H35="","",'2. Identificación del Riesgo'!H33:H35)</f>
        <v/>
      </c>
      <c r="I33" s="134" t="str">
        <f>IF('2. Identificación del Riesgo'!I33:I35="","",'2. Identificación del Riesgo'!I33:I35)</f>
        <v/>
      </c>
      <c r="J33" s="134" t="str">
        <f>IF('2. Identificación del Riesgo'!J33:J35="","",'2. Identificación del Riesgo'!J33:J35)</f>
        <v/>
      </c>
      <c r="K33" s="130" t="str">
        <f>'2. Identificación del Riesgo'!K33:K35</f>
        <v/>
      </c>
      <c r="L33" s="131" t="str">
        <f>'2. Identificación del Riesgo'!L33:L35</f>
        <v/>
      </c>
      <c r="M33" s="13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130" t="str">
        <f>'2. Identificación del Riesgo'!N33:N35</f>
        <v/>
      </c>
      <c r="O33" s="131" t="str">
        <f>'2. Identificación del Riesgo'!O33:O35</f>
        <v/>
      </c>
      <c r="P33" s="128" t="str">
        <f>'2. Identificación del Riesgo'!P33:P35</f>
        <v/>
      </c>
      <c r="Q33" s="72" t="str">
        <f>IF($H$33="","",
IF(OR($H$33="Corrupción",$H$33="Lavado de Activos",$H$33="Financiación del Terrorismo",$H$33="Corrupción en Trámites, OPAs y Consultas de Acceso a la Información Pública"),"No Aplica",'5. Valoración de Controles'!H33))</f>
        <v/>
      </c>
      <c r="R33" s="72" t="str">
        <f>IF($H$33="","",
IF(OR($H$33="Corrupción",$H$33="Lavado de Activos",$H$33="Financiación del Terrorismo",$H$33="Corrupción en Trámites, OPAs y Consultas de Acceso a la Información Pública"),'6.Valoración Control Corrupción'!E33,"No Aplica"))</f>
        <v/>
      </c>
      <c r="S33" s="72" t="str">
        <f>IF($H$33="","",
IF(OR($H$33="Corrupción",$H$33="Lavado de Activos",$H$33="Financiación del Terrorismo",$H$33="Corrupción en Trámites, OPAs y Consultas de Acceso a la Información Pública"),'6.Valoración Control Corrupción'!F33,"No Aplica"))</f>
        <v/>
      </c>
      <c r="T33" s="72" t="str">
        <f>IF($H$33="","",
IF(OR($H$33="Corrupción",$H$33="Lavado de Activos",$H$33="Financiación del Terrorismo",$H$33="Corrupción en Trámites, OPAs y Consultas de Acceso a la Información Pública"),'6.Valoración Control Corrupción'!G33,"No Aplica"))</f>
        <v/>
      </c>
      <c r="U33" s="72" t="str">
        <f>IF($H$33="","",
IF(OR($H$33="Corrupción",$H$33="Lavado de Activos",$H$33="Financiación del Terrorismo",$H$33="Corrupción en Trámites, OPAs y Consultas de Acceso a la Información Pública"),'6.Valoración Control Corrupción'!H33,"No Aplica"))</f>
        <v/>
      </c>
      <c r="V33" s="72" t="str">
        <f>IF($H$33="","",
IF(OR($H$33="Corrupción",$H$33="Lavado de Activos",$H$33="Financiación del Terrorismo",$H$33="Corrupción en Trámites, OPAs y Consultas de Acceso a la Información Pública"),'6.Valoración Control Corrupción'!I33,"No Aplica"))</f>
        <v/>
      </c>
      <c r="W33" s="72" t="str">
        <f>IF($H$33="","",
IF(OR($H$33="Corrupción",$H$33="Lavado de Activos",$H$33="Financiación del Terrorismo",$H$33="Corrupción en Trámites, OPAs y Consultas de Acceso a la Información Pública"),'6.Valoración Control Corrupción'!J33,"No Aplica"))</f>
        <v/>
      </c>
      <c r="X33" s="65" t="str">
        <f>IF($H$33="","",
IF(OR($H$33="Corrupción",$H$33="Lavado de Activos",$H$33="Financiación del Terrorismo",$H$33="Trámites, OPAs y Consultas de Acceso a la Información Pública"),"No Aplica",'5. Valoración de Controles'!I33))</f>
        <v/>
      </c>
      <c r="Y33" s="66" t="str">
        <f>IF($H$33="","",
IF(OR($H$33="Corrupción",$H$33="Lavado de Activos",$H$33="Financiación del Terrorismo",$H$33="Trámites, OPAs y Consultas de Acceso a la Información Pública"),"No Aplica",'5. Valoración de Controles'!J33))</f>
        <v/>
      </c>
      <c r="Z33" s="66" t="str">
        <f>IF($H$33="","",
IF(OR($H$33="Corrupción",$H$33="Lavado de Activos",$H$33="Financiación del Terrorismo",$H$33="Trámites, OPAs y Consultas de Acceso a la Información Pública"),"No Aplica",'5. Valoración de Controles'!K33))</f>
        <v/>
      </c>
      <c r="AA33" s="66" t="str">
        <f>IF($H$33="","",
IF(OR($H$33="Corrupción",$H$33="Lavado de Activos",$H$33="Financiación del Terrorismo",$H$33="Trámites, OPAs y Consultas de Acceso a la Información Pública"),"No Aplica",'5. Valoración de Controles'!L33))</f>
        <v/>
      </c>
      <c r="AB33" s="66" t="str">
        <f>IF($H$33="","",
IF(OR($H$33="Corrupción",$H$33="Lavado de Activos",$H$33="Financiación del Terrorismo",$H$33="Trámites, OPAs y Consultas de Acceso a la Información Pública"),"No Aplica",'5. Valoración de Controles'!M33))</f>
        <v/>
      </c>
      <c r="AC33" s="66" t="str">
        <f>IF($H$33="","",
IF(OR($H$33="Corrupción",$H$33="Lavado de Activos",$H$33="Financiación del Terrorismo",$H$33="Trámites, OPAs y Consultas de Acceso a la Información Pública"),"No Aplica",'5. Valoración de Controles'!N33))</f>
        <v/>
      </c>
      <c r="AD33" s="66" t="str">
        <f>IF($H$33="","",
IF(OR($H$33="Corrupción",$H$33="Lavado de Activos",$H$33="Financiación del Terrorismo",$H$33="Trámites, OPAs y Consultas de Acceso a la Información Pública"),"No Aplica",'5. Valoración de Controles'!O33))</f>
        <v/>
      </c>
      <c r="AE33" s="66" t="str">
        <f>IF($H$33="","",
IF(OR($H$33="Corrupción",$H$33="Lavado de Activos",$H$33="Financiación del Terrorismo",$H$33="Trámites, OPAs y Consultas de Acceso a la Información Pública"),"No Aplica",'5. Valoración de Controles'!P33))</f>
        <v/>
      </c>
      <c r="AF33" s="66" t="str">
        <f>IF($H$33="","",
IF(OR($H$33="Corrupción",$H$33="Lavado de Activos",$H$33="Financiación del Terrorismo",$H$33="Trámites, OPAs y Consultas de Acceso a la Información Pública"),"No Aplica",'5. Valoración de Controles'!Q33))</f>
        <v/>
      </c>
      <c r="AG33" s="73" t="str">
        <f>IF($H$33="","",
IF(OR($H$33="Corrupción",$H$33="Lavado de Activos",$H$33="Financiación del Terrorismo",$H$33="Corrupción en Trámites, OPAs y Consultas de Acceso a la Información Pública"),"No Aplica",'5. Valoración de Controles'!R33))</f>
        <v/>
      </c>
      <c r="AH33" s="130"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89"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130"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89"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128" t="str">
        <f t="shared" ref="AL33" si="21">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32"/>
      <c r="AN33" s="159" t="str">
        <f t="shared" ref="AN33" si="22">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91"/>
      <c r="AP33" s="193"/>
      <c r="AQ33" s="186" t="str">
        <f t="shared" ref="AQ33" si="23">IF(AO33="","","∑ Peso porcentual de cada acción definida")</f>
        <v/>
      </c>
      <c r="AR33" s="129"/>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row>
    <row r="34" spans="1:73" ht="31.5" customHeight="1" x14ac:dyDescent="0.3">
      <c r="A34" s="133"/>
      <c r="B34" s="134"/>
      <c r="C34" s="134"/>
      <c r="D34" s="134"/>
      <c r="E34" s="134"/>
      <c r="F34" s="134"/>
      <c r="G34" s="134"/>
      <c r="H34" s="134"/>
      <c r="I34" s="134"/>
      <c r="J34" s="134"/>
      <c r="K34" s="130"/>
      <c r="L34" s="131"/>
      <c r="M34" s="134"/>
      <c r="N34" s="130"/>
      <c r="O34" s="131"/>
      <c r="P34" s="128"/>
      <c r="Q34" s="72" t="str">
        <f>IF($H$33="","",
IF(OR($H$33="Corrupción",$H$33="Lavado de Activos",$H$33="Financiación del Terrorismo",$H$33="Corrupción en Trámites, OPAs y Consultas de Acceso a la Información Pública"),"No Aplica",'5. Valoración de Controles'!H34))</f>
        <v/>
      </c>
      <c r="R34" s="72" t="str">
        <f>IF($H$33="","",
IF(OR($H$33="Corrupción",$H$33="Lavado de Activos",$H$33="Financiación del Terrorismo",$H$33="Corrupción en Trámites, OPAs y Consultas de Acceso a la Información Pública"),'6.Valoración Control Corrupción'!E34,"No Aplica"))</f>
        <v/>
      </c>
      <c r="S34" s="72" t="str">
        <f>IF($H$33="","",
IF(OR($H$33="Corrupción",$H$33="Lavado de Activos",$H$33="Financiación del Terrorismo",$H$33="Corrupción en Trámites, OPAs y Consultas de Acceso a la Información Pública"),'6.Valoración Control Corrupción'!F34,"No Aplica"))</f>
        <v/>
      </c>
      <c r="T34" s="72" t="str">
        <f>IF($H$33="","",
IF(OR($H$33="Corrupción",$H$33="Lavado de Activos",$H$33="Financiación del Terrorismo",$H$33="Corrupción en Trámites, OPAs y Consultas de Acceso a la Información Pública"),'6.Valoración Control Corrupción'!G34,"No Aplica"))</f>
        <v/>
      </c>
      <c r="U34" s="72" t="str">
        <f>IF($H$33="","",
IF(OR($H$33="Corrupción",$H$33="Lavado de Activos",$H$33="Financiación del Terrorismo",$H$33="Corrupción en Trámites, OPAs y Consultas de Acceso a la Información Pública"),'6.Valoración Control Corrupción'!H34,"No Aplica"))</f>
        <v/>
      </c>
      <c r="V34" s="72" t="str">
        <f>IF($H$33="","",
IF(OR($H$33="Corrupción",$H$33="Lavado de Activos",$H$33="Financiación del Terrorismo",$H$33="Corrupción en Trámites, OPAs y Consultas de Acceso a la Información Pública"),'6.Valoración Control Corrupción'!I34,"No Aplica"))</f>
        <v/>
      </c>
      <c r="W34" s="72" t="str">
        <f>IF($H$33="","",
IF(OR($H$33="Corrupción",$H$33="Lavado de Activos",$H$33="Financiación del Terrorismo",$H$33="Corrupción en Trámites, OPAs y Consultas de Acceso a la Información Pública"),'6.Valoración Control Corrupción'!J34,"No Aplica"))</f>
        <v/>
      </c>
      <c r="X34" s="66" t="str">
        <f>IF($H$33="","",
IF(OR($H$33="Corrupción",$H$33="Lavado de Activos",$H$33="Financiación del Terrorismo",$H$33="Trámites, OPAs y Consultas de Acceso a la Información Pública"),"No Aplica",'5. Valoración de Controles'!I34))</f>
        <v/>
      </c>
      <c r="Y34" s="66" t="str">
        <f>IF($H$33="","",
IF(OR($H$33="Corrupción",$H$33="Lavado de Activos",$H$33="Financiación del Terrorismo",$H$33="Trámites, OPAs y Consultas de Acceso a la Información Pública"),"No Aplica",'5. Valoración de Controles'!J34))</f>
        <v/>
      </c>
      <c r="Z34" s="66" t="str">
        <f>IF($H$33="","",
IF(OR($H$33="Corrupción",$H$33="Lavado de Activos",$H$33="Financiación del Terrorismo",$H$33="Trámites, OPAs y Consultas de Acceso a la Información Pública"),"No Aplica",'5. Valoración de Controles'!K34))</f>
        <v/>
      </c>
      <c r="AA34" s="66" t="str">
        <f>IF($H$33="","",
IF(OR($H$33="Corrupción",$H$33="Lavado de Activos",$H$33="Financiación del Terrorismo",$H$33="Trámites, OPAs y Consultas de Acceso a la Información Pública"),"No Aplica",'5. Valoración de Controles'!L34))</f>
        <v/>
      </c>
      <c r="AB34" s="66" t="str">
        <f>IF($H$33="","",
IF(OR($H$33="Corrupción",$H$33="Lavado de Activos",$H$33="Financiación del Terrorismo",$H$33="Trámites, OPAs y Consultas de Acceso a la Información Pública"),"No Aplica",'5. Valoración de Controles'!M34))</f>
        <v/>
      </c>
      <c r="AC34" s="66" t="str">
        <f>IF($H$33="","",
IF(OR($H$33="Corrupción",$H$33="Lavado de Activos",$H$33="Financiación del Terrorismo",$H$33="Trámites, OPAs y Consultas de Acceso a la Información Pública"),"No Aplica",'5. Valoración de Controles'!N34))</f>
        <v/>
      </c>
      <c r="AD34" s="66" t="str">
        <f>IF($H$33="","",
IF(OR($H$33="Corrupción",$H$33="Lavado de Activos",$H$33="Financiación del Terrorismo",$H$33="Trámites, OPAs y Consultas de Acceso a la Información Pública"),"No Aplica",'5. Valoración de Controles'!O34))</f>
        <v/>
      </c>
      <c r="AE34" s="66" t="str">
        <f>IF($H$33="","",
IF(OR($H$33="Corrupción",$H$33="Lavado de Activos",$H$33="Financiación del Terrorismo",$H$33="Trámites, OPAs y Consultas de Acceso a la Información Pública"),"No Aplica",'5. Valoración de Controles'!P34))</f>
        <v/>
      </c>
      <c r="AF34" s="66" t="str">
        <f>IF($H$33="","",
IF(OR($H$33="Corrupción",$H$33="Lavado de Activos",$H$33="Financiación del Terrorismo",$H$33="Trámites, OPAs y Consultas de Acceso a la Información Pública"),"No Aplica",'5. Valoración de Controles'!Q34))</f>
        <v/>
      </c>
      <c r="AG34" s="73" t="str">
        <f>IF($H$33="","",
IF(OR($H$33="Corrupción",$H$33="Lavado de Activos",$H$33="Financiación del Terrorismo",$H$33="Corrupción en Trámites, OPAs y Consultas de Acceso a la Información Pública"),"No Aplica",'5. Valoración de Controles'!R34))</f>
        <v/>
      </c>
      <c r="AH34" s="130"/>
      <c r="AI34" s="190"/>
      <c r="AJ34" s="130"/>
      <c r="AK34" s="190"/>
      <c r="AL34" s="128"/>
      <c r="AM34" s="132"/>
      <c r="AN34" s="188"/>
      <c r="AO34" s="192"/>
      <c r="AP34" s="194"/>
      <c r="AQ34" s="187"/>
      <c r="AR34" s="194"/>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row>
    <row r="35" spans="1:73" ht="31.5" customHeight="1" x14ac:dyDescent="0.3">
      <c r="A35" s="133"/>
      <c r="B35" s="134"/>
      <c r="C35" s="134"/>
      <c r="D35" s="134"/>
      <c r="E35" s="134"/>
      <c r="F35" s="134"/>
      <c r="G35" s="134"/>
      <c r="H35" s="134"/>
      <c r="I35" s="134"/>
      <c r="J35" s="134"/>
      <c r="K35" s="130"/>
      <c r="L35" s="131"/>
      <c r="M35" s="134"/>
      <c r="N35" s="130"/>
      <c r="O35" s="131"/>
      <c r="P35" s="128"/>
      <c r="Q35" s="72" t="str">
        <f>IF($H$33="","",
IF(OR($H$33="Corrupción",$H$33="Lavado de Activos",$H$33="Financiación del Terrorismo",$H$33="Corrupción en Trámites, OPAs y Consultas de Acceso a la Información Pública"),"No Aplica",'5. Valoración de Controles'!H35))</f>
        <v/>
      </c>
      <c r="R35" s="72" t="str">
        <f>IF($H$33="","",
IF(OR($H$33="Corrupción",$H$33="Lavado de Activos",$H$33="Financiación del Terrorismo",$H$33="Corrupción en Trámites, OPAs y Consultas de Acceso a la Información Pública"),'6.Valoración Control Corrupción'!E35,"No Aplica"))</f>
        <v/>
      </c>
      <c r="S35" s="72" t="str">
        <f>IF($H$33="","",
IF(OR($H$33="Corrupción",$H$33="Lavado de Activos",$H$33="Financiación del Terrorismo",$H$33="Corrupción en Trámites, OPAs y Consultas de Acceso a la Información Pública"),'6.Valoración Control Corrupción'!F35,"No Aplica"))</f>
        <v/>
      </c>
      <c r="T35" s="72" t="str">
        <f>IF($H$33="","",
IF(OR($H$33="Corrupción",$H$33="Lavado de Activos",$H$33="Financiación del Terrorismo",$H$33="Corrupción en Trámites, OPAs y Consultas de Acceso a la Información Pública"),'6.Valoración Control Corrupción'!G35,"No Aplica"))</f>
        <v/>
      </c>
      <c r="U35" s="72" t="str">
        <f>IF($H$33="","",
IF(OR($H$33="Corrupción",$H$33="Lavado de Activos",$H$33="Financiación del Terrorismo",$H$33="Corrupción en Trámites, OPAs y Consultas de Acceso a la Información Pública"),'6.Valoración Control Corrupción'!H35,"No Aplica"))</f>
        <v/>
      </c>
      <c r="V35" s="72" t="str">
        <f>IF($H$33="","",
IF(OR($H$33="Corrupción",$H$33="Lavado de Activos",$H$33="Financiación del Terrorismo",$H$33="Corrupción en Trámites, OPAs y Consultas de Acceso a la Información Pública"),'6.Valoración Control Corrupción'!I35,"No Aplica"))</f>
        <v/>
      </c>
      <c r="W35" s="72" t="str">
        <f>IF($H$33="","",
IF(OR($H$33="Corrupción",$H$33="Lavado de Activos",$H$33="Financiación del Terrorismo",$H$33="Corrupción en Trámites, OPAs y Consultas de Acceso a la Información Pública"),'6.Valoración Control Corrupción'!J35,"No Aplica"))</f>
        <v/>
      </c>
      <c r="X35" s="66" t="str">
        <f>IF($H$33="","",
IF(OR($H$33="Corrupción",$H$33="Lavado de Activos",$H$33="Financiación del Terrorismo",$H$33="Trámites, OPAs y Consultas de Acceso a la Información Pública"),"No Aplica",'5. Valoración de Controles'!I35))</f>
        <v/>
      </c>
      <c r="Y35" s="66" t="str">
        <f>IF($H$33="","",
IF(OR($H$33="Corrupción",$H$33="Lavado de Activos",$H$33="Financiación del Terrorismo",$H$33="Trámites, OPAs y Consultas de Acceso a la Información Pública"),"No Aplica",'5. Valoración de Controles'!J35))</f>
        <v/>
      </c>
      <c r="Z35" s="66" t="str">
        <f>IF($H$33="","",
IF(OR($H$33="Corrupción",$H$33="Lavado de Activos",$H$33="Financiación del Terrorismo",$H$33="Trámites, OPAs y Consultas de Acceso a la Información Pública"),"No Aplica",'5. Valoración de Controles'!K35))</f>
        <v/>
      </c>
      <c r="AA35" s="66" t="str">
        <f>IF($H$33="","",
IF(OR($H$33="Corrupción",$H$33="Lavado de Activos",$H$33="Financiación del Terrorismo",$H$33="Trámites, OPAs y Consultas de Acceso a la Información Pública"),"No Aplica",'5. Valoración de Controles'!L35))</f>
        <v/>
      </c>
      <c r="AB35" s="66" t="str">
        <f>IF($H$33="","",
IF(OR($H$33="Corrupción",$H$33="Lavado de Activos",$H$33="Financiación del Terrorismo",$H$33="Trámites, OPAs y Consultas de Acceso a la Información Pública"),"No Aplica",'5. Valoración de Controles'!M35))</f>
        <v/>
      </c>
      <c r="AC35" s="66" t="str">
        <f>IF($H$33="","",
IF(OR($H$33="Corrupción",$H$33="Lavado de Activos",$H$33="Financiación del Terrorismo",$H$33="Trámites, OPAs y Consultas de Acceso a la Información Pública"),"No Aplica",'5. Valoración de Controles'!N35))</f>
        <v/>
      </c>
      <c r="AD35" s="66" t="str">
        <f>IF($H$33="","",
IF(OR($H$33="Corrupción",$H$33="Lavado de Activos",$H$33="Financiación del Terrorismo",$H$33="Trámites, OPAs y Consultas de Acceso a la Información Pública"),"No Aplica",'5. Valoración de Controles'!O35))</f>
        <v/>
      </c>
      <c r="AE35" s="66" t="str">
        <f>IF($H$33="","",
IF(OR($H$33="Corrupción",$H$33="Lavado de Activos",$H$33="Financiación del Terrorismo",$H$33="Trámites, OPAs y Consultas de Acceso a la Información Pública"),"No Aplica",'5. Valoración de Controles'!P35))</f>
        <v/>
      </c>
      <c r="AF35" s="66" t="str">
        <f>IF($H$33="","",
IF(OR($H$33="Corrupción",$H$33="Lavado de Activos",$H$33="Financiación del Terrorismo",$H$33="Trámites, OPAs y Consultas de Acceso a la Información Pública"),"No Aplica",'5. Valoración de Controles'!Q35))</f>
        <v/>
      </c>
      <c r="AG35" s="73" t="str">
        <f>IF($H$33="","",
IF(OR($H$33="Corrupción",$H$33="Lavado de Activos",$H$33="Financiación del Terrorismo",$H$33="Corrupción en Trámites, OPAs y Consultas de Acceso a la Información Pública"),"No Aplica",'5. Valoración de Controles'!R35))</f>
        <v/>
      </c>
      <c r="AH35" s="130"/>
      <c r="AI35" s="190"/>
      <c r="AJ35" s="130"/>
      <c r="AK35" s="190"/>
      <c r="AL35" s="128"/>
      <c r="AM35" s="132"/>
      <c r="AN35" s="188"/>
      <c r="AO35" s="192"/>
      <c r="AP35" s="194"/>
      <c r="AQ35" s="187"/>
      <c r="AR35" s="194"/>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row>
    <row r="36" spans="1:73" ht="31.5" customHeight="1" x14ac:dyDescent="0.3">
      <c r="A36" s="133">
        <v>10</v>
      </c>
      <c r="B36" s="134" t="str">
        <f>'2. Identificación del Riesgo'!B36:B38</f>
        <v/>
      </c>
      <c r="C36" s="134" t="str">
        <f>IF('2. Identificación del Riesgo'!C36:C38="","",'2. Identificación del Riesgo'!C36:C38)</f>
        <v/>
      </c>
      <c r="D36" s="134" t="str">
        <f>IF('2. Identificación del Riesgo'!D36:D38="","",'2. Identificación del Riesgo'!D36:D38)</f>
        <v/>
      </c>
      <c r="E36" s="134" t="str">
        <f>IF('2. Identificación del Riesgo'!E36:E38="","",'2. Identificación del Riesgo'!E36:E38)</f>
        <v/>
      </c>
      <c r="F36" s="134" t="str">
        <f>IF('2. Identificación del Riesgo'!F36:F38="","",'2. Identificación del Riesgo'!F36:F38)</f>
        <v/>
      </c>
      <c r="G36" s="134" t="str">
        <f>IF('2. Identificación del Riesgo'!G36:G38="","",'2. Identificación del Riesgo'!G36:G38)</f>
        <v/>
      </c>
      <c r="H36" s="134" t="str">
        <f>IF('2. Identificación del Riesgo'!H36:H38="","",'2. Identificación del Riesgo'!H36:H38)</f>
        <v/>
      </c>
      <c r="I36" s="134" t="str">
        <f>IF('2. Identificación del Riesgo'!I36:I38="","",'2. Identificación del Riesgo'!I36:I38)</f>
        <v/>
      </c>
      <c r="J36" s="134" t="str">
        <f>IF('2. Identificación del Riesgo'!J36:J38="","",'2. Identificación del Riesgo'!J36:J38)</f>
        <v/>
      </c>
      <c r="K36" s="130" t="str">
        <f>'2. Identificación del Riesgo'!K36:K38</f>
        <v/>
      </c>
      <c r="L36" s="131" t="str">
        <f>'2. Identificación del Riesgo'!L36:L38</f>
        <v/>
      </c>
      <c r="M36" s="13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130" t="str">
        <f>'2. Identificación del Riesgo'!N36:N38</f>
        <v/>
      </c>
      <c r="O36" s="131" t="str">
        <f>'2. Identificación del Riesgo'!O36:O38</f>
        <v/>
      </c>
      <c r="P36" s="128" t="str">
        <f>'2. Identificación del Riesgo'!P36:P38</f>
        <v/>
      </c>
      <c r="Q36" s="72" t="str">
        <f>IF($H$36="","",
IF(OR($H$36="Corrupción",$H$36="Lavado de Activos",$H$36="Financiación del Terrorismo",$H$36="Corrupción en Trámites, OPAs y Consultas de Acceso a la Información Pública"),"No Aplica",'5. Valoración de Controles'!H36))</f>
        <v/>
      </c>
      <c r="R36" s="72" t="str">
        <f>IF($H$36="","",
IF(OR($H$36="Corrupción",$H$36="Lavado de Activos",$H$36="Financiación del Terrorismo",$H$36="Corrupción en Trámites, OPAs y Consultas de Acceso a la Información Pública"),'6.Valoración Control Corrupción'!E36,"No Aplica"))</f>
        <v/>
      </c>
      <c r="S36" s="72" t="str">
        <f>IF($H$36="","",
IF(OR($H$36="Corrupción",$H$36="Lavado de Activos",$H$36="Financiación del Terrorismo",$H$36="Corrupción en Trámites, OPAs y Consultas de Acceso a la Información Pública"),'6.Valoración Control Corrupción'!F36,"No Aplica"))</f>
        <v/>
      </c>
      <c r="T36" s="72" t="str">
        <f>IF($H$36="","",
IF(OR($H$36="Corrupción",$H$36="Lavado de Activos",$H$36="Financiación del Terrorismo",$H$36="Corrupción en Trámites, OPAs y Consultas de Acceso a la Información Pública"),'6.Valoración Control Corrupción'!G36,"No Aplica"))</f>
        <v/>
      </c>
      <c r="U36" s="72" t="str">
        <f>IF($H$36="","",
IF(OR($H$36="Corrupción",$H$36="Lavado de Activos",$H$36="Financiación del Terrorismo",$H$36="Corrupción en Trámites, OPAs y Consultas de Acceso a la Información Pública"),'6.Valoración Control Corrupción'!H36,"No Aplica"))</f>
        <v/>
      </c>
      <c r="V36" s="72" t="str">
        <f>IF($H$36="","",
IF(OR($H$36="Corrupción",$H$36="Lavado de Activos",$H$36="Financiación del Terrorismo",$H$36="Corrupción en Trámites, OPAs y Consultas de Acceso a la Información Pública"),'6.Valoración Control Corrupción'!I36,"No Aplica"))</f>
        <v/>
      </c>
      <c r="W36" s="72" t="str">
        <f>IF($H$36="","",
IF(OR($H$36="Corrupción",$H$36="Lavado de Activos",$H$36="Financiación del Terrorismo",$H$36="Corrupción en Trámites, OPAs y Consultas de Acceso a la Información Pública"),'6.Valoración Control Corrupción'!J36,"No Aplica"))</f>
        <v/>
      </c>
      <c r="X36" s="65" t="str">
        <f>IF($H$36="","",
IF(OR($H$36="Corrupción",$H$36="Lavado de Activos",$H$36="Financiación del Terrorismo",$H$36="Trámites, OPAs y Consultas de Acceso a la Información Pública"),"No Aplica",'5. Valoración de Controles'!I36))</f>
        <v/>
      </c>
      <c r="Y36" s="66" t="str">
        <f>IF($H$36="","",
IF(OR($H$36="Corrupción",$H$36="Lavado de Activos",$H$36="Financiación del Terrorismo",$H$36="Trámites, OPAs y Consultas de Acceso a la Información Pública"),"No Aplica",'5. Valoración de Controles'!J36))</f>
        <v/>
      </c>
      <c r="Z36" s="66" t="str">
        <f>IF($H$36="","",
IF(OR($H$36="Corrupción",$H$36="Lavado de Activos",$H$36="Financiación del Terrorismo",$H$36="Trámites, OPAs y Consultas de Acceso a la Información Pública"),"No Aplica",'5. Valoración de Controles'!K36))</f>
        <v/>
      </c>
      <c r="AA36" s="66" t="str">
        <f>IF($H$36="","",
IF(OR($H$36="Corrupción",$H$36="Lavado de Activos",$H$36="Financiación del Terrorismo",$H$36="Trámites, OPAs y Consultas de Acceso a la Información Pública"),"No Aplica",'5. Valoración de Controles'!L36))</f>
        <v/>
      </c>
      <c r="AB36" s="66" t="str">
        <f>IF($H$36="","",
IF(OR($H$36="Corrupción",$H$36="Lavado de Activos",$H$36="Financiación del Terrorismo",$H$36="Trámites, OPAs y Consultas de Acceso a la Información Pública"),"No Aplica",'5. Valoración de Controles'!M36))</f>
        <v/>
      </c>
      <c r="AC36" s="66" t="str">
        <f>IF($H$36="","",
IF(OR($H$36="Corrupción",$H$36="Lavado de Activos",$H$36="Financiación del Terrorismo",$H$36="Trámites, OPAs y Consultas de Acceso a la Información Pública"),"No Aplica",'5. Valoración de Controles'!N36))</f>
        <v/>
      </c>
      <c r="AD36" s="66" t="str">
        <f>IF($H$36="","",
IF(OR($H$36="Corrupción",$H$36="Lavado de Activos",$H$36="Financiación del Terrorismo",$H$36="Trámites, OPAs y Consultas de Acceso a la Información Pública"),"No Aplica",'5. Valoración de Controles'!O36))</f>
        <v/>
      </c>
      <c r="AE36" s="66" t="str">
        <f>IF($H$36="","",
IF(OR($H$36="Corrupción",$H$36="Lavado de Activos",$H$36="Financiación del Terrorismo",$H$36="Trámites, OPAs y Consultas de Acceso a la Información Pública"),"No Aplica",'5. Valoración de Controles'!P36))</f>
        <v/>
      </c>
      <c r="AF36" s="66" t="str">
        <f>IF($H$36="","",
IF(OR($H$36="Corrupción",$H$36="Lavado de Activos",$H$36="Financiación del Terrorismo",$H$36="Trámites, OPAs y Consultas de Acceso a la Información Pública"),"No Aplica",'5. Valoración de Controles'!Q36))</f>
        <v/>
      </c>
      <c r="AG36" s="73" t="str">
        <f>IF($H$36="","",
IF(OR($H$36="Corrupción",$H$36="Lavado de Activos",$H$36="Financiación del Terrorismo",$H$36="Corrupción en Trámites, OPAs y Consultas de Acceso a la Información Pública"),"No Aplica",'5. Valoración de Controles'!R36))</f>
        <v/>
      </c>
      <c r="AH36" s="130"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89"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130"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89"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128" t="str">
        <f t="shared" ref="AL36" si="24">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32"/>
      <c r="AN36" s="159" t="str">
        <f t="shared" ref="AN36" si="25">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91"/>
      <c r="AP36" s="193"/>
      <c r="AQ36" s="186" t="str">
        <f t="shared" ref="AQ36" si="26">IF(AO36="","","∑ Peso porcentual de cada acción definida")</f>
        <v/>
      </c>
      <c r="AR36" s="129"/>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row>
    <row r="37" spans="1:73" ht="31.5" customHeight="1" x14ac:dyDescent="0.3">
      <c r="A37" s="133"/>
      <c r="B37" s="134"/>
      <c r="C37" s="134"/>
      <c r="D37" s="134"/>
      <c r="E37" s="134"/>
      <c r="F37" s="134"/>
      <c r="G37" s="134"/>
      <c r="H37" s="134"/>
      <c r="I37" s="134"/>
      <c r="J37" s="134"/>
      <c r="K37" s="130"/>
      <c r="L37" s="131"/>
      <c r="M37" s="134"/>
      <c r="N37" s="130"/>
      <c r="O37" s="131"/>
      <c r="P37" s="128"/>
      <c r="Q37" s="72" t="str">
        <f>IF($H$36="","",
IF(OR($H$36="Corrupción",$H$36="Lavado de Activos",$H$36="Financiación del Terrorismo",$H$36="Corrupción en Trámites, OPAs y Consultas de Acceso a la Información Pública"),"No Aplica",'5. Valoración de Controles'!H37))</f>
        <v/>
      </c>
      <c r="R37" s="72" t="str">
        <f>IF($H$36="","",
IF(OR($H$36="Corrupción",$H$36="Lavado de Activos",$H$36="Financiación del Terrorismo",$H$36="Corrupción en Trámites, OPAs y Consultas de Acceso a la Información Pública"),'6.Valoración Control Corrupción'!E37,"No Aplica"))</f>
        <v/>
      </c>
      <c r="S37" s="72" t="str">
        <f>IF($H$36="","",
IF(OR($H$36="Corrupción",$H$36="Lavado de Activos",$H$36="Financiación del Terrorismo",$H$36="Corrupción en Trámites, OPAs y Consultas de Acceso a la Información Pública"),'6.Valoración Control Corrupción'!F37,"No Aplica"))</f>
        <v/>
      </c>
      <c r="T37" s="72" t="str">
        <f>IF($H$36="","",
IF(OR($H$36="Corrupción",$H$36="Lavado de Activos",$H$36="Financiación del Terrorismo",$H$36="Corrupción en Trámites, OPAs y Consultas de Acceso a la Información Pública"),'6.Valoración Control Corrupción'!G37,"No Aplica"))</f>
        <v/>
      </c>
      <c r="U37" s="72" t="str">
        <f>IF($H$36="","",
IF(OR($H$36="Corrupción",$H$36="Lavado de Activos",$H$36="Financiación del Terrorismo",$H$36="Corrupción en Trámites, OPAs y Consultas de Acceso a la Información Pública"),'6.Valoración Control Corrupción'!H37,"No Aplica"))</f>
        <v/>
      </c>
      <c r="V37" s="72" t="str">
        <f>IF($H$36="","",
IF(OR($H$36="Corrupción",$H$36="Lavado de Activos",$H$36="Financiación del Terrorismo",$H$36="Corrupción en Trámites, OPAs y Consultas de Acceso a la Información Pública"),'6.Valoración Control Corrupción'!I37,"No Aplica"))</f>
        <v/>
      </c>
      <c r="W37" s="72" t="str">
        <f>IF($H$36="","",
IF(OR($H$36="Corrupción",$H$36="Lavado de Activos",$H$36="Financiación del Terrorismo",$H$36="Corrupción en Trámites, OPAs y Consultas de Acceso a la Información Pública"),'6.Valoración Control Corrupción'!J37,"No Aplica"))</f>
        <v/>
      </c>
      <c r="X37" s="66" t="str">
        <f>IF($H$36="","",
IF(OR($H$36="Corrupción",$H$36="Lavado de Activos",$H$36="Financiación del Terrorismo",$H$36="Trámites, OPAs y Consultas de Acceso a la Información Pública"),"No Aplica",'5. Valoración de Controles'!I37))</f>
        <v/>
      </c>
      <c r="Y37" s="66" t="str">
        <f>IF($H$36="","",
IF(OR($H$36="Corrupción",$H$36="Lavado de Activos",$H$36="Financiación del Terrorismo",$H$36="Trámites, OPAs y Consultas de Acceso a la Información Pública"),"No Aplica",'5. Valoración de Controles'!J37))</f>
        <v/>
      </c>
      <c r="Z37" s="66" t="str">
        <f>IF($H$36="","",
IF(OR($H$36="Corrupción",$H$36="Lavado de Activos",$H$36="Financiación del Terrorismo",$H$36="Trámites, OPAs y Consultas de Acceso a la Información Pública"),"No Aplica",'5. Valoración de Controles'!K37))</f>
        <v/>
      </c>
      <c r="AA37" s="66" t="str">
        <f>IF($H$36="","",
IF(OR($H$36="Corrupción",$H$36="Lavado de Activos",$H$36="Financiación del Terrorismo",$H$36="Trámites, OPAs y Consultas de Acceso a la Información Pública"),"No Aplica",'5. Valoración de Controles'!L37))</f>
        <v/>
      </c>
      <c r="AB37" s="66" t="str">
        <f>IF($H$36="","",
IF(OR($H$36="Corrupción",$H$36="Lavado de Activos",$H$36="Financiación del Terrorismo",$H$36="Trámites, OPAs y Consultas de Acceso a la Información Pública"),"No Aplica",'5. Valoración de Controles'!M37))</f>
        <v/>
      </c>
      <c r="AC37" s="66" t="str">
        <f>IF($H$36="","",
IF(OR($H$36="Corrupción",$H$36="Lavado de Activos",$H$36="Financiación del Terrorismo",$H$36="Trámites, OPAs y Consultas de Acceso a la Información Pública"),"No Aplica",'5. Valoración de Controles'!N37))</f>
        <v/>
      </c>
      <c r="AD37" s="66" t="str">
        <f>IF($H$36="","",
IF(OR($H$36="Corrupción",$H$36="Lavado de Activos",$H$36="Financiación del Terrorismo",$H$36="Trámites, OPAs y Consultas de Acceso a la Información Pública"),"No Aplica",'5. Valoración de Controles'!O37))</f>
        <v/>
      </c>
      <c r="AE37" s="66" t="str">
        <f>IF($H$36="","",
IF(OR($H$36="Corrupción",$H$36="Lavado de Activos",$H$36="Financiación del Terrorismo",$H$36="Trámites, OPAs y Consultas de Acceso a la Información Pública"),"No Aplica",'5. Valoración de Controles'!P37))</f>
        <v/>
      </c>
      <c r="AF37" s="66" t="str">
        <f>IF($H$36="","",
IF(OR($H$36="Corrupción",$H$36="Lavado de Activos",$H$36="Financiación del Terrorismo",$H$36="Trámites, OPAs y Consultas de Acceso a la Información Pública"),"No Aplica",'5. Valoración de Controles'!Q37))</f>
        <v/>
      </c>
      <c r="AG37" s="73" t="str">
        <f>IF($H$36="","",
IF(OR($H$36="Corrupción",$H$36="Lavado de Activos",$H$36="Financiación del Terrorismo",$H$36="Corrupción en Trámites, OPAs y Consultas de Acceso a la Información Pública"),"No Aplica",'5. Valoración de Controles'!R37))</f>
        <v/>
      </c>
      <c r="AH37" s="130"/>
      <c r="AI37" s="190"/>
      <c r="AJ37" s="130"/>
      <c r="AK37" s="190"/>
      <c r="AL37" s="128"/>
      <c r="AM37" s="132"/>
      <c r="AN37" s="188"/>
      <c r="AO37" s="192"/>
      <c r="AP37" s="194"/>
      <c r="AQ37" s="187"/>
      <c r="AR37" s="194"/>
    </row>
    <row r="38" spans="1:73" ht="31.5" customHeight="1" x14ac:dyDescent="0.3">
      <c r="A38" s="133"/>
      <c r="B38" s="134"/>
      <c r="C38" s="134"/>
      <c r="D38" s="134"/>
      <c r="E38" s="134"/>
      <c r="F38" s="134"/>
      <c r="G38" s="134"/>
      <c r="H38" s="134"/>
      <c r="I38" s="134"/>
      <c r="J38" s="134"/>
      <c r="K38" s="130"/>
      <c r="L38" s="131"/>
      <c r="M38" s="134"/>
      <c r="N38" s="130"/>
      <c r="O38" s="131"/>
      <c r="P38" s="128"/>
      <c r="Q38" s="72" t="str">
        <f>IF($H$36="","",
IF(OR($H$36="Corrupción",$H$36="Lavado de Activos",$H$36="Financiación del Terrorismo",$H$36="Corrupción en Trámites, OPAs y Consultas de Acceso a la Información Pública"),"No Aplica",'5. Valoración de Controles'!H38))</f>
        <v/>
      </c>
      <c r="R38" s="72" t="str">
        <f>IF($H$36="","",
IF(OR($H$36="Corrupción",$H$36="Lavado de Activos",$H$36="Financiación del Terrorismo",$H$36="Corrupción en Trámites, OPAs y Consultas de Acceso a la Información Pública"),'6.Valoración Control Corrupción'!E38,"No Aplica"))</f>
        <v/>
      </c>
      <c r="S38" s="72" t="str">
        <f>IF($H$36="","",
IF(OR($H$36="Corrupción",$H$36="Lavado de Activos",$H$36="Financiación del Terrorismo",$H$36="Corrupción en Trámites, OPAs y Consultas de Acceso a la Información Pública"),'6.Valoración Control Corrupción'!F38,"No Aplica"))</f>
        <v/>
      </c>
      <c r="T38" s="72" t="str">
        <f>IF($H$36="","",
IF(OR($H$36="Corrupción",$H$36="Lavado de Activos",$H$36="Financiación del Terrorismo",$H$36="Corrupción en Trámites, OPAs y Consultas de Acceso a la Información Pública"),'6.Valoración Control Corrupción'!G38,"No Aplica"))</f>
        <v/>
      </c>
      <c r="U38" s="72" t="str">
        <f>IF($H$36="","",
IF(OR($H$36="Corrupción",$H$36="Lavado de Activos",$H$36="Financiación del Terrorismo",$H$36="Corrupción en Trámites, OPAs y Consultas de Acceso a la Información Pública"),'6.Valoración Control Corrupción'!H38,"No Aplica"))</f>
        <v/>
      </c>
      <c r="V38" s="72" t="str">
        <f>IF($H$36="","",
IF(OR($H$36="Corrupción",$H$36="Lavado de Activos",$H$36="Financiación del Terrorismo",$H$36="Corrupción en Trámites, OPAs y Consultas de Acceso a la Información Pública"),'6.Valoración Control Corrupción'!I38,"No Aplica"))</f>
        <v/>
      </c>
      <c r="W38" s="72" t="str">
        <f>IF($H$36="","",
IF(OR($H$36="Corrupción",$H$36="Lavado de Activos",$H$36="Financiación del Terrorismo",$H$36="Corrupción en Trámites, OPAs y Consultas de Acceso a la Información Pública"),'6.Valoración Control Corrupción'!J38,"No Aplica"))</f>
        <v/>
      </c>
      <c r="X38" s="66" t="str">
        <f>IF($H$36="","",
IF(OR($H$36="Corrupción",$H$36="Lavado de Activos",$H$36="Financiación del Terrorismo",$H$36="Trámites, OPAs y Consultas de Acceso a la Información Pública"),"No Aplica",'5. Valoración de Controles'!I38))</f>
        <v/>
      </c>
      <c r="Y38" s="66" t="str">
        <f>IF($H$36="","",
IF(OR($H$36="Corrupción",$H$36="Lavado de Activos",$H$36="Financiación del Terrorismo",$H$36="Trámites, OPAs y Consultas de Acceso a la Información Pública"),"No Aplica",'5. Valoración de Controles'!J38))</f>
        <v/>
      </c>
      <c r="Z38" s="66" t="str">
        <f>IF($H$36="","",
IF(OR($H$36="Corrupción",$H$36="Lavado de Activos",$H$36="Financiación del Terrorismo",$H$36="Trámites, OPAs y Consultas de Acceso a la Información Pública"),"No Aplica",'5. Valoración de Controles'!K38))</f>
        <v/>
      </c>
      <c r="AA38" s="66" t="str">
        <f>IF($H$36="","",
IF(OR($H$36="Corrupción",$H$36="Lavado de Activos",$H$36="Financiación del Terrorismo",$H$36="Trámites, OPAs y Consultas de Acceso a la Información Pública"),"No Aplica",'5. Valoración de Controles'!L38))</f>
        <v/>
      </c>
      <c r="AB38" s="66" t="str">
        <f>IF($H$36="","",
IF(OR($H$36="Corrupción",$H$36="Lavado de Activos",$H$36="Financiación del Terrorismo",$H$36="Trámites, OPAs y Consultas de Acceso a la Información Pública"),"No Aplica",'5. Valoración de Controles'!M38))</f>
        <v/>
      </c>
      <c r="AC38" s="66" t="str">
        <f>IF($H$36="","",
IF(OR($H$36="Corrupción",$H$36="Lavado de Activos",$H$36="Financiación del Terrorismo",$H$36="Trámites, OPAs y Consultas de Acceso a la Información Pública"),"No Aplica",'5. Valoración de Controles'!N38))</f>
        <v/>
      </c>
      <c r="AD38" s="66" t="str">
        <f>IF($H$36="","",
IF(OR($H$36="Corrupción",$H$36="Lavado de Activos",$H$36="Financiación del Terrorismo",$H$36="Trámites, OPAs y Consultas de Acceso a la Información Pública"),"No Aplica",'5. Valoración de Controles'!O38))</f>
        <v/>
      </c>
      <c r="AE38" s="66" t="str">
        <f>IF($H$36="","",
IF(OR($H$36="Corrupción",$H$36="Lavado de Activos",$H$36="Financiación del Terrorismo",$H$36="Trámites, OPAs y Consultas de Acceso a la Información Pública"),"No Aplica",'5. Valoración de Controles'!P38))</f>
        <v/>
      </c>
      <c r="AF38" s="66" t="str">
        <f>IF($H$36="","",
IF(OR($H$36="Corrupción",$H$36="Lavado de Activos",$H$36="Financiación del Terrorismo",$H$36="Trámites, OPAs y Consultas de Acceso a la Información Pública"),"No Aplica",'5. Valoración de Controles'!Q38))</f>
        <v/>
      </c>
      <c r="AG38" s="73" t="str">
        <f>IF($H$36="","",
IF(OR($H$36="Corrupción",$H$36="Lavado de Activos",$H$36="Financiación del Terrorismo",$H$36="Corrupción en Trámites, OPAs y Consultas de Acceso a la Información Pública"),"No Aplica",'5. Valoración de Controles'!R38))</f>
        <v/>
      </c>
      <c r="AH38" s="130"/>
      <c r="AI38" s="190"/>
      <c r="AJ38" s="130"/>
      <c r="AK38" s="190"/>
      <c r="AL38" s="128"/>
      <c r="AM38" s="132"/>
      <c r="AN38" s="188"/>
      <c r="AO38" s="192"/>
      <c r="AP38" s="194"/>
      <c r="AQ38" s="187"/>
      <c r="AR38" s="194"/>
    </row>
    <row r="39" spans="1:73" ht="31.5" customHeight="1" x14ac:dyDescent="0.3">
      <c r="A39" s="133">
        <v>11</v>
      </c>
      <c r="B39" s="134" t="str">
        <f>'2. Identificación del Riesgo'!B39:B41</f>
        <v/>
      </c>
      <c r="C39" s="134" t="str">
        <f>IF('2. Identificación del Riesgo'!C39:C41="","",'2. Identificación del Riesgo'!C39:C41)</f>
        <v/>
      </c>
      <c r="D39" s="134" t="str">
        <f>IF('2. Identificación del Riesgo'!D39:D41="","",'2. Identificación del Riesgo'!D39:D41)</f>
        <v/>
      </c>
      <c r="E39" s="134" t="str">
        <f>IF('2. Identificación del Riesgo'!E39:E41="","",'2. Identificación del Riesgo'!E39:E41)</f>
        <v/>
      </c>
      <c r="F39" s="134" t="str">
        <f>IF('2. Identificación del Riesgo'!F39:F41="","",'2. Identificación del Riesgo'!F39:F41)</f>
        <v/>
      </c>
      <c r="G39" s="134" t="str">
        <f>IF('2. Identificación del Riesgo'!G39:G41="","",'2. Identificación del Riesgo'!G39:G41)</f>
        <v/>
      </c>
      <c r="H39" s="134" t="str">
        <f>IF('2. Identificación del Riesgo'!H39:H41="","",'2. Identificación del Riesgo'!H39:H41)</f>
        <v/>
      </c>
      <c r="I39" s="134" t="str">
        <f>IF('2. Identificación del Riesgo'!I39:I41="","",'2. Identificación del Riesgo'!I39:I41)</f>
        <v/>
      </c>
      <c r="J39" s="134" t="str">
        <f>IF('2. Identificación del Riesgo'!J39:J41="","",'2. Identificación del Riesgo'!J39:J41)</f>
        <v/>
      </c>
      <c r="K39" s="130" t="str">
        <f>'2. Identificación del Riesgo'!K39:K41</f>
        <v/>
      </c>
      <c r="L39" s="131" t="str">
        <f>'2. Identificación del Riesgo'!L39:L41</f>
        <v/>
      </c>
      <c r="M39" s="13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130" t="str">
        <f>'2. Identificación del Riesgo'!N39:N41</f>
        <v/>
      </c>
      <c r="O39" s="131" t="str">
        <f>'2. Identificación del Riesgo'!O39:O41</f>
        <v/>
      </c>
      <c r="P39" s="128" t="str">
        <f>'2. Identificación del Riesgo'!P39:P41</f>
        <v/>
      </c>
      <c r="Q39" s="72" t="str">
        <f>IF($H$39="","",
IF(OR($H$39="Corrupción",$H$39="Lavado de Activos",$H$39="Financiación del Terrorismo",$H$39="Corrupción en Trámites, OPAs y Consultas de Acceso a la Información Pública"),"No Aplica",'5. Valoración de Controles'!H39))</f>
        <v/>
      </c>
      <c r="R39" s="72" t="str">
        <f>IF($H$39="","",
IF(OR($H$39="Corrupción",$H$39="Lavado de Activos",$H$39="Financiación del Terrorismo",$H$39="Corrupción en Trámites, OPAs y Consultas de Acceso a la Información Pública"),'6.Valoración Control Corrupción'!E39,"No Aplica"))</f>
        <v/>
      </c>
      <c r="S39" s="72" t="str">
        <f>IF($H$39="","",
IF(OR($H$39="Corrupción",$H$39="Lavado de Activos",$H$39="Financiación del Terrorismo",$H$39="Corrupción en Trámites, OPAs y Consultas de Acceso a la Información Pública"),'6.Valoración Control Corrupción'!F39,"No Aplica"))</f>
        <v/>
      </c>
      <c r="T39" s="72" t="str">
        <f>IF($H$39="","",
IF(OR($H$39="Corrupción",$H$39="Lavado de Activos",$H$39="Financiación del Terrorismo",$H$39="Corrupción en Trámites, OPAs y Consultas de Acceso a la Información Pública"),'6.Valoración Control Corrupción'!G39,"No Aplica"))</f>
        <v/>
      </c>
      <c r="U39" s="72" t="str">
        <f>IF($H$39="","",
IF(OR($H$39="Corrupción",$H$39="Lavado de Activos",$H$39="Financiación del Terrorismo",$H$39="Corrupción en Trámites, OPAs y Consultas de Acceso a la Información Pública"),'6.Valoración Control Corrupción'!H39,"No Aplica"))</f>
        <v/>
      </c>
      <c r="V39" s="72" t="str">
        <f>IF($H$39="","",
IF(OR($H$39="Corrupción",$H$39="Lavado de Activos",$H$39="Financiación del Terrorismo",$H$39="Corrupción en Trámites, OPAs y Consultas de Acceso a la Información Pública"),'6.Valoración Control Corrupción'!I39,"No Aplica"))</f>
        <v/>
      </c>
      <c r="W39" s="72" t="str">
        <f>IF($H$39="","",
IF(OR($H$39="Corrupción",$H$39="Lavado de Activos",$H$39="Financiación del Terrorismo",$H$39="Corrupción en Trámites, OPAs y Consultas de Acceso a la Información Pública"),'6.Valoración Control Corrupción'!J39,"No Aplica"))</f>
        <v/>
      </c>
      <c r="X39" s="65" t="str">
        <f>IF($H$39="","",
IF(OR($H$39="Corrupción",$H$39="Lavado de Activos",$H$39="Financiación del Terrorismo",$H$39="Trámites, OPAs y Consultas de Acceso a la Información Pública"),"No Aplica",'5. Valoración de Controles'!I39))</f>
        <v/>
      </c>
      <c r="Y39" s="66" t="str">
        <f>IF($H$39="","",
IF(OR($H$39="Corrupción",$H$39="Lavado de Activos",$H$39="Financiación del Terrorismo",$H$39="Trámites, OPAs y Consultas de Acceso a la Información Pública"),"No Aplica",'5. Valoración de Controles'!J39))</f>
        <v/>
      </c>
      <c r="Z39" s="66" t="str">
        <f>IF($H$39="","",
IF(OR($H$39="Corrupción",$H$39="Lavado de Activos",$H$39="Financiación del Terrorismo",$H$39="Trámites, OPAs y Consultas de Acceso a la Información Pública"),"No Aplica",'5. Valoración de Controles'!K39))</f>
        <v/>
      </c>
      <c r="AA39" s="66" t="str">
        <f>IF($H$39="","",
IF(OR($H$39="Corrupción",$H$39="Lavado de Activos",$H$39="Financiación del Terrorismo",$H$39="Trámites, OPAs y Consultas de Acceso a la Información Pública"),"No Aplica",'5. Valoración de Controles'!L39))</f>
        <v/>
      </c>
      <c r="AB39" s="66" t="str">
        <f>IF($H$39="","",
IF(OR($H$39="Corrupción",$H$39="Lavado de Activos",$H$39="Financiación del Terrorismo",$H$39="Trámites, OPAs y Consultas de Acceso a la Información Pública"),"No Aplica",'5. Valoración de Controles'!M39))</f>
        <v/>
      </c>
      <c r="AC39" s="66" t="str">
        <f>IF($H$39="","",
IF(OR($H$39="Corrupción",$H$39="Lavado de Activos",$H$39="Financiación del Terrorismo",$H$39="Trámites, OPAs y Consultas de Acceso a la Información Pública"),"No Aplica",'5. Valoración de Controles'!N39))</f>
        <v/>
      </c>
      <c r="AD39" s="66" t="str">
        <f>IF($H$39="","",
IF(OR($H$39="Corrupción",$H$39="Lavado de Activos",$H$39="Financiación del Terrorismo",$H$39="Trámites, OPAs y Consultas de Acceso a la Información Pública"),"No Aplica",'5. Valoración de Controles'!O39))</f>
        <v/>
      </c>
      <c r="AE39" s="66" t="str">
        <f>IF($H$39="","",
IF(OR($H$39="Corrupción",$H$39="Lavado de Activos",$H$39="Financiación del Terrorismo",$H$39="Trámites, OPAs y Consultas de Acceso a la Información Pública"),"No Aplica",'5. Valoración de Controles'!P39))</f>
        <v/>
      </c>
      <c r="AF39" s="66" t="str">
        <f>IF($H$39="","",
IF(OR($H$39="Corrupción",$H$39="Lavado de Activos",$H$39="Financiación del Terrorismo",$H$39="Trámites, OPAs y Consultas de Acceso a la Información Pública"),"No Aplica",'5. Valoración de Controles'!Q39))</f>
        <v/>
      </c>
      <c r="AG39" s="73" t="str">
        <f>IF($H$39="","",
IF(OR($H$39="Corrupción",$H$39="Lavado de Activos",$H$39="Financiación del Terrorismo",$H$39="Corrupción en Trámites, OPAs y Consultas de Acceso a la Información Pública"),"No Aplica",'5. Valoración de Controles'!R39))</f>
        <v/>
      </c>
      <c r="AH39" s="130"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89"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130"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89"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128" t="str">
        <f t="shared" ref="AL39" si="27">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32"/>
      <c r="AN39" s="159" t="str">
        <f t="shared" ref="AN39" si="28">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91"/>
      <c r="AP39" s="193"/>
      <c r="AQ39" s="186" t="str">
        <f t="shared" ref="AQ39" si="29">IF(AO39="","","∑ Peso porcentual de cada acción definida")</f>
        <v/>
      </c>
      <c r="AR39" s="129"/>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row>
    <row r="40" spans="1:73" ht="31.5" customHeight="1" x14ac:dyDescent="0.3">
      <c r="A40" s="133"/>
      <c r="B40" s="134"/>
      <c r="C40" s="134"/>
      <c r="D40" s="134"/>
      <c r="E40" s="134"/>
      <c r="F40" s="134"/>
      <c r="G40" s="134"/>
      <c r="H40" s="134"/>
      <c r="I40" s="134"/>
      <c r="J40" s="134"/>
      <c r="K40" s="130"/>
      <c r="L40" s="131"/>
      <c r="M40" s="134"/>
      <c r="N40" s="130"/>
      <c r="O40" s="131"/>
      <c r="P40" s="128"/>
      <c r="Q40" s="72" t="str">
        <f>IF($H$39="","",
IF(OR($H$39="Corrupción",$H$39="Lavado de Activos",$H$39="Financiación del Terrorismo",$H$39="Corrupción en Trámites, OPAs y Consultas de Acceso a la Información Pública"),"No Aplica",'5. Valoración de Controles'!H40))</f>
        <v/>
      </c>
      <c r="R40" s="72" t="str">
        <f>IF($H$39="","",
IF(OR($H$39="Corrupción",$H$39="Lavado de Activos",$H$39="Financiación del Terrorismo",$H$39="Corrupción en Trámites, OPAs y Consultas de Acceso a la Información Pública"),'6.Valoración Control Corrupción'!E40,"No Aplica"))</f>
        <v/>
      </c>
      <c r="S40" s="72" t="str">
        <f>IF($H$39="","",
IF(OR($H$39="Corrupción",$H$39="Lavado de Activos",$H$39="Financiación del Terrorismo",$H$39="Corrupción en Trámites, OPAs y Consultas de Acceso a la Información Pública"),'6.Valoración Control Corrupción'!F40,"No Aplica"))</f>
        <v/>
      </c>
      <c r="T40" s="72" t="str">
        <f>IF($H$39="","",
IF(OR($H$39="Corrupción",$H$39="Lavado de Activos",$H$39="Financiación del Terrorismo",$H$39="Corrupción en Trámites, OPAs y Consultas de Acceso a la Información Pública"),'6.Valoración Control Corrupción'!G40,"No Aplica"))</f>
        <v/>
      </c>
      <c r="U40" s="72" t="str">
        <f>IF($H$39="","",
IF(OR($H$39="Corrupción",$H$39="Lavado de Activos",$H$39="Financiación del Terrorismo",$H$39="Corrupción en Trámites, OPAs y Consultas de Acceso a la Información Pública"),'6.Valoración Control Corrupción'!H40,"No Aplica"))</f>
        <v/>
      </c>
      <c r="V40" s="72" t="str">
        <f>IF($H$39="","",
IF(OR($H$39="Corrupción",$H$39="Lavado de Activos",$H$39="Financiación del Terrorismo",$H$39="Corrupción en Trámites, OPAs y Consultas de Acceso a la Información Pública"),'6.Valoración Control Corrupción'!I40,"No Aplica"))</f>
        <v/>
      </c>
      <c r="W40" s="72" t="str">
        <f>IF($H$39="","",
IF(OR($H$39="Corrupción",$H$39="Lavado de Activos",$H$39="Financiación del Terrorismo",$H$39="Corrupción en Trámites, OPAs y Consultas de Acceso a la Información Pública"),'6.Valoración Control Corrupción'!J40,"No Aplica"))</f>
        <v/>
      </c>
      <c r="X40" s="66" t="str">
        <f>IF($H$39="","",
IF(OR($H$39="Corrupción",$H$39="Lavado de Activos",$H$39="Financiación del Terrorismo",$H$39="Trámites, OPAs y Consultas de Acceso a la Información Pública"),"No Aplica",'5. Valoración de Controles'!I40))</f>
        <v/>
      </c>
      <c r="Y40" s="66" t="str">
        <f>IF($H$39="","",
IF(OR($H$39="Corrupción",$H$39="Lavado de Activos",$H$39="Financiación del Terrorismo",$H$39="Trámites, OPAs y Consultas de Acceso a la Información Pública"),"No Aplica",'5. Valoración de Controles'!J40))</f>
        <v/>
      </c>
      <c r="Z40" s="66" t="str">
        <f>IF($H$39="","",
IF(OR($H$39="Corrupción",$H$39="Lavado de Activos",$H$39="Financiación del Terrorismo",$H$39="Trámites, OPAs y Consultas de Acceso a la Información Pública"),"No Aplica",'5. Valoración de Controles'!K40))</f>
        <v/>
      </c>
      <c r="AA40" s="66" t="str">
        <f>IF($H$39="","",
IF(OR($H$39="Corrupción",$H$39="Lavado de Activos",$H$39="Financiación del Terrorismo",$H$39="Trámites, OPAs y Consultas de Acceso a la Información Pública"),"No Aplica",'5. Valoración de Controles'!L40))</f>
        <v/>
      </c>
      <c r="AB40" s="66" t="str">
        <f>IF($H$39="","",
IF(OR($H$39="Corrupción",$H$39="Lavado de Activos",$H$39="Financiación del Terrorismo",$H$39="Trámites, OPAs y Consultas de Acceso a la Información Pública"),"No Aplica",'5. Valoración de Controles'!M40))</f>
        <v/>
      </c>
      <c r="AC40" s="66" t="str">
        <f>IF($H$39="","",
IF(OR($H$39="Corrupción",$H$39="Lavado de Activos",$H$39="Financiación del Terrorismo",$H$39="Trámites, OPAs y Consultas de Acceso a la Información Pública"),"No Aplica",'5. Valoración de Controles'!N40))</f>
        <v/>
      </c>
      <c r="AD40" s="66" t="str">
        <f>IF($H$39="","",
IF(OR($H$39="Corrupción",$H$39="Lavado de Activos",$H$39="Financiación del Terrorismo",$H$39="Trámites, OPAs y Consultas de Acceso a la Información Pública"),"No Aplica",'5. Valoración de Controles'!O40))</f>
        <v/>
      </c>
      <c r="AE40" s="66" t="str">
        <f>IF($H$39="","",
IF(OR($H$39="Corrupción",$H$39="Lavado de Activos",$H$39="Financiación del Terrorismo",$H$39="Trámites, OPAs y Consultas de Acceso a la Información Pública"),"No Aplica",'5. Valoración de Controles'!P40))</f>
        <v/>
      </c>
      <c r="AF40" s="66" t="str">
        <f>IF($H$39="","",
IF(OR($H$39="Corrupción",$H$39="Lavado de Activos",$H$39="Financiación del Terrorismo",$H$39="Trámites, OPAs y Consultas de Acceso a la Información Pública"),"No Aplica",'5. Valoración de Controles'!Q40))</f>
        <v/>
      </c>
      <c r="AG40" s="73" t="str">
        <f>IF($H$39="","",
IF(OR($H$39="Corrupción",$H$39="Lavado de Activos",$H$39="Financiación del Terrorismo",$H$39="Corrupción en Trámites, OPAs y Consultas de Acceso a la Información Pública"),"No Aplica",'5. Valoración de Controles'!R40))</f>
        <v/>
      </c>
      <c r="AH40" s="130"/>
      <c r="AI40" s="190"/>
      <c r="AJ40" s="130"/>
      <c r="AK40" s="190"/>
      <c r="AL40" s="128"/>
      <c r="AM40" s="132"/>
      <c r="AN40" s="188"/>
      <c r="AO40" s="192"/>
      <c r="AP40" s="194"/>
      <c r="AQ40" s="187"/>
      <c r="AR40" s="194"/>
    </row>
    <row r="41" spans="1:73" ht="31.5" customHeight="1" x14ac:dyDescent="0.3">
      <c r="A41" s="133"/>
      <c r="B41" s="134"/>
      <c r="C41" s="134"/>
      <c r="D41" s="134"/>
      <c r="E41" s="134"/>
      <c r="F41" s="134"/>
      <c r="G41" s="134"/>
      <c r="H41" s="134"/>
      <c r="I41" s="134"/>
      <c r="J41" s="134"/>
      <c r="K41" s="130"/>
      <c r="L41" s="131"/>
      <c r="M41" s="134"/>
      <c r="N41" s="130"/>
      <c r="O41" s="131"/>
      <c r="P41" s="128"/>
      <c r="Q41" s="72" t="str">
        <f>IF($H$39="","",
IF(OR($H$39="Corrupción",$H$39="Lavado de Activos",$H$39="Financiación del Terrorismo",$H$39="Corrupción en Trámites, OPAs y Consultas de Acceso a la Información Pública"),"No Aplica",'5. Valoración de Controles'!H41))</f>
        <v/>
      </c>
      <c r="R41" s="72" t="str">
        <f>IF($H$39="","",
IF(OR($H$39="Corrupción",$H$39="Lavado de Activos",$H$39="Financiación del Terrorismo",$H$39="Corrupción en Trámites, OPAs y Consultas de Acceso a la Información Pública"),'6.Valoración Control Corrupción'!E41,"No Aplica"))</f>
        <v/>
      </c>
      <c r="S41" s="72" t="str">
        <f>IF($H$39="","",
IF(OR($H$39="Corrupción",$H$39="Lavado de Activos",$H$39="Financiación del Terrorismo",$H$39="Corrupción en Trámites, OPAs y Consultas de Acceso a la Información Pública"),'6.Valoración Control Corrupción'!F41,"No Aplica"))</f>
        <v/>
      </c>
      <c r="T41" s="72" t="str">
        <f>IF($H$39="","",
IF(OR($H$39="Corrupción",$H$39="Lavado de Activos",$H$39="Financiación del Terrorismo",$H$39="Corrupción en Trámites, OPAs y Consultas de Acceso a la Información Pública"),'6.Valoración Control Corrupción'!G41,"No Aplica"))</f>
        <v/>
      </c>
      <c r="U41" s="72" t="str">
        <f>IF($H$39="","",
IF(OR($H$39="Corrupción",$H$39="Lavado de Activos",$H$39="Financiación del Terrorismo",$H$39="Corrupción en Trámites, OPAs y Consultas de Acceso a la Información Pública"),'6.Valoración Control Corrupción'!H41,"No Aplica"))</f>
        <v/>
      </c>
      <c r="V41" s="72" t="str">
        <f>IF($H$39="","",
IF(OR($H$39="Corrupción",$H$39="Lavado de Activos",$H$39="Financiación del Terrorismo",$H$39="Corrupción en Trámites, OPAs y Consultas de Acceso a la Información Pública"),'6.Valoración Control Corrupción'!I41,"No Aplica"))</f>
        <v/>
      </c>
      <c r="W41" s="72" t="str">
        <f>IF($H$39="","",
IF(OR($H$39="Corrupción",$H$39="Lavado de Activos",$H$39="Financiación del Terrorismo",$H$39="Corrupción en Trámites, OPAs y Consultas de Acceso a la Información Pública"),'6.Valoración Control Corrupción'!J41,"No Aplica"))</f>
        <v/>
      </c>
      <c r="X41" s="66" t="str">
        <f>IF($H$39="","",
IF(OR($H$39="Corrupción",$H$39="Lavado de Activos",$H$39="Financiación del Terrorismo",$H$39="Trámites, OPAs y Consultas de Acceso a la Información Pública"),"No Aplica",'5. Valoración de Controles'!I41))</f>
        <v/>
      </c>
      <c r="Y41" s="66" t="str">
        <f>IF($H$39="","",
IF(OR($H$39="Corrupción",$H$39="Lavado de Activos",$H$39="Financiación del Terrorismo",$H$39="Trámites, OPAs y Consultas de Acceso a la Información Pública"),"No Aplica",'5. Valoración de Controles'!J41))</f>
        <v/>
      </c>
      <c r="Z41" s="66" t="str">
        <f>IF($H$39="","",
IF(OR($H$39="Corrupción",$H$39="Lavado de Activos",$H$39="Financiación del Terrorismo",$H$39="Trámites, OPAs y Consultas de Acceso a la Información Pública"),"No Aplica",'5. Valoración de Controles'!K41))</f>
        <v/>
      </c>
      <c r="AA41" s="66" t="str">
        <f>IF($H$39="","",
IF(OR($H$39="Corrupción",$H$39="Lavado de Activos",$H$39="Financiación del Terrorismo",$H$39="Trámites, OPAs y Consultas de Acceso a la Información Pública"),"No Aplica",'5. Valoración de Controles'!L41))</f>
        <v/>
      </c>
      <c r="AB41" s="66" t="str">
        <f>IF($H$39="","",
IF(OR($H$39="Corrupción",$H$39="Lavado de Activos",$H$39="Financiación del Terrorismo",$H$39="Trámites, OPAs y Consultas de Acceso a la Información Pública"),"No Aplica",'5. Valoración de Controles'!M41))</f>
        <v/>
      </c>
      <c r="AC41" s="66" t="str">
        <f>IF($H$39="","",
IF(OR($H$39="Corrupción",$H$39="Lavado de Activos",$H$39="Financiación del Terrorismo",$H$39="Trámites, OPAs y Consultas de Acceso a la Información Pública"),"No Aplica",'5. Valoración de Controles'!N41))</f>
        <v/>
      </c>
      <c r="AD41" s="66" t="str">
        <f>IF($H$39="","",
IF(OR($H$39="Corrupción",$H$39="Lavado de Activos",$H$39="Financiación del Terrorismo",$H$39="Trámites, OPAs y Consultas de Acceso a la Información Pública"),"No Aplica",'5. Valoración de Controles'!O41))</f>
        <v/>
      </c>
      <c r="AE41" s="66" t="str">
        <f>IF($H$39="","",
IF(OR($H$39="Corrupción",$H$39="Lavado de Activos",$H$39="Financiación del Terrorismo",$H$39="Trámites, OPAs y Consultas de Acceso a la Información Pública"),"No Aplica",'5. Valoración de Controles'!P41))</f>
        <v/>
      </c>
      <c r="AF41" s="66" t="str">
        <f>IF($H$39="","",
IF(OR($H$39="Corrupción",$H$39="Lavado de Activos",$H$39="Financiación del Terrorismo",$H$39="Trámites, OPAs y Consultas de Acceso a la Información Pública"),"No Aplica",'5. Valoración de Controles'!Q41))</f>
        <v/>
      </c>
      <c r="AG41" s="73" t="str">
        <f>IF($H$39="","",
IF(OR($H$39="Corrupción",$H$39="Lavado de Activos",$H$39="Financiación del Terrorismo",$H$39="Corrupción en Trámites, OPAs y Consultas de Acceso a la Información Pública"),"No Aplica",'5. Valoración de Controles'!R41))</f>
        <v/>
      </c>
      <c r="AH41" s="130"/>
      <c r="AI41" s="190"/>
      <c r="AJ41" s="130"/>
      <c r="AK41" s="190"/>
      <c r="AL41" s="128"/>
      <c r="AM41" s="132"/>
      <c r="AN41" s="188"/>
      <c r="AO41" s="192"/>
      <c r="AP41" s="194"/>
      <c r="AQ41" s="187"/>
      <c r="AR41" s="194"/>
    </row>
    <row r="42" spans="1:73" ht="31.5" customHeight="1" x14ac:dyDescent="0.3">
      <c r="A42" s="133">
        <v>12</v>
      </c>
      <c r="B42" s="134" t="str">
        <f>'2. Identificación del Riesgo'!B42:B44</f>
        <v/>
      </c>
      <c r="C42" s="134" t="str">
        <f>IF('2. Identificación del Riesgo'!C42:C44="","",'2. Identificación del Riesgo'!C42:C44)</f>
        <v/>
      </c>
      <c r="D42" s="134" t="str">
        <f>IF('2. Identificación del Riesgo'!D42:D44="","",'2. Identificación del Riesgo'!D42:D44)</f>
        <v/>
      </c>
      <c r="E42" s="134" t="str">
        <f>IF('2. Identificación del Riesgo'!E42:E44="","",'2. Identificación del Riesgo'!E42:E44)</f>
        <v/>
      </c>
      <c r="F42" s="134" t="str">
        <f>IF('2. Identificación del Riesgo'!F42:F44="","",'2. Identificación del Riesgo'!F42:F44)</f>
        <v/>
      </c>
      <c r="G42" s="134" t="str">
        <f>IF('2. Identificación del Riesgo'!G42:G44="","",'2. Identificación del Riesgo'!G42:G44)</f>
        <v/>
      </c>
      <c r="H42" s="134" t="str">
        <f>IF('2. Identificación del Riesgo'!H42:H44="","",'2. Identificación del Riesgo'!H42:H44)</f>
        <v/>
      </c>
      <c r="I42" s="134" t="str">
        <f>IF('2. Identificación del Riesgo'!I42:I44="","",'2. Identificación del Riesgo'!I42:I44)</f>
        <v/>
      </c>
      <c r="J42" s="134" t="str">
        <f>IF('2. Identificación del Riesgo'!J42:J44="","",'2. Identificación del Riesgo'!J42:J44)</f>
        <v/>
      </c>
      <c r="K42" s="130" t="str">
        <f>'2. Identificación del Riesgo'!K42:K44</f>
        <v/>
      </c>
      <c r="L42" s="131" t="str">
        <f>'2. Identificación del Riesgo'!L42:L44</f>
        <v/>
      </c>
      <c r="M42" s="13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130" t="str">
        <f>'2. Identificación del Riesgo'!N42:N44</f>
        <v/>
      </c>
      <c r="O42" s="131" t="str">
        <f>'2. Identificación del Riesgo'!O42:O44</f>
        <v/>
      </c>
      <c r="P42" s="128" t="str">
        <f>'2. Identificación del Riesgo'!P42:P44</f>
        <v/>
      </c>
      <c r="Q42" s="72" t="str">
        <f>IF($H$42="","",
IF(OR($H$42="Corrupción",$H$42="Lavado de Activos",$H$42="Financiación del Terrorismo",$H$42="Corrupción en Trámites, OPAs y Consultas de Acceso a la Información Pública"),"No Aplica",'5. Valoración de Controles'!H42))</f>
        <v/>
      </c>
      <c r="R42" s="72" t="str">
        <f>IF($H$42="","",
IF(OR($H$42="Corrupción",$H$42="Lavado de Activos",$H$42="Financiación del Terrorismo",$H$42="Corrupción en Trámites, OPAs y Consultas de Acceso a la Información Pública"),'6.Valoración Control Corrupción'!E42,"No Aplica"))</f>
        <v/>
      </c>
      <c r="S42" s="72" t="str">
        <f>IF($H$42="","",
IF(OR($H$42="Corrupción",$H$42="Lavado de Activos",$H$42="Financiación del Terrorismo",$H$42="Corrupción en Trámites, OPAs y Consultas de Acceso a la Información Pública"),'6.Valoración Control Corrupción'!F42,"No Aplica"))</f>
        <v/>
      </c>
      <c r="T42" s="72" t="str">
        <f>IF($H$42="","",
IF(OR($H$42="Corrupción",$H$42="Lavado de Activos",$H$42="Financiación del Terrorismo",$H$42="Corrupción en Trámites, OPAs y Consultas de Acceso a la Información Pública"),'6.Valoración Control Corrupción'!G42,"No Aplica"))</f>
        <v/>
      </c>
      <c r="U42" s="72" t="str">
        <f>IF($H$42="","",
IF(OR($H$42="Corrupción",$H$42="Lavado de Activos",$H$42="Financiación del Terrorismo",$H$42="Corrupción en Trámites, OPAs y Consultas de Acceso a la Información Pública"),'6.Valoración Control Corrupción'!H42,"No Aplica"))</f>
        <v/>
      </c>
      <c r="V42" s="72" t="str">
        <f>IF($H$42="","",
IF(OR($H$42="Corrupción",$H$42="Lavado de Activos",$H$42="Financiación del Terrorismo",$H$42="Corrupción en Trámites, OPAs y Consultas de Acceso a la Información Pública"),'6.Valoración Control Corrupción'!I42,"No Aplica"))</f>
        <v/>
      </c>
      <c r="W42" s="72" t="str">
        <f>IF($H$42="","",
IF(OR($H$42="Corrupción",$H$42="Lavado de Activos",$H$42="Financiación del Terrorismo",$H$42="Corrupción en Trámites, OPAs y Consultas de Acceso a la Información Pública"),'6.Valoración Control Corrupción'!J42,"No Aplica"))</f>
        <v/>
      </c>
      <c r="X42" s="65" t="str">
        <f>IF($H$42="","",
IF(OR($H$42="Corrupción",$H$42="Lavado de Activos",$H$42="Financiación del Terrorismo",$H$42="Trámites, OPAs y Consultas de Acceso a la Información Pública"),"No Aplica",'5. Valoración de Controles'!I42))</f>
        <v/>
      </c>
      <c r="Y42" s="66" t="str">
        <f>IF($H$42="","",
IF(OR($H$42="Corrupción",$H$42="Lavado de Activos",$H$42="Financiación del Terrorismo",$H$42="Trámites, OPAs y Consultas de Acceso a la Información Pública"),"No Aplica",'5. Valoración de Controles'!J42))</f>
        <v/>
      </c>
      <c r="Z42" s="66" t="str">
        <f>IF($H$42="","",
IF(OR($H$42="Corrupción",$H$42="Lavado de Activos",$H$42="Financiación del Terrorismo",$H$42="Trámites, OPAs y Consultas de Acceso a la Información Pública"),"No Aplica",'5. Valoración de Controles'!K42))</f>
        <v/>
      </c>
      <c r="AA42" s="66" t="str">
        <f>IF($H$42="","",
IF(OR($H$42="Corrupción",$H$42="Lavado de Activos",$H$42="Financiación del Terrorismo",$H$42="Trámites, OPAs y Consultas de Acceso a la Información Pública"),"No Aplica",'5. Valoración de Controles'!L42))</f>
        <v/>
      </c>
      <c r="AB42" s="66" t="str">
        <f>IF($H$42="","",
IF(OR($H$42="Corrupción",$H$42="Lavado de Activos",$H$42="Financiación del Terrorismo",$H$42="Trámites, OPAs y Consultas de Acceso a la Información Pública"),"No Aplica",'5. Valoración de Controles'!M42))</f>
        <v/>
      </c>
      <c r="AC42" s="66" t="str">
        <f>IF($H$42="","",
IF(OR($H$42="Corrupción",$H$42="Lavado de Activos",$H$42="Financiación del Terrorismo",$H$42="Trámites, OPAs y Consultas de Acceso a la Información Pública"),"No Aplica",'5. Valoración de Controles'!N42))</f>
        <v/>
      </c>
      <c r="AD42" s="66" t="str">
        <f>IF($H$42="","",
IF(OR($H$42="Corrupción",$H$42="Lavado de Activos",$H$42="Financiación del Terrorismo",$H$42="Trámites, OPAs y Consultas de Acceso a la Información Pública"),"No Aplica",'5. Valoración de Controles'!O42))</f>
        <v/>
      </c>
      <c r="AE42" s="66" t="str">
        <f>IF($H$42="","",
IF(OR($H$42="Corrupción",$H$42="Lavado de Activos",$H$42="Financiación del Terrorismo",$H$42="Trámites, OPAs y Consultas de Acceso a la Información Pública"),"No Aplica",'5. Valoración de Controles'!P42))</f>
        <v/>
      </c>
      <c r="AF42" s="66" t="str">
        <f>IF($H$42="","",
IF(OR($H$42="Corrupción",$H$42="Lavado de Activos",$H$42="Financiación del Terrorismo",$H$42="Trámites, OPAs y Consultas de Acceso a la Información Pública"),"No Aplica",'5. Valoración de Controles'!Q42))</f>
        <v/>
      </c>
      <c r="AG42" s="73" t="str">
        <f>IF($H$42="","",
IF(OR($H$42="Corrupción",$H$42="Lavado de Activos",$H$42="Financiación del Terrorismo",$H$42="Corrupción en Trámites, OPAs y Consultas de Acceso a la Información Pública"),"No Aplica",'5. Valoración de Controles'!R42))</f>
        <v/>
      </c>
      <c r="AH42" s="130"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89"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130"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89"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128" t="str">
        <f t="shared" ref="AL42" si="30">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32"/>
      <c r="AN42" s="159" t="str">
        <f t="shared" ref="AN42" si="31">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91"/>
      <c r="AP42" s="193"/>
      <c r="AQ42" s="186" t="str">
        <f t="shared" ref="AQ42" si="32">IF(AO42="","","∑ Peso porcentual de cada acción definida")</f>
        <v/>
      </c>
      <c r="AR42" s="129"/>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row>
    <row r="43" spans="1:73" ht="31.5" customHeight="1" x14ac:dyDescent="0.3">
      <c r="A43" s="133"/>
      <c r="B43" s="134"/>
      <c r="C43" s="134"/>
      <c r="D43" s="134"/>
      <c r="E43" s="134"/>
      <c r="F43" s="134"/>
      <c r="G43" s="134"/>
      <c r="H43" s="134"/>
      <c r="I43" s="134"/>
      <c r="J43" s="134"/>
      <c r="K43" s="130"/>
      <c r="L43" s="131"/>
      <c r="M43" s="134"/>
      <c r="N43" s="130"/>
      <c r="O43" s="131"/>
      <c r="P43" s="128"/>
      <c r="Q43" s="72" t="str">
        <f>IF($H$42="","",
IF(OR($H$42="Corrupción",$H$42="Lavado de Activos",$H$42="Financiación del Terrorismo",$H$42="Corrupción en Trámites, OPAs y Consultas de Acceso a la Información Pública"),"No Aplica",'5. Valoración de Controles'!H43))</f>
        <v/>
      </c>
      <c r="R43" s="72" t="str">
        <f>IF($H$42="","",
IF(OR($H$42="Corrupción",$H$42="Lavado de Activos",$H$42="Financiación del Terrorismo",$H$42="Corrupción en Trámites, OPAs y Consultas de Acceso a la Información Pública"),'6.Valoración Control Corrupción'!E43,"No Aplica"))</f>
        <v/>
      </c>
      <c r="S43" s="72" t="str">
        <f>IF($H$42="","",
IF(OR($H$42="Corrupción",$H$42="Lavado de Activos",$H$42="Financiación del Terrorismo",$H$42="Corrupción en Trámites, OPAs y Consultas de Acceso a la Información Pública"),'6.Valoración Control Corrupción'!F43,"No Aplica"))</f>
        <v/>
      </c>
      <c r="T43" s="72" t="str">
        <f>IF($H$42="","",
IF(OR($H$42="Corrupción",$H$42="Lavado de Activos",$H$42="Financiación del Terrorismo",$H$42="Corrupción en Trámites, OPAs y Consultas de Acceso a la Información Pública"),'6.Valoración Control Corrupción'!G43,"No Aplica"))</f>
        <v/>
      </c>
      <c r="U43" s="72" t="str">
        <f>IF($H$42="","",
IF(OR($H$42="Corrupción",$H$42="Lavado de Activos",$H$42="Financiación del Terrorismo",$H$42="Corrupción en Trámites, OPAs y Consultas de Acceso a la Información Pública"),'6.Valoración Control Corrupción'!H43,"No Aplica"))</f>
        <v/>
      </c>
      <c r="V43" s="72" t="str">
        <f>IF($H$42="","",
IF(OR($H$42="Corrupción",$H$42="Lavado de Activos",$H$42="Financiación del Terrorismo",$H$42="Corrupción en Trámites, OPAs y Consultas de Acceso a la Información Pública"),'6.Valoración Control Corrupción'!I43,"No Aplica"))</f>
        <v/>
      </c>
      <c r="W43" s="72" t="str">
        <f>IF($H$42="","",
IF(OR($H$42="Corrupción",$H$42="Lavado de Activos",$H$42="Financiación del Terrorismo",$H$42="Corrupción en Trámites, OPAs y Consultas de Acceso a la Información Pública"),'6.Valoración Control Corrupción'!J43,"No Aplica"))</f>
        <v/>
      </c>
      <c r="X43" s="66" t="str">
        <f>IF($H$42="","",
IF(OR($H$42="Corrupción",$H$42="Lavado de Activos",$H$42="Financiación del Terrorismo",$H$42="Trámites, OPAs y Consultas de Acceso a la Información Pública"),"No Aplica",'5. Valoración de Controles'!I43))</f>
        <v/>
      </c>
      <c r="Y43" s="66" t="str">
        <f>IF($H$42="","",
IF(OR($H$42="Corrupción",$H$42="Lavado de Activos",$H$42="Financiación del Terrorismo",$H$42="Trámites, OPAs y Consultas de Acceso a la Información Pública"),"No Aplica",'5. Valoración de Controles'!J43))</f>
        <v/>
      </c>
      <c r="Z43" s="66" t="str">
        <f>IF($H$42="","",
IF(OR($H$42="Corrupción",$H$42="Lavado de Activos",$H$42="Financiación del Terrorismo",$H$42="Trámites, OPAs y Consultas de Acceso a la Información Pública"),"No Aplica",'5. Valoración de Controles'!K43))</f>
        <v/>
      </c>
      <c r="AA43" s="66" t="str">
        <f>IF($H$42="","",
IF(OR($H$42="Corrupción",$H$42="Lavado de Activos",$H$42="Financiación del Terrorismo",$H$42="Trámites, OPAs y Consultas de Acceso a la Información Pública"),"No Aplica",'5. Valoración de Controles'!L43))</f>
        <v/>
      </c>
      <c r="AB43" s="66" t="str">
        <f>IF($H$42="","",
IF(OR($H$42="Corrupción",$H$42="Lavado de Activos",$H$42="Financiación del Terrorismo",$H$42="Trámites, OPAs y Consultas de Acceso a la Información Pública"),"No Aplica",'5. Valoración de Controles'!M43))</f>
        <v/>
      </c>
      <c r="AC43" s="66" t="str">
        <f>IF($H$42="","",
IF(OR($H$42="Corrupción",$H$42="Lavado de Activos",$H$42="Financiación del Terrorismo",$H$42="Trámites, OPAs y Consultas de Acceso a la Información Pública"),"No Aplica",'5. Valoración de Controles'!N43))</f>
        <v/>
      </c>
      <c r="AD43" s="66" t="str">
        <f>IF($H$42="","",
IF(OR($H$42="Corrupción",$H$42="Lavado de Activos",$H$42="Financiación del Terrorismo",$H$42="Trámites, OPAs y Consultas de Acceso a la Información Pública"),"No Aplica",'5. Valoración de Controles'!O43))</f>
        <v/>
      </c>
      <c r="AE43" s="66" t="str">
        <f>IF($H$42="","",
IF(OR($H$42="Corrupción",$H$42="Lavado de Activos",$H$42="Financiación del Terrorismo",$H$42="Trámites, OPAs y Consultas de Acceso a la Información Pública"),"No Aplica",'5. Valoración de Controles'!P43))</f>
        <v/>
      </c>
      <c r="AF43" s="66" t="str">
        <f>IF($H$42="","",
IF(OR($H$42="Corrupción",$H$42="Lavado de Activos",$H$42="Financiación del Terrorismo",$H$42="Trámites, OPAs y Consultas de Acceso a la Información Pública"),"No Aplica",'5. Valoración de Controles'!Q43))</f>
        <v/>
      </c>
      <c r="AG43" s="73" t="str">
        <f>IF($H$42="","",
IF(OR($H$42="Corrupción",$H$42="Lavado de Activos",$H$42="Financiación del Terrorismo",$H$42="Corrupción en Trámites, OPAs y Consultas de Acceso a la Información Pública"),"No Aplica",'5. Valoración de Controles'!R43))</f>
        <v/>
      </c>
      <c r="AH43" s="130"/>
      <c r="AI43" s="190"/>
      <c r="AJ43" s="130"/>
      <c r="AK43" s="190"/>
      <c r="AL43" s="128"/>
      <c r="AM43" s="132"/>
      <c r="AN43" s="188"/>
      <c r="AO43" s="192"/>
      <c r="AP43" s="194"/>
      <c r="AQ43" s="187"/>
      <c r="AR43" s="194"/>
    </row>
    <row r="44" spans="1:73" ht="31.5" customHeight="1" x14ac:dyDescent="0.3">
      <c r="A44" s="133"/>
      <c r="B44" s="134"/>
      <c r="C44" s="134"/>
      <c r="D44" s="134"/>
      <c r="E44" s="134"/>
      <c r="F44" s="134"/>
      <c r="G44" s="134"/>
      <c r="H44" s="134"/>
      <c r="I44" s="134"/>
      <c r="J44" s="134"/>
      <c r="K44" s="130"/>
      <c r="L44" s="131"/>
      <c r="M44" s="134"/>
      <c r="N44" s="130"/>
      <c r="O44" s="131"/>
      <c r="P44" s="128"/>
      <c r="Q44" s="72" t="str">
        <f>IF($H$42="","",
IF(OR($H$42="Corrupción",$H$42="Lavado de Activos",$H$42="Financiación del Terrorismo",$H$42="Corrupción en Trámites, OPAs y Consultas de Acceso a la Información Pública"),"No Aplica",'5. Valoración de Controles'!H44))</f>
        <v/>
      </c>
      <c r="R44" s="72" t="str">
        <f>IF($H$42="","",
IF(OR($H$42="Corrupción",$H$42="Lavado de Activos",$H$42="Financiación del Terrorismo",$H$42="Corrupción en Trámites, OPAs y Consultas de Acceso a la Información Pública"),'6.Valoración Control Corrupción'!E44,"No Aplica"))</f>
        <v/>
      </c>
      <c r="S44" s="72" t="str">
        <f>IF($H$42="","",
IF(OR($H$42="Corrupción",$H$42="Lavado de Activos",$H$42="Financiación del Terrorismo",$H$42="Corrupción en Trámites, OPAs y Consultas de Acceso a la Información Pública"),'6.Valoración Control Corrupción'!F44,"No Aplica"))</f>
        <v/>
      </c>
      <c r="T44" s="72" t="str">
        <f>IF($H$42="","",
IF(OR($H$42="Corrupción",$H$42="Lavado de Activos",$H$42="Financiación del Terrorismo",$H$42="Corrupción en Trámites, OPAs y Consultas de Acceso a la Información Pública"),'6.Valoración Control Corrupción'!G44,"No Aplica"))</f>
        <v/>
      </c>
      <c r="U44" s="72" t="str">
        <f>IF($H$42="","",
IF(OR($H$42="Corrupción",$H$42="Lavado de Activos",$H$42="Financiación del Terrorismo",$H$42="Corrupción en Trámites, OPAs y Consultas de Acceso a la Información Pública"),'6.Valoración Control Corrupción'!H44,"No Aplica"))</f>
        <v/>
      </c>
      <c r="V44" s="72" t="str">
        <f>IF($H$42="","",
IF(OR($H$42="Corrupción",$H$42="Lavado de Activos",$H$42="Financiación del Terrorismo",$H$42="Corrupción en Trámites, OPAs y Consultas de Acceso a la Información Pública"),'6.Valoración Control Corrupción'!I44,"No Aplica"))</f>
        <v/>
      </c>
      <c r="W44" s="72" t="str">
        <f>IF($H$42="","",
IF(OR($H$42="Corrupción",$H$42="Lavado de Activos",$H$42="Financiación del Terrorismo",$H$42="Corrupción en Trámites, OPAs y Consultas de Acceso a la Información Pública"),'6.Valoración Control Corrupción'!J44,"No Aplica"))</f>
        <v/>
      </c>
      <c r="X44" s="66" t="str">
        <f>IF($H$42="","",
IF(OR($H$42="Corrupción",$H$42="Lavado de Activos",$H$42="Financiación del Terrorismo",$H$42="Trámites, OPAs y Consultas de Acceso a la Información Pública"),"No Aplica",'5. Valoración de Controles'!I44))</f>
        <v/>
      </c>
      <c r="Y44" s="66" t="str">
        <f>IF($H$42="","",
IF(OR($H$42="Corrupción",$H$42="Lavado de Activos",$H$42="Financiación del Terrorismo",$H$42="Trámites, OPAs y Consultas de Acceso a la Información Pública"),"No Aplica",'5. Valoración de Controles'!J44))</f>
        <v/>
      </c>
      <c r="Z44" s="66" t="str">
        <f>IF($H$42="","",
IF(OR($H$42="Corrupción",$H$42="Lavado de Activos",$H$42="Financiación del Terrorismo",$H$42="Trámites, OPAs y Consultas de Acceso a la Información Pública"),"No Aplica",'5. Valoración de Controles'!K44))</f>
        <v/>
      </c>
      <c r="AA44" s="66" t="str">
        <f>IF($H$42="","",
IF(OR($H$42="Corrupción",$H$42="Lavado de Activos",$H$42="Financiación del Terrorismo",$H$42="Trámites, OPAs y Consultas de Acceso a la Información Pública"),"No Aplica",'5. Valoración de Controles'!L44))</f>
        <v/>
      </c>
      <c r="AB44" s="66" t="str">
        <f>IF($H$42="","",
IF(OR($H$42="Corrupción",$H$42="Lavado de Activos",$H$42="Financiación del Terrorismo",$H$42="Trámites, OPAs y Consultas de Acceso a la Información Pública"),"No Aplica",'5. Valoración de Controles'!M44))</f>
        <v/>
      </c>
      <c r="AC44" s="66" t="str">
        <f>IF($H$42="","",
IF(OR($H$42="Corrupción",$H$42="Lavado de Activos",$H$42="Financiación del Terrorismo",$H$42="Trámites, OPAs y Consultas de Acceso a la Información Pública"),"No Aplica",'5. Valoración de Controles'!N44))</f>
        <v/>
      </c>
      <c r="AD44" s="66" t="str">
        <f>IF($H$42="","",
IF(OR($H$42="Corrupción",$H$42="Lavado de Activos",$H$42="Financiación del Terrorismo",$H$42="Trámites, OPAs y Consultas de Acceso a la Información Pública"),"No Aplica",'5. Valoración de Controles'!O44))</f>
        <v/>
      </c>
      <c r="AE44" s="66" t="str">
        <f>IF($H$42="","",
IF(OR($H$42="Corrupción",$H$42="Lavado de Activos",$H$42="Financiación del Terrorismo",$H$42="Trámites, OPAs y Consultas de Acceso a la Información Pública"),"No Aplica",'5. Valoración de Controles'!P44))</f>
        <v/>
      </c>
      <c r="AF44" s="66" t="str">
        <f>IF($H$42="","",
IF(OR($H$42="Corrupción",$H$42="Lavado de Activos",$H$42="Financiación del Terrorismo",$H$42="Trámites, OPAs y Consultas de Acceso a la Información Pública"),"No Aplica",'5. Valoración de Controles'!Q44))</f>
        <v/>
      </c>
      <c r="AG44" s="73" t="str">
        <f>IF($H$42="","",
IF(OR($H$42="Corrupción",$H$42="Lavado de Activos",$H$42="Financiación del Terrorismo",$H$42="Corrupción en Trámites, OPAs y Consultas de Acceso a la Información Pública"),"No Aplica",'5. Valoración de Controles'!R44))</f>
        <v/>
      </c>
      <c r="AH44" s="130"/>
      <c r="AI44" s="190"/>
      <c r="AJ44" s="130"/>
      <c r="AK44" s="190"/>
      <c r="AL44" s="128"/>
      <c r="AM44" s="132"/>
      <c r="AN44" s="188"/>
      <c r="AO44" s="192"/>
      <c r="AP44" s="194"/>
      <c r="AQ44" s="187"/>
      <c r="AR44" s="194"/>
    </row>
    <row r="45" spans="1:73" ht="31.5" customHeight="1" x14ac:dyDescent="0.3">
      <c r="A45" s="133">
        <v>13</v>
      </c>
      <c r="B45" s="134" t="str">
        <f>'2. Identificación del Riesgo'!B45:B47</f>
        <v/>
      </c>
      <c r="C45" s="134" t="str">
        <f>IF('2. Identificación del Riesgo'!C45:C47="","",'2. Identificación del Riesgo'!C45:C47)</f>
        <v/>
      </c>
      <c r="D45" s="134" t="str">
        <f>IF('2. Identificación del Riesgo'!D45:D47="","",'2. Identificación del Riesgo'!D45:D47)</f>
        <v/>
      </c>
      <c r="E45" s="134" t="str">
        <f>IF('2. Identificación del Riesgo'!E45:E47="","",'2. Identificación del Riesgo'!E45:E47)</f>
        <v/>
      </c>
      <c r="F45" s="134" t="str">
        <f>IF('2. Identificación del Riesgo'!F45:F47="","",'2. Identificación del Riesgo'!F45:F47)</f>
        <v/>
      </c>
      <c r="G45" s="134" t="str">
        <f>IF('2. Identificación del Riesgo'!G45:G47="","",'2. Identificación del Riesgo'!G45:G47)</f>
        <v/>
      </c>
      <c r="H45" s="134" t="str">
        <f>IF('2. Identificación del Riesgo'!H45:H47="","",'2. Identificación del Riesgo'!H45:H47)</f>
        <v/>
      </c>
      <c r="I45" s="134" t="str">
        <f>IF('2. Identificación del Riesgo'!I45:I47="","",'2. Identificación del Riesgo'!I45:I47)</f>
        <v/>
      </c>
      <c r="J45" s="134" t="str">
        <f>IF('2. Identificación del Riesgo'!J45:J47="","",'2. Identificación del Riesgo'!J45:J47)</f>
        <v/>
      </c>
      <c r="K45" s="130" t="str">
        <f>'2. Identificación del Riesgo'!K45:K47</f>
        <v/>
      </c>
      <c r="L45" s="131" t="str">
        <f>'2. Identificación del Riesgo'!L45:L47</f>
        <v/>
      </c>
      <c r="M45" s="13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130" t="str">
        <f>'2. Identificación del Riesgo'!N45:N47</f>
        <v/>
      </c>
      <c r="O45" s="131" t="str">
        <f>'2. Identificación del Riesgo'!O45:O47</f>
        <v/>
      </c>
      <c r="P45" s="128" t="str">
        <f>'2. Identificación del Riesgo'!P45:P47</f>
        <v/>
      </c>
      <c r="Q45" s="72" t="str">
        <f>IF($H$45="","",
IF(OR($H$45="Corrupción",$H$45="Lavado de Activos",$H$45="Financiación del Terrorismo",$H$45="Corrupción en Trámites, OPAs y Consultas de Acceso a la Información Pública"),"No Aplica",'5. Valoración de Controles'!H45))</f>
        <v/>
      </c>
      <c r="R45" s="72" t="str">
        <f>IF($H$45="","",
IF(OR($H$45="Corrupción",$H$45="Lavado de Activos",$H$45="Financiación del Terrorismo",$H$45="Corrupción en Trámites, OPAs y Consultas de Acceso a la Información Pública"),'6.Valoración Control Corrupción'!E45,"No Aplica"))</f>
        <v/>
      </c>
      <c r="S45" s="72" t="str">
        <f>IF($H$45="","",
IF(OR($H$45="Corrupción",$H$45="Lavado de Activos",$H$45="Financiación del Terrorismo",$H$45="Corrupción en Trámites, OPAs y Consultas de Acceso a la Información Pública"),'6.Valoración Control Corrupción'!F45,"No Aplica"))</f>
        <v/>
      </c>
      <c r="T45" s="72" t="str">
        <f>IF($H$45="","",
IF(OR($H$45="Corrupción",$H$45="Lavado de Activos",$H$45="Financiación del Terrorismo",$H$45="Corrupción en Trámites, OPAs y Consultas de Acceso a la Información Pública"),'6.Valoración Control Corrupción'!G45,"No Aplica"))</f>
        <v/>
      </c>
      <c r="U45" s="72" t="str">
        <f>IF($H$45="","",
IF(OR($H$45="Corrupción",$H$45="Lavado de Activos",$H$45="Financiación del Terrorismo",$H$45="Corrupción en Trámites, OPAs y Consultas de Acceso a la Información Pública"),'6.Valoración Control Corrupción'!H45,"No Aplica"))</f>
        <v/>
      </c>
      <c r="V45" s="72" t="str">
        <f>IF($H$45="","",
IF(OR($H$45="Corrupción",$H$45="Lavado de Activos",$H$45="Financiación del Terrorismo",$H$45="Corrupción en Trámites, OPAs y Consultas de Acceso a la Información Pública"),'6.Valoración Control Corrupción'!I45,"No Aplica"))</f>
        <v/>
      </c>
      <c r="W45" s="72" t="str">
        <f>IF($H$45="","",
IF(OR($H$45="Corrupción",$H$45="Lavado de Activos",$H$45="Financiación del Terrorismo",$H$45="Corrupción en Trámites, OPAs y Consultas de Acceso a la Información Pública"),'6.Valoración Control Corrupción'!J45,"No Aplica"))</f>
        <v/>
      </c>
      <c r="X45" s="65" t="str">
        <f>IF($H$45="","",
IF(OR($H$45="Corrupción",$H$45="Lavado de Activos",$H$45="Financiación del Terrorismo",$H$45="Trámites, OPAs y Consultas de Acceso a la Información Pública"),"No Aplica",'5. Valoración de Controles'!I45))</f>
        <v/>
      </c>
      <c r="Y45" s="66" t="str">
        <f>IF($H$45="","",
IF(OR($H$45="Corrupción",$H$45="Lavado de Activos",$H$45="Financiación del Terrorismo",$H$45="Trámites, OPAs y Consultas de Acceso a la Información Pública"),"No Aplica",'5. Valoración de Controles'!J45))</f>
        <v/>
      </c>
      <c r="Z45" s="66" t="str">
        <f>IF($H$45="","",
IF(OR($H$45="Corrupción",$H$45="Lavado de Activos",$H$45="Financiación del Terrorismo",$H$45="Trámites, OPAs y Consultas de Acceso a la Información Pública"),"No Aplica",'5. Valoración de Controles'!K45))</f>
        <v/>
      </c>
      <c r="AA45" s="66" t="str">
        <f>IF($H$45="","",
IF(OR($H$45="Corrupción",$H$45="Lavado de Activos",$H$45="Financiación del Terrorismo",$H$45="Trámites, OPAs y Consultas de Acceso a la Información Pública"),"No Aplica",'5. Valoración de Controles'!L45))</f>
        <v/>
      </c>
      <c r="AB45" s="66" t="str">
        <f>IF($H$45="","",
IF(OR($H$45="Corrupción",$H$45="Lavado de Activos",$H$45="Financiación del Terrorismo",$H$45="Trámites, OPAs y Consultas de Acceso a la Información Pública"),"No Aplica",'5. Valoración de Controles'!M45))</f>
        <v/>
      </c>
      <c r="AC45" s="66" t="str">
        <f>IF($H$45="","",
IF(OR($H$45="Corrupción",$H$45="Lavado de Activos",$H$45="Financiación del Terrorismo",$H$45="Trámites, OPAs y Consultas de Acceso a la Información Pública"),"No Aplica",'5. Valoración de Controles'!N45))</f>
        <v/>
      </c>
      <c r="AD45" s="66" t="str">
        <f>IF($H$45="","",
IF(OR($H$45="Corrupción",$H$45="Lavado de Activos",$H$45="Financiación del Terrorismo",$H$45="Trámites, OPAs y Consultas de Acceso a la Información Pública"),"No Aplica",'5. Valoración de Controles'!O45))</f>
        <v/>
      </c>
      <c r="AE45" s="66" t="str">
        <f>IF($H$45="","",
IF(OR($H$45="Corrupción",$H$45="Lavado de Activos",$H$45="Financiación del Terrorismo",$H$45="Trámites, OPAs y Consultas de Acceso a la Información Pública"),"No Aplica",'5. Valoración de Controles'!P45))</f>
        <v/>
      </c>
      <c r="AF45" s="66" t="str">
        <f>IF($H$45="","",
IF(OR($H$45="Corrupción",$H$45="Lavado de Activos",$H$45="Financiación del Terrorismo",$H$45="Trámites, OPAs y Consultas de Acceso a la Información Pública"),"No Aplica",'5. Valoración de Controles'!Q45))</f>
        <v/>
      </c>
      <c r="AG45" s="73" t="str">
        <f>IF($H$45="","",
IF(OR($H$45="Corrupción",$H$45="Lavado de Activos",$H$45="Financiación del Terrorismo",$H$45="Corrupción en Trámites, OPAs y Consultas de Acceso a la Información Pública"),"No Aplica",'5. Valoración de Controles'!R45))</f>
        <v/>
      </c>
      <c r="AH45" s="130"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89"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130"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89"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128" t="str">
        <f t="shared" ref="AL45" si="33">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32"/>
      <c r="AN45" s="159" t="str">
        <f t="shared" ref="AN45" si="34">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91"/>
      <c r="AP45" s="193"/>
      <c r="AQ45" s="186" t="str">
        <f t="shared" ref="AQ45" si="35">IF(AO45="","","∑ Peso porcentual de cada acción definida")</f>
        <v/>
      </c>
      <c r="AR45" s="129"/>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row>
    <row r="46" spans="1:73" ht="31.5" customHeight="1" x14ac:dyDescent="0.3">
      <c r="A46" s="133"/>
      <c r="B46" s="134"/>
      <c r="C46" s="134"/>
      <c r="D46" s="134"/>
      <c r="E46" s="134"/>
      <c r="F46" s="134"/>
      <c r="G46" s="134"/>
      <c r="H46" s="134"/>
      <c r="I46" s="134"/>
      <c r="J46" s="134"/>
      <c r="K46" s="130"/>
      <c r="L46" s="131"/>
      <c r="M46" s="134"/>
      <c r="N46" s="130"/>
      <c r="O46" s="131"/>
      <c r="P46" s="128"/>
      <c r="Q46" s="72" t="str">
        <f>IF($H$45="","",
IF(OR($H$45="Corrupción",$H$45="Lavado de Activos",$H$45="Financiación del Terrorismo",$H$45="Corrupción en Trámites, OPAs y Consultas de Acceso a la Información Pública"),"No Aplica",'5. Valoración de Controles'!H46))</f>
        <v/>
      </c>
      <c r="R46" s="72" t="str">
        <f>IF($H$45="","",
IF(OR($H$45="Corrupción",$H$45="Lavado de Activos",$H$45="Financiación del Terrorismo",$H$45="Corrupción en Trámites, OPAs y Consultas de Acceso a la Información Pública"),'6.Valoración Control Corrupción'!E46,"No Aplica"))</f>
        <v/>
      </c>
      <c r="S46" s="72" t="str">
        <f>IF($H$45="","",
IF(OR($H$45="Corrupción",$H$45="Lavado de Activos",$H$45="Financiación del Terrorismo",$H$45="Corrupción en Trámites, OPAs y Consultas de Acceso a la Información Pública"),'6.Valoración Control Corrupción'!F46,"No Aplica"))</f>
        <v/>
      </c>
      <c r="T46" s="72" t="str">
        <f>IF($H$45="","",
IF(OR($H$45="Corrupción",$H$45="Lavado de Activos",$H$45="Financiación del Terrorismo",$H$45="Corrupción en Trámites, OPAs y Consultas de Acceso a la Información Pública"),'6.Valoración Control Corrupción'!G46,"No Aplica"))</f>
        <v/>
      </c>
      <c r="U46" s="72" t="str">
        <f>IF($H$45="","",
IF(OR($H$45="Corrupción",$H$45="Lavado de Activos",$H$45="Financiación del Terrorismo",$H$45="Corrupción en Trámites, OPAs y Consultas de Acceso a la Información Pública"),'6.Valoración Control Corrupción'!H46,"No Aplica"))</f>
        <v/>
      </c>
      <c r="V46" s="72" t="str">
        <f>IF($H$45="","",
IF(OR($H$45="Corrupción",$H$45="Lavado de Activos",$H$45="Financiación del Terrorismo",$H$45="Corrupción en Trámites, OPAs y Consultas de Acceso a la Información Pública"),'6.Valoración Control Corrupción'!I46,"No Aplica"))</f>
        <v/>
      </c>
      <c r="W46" s="72" t="str">
        <f>IF($H$45="","",
IF(OR($H$45="Corrupción",$H$45="Lavado de Activos",$H$45="Financiación del Terrorismo",$H$45="Corrupción en Trámites, OPAs y Consultas de Acceso a la Información Pública"),'6.Valoración Control Corrupción'!J46,"No Aplica"))</f>
        <v/>
      </c>
      <c r="X46" s="66" t="str">
        <f>IF($H$45="","",
IF(OR($H$45="Corrupción",$H$45="Lavado de Activos",$H$45="Financiación del Terrorismo",$H$45="Trámites, OPAs y Consultas de Acceso a la Información Pública"),"No Aplica",'5. Valoración de Controles'!I46))</f>
        <v/>
      </c>
      <c r="Y46" s="66" t="str">
        <f>IF($H$45="","",
IF(OR($H$45="Corrupción",$H$45="Lavado de Activos",$H$45="Financiación del Terrorismo",$H$45="Trámites, OPAs y Consultas de Acceso a la Información Pública"),"No Aplica",'5. Valoración de Controles'!J46))</f>
        <v/>
      </c>
      <c r="Z46" s="66" t="str">
        <f>IF($H$45="","",
IF(OR($H$45="Corrupción",$H$45="Lavado de Activos",$H$45="Financiación del Terrorismo",$H$45="Trámites, OPAs y Consultas de Acceso a la Información Pública"),"No Aplica",'5. Valoración de Controles'!K46))</f>
        <v/>
      </c>
      <c r="AA46" s="66" t="str">
        <f>IF($H$45="","",
IF(OR($H$45="Corrupción",$H$45="Lavado de Activos",$H$45="Financiación del Terrorismo",$H$45="Trámites, OPAs y Consultas de Acceso a la Información Pública"),"No Aplica",'5. Valoración de Controles'!L46))</f>
        <v/>
      </c>
      <c r="AB46" s="66" t="str">
        <f>IF($H$45="","",
IF(OR($H$45="Corrupción",$H$45="Lavado de Activos",$H$45="Financiación del Terrorismo",$H$45="Trámites, OPAs y Consultas de Acceso a la Información Pública"),"No Aplica",'5. Valoración de Controles'!M46))</f>
        <v/>
      </c>
      <c r="AC46" s="66" t="str">
        <f>IF($H$45="","",
IF(OR($H$45="Corrupción",$H$45="Lavado de Activos",$H$45="Financiación del Terrorismo",$H$45="Trámites, OPAs y Consultas de Acceso a la Información Pública"),"No Aplica",'5. Valoración de Controles'!N46))</f>
        <v/>
      </c>
      <c r="AD46" s="66" t="str">
        <f>IF($H$45="","",
IF(OR($H$45="Corrupción",$H$45="Lavado de Activos",$H$45="Financiación del Terrorismo",$H$45="Trámites, OPAs y Consultas de Acceso a la Información Pública"),"No Aplica",'5. Valoración de Controles'!O46))</f>
        <v/>
      </c>
      <c r="AE46" s="66" t="str">
        <f>IF($H$45="","",
IF(OR($H$45="Corrupción",$H$45="Lavado de Activos",$H$45="Financiación del Terrorismo",$H$45="Trámites, OPAs y Consultas de Acceso a la Información Pública"),"No Aplica",'5. Valoración de Controles'!P46))</f>
        <v/>
      </c>
      <c r="AF46" s="66" t="str">
        <f>IF($H$45="","",
IF(OR($H$45="Corrupción",$H$45="Lavado de Activos",$H$45="Financiación del Terrorismo",$H$45="Trámites, OPAs y Consultas de Acceso a la Información Pública"),"No Aplica",'5. Valoración de Controles'!Q46))</f>
        <v/>
      </c>
      <c r="AG46" s="73" t="str">
        <f>IF($H$45="","",
IF(OR($H$45="Corrupción",$H$45="Lavado de Activos",$H$45="Financiación del Terrorismo",$H$45="Corrupción en Trámites, OPAs y Consultas de Acceso a la Información Pública"),"No Aplica",'5. Valoración de Controles'!R46))</f>
        <v/>
      </c>
      <c r="AH46" s="130"/>
      <c r="AI46" s="190"/>
      <c r="AJ46" s="130"/>
      <c r="AK46" s="190"/>
      <c r="AL46" s="128"/>
      <c r="AM46" s="132"/>
      <c r="AN46" s="188"/>
      <c r="AO46" s="192"/>
      <c r="AP46" s="194"/>
      <c r="AQ46" s="187"/>
      <c r="AR46" s="194"/>
    </row>
    <row r="47" spans="1:73" ht="31.5" customHeight="1" x14ac:dyDescent="0.3">
      <c r="A47" s="133"/>
      <c r="B47" s="134"/>
      <c r="C47" s="134"/>
      <c r="D47" s="134"/>
      <c r="E47" s="134"/>
      <c r="F47" s="134"/>
      <c r="G47" s="134"/>
      <c r="H47" s="134"/>
      <c r="I47" s="134"/>
      <c r="J47" s="134"/>
      <c r="K47" s="130"/>
      <c r="L47" s="131"/>
      <c r="M47" s="134"/>
      <c r="N47" s="130"/>
      <c r="O47" s="131"/>
      <c r="P47" s="128"/>
      <c r="Q47" s="72" t="str">
        <f>IF($H$45="","",
IF(OR($H$45="Corrupción",$H$45="Lavado de Activos",$H$45="Financiación del Terrorismo",$H$45="Corrupción en Trámites, OPAs y Consultas de Acceso a la Información Pública"),"No Aplica",'5. Valoración de Controles'!H47))</f>
        <v/>
      </c>
      <c r="R47" s="72" t="str">
        <f>IF($H$45="","",
IF(OR($H$45="Corrupción",$H$45="Lavado de Activos",$H$45="Financiación del Terrorismo",$H$45="Corrupción en Trámites, OPAs y Consultas de Acceso a la Información Pública"),'6.Valoración Control Corrupción'!E47,"No Aplica"))</f>
        <v/>
      </c>
      <c r="S47" s="72" t="str">
        <f>IF($H$45="","",
IF(OR($H$45="Corrupción",$H$45="Lavado de Activos",$H$45="Financiación del Terrorismo",$H$45="Corrupción en Trámites, OPAs y Consultas de Acceso a la Información Pública"),'6.Valoración Control Corrupción'!F47,"No Aplica"))</f>
        <v/>
      </c>
      <c r="T47" s="72" t="str">
        <f>IF($H$45="","",
IF(OR($H$45="Corrupción",$H$45="Lavado de Activos",$H$45="Financiación del Terrorismo",$H$45="Corrupción en Trámites, OPAs y Consultas de Acceso a la Información Pública"),'6.Valoración Control Corrupción'!G47,"No Aplica"))</f>
        <v/>
      </c>
      <c r="U47" s="72" t="str">
        <f>IF($H$45="","",
IF(OR($H$45="Corrupción",$H$45="Lavado de Activos",$H$45="Financiación del Terrorismo",$H$45="Corrupción en Trámites, OPAs y Consultas de Acceso a la Información Pública"),'6.Valoración Control Corrupción'!H47,"No Aplica"))</f>
        <v/>
      </c>
      <c r="V47" s="72" t="str">
        <f>IF($H$45="","",
IF(OR($H$45="Corrupción",$H$45="Lavado de Activos",$H$45="Financiación del Terrorismo",$H$45="Corrupción en Trámites, OPAs y Consultas de Acceso a la Información Pública"),'6.Valoración Control Corrupción'!I47,"No Aplica"))</f>
        <v/>
      </c>
      <c r="W47" s="72" t="str">
        <f>IF($H$45="","",
IF(OR($H$45="Corrupción",$H$45="Lavado de Activos",$H$45="Financiación del Terrorismo",$H$45="Corrupción en Trámites, OPAs y Consultas de Acceso a la Información Pública"),'6.Valoración Control Corrupción'!J47,"No Aplica"))</f>
        <v/>
      </c>
      <c r="X47" s="66" t="str">
        <f>IF($H$45="","",
IF(OR($H$45="Corrupción",$H$45="Lavado de Activos",$H$45="Financiación del Terrorismo",$H$45="Trámites, OPAs y Consultas de Acceso a la Información Pública"),"No Aplica",'5. Valoración de Controles'!I47))</f>
        <v/>
      </c>
      <c r="Y47" s="66" t="str">
        <f>IF($H$45="","",
IF(OR($H$45="Corrupción",$H$45="Lavado de Activos",$H$45="Financiación del Terrorismo",$H$45="Trámites, OPAs y Consultas de Acceso a la Información Pública"),"No Aplica",'5. Valoración de Controles'!J47))</f>
        <v/>
      </c>
      <c r="Z47" s="66" t="str">
        <f>IF($H$45="","",
IF(OR($H$45="Corrupción",$H$45="Lavado de Activos",$H$45="Financiación del Terrorismo",$H$45="Trámites, OPAs y Consultas de Acceso a la Información Pública"),"No Aplica",'5. Valoración de Controles'!K47))</f>
        <v/>
      </c>
      <c r="AA47" s="66" t="str">
        <f>IF($H$45="","",
IF(OR($H$45="Corrupción",$H$45="Lavado de Activos",$H$45="Financiación del Terrorismo",$H$45="Trámites, OPAs y Consultas de Acceso a la Información Pública"),"No Aplica",'5. Valoración de Controles'!L47))</f>
        <v/>
      </c>
      <c r="AB47" s="66" t="str">
        <f>IF($H$45="","",
IF(OR($H$45="Corrupción",$H$45="Lavado de Activos",$H$45="Financiación del Terrorismo",$H$45="Trámites, OPAs y Consultas de Acceso a la Información Pública"),"No Aplica",'5. Valoración de Controles'!M47))</f>
        <v/>
      </c>
      <c r="AC47" s="66" t="str">
        <f>IF($H$45="","",
IF(OR($H$45="Corrupción",$H$45="Lavado de Activos",$H$45="Financiación del Terrorismo",$H$45="Trámites, OPAs y Consultas de Acceso a la Información Pública"),"No Aplica",'5. Valoración de Controles'!N47))</f>
        <v/>
      </c>
      <c r="AD47" s="66" t="str">
        <f>IF($H$45="","",
IF(OR($H$45="Corrupción",$H$45="Lavado de Activos",$H$45="Financiación del Terrorismo",$H$45="Trámites, OPAs y Consultas de Acceso a la Información Pública"),"No Aplica",'5. Valoración de Controles'!O47))</f>
        <v/>
      </c>
      <c r="AE47" s="66" t="str">
        <f>IF($H$45="","",
IF(OR($H$45="Corrupción",$H$45="Lavado de Activos",$H$45="Financiación del Terrorismo",$H$45="Trámites, OPAs y Consultas de Acceso a la Información Pública"),"No Aplica",'5. Valoración de Controles'!P47))</f>
        <v/>
      </c>
      <c r="AF47" s="66" t="str">
        <f>IF($H$45="","",
IF(OR($H$45="Corrupción",$H$45="Lavado de Activos",$H$45="Financiación del Terrorismo",$H$45="Trámites, OPAs y Consultas de Acceso a la Información Pública"),"No Aplica",'5. Valoración de Controles'!Q47))</f>
        <v/>
      </c>
      <c r="AG47" s="73" t="str">
        <f>IF($H$45="","",
IF(OR($H$45="Corrupción",$H$45="Lavado de Activos",$H$45="Financiación del Terrorismo",$H$45="Corrupción en Trámites, OPAs y Consultas de Acceso a la Información Pública"),"No Aplica",'5. Valoración de Controles'!R47))</f>
        <v/>
      </c>
      <c r="AH47" s="130"/>
      <c r="AI47" s="190"/>
      <c r="AJ47" s="130"/>
      <c r="AK47" s="190"/>
      <c r="AL47" s="128"/>
      <c r="AM47" s="132"/>
      <c r="AN47" s="188"/>
      <c r="AO47" s="192"/>
      <c r="AP47" s="194"/>
      <c r="AQ47" s="187"/>
      <c r="AR47" s="194"/>
    </row>
    <row r="48" spans="1:73" ht="31.5" customHeight="1" x14ac:dyDescent="0.3">
      <c r="A48" s="133">
        <v>14</v>
      </c>
      <c r="B48" s="134" t="str">
        <f>'2. Identificación del Riesgo'!B48:B50</f>
        <v/>
      </c>
      <c r="C48" s="134" t="str">
        <f>IF('2. Identificación del Riesgo'!C48:C50="","",'2. Identificación del Riesgo'!C48:C50)</f>
        <v/>
      </c>
      <c r="D48" s="134" t="str">
        <f>IF('2. Identificación del Riesgo'!D48:D50="","",'2. Identificación del Riesgo'!D48:D50)</f>
        <v/>
      </c>
      <c r="E48" s="134" t="str">
        <f>IF('2. Identificación del Riesgo'!E48:E50="","",'2. Identificación del Riesgo'!E48:E50)</f>
        <v/>
      </c>
      <c r="F48" s="134" t="str">
        <f>IF('2. Identificación del Riesgo'!F48:F50="","",'2. Identificación del Riesgo'!F48:F50)</f>
        <v/>
      </c>
      <c r="G48" s="134" t="str">
        <f>IF('2. Identificación del Riesgo'!G48:G50="","",'2. Identificación del Riesgo'!G48:G50)</f>
        <v/>
      </c>
      <c r="H48" s="134" t="str">
        <f>IF('2. Identificación del Riesgo'!H48:H50="","",'2. Identificación del Riesgo'!H48:H50)</f>
        <v/>
      </c>
      <c r="I48" s="134" t="str">
        <f>IF('2. Identificación del Riesgo'!I48:I50="","",'2. Identificación del Riesgo'!I48:I50)</f>
        <v/>
      </c>
      <c r="J48" s="134" t="str">
        <f>IF('2. Identificación del Riesgo'!J48:J50="","",'2. Identificación del Riesgo'!J48:J50)</f>
        <v/>
      </c>
      <c r="K48" s="130" t="str">
        <f>'2. Identificación del Riesgo'!K48:K50</f>
        <v/>
      </c>
      <c r="L48" s="131" t="str">
        <f>'2. Identificación del Riesgo'!L48:L50</f>
        <v/>
      </c>
      <c r="M48" s="13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130" t="str">
        <f>'2. Identificación del Riesgo'!N48:N50</f>
        <v/>
      </c>
      <c r="O48" s="131" t="str">
        <f>'2. Identificación del Riesgo'!O48:O50</f>
        <v/>
      </c>
      <c r="P48" s="128" t="str">
        <f>'2. Identificación del Riesgo'!P48:P50</f>
        <v/>
      </c>
      <c r="Q48" s="72" t="str">
        <f>IF($H$48="","",
IF(OR($H$48="Corrupción",$H$48="Lavado de Activos",$H$48="Financiación del Terrorismo",$H$48="Corrupción en Trámites, OPAs y Consultas de Acceso a la Información Pública"),"No Aplica",'5. Valoración de Controles'!H48))</f>
        <v/>
      </c>
      <c r="R48" s="72" t="str">
        <f>IF($H$48="","",
IF(OR($H$48="Corrupción",$H$48="Lavado de Activos",$H$48="Financiación del Terrorismo",$H$48="Corrupción en Trámites, OPAs y Consultas de Acceso a la Información Pública"),'6.Valoración Control Corrupción'!E48,"No Aplica"))</f>
        <v/>
      </c>
      <c r="S48" s="72" t="str">
        <f>IF($H$48="","",
IF(OR($H$48="Corrupción",$H$48="Lavado de Activos",$H$48="Financiación del Terrorismo",$H$48="Corrupción en Trámites, OPAs y Consultas de Acceso a la Información Pública"),'6.Valoración Control Corrupción'!F48,"No Aplica"))</f>
        <v/>
      </c>
      <c r="T48" s="72" t="str">
        <f>IF($H$48="","",
IF(OR($H$48="Corrupción",$H$48="Lavado de Activos",$H$48="Financiación del Terrorismo",$H$48="Corrupción en Trámites, OPAs y Consultas de Acceso a la Información Pública"),'6.Valoración Control Corrupción'!G48,"No Aplica"))</f>
        <v/>
      </c>
      <c r="U48" s="72" t="str">
        <f>IF($H$48="","",
IF(OR($H$48="Corrupción",$H$48="Lavado de Activos",$H$48="Financiación del Terrorismo",$H$48="Corrupción en Trámites, OPAs y Consultas de Acceso a la Información Pública"),'6.Valoración Control Corrupción'!H48,"No Aplica"))</f>
        <v/>
      </c>
      <c r="V48" s="72" t="str">
        <f>IF($H$48="","",
IF(OR($H$48="Corrupción",$H$48="Lavado de Activos",$H$48="Financiación del Terrorismo",$H$48="Corrupción en Trámites, OPAs y Consultas de Acceso a la Información Pública"),'6.Valoración Control Corrupción'!I48,"No Aplica"))</f>
        <v/>
      </c>
      <c r="W48" s="72" t="str">
        <f>IF($H$48="","",
IF(OR($H$48="Corrupción",$H$48="Lavado de Activos",$H$48="Financiación del Terrorismo",$H$48="Corrupción en Trámites, OPAs y Consultas de Acceso a la Información Pública"),'6.Valoración Control Corrupción'!J48,"No Aplica"))</f>
        <v/>
      </c>
      <c r="X48" s="65" t="str">
        <f>IF($H$48="","",
IF(OR($H$48="Corrupción",$H$48="Lavado de Activos",$H$48="Financiación del Terrorismo",$H$48="Trámites, OPAs y Consultas de Acceso a la Información Pública"),"No Aplica",'5. Valoración de Controles'!I48))</f>
        <v/>
      </c>
      <c r="Y48" s="66" t="str">
        <f>IF($H$48="","",
IF(OR($H$48="Corrupción",$H$48="Lavado de Activos",$H$48="Financiación del Terrorismo",$H$48="Trámites, OPAs y Consultas de Acceso a la Información Pública"),"No Aplica",'5. Valoración de Controles'!J48))</f>
        <v/>
      </c>
      <c r="Z48" s="66" t="str">
        <f>IF($H$48="","",
IF(OR($H$48="Corrupción",$H$48="Lavado de Activos",$H$48="Financiación del Terrorismo",$H$48="Trámites, OPAs y Consultas de Acceso a la Información Pública"),"No Aplica",'5. Valoración de Controles'!K48))</f>
        <v/>
      </c>
      <c r="AA48" s="66" t="str">
        <f>IF($H$48="","",
IF(OR($H$48="Corrupción",$H$48="Lavado de Activos",$H$48="Financiación del Terrorismo",$H$48="Trámites, OPAs y Consultas de Acceso a la Información Pública"),"No Aplica",'5. Valoración de Controles'!L48))</f>
        <v/>
      </c>
      <c r="AB48" s="66" t="str">
        <f>IF($H$48="","",
IF(OR($H$48="Corrupción",$H$48="Lavado de Activos",$H$48="Financiación del Terrorismo",$H$48="Trámites, OPAs y Consultas de Acceso a la Información Pública"),"No Aplica",'5. Valoración de Controles'!M48))</f>
        <v/>
      </c>
      <c r="AC48" s="66" t="str">
        <f>IF($H$48="","",
IF(OR($H$48="Corrupción",$H$48="Lavado de Activos",$H$48="Financiación del Terrorismo",$H$48="Trámites, OPAs y Consultas de Acceso a la Información Pública"),"No Aplica",'5. Valoración de Controles'!N48))</f>
        <v/>
      </c>
      <c r="AD48" s="66" t="str">
        <f>IF($H$48="","",
IF(OR($H$48="Corrupción",$H$48="Lavado de Activos",$H$48="Financiación del Terrorismo",$H$48="Trámites, OPAs y Consultas de Acceso a la Información Pública"),"No Aplica",'5. Valoración de Controles'!O48))</f>
        <v/>
      </c>
      <c r="AE48" s="66" t="str">
        <f>IF($H$48="","",
IF(OR($H$48="Corrupción",$H$48="Lavado de Activos",$H$48="Financiación del Terrorismo",$H$48="Trámites, OPAs y Consultas de Acceso a la Información Pública"),"No Aplica",'5. Valoración de Controles'!P48))</f>
        <v/>
      </c>
      <c r="AF48" s="66" t="str">
        <f>IF($H$48="","",
IF(OR($H$48="Corrupción",$H$48="Lavado de Activos",$H$48="Financiación del Terrorismo",$H$48="Trámites, OPAs y Consultas de Acceso a la Información Pública"),"No Aplica",'5. Valoración de Controles'!Q48))</f>
        <v/>
      </c>
      <c r="AG48" s="73" t="str">
        <f>IF($H$48="","",
IF(OR($H$48="Corrupción",$H$48="Lavado de Activos",$H$48="Financiación del Terrorismo",$H$48="Corrupción en Trámites, OPAs y Consultas de Acceso a la Información Pública"),"No Aplica",'5. Valoración de Controles'!R48))</f>
        <v/>
      </c>
      <c r="AH48" s="130"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89"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130"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89"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128" t="str">
        <f t="shared" ref="AL48" si="36">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32"/>
      <c r="AN48" s="159" t="str">
        <f t="shared" ref="AN48" si="37">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91"/>
      <c r="AP48" s="193"/>
      <c r="AQ48" s="186" t="str">
        <f t="shared" ref="AQ48" si="38">IF(AO48="","","∑ Peso porcentual de cada acción definida")</f>
        <v/>
      </c>
      <c r="AR48" s="129"/>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row>
    <row r="49" spans="1:73" ht="31.5" customHeight="1" x14ac:dyDescent="0.3">
      <c r="A49" s="133"/>
      <c r="B49" s="134"/>
      <c r="C49" s="134"/>
      <c r="D49" s="134"/>
      <c r="E49" s="134"/>
      <c r="F49" s="134"/>
      <c r="G49" s="134"/>
      <c r="H49" s="134"/>
      <c r="I49" s="134"/>
      <c r="J49" s="134"/>
      <c r="K49" s="130"/>
      <c r="L49" s="131"/>
      <c r="M49" s="134"/>
      <c r="N49" s="130"/>
      <c r="O49" s="131"/>
      <c r="P49" s="128"/>
      <c r="Q49" s="72" t="str">
        <f>IF($H$48="","",
IF(OR($H$48="Corrupción",$H$48="Lavado de Activos",$H$48="Financiación del Terrorismo",$H$48="Corrupción en Trámites, OPAs y Consultas de Acceso a la Información Pública"),"No Aplica",'5. Valoración de Controles'!H49))</f>
        <v/>
      </c>
      <c r="R49" s="72" t="str">
        <f>IF($H$48="","",
IF(OR($H$48="Corrupción",$H$48="Lavado de Activos",$H$48="Financiación del Terrorismo",$H$48="Corrupción en Trámites, OPAs y Consultas de Acceso a la Información Pública"),'6.Valoración Control Corrupción'!E49,"No Aplica"))</f>
        <v/>
      </c>
      <c r="S49" s="72" t="str">
        <f>IF($H$48="","",
IF(OR($H$48="Corrupción",$H$48="Lavado de Activos",$H$48="Financiación del Terrorismo",$H$48="Corrupción en Trámites, OPAs y Consultas de Acceso a la Información Pública"),'6.Valoración Control Corrupción'!F49,"No Aplica"))</f>
        <v/>
      </c>
      <c r="T49" s="72" t="str">
        <f>IF($H$48="","",
IF(OR($H$48="Corrupción",$H$48="Lavado de Activos",$H$48="Financiación del Terrorismo",$H$48="Corrupción en Trámites, OPAs y Consultas de Acceso a la Información Pública"),'6.Valoración Control Corrupción'!G49,"No Aplica"))</f>
        <v/>
      </c>
      <c r="U49" s="72" t="str">
        <f>IF($H$48="","",
IF(OR($H$48="Corrupción",$H$48="Lavado de Activos",$H$48="Financiación del Terrorismo",$H$48="Corrupción en Trámites, OPAs y Consultas de Acceso a la Información Pública"),'6.Valoración Control Corrupción'!H49,"No Aplica"))</f>
        <v/>
      </c>
      <c r="V49" s="72" t="str">
        <f>IF($H$48="","",
IF(OR($H$48="Corrupción",$H$48="Lavado de Activos",$H$48="Financiación del Terrorismo",$H$48="Corrupción en Trámites, OPAs y Consultas de Acceso a la Información Pública"),'6.Valoración Control Corrupción'!I49,"No Aplica"))</f>
        <v/>
      </c>
      <c r="W49" s="72" t="str">
        <f>IF($H$48="","",
IF(OR($H$48="Corrupción",$H$48="Lavado de Activos",$H$48="Financiación del Terrorismo",$H$48="Corrupción en Trámites, OPAs y Consultas de Acceso a la Información Pública"),'6.Valoración Control Corrupción'!J49,"No Aplica"))</f>
        <v/>
      </c>
      <c r="X49" s="66" t="str">
        <f>IF($H$48="","",
IF(OR($H$48="Corrupción",$H$48="Lavado de Activos",$H$48="Financiación del Terrorismo",$H$48="Trámites, OPAs y Consultas de Acceso a la Información Pública"),"No Aplica",'5. Valoración de Controles'!I49))</f>
        <v/>
      </c>
      <c r="Y49" s="66" t="str">
        <f>IF($H$48="","",
IF(OR($H$48="Corrupción",$H$48="Lavado de Activos",$H$48="Financiación del Terrorismo",$H$48="Trámites, OPAs y Consultas de Acceso a la Información Pública"),"No Aplica",'5. Valoración de Controles'!J49))</f>
        <v/>
      </c>
      <c r="Z49" s="66" t="str">
        <f>IF($H$48="","",
IF(OR($H$48="Corrupción",$H$48="Lavado de Activos",$H$48="Financiación del Terrorismo",$H$48="Trámites, OPAs y Consultas de Acceso a la Información Pública"),"No Aplica",'5. Valoración de Controles'!K49))</f>
        <v/>
      </c>
      <c r="AA49" s="66" t="str">
        <f>IF($H$48="","",
IF(OR($H$48="Corrupción",$H$48="Lavado de Activos",$H$48="Financiación del Terrorismo",$H$48="Trámites, OPAs y Consultas de Acceso a la Información Pública"),"No Aplica",'5. Valoración de Controles'!L49))</f>
        <v/>
      </c>
      <c r="AB49" s="66" t="str">
        <f>IF($H$48="","",
IF(OR($H$48="Corrupción",$H$48="Lavado de Activos",$H$48="Financiación del Terrorismo",$H$48="Trámites, OPAs y Consultas de Acceso a la Información Pública"),"No Aplica",'5. Valoración de Controles'!M49))</f>
        <v/>
      </c>
      <c r="AC49" s="66" t="str">
        <f>IF($H$48="","",
IF(OR($H$48="Corrupción",$H$48="Lavado de Activos",$H$48="Financiación del Terrorismo",$H$48="Trámites, OPAs y Consultas de Acceso a la Información Pública"),"No Aplica",'5. Valoración de Controles'!N49))</f>
        <v/>
      </c>
      <c r="AD49" s="66" t="str">
        <f>IF($H$48="","",
IF(OR($H$48="Corrupción",$H$48="Lavado de Activos",$H$48="Financiación del Terrorismo",$H$48="Trámites, OPAs y Consultas de Acceso a la Información Pública"),"No Aplica",'5. Valoración de Controles'!O49))</f>
        <v/>
      </c>
      <c r="AE49" s="66" t="str">
        <f>IF($H$48="","",
IF(OR($H$48="Corrupción",$H$48="Lavado de Activos",$H$48="Financiación del Terrorismo",$H$48="Trámites, OPAs y Consultas de Acceso a la Información Pública"),"No Aplica",'5. Valoración de Controles'!P49))</f>
        <v/>
      </c>
      <c r="AF49" s="66" t="str">
        <f>IF($H$48="","",
IF(OR($H$48="Corrupción",$H$48="Lavado de Activos",$H$48="Financiación del Terrorismo",$H$48="Trámites, OPAs y Consultas de Acceso a la Información Pública"),"No Aplica",'5. Valoración de Controles'!Q49))</f>
        <v/>
      </c>
      <c r="AG49" s="73" t="str">
        <f>IF($H$48="","",
IF(OR($H$48="Corrupción",$H$48="Lavado de Activos",$H$48="Financiación del Terrorismo",$H$48="Corrupción en Trámites, OPAs y Consultas de Acceso a la Información Pública"),"No Aplica",'5. Valoración de Controles'!R49))</f>
        <v/>
      </c>
      <c r="AH49" s="130"/>
      <c r="AI49" s="190"/>
      <c r="AJ49" s="130"/>
      <c r="AK49" s="190"/>
      <c r="AL49" s="128"/>
      <c r="AM49" s="132"/>
      <c r="AN49" s="188"/>
      <c r="AO49" s="192"/>
      <c r="AP49" s="194"/>
      <c r="AQ49" s="187"/>
      <c r="AR49" s="194"/>
    </row>
    <row r="50" spans="1:73" ht="31.5" customHeight="1" x14ac:dyDescent="0.3">
      <c r="A50" s="133"/>
      <c r="B50" s="134"/>
      <c r="C50" s="134"/>
      <c r="D50" s="134"/>
      <c r="E50" s="134"/>
      <c r="F50" s="134"/>
      <c r="G50" s="134"/>
      <c r="H50" s="134"/>
      <c r="I50" s="134"/>
      <c r="J50" s="134"/>
      <c r="K50" s="130"/>
      <c r="L50" s="131"/>
      <c r="M50" s="134"/>
      <c r="N50" s="130"/>
      <c r="O50" s="131"/>
      <c r="P50" s="128"/>
      <c r="Q50" s="72" t="str">
        <f>IF($H$48="","",
IF(OR($H$48="Corrupción",$H$48="Lavado de Activos",$H$48="Financiación del Terrorismo",$H$48="Corrupción en Trámites, OPAs y Consultas de Acceso a la Información Pública"),"No Aplica",'5. Valoración de Controles'!H50))</f>
        <v/>
      </c>
      <c r="R50" s="72" t="str">
        <f>IF($H$48="","",
IF(OR($H$48="Corrupción",$H$48="Lavado de Activos",$H$48="Financiación del Terrorismo",$H$48="Corrupción en Trámites, OPAs y Consultas de Acceso a la Información Pública"),'6.Valoración Control Corrupción'!E50,"No Aplica"))</f>
        <v/>
      </c>
      <c r="S50" s="72" t="str">
        <f>IF($H$48="","",
IF(OR($H$48="Corrupción",$H$48="Lavado de Activos",$H$48="Financiación del Terrorismo",$H$48="Corrupción en Trámites, OPAs y Consultas de Acceso a la Información Pública"),'6.Valoración Control Corrupción'!F50,"No Aplica"))</f>
        <v/>
      </c>
      <c r="T50" s="72" t="str">
        <f>IF($H$48="","",
IF(OR($H$48="Corrupción",$H$48="Lavado de Activos",$H$48="Financiación del Terrorismo",$H$48="Corrupción en Trámites, OPAs y Consultas de Acceso a la Información Pública"),'6.Valoración Control Corrupción'!G50,"No Aplica"))</f>
        <v/>
      </c>
      <c r="U50" s="72" t="str">
        <f>IF($H$48="","",
IF(OR($H$48="Corrupción",$H$48="Lavado de Activos",$H$48="Financiación del Terrorismo",$H$48="Corrupción en Trámites, OPAs y Consultas de Acceso a la Información Pública"),'6.Valoración Control Corrupción'!H50,"No Aplica"))</f>
        <v/>
      </c>
      <c r="V50" s="72" t="str">
        <f>IF($H$48="","",
IF(OR($H$48="Corrupción",$H$48="Lavado de Activos",$H$48="Financiación del Terrorismo",$H$48="Corrupción en Trámites, OPAs y Consultas de Acceso a la Información Pública"),'6.Valoración Control Corrupción'!I50,"No Aplica"))</f>
        <v/>
      </c>
      <c r="W50" s="72" t="str">
        <f>IF($H$48="","",
IF(OR($H$48="Corrupción",$H$48="Lavado de Activos",$H$48="Financiación del Terrorismo",$H$48="Corrupción en Trámites, OPAs y Consultas de Acceso a la Información Pública"),'6.Valoración Control Corrupción'!J50,"No Aplica"))</f>
        <v/>
      </c>
      <c r="X50" s="66" t="str">
        <f>IF($H$48="","",
IF(OR($H$48="Corrupción",$H$48="Lavado de Activos",$H$48="Financiación del Terrorismo",$H$48="Trámites, OPAs y Consultas de Acceso a la Información Pública"),"No Aplica",'5. Valoración de Controles'!I50))</f>
        <v/>
      </c>
      <c r="Y50" s="66" t="str">
        <f>IF($H$48="","",
IF(OR($H$48="Corrupción",$H$48="Lavado de Activos",$H$48="Financiación del Terrorismo",$H$48="Trámites, OPAs y Consultas de Acceso a la Información Pública"),"No Aplica",'5. Valoración de Controles'!J50))</f>
        <v/>
      </c>
      <c r="Z50" s="66" t="str">
        <f>IF($H$48="","",
IF(OR($H$48="Corrupción",$H$48="Lavado de Activos",$H$48="Financiación del Terrorismo",$H$48="Trámites, OPAs y Consultas de Acceso a la Información Pública"),"No Aplica",'5. Valoración de Controles'!K50))</f>
        <v/>
      </c>
      <c r="AA50" s="66" t="str">
        <f>IF($H$48="","",
IF(OR($H$48="Corrupción",$H$48="Lavado de Activos",$H$48="Financiación del Terrorismo",$H$48="Trámites, OPAs y Consultas de Acceso a la Información Pública"),"No Aplica",'5. Valoración de Controles'!L50))</f>
        <v/>
      </c>
      <c r="AB50" s="66" t="str">
        <f>IF($H$48="","",
IF(OR($H$48="Corrupción",$H$48="Lavado de Activos",$H$48="Financiación del Terrorismo",$H$48="Trámites, OPAs y Consultas de Acceso a la Información Pública"),"No Aplica",'5. Valoración de Controles'!M50))</f>
        <v/>
      </c>
      <c r="AC50" s="66" t="str">
        <f>IF($H$48="","",
IF(OR($H$48="Corrupción",$H$48="Lavado de Activos",$H$48="Financiación del Terrorismo",$H$48="Trámites, OPAs y Consultas de Acceso a la Información Pública"),"No Aplica",'5. Valoración de Controles'!N50))</f>
        <v/>
      </c>
      <c r="AD50" s="66" t="str">
        <f>IF($H$48="","",
IF(OR($H$48="Corrupción",$H$48="Lavado de Activos",$H$48="Financiación del Terrorismo",$H$48="Trámites, OPAs y Consultas de Acceso a la Información Pública"),"No Aplica",'5. Valoración de Controles'!O50))</f>
        <v/>
      </c>
      <c r="AE50" s="66" t="str">
        <f>IF($H$48="","",
IF(OR($H$48="Corrupción",$H$48="Lavado de Activos",$H$48="Financiación del Terrorismo",$H$48="Trámites, OPAs y Consultas de Acceso a la Información Pública"),"No Aplica",'5. Valoración de Controles'!P50))</f>
        <v/>
      </c>
      <c r="AF50" s="66" t="str">
        <f>IF($H$48="","",
IF(OR($H$48="Corrupción",$H$48="Lavado de Activos",$H$48="Financiación del Terrorismo",$H$48="Trámites, OPAs y Consultas de Acceso a la Información Pública"),"No Aplica",'5. Valoración de Controles'!Q50))</f>
        <v/>
      </c>
      <c r="AG50" s="73" t="str">
        <f>IF($H$48="","",
IF(OR($H$48="Corrupción",$H$48="Lavado de Activos",$H$48="Financiación del Terrorismo",$H$48="Corrupción en Trámites, OPAs y Consultas de Acceso a la Información Pública"),"No Aplica",'5. Valoración de Controles'!R50))</f>
        <v/>
      </c>
      <c r="AH50" s="130"/>
      <c r="AI50" s="190"/>
      <c r="AJ50" s="130"/>
      <c r="AK50" s="190"/>
      <c r="AL50" s="128"/>
      <c r="AM50" s="132"/>
      <c r="AN50" s="188"/>
      <c r="AO50" s="192"/>
      <c r="AP50" s="194"/>
      <c r="AQ50" s="187"/>
      <c r="AR50" s="194"/>
    </row>
    <row r="51" spans="1:73" ht="31.5" customHeight="1" x14ac:dyDescent="0.3">
      <c r="A51" s="133">
        <v>15</v>
      </c>
      <c r="B51" s="134" t="str">
        <f>'2. Identificación del Riesgo'!B51:B53</f>
        <v/>
      </c>
      <c r="C51" s="134" t="str">
        <f>IF('2. Identificación del Riesgo'!C51:C53="","",'2. Identificación del Riesgo'!C51:C53)</f>
        <v/>
      </c>
      <c r="D51" s="134" t="str">
        <f>IF('2. Identificación del Riesgo'!D51:D53="","",'2. Identificación del Riesgo'!D51:D53)</f>
        <v/>
      </c>
      <c r="E51" s="134" t="str">
        <f>IF('2. Identificación del Riesgo'!E51:E53="","",'2. Identificación del Riesgo'!E51:E53)</f>
        <v/>
      </c>
      <c r="F51" s="134" t="str">
        <f>IF('2. Identificación del Riesgo'!F51:F53="","",'2. Identificación del Riesgo'!F51:F53)</f>
        <v/>
      </c>
      <c r="G51" s="134" t="str">
        <f>IF('2. Identificación del Riesgo'!G51:G53="","",'2. Identificación del Riesgo'!G51:G53)</f>
        <v/>
      </c>
      <c r="H51" s="134" t="str">
        <f>IF('2. Identificación del Riesgo'!H51:H53="","",'2. Identificación del Riesgo'!H51:H53)</f>
        <v/>
      </c>
      <c r="I51" s="134" t="str">
        <f>IF('2. Identificación del Riesgo'!I51:I53="","",'2. Identificación del Riesgo'!I51:I53)</f>
        <v/>
      </c>
      <c r="J51" s="134" t="str">
        <f>IF('2. Identificación del Riesgo'!J51:J53="","",'2. Identificación del Riesgo'!J51:J53)</f>
        <v/>
      </c>
      <c r="K51" s="130" t="str">
        <f>'2. Identificación del Riesgo'!K51:K53</f>
        <v/>
      </c>
      <c r="L51" s="131" t="str">
        <f>'2. Identificación del Riesgo'!L51:L53</f>
        <v/>
      </c>
      <c r="M51" s="13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130" t="str">
        <f>'2. Identificación del Riesgo'!N51:N53</f>
        <v/>
      </c>
      <c r="O51" s="131" t="str">
        <f>'2. Identificación del Riesgo'!O51:O53</f>
        <v/>
      </c>
      <c r="P51" s="128" t="str">
        <f>'2. Identificación del Riesgo'!P51:P53</f>
        <v/>
      </c>
      <c r="Q51" s="72" t="str">
        <f>IF($H$51="","",
IF(OR($H$51="Corrupción",$H$51="Lavado de Activos",$H$51="Financiación del Terrorismo",$H$51="Corrupción en Trámites, OPAs y Consultas de Acceso a la Información Pública"),"No Aplica",'5. Valoración de Controles'!H51))</f>
        <v/>
      </c>
      <c r="R51" s="72" t="str">
        <f>IF($H$51="","",
IF(OR($H$51="Corrupción",$H$51="Lavado de Activos",$H$51="Financiación del Terrorismo",$H$51="Corrupción en Trámites, OPAs y Consultas de Acceso a la Información Pública"),'6.Valoración Control Corrupción'!E51,"No Aplica"))</f>
        <v/>
      </c>
      <c r="S51" s="72" t="str">
        <f>IF($H$51="","",
IF(OR($H$51="Corrupción",$H$51="Lavado de Activos",$H$51="Financiación del Terrorismo",$H$51="Corrupción en Trámites, OPAs y Consultas de Acceso a la Información Pública"),'6.Valoración Control Corrupción'!F51,"No Aplica"))</f>
        <v/>
      </c>
      <c r="T51" s="72" t="str">
        <f>IF($H$51="","",
IF(OR($H$51="Corrupción",$H$51="Lavado de Activos",$H$51="Financiación del Terrorismo",$H$51="Corrupción en Trámites, OPAs y Consultas de Acceso a la Información Pública"),'6.Valoración Control Corrupción'!G51,"No Aplica"))</f>
        <v/>
      </c>
      <c r="U51" s="72" t="str">
        <f>IF($H$51="","",
IF(OR($H$51="Corrupción",$H$51="Lavado de Activos",$H$51="Financiación del Terrorismo",$H$51="Corrupción en Trámites, OPAs y Consultas de Acceso a la Información Pública"),'6.Valoración Control Corrupción'!H51,"No Aplica"))</f>
        <v/>
      </c>
      <c r="V51" s="72" t="str">
        <f>IF($H$51="","",
IF(OR($H$51="Corrupción",$H$51="Lavado de Activos",$H$51="Financiación del Terrorismo",$H$51="Corrupción en Trámites, OPAs y Consultas de Acceso a la Información Pública"),'6.Valoración Control Corrupción'!I51,"No Aplica"))</f>
        <v/>
      </c>
      <c r="W51" s="72" t="str">
        <f>IF($H$51="","",
IF(OR($H$51="Corrupción",$H$51="Lavado de Activos",$H$51="Financiación del Terrorismo",$H$51="Corrupción en Trámites, OPAs y Consultas de Acceso a la Información Pública"),'6.Valoración Control Corrupción'!J51,"No Aplica"))</f>
        <v/>
      </c>
      <c r="X51" s="65" t="str">
        <f>IF($H$51="","",
IF(OR($H$51="Corrupción",$H$51="Lavado de Activos",$H$51="Financiación del Terrorismo",$H$51="Trámites, OPAs y Consultas de Acceso a la Información Pública"),"No Aplica",'5. Valoración de Controles'!I51))</f>
        <v/>
      </c>
      <c r="Y51" s="66" t="str">
        <f>IF($H$51="","",
IF(OR($H$51="Corrupción",$H$51="Lavado de Activos",$H$51="Financiación del Terrorismo",$H$51="Trámites, OPAs y Consultas de Acceso a la Información Pública"),"No Aplica",'5. Valoración de Controles'!J51))</f>
        <v/>
      </c>
      <c r="Z51" s="66" t="str">
        <f>IF($H$51="","",
IF(OR($H$51="Corrupción",$H$51="Lavado de Activos",$H$51="Financiación del Terrorismo",$H$51="Trámites, OPAs y Consultas de Acceso a la Información Pública"),"No Aplica",'5. Valoración de Controles'!K51))</f>
        <v/>
      </c>
      <c r="AA51" s="66" t="str">
        <f>IF($H$51="","",
IF(OR($H$51="Corrupción",$H$51="Lavado de Activos",$H$51="Financiación del Terrorismo",$H$51="Trámites, OPAs y Consultas de Acceso a la Información Pública"),"No Aplica",'5. Valoración de Controles'!L51))</f>
        <v/>
      </c>
      <c r="AB51" s="66" t="str">
        <f>IF($H$51="","",
IF(OR($H$51="Corrupción",$H$51="Lavado de Activos",$H$51="Financiación del Terrorismo",$H$51="Trámites, OPAs y Consultas de Acceso a la Información Pública"),"No Aplica",'5. Valoración de Controles'!M51))</f>
        <v/>
      </c>
      <c r="AC51" s="66" t="str">
        <f>IF($H$51="","",
IF(OR($H$51="Corrupción",$H$51="Lavado de Activos",$H$51="Financiación del Terrorismo",$H$51="Trámites, OPAs y Consultas de Acceso a la Información Pública"),"No Aplica",'5. Valoración de Controles'!N51))</f>
        <v/>
      </c>
      <c r="AD51" s="66" t="str">
        <f>IF($H$51="","",
IF(OR($H$51="Corrupción",$H$51="Lavado de Activos",$H$51="Financiación del Terrorismo",$H$51="Trámites, OPAs y Consultas de Acceso a la Información Pública"),"No Aplica",'5. Valoración de Controles'!O51))</f>
        <v/>
      </c>
      <c r="AE51" s="66" t="str">
        <f>IF($H$51="","",
IF(OR($H$51="Corrupción",$H$51="Lavado de Activos",$H$51="Financiación del Terrorismo",$H$51="Trámites, OPAs y Consultas de Acceso a la Información Pública"),"No Aplica",'5. Valoración de Controles'!P51))</f>
        <v/>
      </c>
      <c r="AF51" s="66" t="str">
        <f>IF($H$51="","",
IF(OR($H$51="Corrupción",$H$51="Lavado de Activos",$H$51="Financiación del Terrorismo",$H$51="Trámites, OPAs y Consultas de Acceso a la Información Pública"),"No Aplica",'5. Valoración de Controles'!Q51))</f>
        <v/>
      </c>
      <c r="AG51" s="73" t="str">
        <f>IF($H$51="","",
IF(OR($H$51="Corrupción",$H$51="Lavado de Activos",$H$51="Financiación del Terrorismo",$H$51="Corrupción en Trámites, OPAs y Consultas de Acceso a la Información Pública"),"No Aplica",'5. Valoración de Controles'!R51))</f>
        <v/>
      </c>
      <c r="AH51" s="130"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89"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130"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89"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128" t="str">
        <f t="shared" ref="AL51" si="39">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32"/>
      <c r="AN51" s="159" t="str">
        <f t="shared" ref="AN51" si="40">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91"/>
      <c r="AP51" s="193"/>
      <c r="AQ51" s="186" t="str">
        <f t="shared" ref="AQ51" si="41">IF(AO51="","","∑ Peso porcentual de cada acción definida")</f>
        <v/>
      </c>
      <c r="AR51" s="129"/>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row>
    <row r="52" spans="1:73" ht="31.5" customHeight="1" x14ac:dyDescent="0.3">
      <c r="A52" s="133"/>
      <c r="B52" s="134"/>
      <c r="C52" s="134"/>
      <c r="D52" s="134"/>
      <c r="E52" s="134"/>
      <c r="F52" s="134"/>
      <c r="G52" s="134"/>
      <c r="H52" s="134"/>
      <c r="I52" s="134"/>
      <c r="J52" s="134"/>
      <c r="K52" s="130"/>
      <c r="L52" s="131"/>
      <c r="M52" s="134"/>
      <c r="N52" s="130"/>
      <c r="O52" s="131"/>
      <c r="P52" s="128"/>
      <c r="Q52" s="72" t="str">
        <f>IF($H$51="","",
IF(OR($H$51="Corrupción",$H$51="Lavado de Activos",$H$51="Financiación del Terrorismo",$H$51="Corrupción en Trámites, OPAs y Consultas de Acceso a la Información Pública"),"No Aplica",'5. Valoración de Controles'!H52))</f>
        <v/>
      </c>
      <c r="R52" s="72" t="str">
        <f>IF($H$51="","",
IF(OR($H$51="Corrupción",$H$51="Lavado de Activos",$H$51="Financiación del Terrorismo",$H$51="Corrupción en Trámites, OPAs y Consultas de Acceso a la Información Pública"),'6.Valoración Control Corrupción'!E52,"No Aplica"))</f>
        <v/>
      </c>
      <c r="S52" s="72" t="str">
        <f>IF($H$51="","",
IF(OR($H$51="Corrupción",$H$51="Lavado de Activos",$H$51="Financiación del Terrorismo",$H$51="Corrupción en Trámites, OPAs y Consultas de Acceso a la Información Pública"),'6.Valoración Control Corrupción'!F52,"No Aplica"))</f>
        <v/>
      </c>
      <c r="T52" s="72" t="str">
        <f>IF($H$51="","",
IF(OR($H$51="Corrupción",$H$51="Lavado de Activos",$H$51="Financiación del Terrorismo",$H$51="Corrupción en Trámites, OPAs y Consultas de Acceso a la Información Pública"),'6.Valoración Control Corrupción'!G52,"No Aplica"))</f>
        <v/>
      </c>
      <c r="U52" s="72" t="str">
        <f>IF($H$51="","",
IF(OR($H$51="Corrupción",$H$51="Lavado de Activos",$H$51="Financiación del Terrorismo",$H$51="Corrupción en Trámites, OPAs y Consultas de Acceso a la Información Pública"),'6.Valoración Control Corrupción'!H52,"No Aplica"))</f>
        <v/>
      </c>
      <c r="V52" s="72" t="str">
        <f>IF($H$51="","",
IF(OR($H$51="Corrupción",$H$51="Lavado de Activos",$H$51="Financiación del Terrorismo",$H$51="Corrupción en Trámites, OPAs y Consultas de Acceso a la Información Pública"),'6.Valoración Control Corrupción'!I52,"No Aplica"))</f>
        <v/>
      </c>
      <c r="W52" s="72" t="str">
        <f>IF($H$51="","",
IF(OR($H$51="Corrupción",$H$51="Lavado de Activos",$H$51="Financiación del Terrorismo",$H$51="Corrupción en Trámites, OPAs y Consultas de Acceso a la Información Pública"),'6.Valoración Control Corrupción'!J52,"No Aplica"))</f>
        <v/>
      </c>
      <c r="X52" s="66" t="str">
        <f>IF($H$51="","",
IF(OR($H$51="Corrupción",$H$51="Lavado de Activos",$H$51="Financiación del Terrorismo",$H$51="Trámites, OPAs y Consultas de Acceso a la Información Pública"),"No Aplica",'5. Valoración de Controles'!I52))</f>
        <v/>
      </c>
      <c r="Y52" s="66" t="str">
        <f>IF($H$51="","",
IF(OR($H$51="Corrupción",$H$51="Lavado de Activos",$H$51="Financiación del Terrorismo",$H$51="Trámites, OPAs y Consultas de Acceso a la Información Pública"),"No Aplica",'5. Valoración de Controles'!J52))</f>
        <v/>
      </c>
      <c r="Z52" s="66" t="str">
        <f>IF($H$51="","",
IF(OR($H$51="Corrupción",$H$51="Lavado de Activos",$H$51="Financiación del Terrorismo",$H$51="Trámites, OPAs y Consultas de Acceso a la Información Pública"),"No Aplica",'5. Valoración de Controles'!K52))</f>
        <v/>
      </c>
      <c r="AA52" s="66" t="str">
        <f>IF($H$51="","",
IF(OR($H$51="Corrupción",$H$51="Lavado de Activos",$H$51="Financiación del Terrorismo",$H$51="Trámites, OPAs y Consultas de Acceso a la Información Pública"),"No Aplica",'5. Valoración de Controles'!L52))</f>
        <v/>
      </c>
      <c r="AB52" s="66" t="str">
        <f>IF($H$51="","",
IF(OR($H$51="Corrupción",$H$51="Lavado de Activos",$H$51="Financiación del Terrorismo",$H$51="Trámites, OPAs y Consultas de Acceso a la Información Pública"),"No Aplica",'5. Valoración de Controles'!M52))</f>
        <v/>
      </c>
      <c r="AC52" s="66" t="str">
        <f>IF($H$51="","",
IF(OR($H$51="Corrupción",$H$51="Lavado de Activos",$H$51="Financiación del Terrorismo",$H$51="Trámites, OPAs y Consultas de Acceso a la Información Pública"),"No Aplica",'5. Valoración de Controles'!N52))</f>
        <v/>
      </c>
      <c r="AD52" s="66" t="str">
        <f>IF($H$51="","",
IF(OR($H$51="Corrupción",$H$51="Lavado de Activos",$H$51="Financiación del Terrorismo",$H$51="Trámites, OPAs y Consultas de Acceso a la Información Pública"),"No Aplica",'5. Valoración de Controles'!O52))</f>
        <v/>
      </c>
      <c r="AE52" s="66" t="str">
        <f>IF($H$51="","",
IF(OR($H$51="Corrupción",$H$51="Lavado de Activos",$H$51="Financiación del Terrorismo",$H$51="Trámites, OPAs y Consultas de Acceso a la Información Pública"),"No Aplica",'5. Valoración de Controles'!P52))</f>
        <v/>
      </c>
      <c r="AF52" s="66" t="str">
        <f>IF($H$51="","",
IF(OR($H$51="Corrupción",$H$51="Lavado de Activos",$H$51="Financiación del Terrorismo",$H$51="Trámites, OPAs y Consultas de Acceso a la Información Pública"),"No Aplica",'5. Valoración de Controles'!Q52))</f>
        <v/>
      </c>
      <c r="AG52" s="73" t="str">
        <f>IF($H$51="","",
IF(OR($H$51="Corrupción",$H$51="Lavado de Activos",$H$51="Financiación del Terrorismo",$H$51="Corrupción en Trámites, OPAs y Consultas de Acceso a la Información Pública"),"No Aplica",'5. Valoración de Controles'!R52))</f>
        <v/>
      </c>
      <c r="AH52" s="130"/>
      <c r="AI52" s="190"/>
      <c r="AJ52" s="130"/>
      <c r="AK52" s="190"/>
      <c r="AL52" s="128"/>
      <c r="AM52" s="132"/>
      <c r="AN52" s="188"/>
      <c r="AO52" s="192"/>
      <c r="AP52" s="194"/>
      <c r="AQ52" s="187"/>
      <c r="AR52" s="194"/>
    </row>
    <row r="53" spans="1:73" ht="31.5" customHeight="1" x14ac:dyDescent="0.3">
      <c r="A53" s="133"/>
      <c r="B53" s="134"/>
      <c r="C53" s="134"/>
      <c r="D53" s="134"/>
      <c r="E53" s="134"/>
      <c r="F53" s="134"/>
      <c r="G53" s="134"/>
      <c r="H53" s="134"/>
      <c r="I53" s="134"/>
      <c r="J53" s="134"/>
      <c r="K53" s="130"/>
      <c r="L53" s="131"/>
      <c r="M53" s="134"/>
      <c r="N53" s="130"/>
      <c r="O53" s="131"/>
      <c r="P53" s="128"/>
      <c r="Q53" s="72" t="str">
        <f>IF($H$51="","",
IF(OR($H$51="Corrupción",$H$51="Lavado de Activos",$H$51="Financiación del Terrorismo",$H$51="Corrupción en Trámites, OPAs y Consultas de Acceso a la Información Pública"),"No Aplica",'5. Valoración de Controles'!H53))</f>
        <v/>
      </c>
      <c r="R53" s="72" t="str">
        <f>IF($H$51="","",
IF(OR($H$51="Corrupción",$H$51="Lavado de Activos",$H$51="Financiación del Terrorismo",$H$51="Corrupción en Trámites, OPAs y Consultas de Acceso a la Información Pública"),'6.Valoración Control Corrupción'!E53,"No Aplica"))</f>
        <v/>
      </c>
      <c r="S53" s="72" t="str">
        <f>IF($H$51="","",
IF(OR($H$51="Corrupción",$H$51="Lavado de Activos",$H$51="Financiación del Terrorismo",$H$51="Corrupción en Trámites, OPAs y Consultas de Acceso a la Información Pública"),'6.Valoración Control Corrupción'!F53,"No Aplica"))</f>
        <v/>
      </c>
      <c r="T53" s="72" t="str">
        <f>IF($H$51="","",
IF(OR($H$51="Corrupción",$H$51="Lavado de Activos",$H$51="Financiación del Terrorismo",$H$51="Corrupción en Trámites, OPAs y Consultas de Acceso a la Información Pública"),'6.Valoración Control Corrupción'!G53,"No Aplica"))</f>
        <v/>
      </c>
      <c r="U53" s="72" t="str">
        <f>IF($H$51="","",
IF(OR($H$51="Corrupción",$H$51="Lavado de Activos",$H$51="Financiación del Terrorismo",$H$51="Corrupción en Trámites, OPAs y Consultas de Acceso a la Información Pública"),'6.Valoración Control Corrupción'!H53,"No Aplica"))</f>
        <v/>
      </c>
      <c r="V53" s="72" t="str">
        <f>IF($H$51="","",
IF(OR($H$51="Corrupción",$H$51="Lavado de Activos",$H$51="Financiación del Terrorismo",$H$51="Corrupción en Trámites, OPAs y Consultas de Acceso a la Información Pública"),'6.Valoración Control Corrupción'!I53,"No Aplica"))</f>
        <v/>
      </c>
      <c r="W53" s="72" t="str">
        <f>IF($H$51="","",
IF(OR($H$51="Corrupción",$H$51="Lavado de Activos",$H$51="Financiación del Terrorismo",$H$51="Corrupción en Trámites, OPAs y Consultas de Acceso a la Información Pública"),'6.Valoración Control Corrupción'!J53,"No Aplica"))</f>
        <v/>
      </c>
      <c r="X53" s="66" t="str">
        <f>IF($H$51="","",
IF(OR($H$51="Corrupción",$H$51="Lavado de Activos",$H$51="Financiación del Terrorismo",$H$51="Trámites, OPAs y Consultas de Acceso a la Información Pública"),"No Aplica",'5. Valoración de Controles'!I53))</f>
        <v/>
      </c>
      <c r="Y53" s="66" t="str">
        <f>IF($H$51="","",
IF(OR($H$51="Corrupción",$H$51="Lavado de Activos",$H$51="Financiación del Terrorismo",$H$51="Trámites, OPAs y Consultas de Acceso a la Información Pública"),"No Aplica",'5. Valoración de Controles'!J53))</f>
        <v/>
      </c>
      <c r="Z53" s="66" t="str">
        <f>IF($H$51="","",
IF(OR($H$51="Corrupción",$H$51="Lavado de Activos",$H$51="Financiación del Terrorismo",$H$51="Trámites, OPAs y Consultas de Acceso a la Información Pública"),"No Aplica",'5. Valoración de Controles'!K53))</f>
        <v/>
      </c>
      <c r="AA53" s="66" t="str">
        <f>IF($H$51="","",
IF(OR($H$51="Corrupción",$H$51="Lavado de Activos",$H$51="Financiación del Terrorismo",$H$51="Trámites, OPAs y Consultas de Acceso a la Información Pública"),"No Aplica",'5. Valoración de Controles'!L53))</f>
        <v/>
      </c>
      <c r="AB53" s="66" t="str">
        <f>IF($H$51="","",
IF(OR($H$51="Corrupción",$H$51="Lavado de Activos",$H$51="Financiación del Terrorismo",$H$51="Trámites, OPAs y Consultas de Acceso a la Información Pública"),"No Aplica",'5. Valoración de Controles'!M53))</f>
        <v/>
      </c>
      <c r="AC53" s="66" t="str">
        <f>IF($H$51="","",
IF(OR($H$51="Corrupción",$H$51="Lavado de Activos",$H$51="Financiación del Terrorismo",$H$51="Trámites, OPAs y Consultas de Acceso a la Información Pública"),"No Aplica",'5. Valoración de Controles'!N53))</f>
        <v/>
      </c>
      <c r="AD53" s="66" t="str">
        <f>IF($H$51="","",
IF(OR($H$51="Corrupción",$H$51="Lavado de Activos",$H$51="Financiación del Terrorismo",$H$51="Trámites, OPAs y Consultas de Acceso a la Información Pública"),"No Aplica",'5. Valoración de Controles'!O53))</f>
        <v/>
      </c>
      <c r="AE53" s="66" t="str">
        <f>IF($H$51="","",
IF(OR($H$51="Corrupción",$H$51="Lavado de Activos",$H$51="Financiación del Terrorismo",$H$51="Trámites, OPAs y Consultas de Acceso a la Información Pública"),"No Aplica",'5. Valoración de Controles'!P53))</f>
        <v/>
      </c>
      <c r="AF53" s="66" t="str">
        <f>IF($H$51="","",
IF(OR($H$51="Corrupción",$H$51="Lavado de Activos",$H$51="Financiación del Terrorismo",$H$51="Trámites, OPAs y Consultas de Acceso a la Información Pública"),"No Aplica",'5. Valoración de Controles'!Q53))</f>
        <v/>
      </c>
      <c r="AG53" s="73" t="str">
        <f>IF($H$51="","",
IF(OR($H$51="Corrupción",$H$51="Lavado de Activos",$H$51="Financiación del Terrorismo",$H$51="Corrupción en Trámites, OPAs y Consultas de Acceso a la Información Pública"),"No Aplica",'5. Valoración de Controles'!R53))</f>
        <v/>
      </c>
      <c r="AH53" s="130"/>
      <c r="AI53" s="190"/>
      <c r="AJ53" s="130"/>
      <c r="AK53" s="190"/>
      <c r="AL53" s="128"/>
      <c r="AM53" s="132"/>
      <c r="AN53" s="188"/>
      <c r="AO53" s="192"/>
      <c r="AP53" s="194"/>
      <c r="AQ53" s="187"/>
      <c r="AR53" s="194"/>
    </row>
    <row r="54" spans="1:73" ht="31.5" customHeight="1" x14ac:dyDescent="0.3">
      <c r="A54" s="133">
        <v>16</v>
      </c>
      <c r="B54" s="134" t="str">
        <f>'2. Identificación del Riesgo'!B54:B56</f>
        <v/>
      </c>
      <c r="C54" s="134" t="str">
        <f>IF('2. Identificación del Riesgo'!C54:C56="","",'2. Identificación del Riesgo'!C54:C56)</f>
        <v/>
      </c>
      <c r="D54" s="134" t="str">
        <f>IF('2. Identificación del Riesgo'!D54:D56="","",'2. Identificación del Riesgo'!D54:D56)</f>
        <v/>
      </c>
      <c r="E54" s="134" t="str">
        <f>IF('2. Identificación del Riesgo'!E54:E56="","",'2. Identificación del Riesgo'!E54:E56)</f>
        <v/>
      </c>
      <c r="F54" s="134" t="str">
        <f>IF('2. Identificación del Riesgo'!F54:F56="","",'2. Identificación del Riesgo'!F54:F56)</f>
        <v/>
      </c>
      <c r="G54" s="134" t="str">
        <f>IF('2. Identificación del Riesgo'!G54:G56="","",'2. Identificación del Riesgo'!G54:G56)</f>
        <v/>
      </c>
      <c r="H54" s="134" t="str">
        <f>IF('2. Identificación del Riesgo'!H54:H56="","",'2. Identificación del Riesgo'!H54:H56)</f>
        <v/>
      </c>
      <c r="I54" s="134" t="str">
        <f>IF('2. Identificación del Riesgo'!I54:I56="","",'2. Identificación del Riesgo'!I54:I56)</f>
        <v/>
      </c>
      <c r="J54" s="134" t="str">
        <f>IF('2. Identificación del Riesgo'!J54:J56="","",'2. Identificación del Riesgo'!J54:J56)</f>
        <v/>
      </c>
      <c r="K54" s="130" t="str">
        <f>'2. Identificación del Riesgo'!K54:K56</f>
        <v/>
      </c>
      <c r="L54" s="131" t="str">
        <f>'2. Identificación del Riesgo'!L54:L56</f>
        <v/>
      </c>
      <c r="M54" s="13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130" t="str">
        <f>'2. Identificación del Riesgo'!N54:N56</f>
        <v/>
      </c>
      <c r="O54" s="131" t="str">
        <f>'2. Identificación del Riesgo'!O54:O56</f>
        <v/>
      </c>
      <c r="P54" s="128" t="str">
        <f>'2. Identificación del Riesgo'!P54:P56</f>
        <v/>
      </c>
      <c r="Q54" s="72" t="str">
        <f>IF($H$54="","",
IF(OR($H$54="Corrupción",$H$54="Lavado de Activos",$H$54="Financiación del Terrorismo",$H$54="Corrupción en Trámites, OPAs y Consultas de Acceso a la Información Pública"),"No Aplica",'5. Valoración de Controles'!H54))</f>
        <v/>
      </c>
      <c r="R54" s="72" t="str">
        <f>IF($H$54="","",
IF(OR($H$54="Corrupción",$H$54="Lavado de Activos",$H$54="Financiación del Terrorismo",$H$54="Corrupción en Trámites, OPAs y Consultas de Acceso a la Información Pública"),'6.Valoración Control Corrupción'!E54,"No Aplica"))</f>
        <v/>
      </c>
      <c r="S54" s="72" t="str">
        <f>IF($H$54="","",
IF(OR($H$54="Corrupción",$H$54="Lavado de Activos",$H$54="Financiación del Terrorismo",$H$54="Corrupción en Trámites, OPAs y Consultas de Acceso a la Información Pública"),'6.Valoración Control Corrupción'!F54,"No Aplica"))</f>
        <v/>
      </c>
      <c r="T54" s="72" t="str">
        <f>IF($H$54="","",
IF(OR($H$54="Corrupción",$H$54="Lavado de Activos",$H$54="Financiación del Terrorismo",$H$54="Corrupción en Trámites, OPAs y Consultas de Acceso a la Información Pública"),'6.Valoración Control Corrupción'!G54,"No Aplica"))</f>
        <v/>
      </c>
      <c r="U54" s="72" t="str">
        <f>IF($H$54="","",
IF(OR($H$54="Corrupción",$H$54="Lavado de Activos",$H$54="Financiación del Terrorismo",$H$54="Corrupción en Trámites, OPAs y Consultas de Acceso a la Información Pública"),'6.Valoración Control Corrupción'!H54,"No Aplica"))</f>
        <v/>
      </c>
      <c r="V54" s="72" t="str">
        <f>IF($H$54="","",
IF(OR($H$54="Corrupción",$H$54="Lavado de Activos",$H$54="Financiación del Terrorismo",$H$54="Corrupción en Trámites, OPAs y Consultas de Acceso a la Información Pública"),'6.Valoración Control Corrupción'!I54,"No Aplica"))</f>
        <v/>
      </c>
      <c r="W54" s="72" t="str">
        <f>IF($H$54="","",
IF(OR($H$54="Corrupción",$H$54="Lavado de Activos",$H$54="Financiación del Terrorismo",$H$54="Corrupción en Trámites, OPAs y Consultas de Acceso a la Información Pública"),'6.Valoración Control Corrupción'!J54,"No Aplica"))</f>
        <v/>
      </c>
      <c r="X54" s="65" t="str">
        <f>IF($H$54="","",
IF(OR($H$54="Corrupción",$H$54="Lavado de Activos",$H$54="Financiación del Terrorismo",$H$54="Trámites, OPAs y Consultas de Acceso a la Información Pública"),"No Aplica",'5. Valoración de Controles'!I54))</f>
        <v/>
      </c>
      <c r="Y54" s="66" t="str">
        <f>IF($H$54="","",
IF(OR($H$54="Corrupción",$H$54="Lavado de Activos",$H$54="Financiación del Terrorismo",$H$54="Trámites, OPAs y Consultas de Acceso a la Información Pública"),"No Aplica",'5. Valoración de Controles'!J54))</f>
        <v/>
      </c>
      <c r="Z54" s="66" t="str">
        <f>IF($H$54="","",
IF(OR($H$54="Corrupción",$H$54="Lavado de Activos",$H$54="Financiación del Terrorismo",$H$54="Trámites, OPAs y Consultas de Acceso a la Información Pública"),"No Aplica",'5. Valoración de Controles'!K54))</f>
        <v/>
      </c>
      <c r="AA54" s="66" t="str">
        <f>IF($H$54="","",
IF(OR($H$54="Corrupción",$H$54="Lavado de Activos",$H$54="Financiación del Terrorismo",$H$54="Trámites, OPAs y Consultas de Acceso a la Información Pública"),"No Aplica",'5. Valoración de Controles'!L54))</f>
        <v/>
      </c>
      <c r="AB54" s="66" t="str">
        <f>IF($H$54="","",
IF(OR($H$54="Corrupción",$H$54="Lavado de Activos",$H$54="Financiación del Terrorismo",$H$54="Trámites, OPAs y Consultas de Acceso a la Información Pública"),"No Aplica",'5. Valoración de Controles'!M54))</f>
        <v/>
      </c>
      <c r="AC54" s="66" t="str">
        <f>IF($H$54="","",
IF(OR($H$54="Corrupción",$H$54="Lavado de Activos",$H$54="Financiación del Terrorismo",$H$54="Trámites, OPAs y Consultas de Acceso a la Información Pública"),"No Aplica",'5. Valoración de Controles'!N54))</f>
        <v/>
      </c>
      <c r="AD54" s="66" t="str">
        <f>IF($H$54="","",
IF(OR($H$54="Corrupción",$H$54="Lavado de Activos",$H$54="Financiación del Terrorismo",$H$54="Trámites, OPAs y Consultas de Acceso a la Información Pública"),"No Aplica",'5. Valoración de Controles'!O54))</f>
        <v/>
      </c>
      <c r="AE54" s="66" t="str">
        <f>IF($H$54="","",
IF(OR($H$54="Corrupción",$H$54="Lavado de Activos",$H$54="Financiación del Terrorismo",$H$54="Trámites, OPAs y Consultas de Acceso a la Información Pública"),"No Aplica",'5. Valoración de Controles'!P54))</f>
        <v/>
      </c>
      <c r="AF54" s="66" t="str">
        <f>IF($H$54="","",
IF(OR($H$54="Corrupción",$H$54="Lavado de Activos",$H$54="Financiación del Terrorismo",$H$54="Trámites, OPAs y Consultas de Acceso a la Información Pública"),"No Aplica",'5. Valoración de Controles'!Q54))</f>
        <v/>
      </c>
      <c r="AG54" s="73" t="str">
        <f>IF($H$54="","",
IF(OR($H$54="Corrupción",$H$54="Lavado de Activos",$H$54="Financiación del Terrorismo",$H$54="Corrupción en Trámites, OPAs y Consultas de Acceso a la Información Pública"),"No Aplica",'5. Valoración de Controles'!R54))</f>
        <v/>
      </c>
      <c r="AH54" s="130"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89"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130"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89"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128" t="str">
        <f t="shared" ref="AL54" si="42">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32"/>
      <c r="AN54" s="159" t="str">
        <f t="shared" ref="AN54" si="43">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91"/>
      <c r="AP54" s="193"/>
      <c r="AQ54" s="186" t="str">
        <f t="shared" ref="AQ54" si="44">IF(AO54="","","∑ Peso porcentual de cada acción definida")</f>
        <v/>
      </c>
      <c r="AR54" s="129"/>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row>
    <row r="55" spans="1:73" ht="31.5" customHeight="1" x14ac:dyDescent="0.3">
      <c r="A55" s="133"/>
      <c r="B55" s="134"/>
      <c r="C55" s="134"/>
      <c r="D55" s="134"/>
      <c r="E55" s="134"/>
      <c r="F55" s="134"/>
      <c r="G55" s="134"/>
      <c r="H55" s="134"/>
      <c r="I55" s="134"/>
      <c r="J55" s="134"/>
      <c r="K55" s="130"/>
      <c r="L55" s="131"/>
      <c r="M55" s="134"/>
      <c r="N55" s="130"/>
      <c r="O55" s="131"/>
      <c r="P55" s="128"/>
      <c r="Q55" s="72" t="str">
        <f>IF($H$54="","",
IF(OR($H$54="Corrupción",$H$54="Lavado de Activos",$H$54="Financiación del Terrorismo",$H$54="Corrupción en Trámites, OPAs y Consultas de Acceso a la Información Pública"),"No Aplica",'5. Valoración de Controles'!H55))</f>
        <v/>
      </c>
      <c r="R55" s="72" t="str">
        <f>IF($H$54="","",
IF(OR($H$54="Corrupción",$H$54="Lavado de Activos",$H$54="Financiación del Terrorismo",$H$54="Corrupción en Trámites, OPAs y Consultas de Acceso a la Información Pública"),'6.Valoración Control Corrupción'!E55,"No Aplica"))</f>
        <v/>
      </c>
      <c r="S55" s="72" t="str">
        <f>IF($H$54="","",
IF(OR($H$54="Corrupción",$H$54="Lavado de Activos",$H$54="Financiación del Terrorismo",$H$54="Corrupción en Trámites, OPAs y Consultas de Acceso a la Información Pública"),'6.Valoración Control Corrupción'!F55,"No Aplica"))</f>
        <v/>
      </c>
      <c r="T55" s="72" t="str">
        <f>IF($H$54="","",
IF(OR($H$54="Corrupción",$H$54="Lavado de Activos",$H$54="Financiación del Terrorismo",$H$54="Corrupción en Trámites, OPAs y Consultas de Acceso a la Información Pública"),'6.Valoración Control Corrupción'!G55,"No Aplica"))</f>
        <v/>
      </c>
      <c r="U55" s="72" t="str">
        <f>IF($H$54="","",
IF(OR($H$54="Corrupción",$H$54="Lavado de Activos",$H$54="Financiación del Terrorismo",$H$54="Corrupción en Trámites, OPAs y Consultas de Acceso a la Información Pública"),'6.Valoración Control Corrupción'!H55,"No Aplica"))</f>
        <v/>
      </c>
      <c r="V55" s="72" t="str">
        <f>IF($H$54="","",
IF(OR($H$54="Corrupción",$H$54="Lavado de Activos",$H$54="Financiación del Terrorismo",$H$54="Corrupción en Trámites, OPAs y Consultas de Acceso a la Información Pública"),'6.Valoración Control Corrupción'!I55,"No Aplica"))</f>
        <v/>
      </c>
      <c r="W55" s="72" t="str">
        <f>IF($H$54="","",
IF(OR($H$54="Corrupción",$H$54="Lavado de Activos",$H$54="Financiación del Terrorismo",$H$54="Corrupción en Trámites, OPAs y Consultas de Acceso a la Información Pública"),'6.Valoración Control Corrupción'!J55,"No Aplica"))</f>
        <v/>
      </c>
      <c r="X55" s="66" t="str">
        <f>IF($H$54="","",
IF(OR($H$54="Corrupción",$H$54="Lavado de Activos",$H$54="Financiación del Terrorismo",$H$54="Trámites, OPAs y Consultas de Acceso a la Información Pública"),"No Aplica",'5. Valoración de Controles'!I55))</f>
        <v/>
      </c>
      <c r="Y55" s="66" t="str">
        <f>IF($H$54="","",
IF(OR($H$54="Corrupción",$H$54="Lavado de Activos",$H$54="Financiación del Terrorismo",$H$54="Trámites, OPAs y Consultas de Acceso a la Información Pública"),"No Aplica",'5. Valoración de Controles'!J55))</f>
        <v/>
      </c>
      <c r="Z55" s="66" t="str">
        <f>IF($H$54="","",
IF(OR($H$54="Corrupción",$H$54="Lavado de Activos",$H$54="Financiación del Terrorismo",$H$54="Trámites, OPAs y Consultas de Acceso a la Información Pública"),"No Aplica",'5. Valoración de Controles'!K55))</f>
        <v/>
      </c>
      <c r="AA55" s="66" t="str">
        <f>IF($H$54="","",
IF(OR($H$54="Corrupción",$H$54="Lavado de Activos",$H$54="Financiación del Terrorismo",$H$54="Trámites, OPAs y Consultas de Acceso a la Información Pública"),"No Aplica",'5. Valoración de Controles'!L55))</f>
        <v/>
      </c>
      <c r="AB55" s="66" t="str">
        <f>IF($H$54="","",
IF(OR($H$54="Corrupción",$H$54="Lavado de Activos",$H$54="Financiación del Terrorismo",$H$54="Trámites, OPAs y Consultas de Acceso a la Información Pública"),"No Aplica",'5. Valoración de Controles'!M55))</f>
        <v/>
      </c>
      <c r="AC55" s="66" t="str">
        <f>IF($H$54="","",
IF(OR($H$54="Corrupción",$H$54="Lavado de Activos",$H$54="Financiación del Terrorismo",$H$54="Trámites, OPAs y Consultas de Acceso a la Información Pública"),"No Aplica",'5. Valoración de Controles'!N55))</f>
        <v/>
      </c>
      <c r="AD55" s="66" t="str">
        <f>IF($H$54="","",
IF(OR($H$54="Corrupción",$H$54="Lavado de Activos",$H$54="Financiación del Terrorismo",$H$54="Trámites, OPAs y Consultas de Acceso a la Información Pública"),"No Aplica",'5. Valoración de Controles'!O55))</f>
        <v/>
      </c>
      <c r="AE55" s="66" t="str">
        <f>IF($H$54="","",
IF(OR($H$54="Corrupción",$H$54="Lavado de Activos",$H$54="Financiación del Terrorismo",$H$54="Trámites, OPAs y Consultas de Acceso a la Información Pública"),"No Aplica",'5. Valoración de Controles'!P55))</f>
        <v/>
      </c>
      <c r="AF55" s="66" t="str">
        <f>IF($H$54="","",
IF(OR($H$54="Corrupción",$H$54="Lavado de Activos",$H$54="Financiación del Terrorismo",$H$54="Trámites, OPAs y Consultas de Acceso a la Información Pública"),"No Aplica",'5. Valoración de Controles'!Q55))</f>
        <v/>
      </c>
      <c r="AG55" s="73" t="str">
        <f>IF($H$54="","",
IF(OR($H$54="Corrupción",$H$54="Lavado de Activos",$H$54="Financiación del Terrorismo",$H$54="Corrupción en Trámites, OPAs y Consultas de Acceso a la Información Pública"),"No Aplica",'5. Valoración de Controles'!R55))</f>
        <v/>
      </c>
      <c r="AH55" s="130"/>
      <c r="AI55" s="190"/>
      <c r="AJ55" s="130"/>
      <c r="AK55" s="190"/>
      <c r="AL55" s="128"/>
      <c r="AM55" s="132"/>
      <c r="AN55" s="188"/>
      <c r="AO55" s="192"/>
      <c r="AP55" s="194"/>
      <c r="AQ55" s="187"/>
      <c r="AR55" s="194"/>
    </row>
    <row r="56" spans="1:73" ht="31.5" customHeight="1" x14ac:dyDescent="0.3">
      <c r="A56" s="133"/>
      <c r="B56" s="134"/>
      <c r="C56" s="134"/>
      <c r="D56" s="134"/>
      <c r="E56" s="134"/>
      <c r="F56" s="134"/>
      <c r="G56" s="134"/>
      <c r="H56" s="134"/>
      <c r="I56" s="134"/>
      <c r="J56" s="134"/>
      <c r="K56" s="130"/>
      <c r="L56" s="131"/>
      <c r="M56" s="134"/>
      <c r="N56" s="130"/>
      <c r="O56" s="131"/>
      <c r="P56" s="128"/>
      <c r="Q56" s="72" t="str">
        <f>IF($H$54="","",
IF(OR($H$54="Corrupción",$H$54="Lavado de Activos",$H$54="Financiación del Terrorismo",$H$54="Corrupción en Trámites, OPAs y Consultas de Acceso a la Información Pública"),"No Aplica",'5. Valoración de Controles'!H56))</f>
        <v/>
      </c>
      <c r="R56" s="72" t="str">
        <f>IF($H$54="","",
IF(OR($H$54="Corrupción",$H$54="Lavado de Activos",$H$54="Financiación del Terrorismo",$H$54="Corrupción en Trámites, OPAs y Consultas de Acceso a la Información Pública"),'6.Valoración Control Corrupción'!E56,"No Aplica"))</f>
        <v/>
      </c>
      <c r="S56" s="72" t="str">
        <f>IF($H$54="","",
IF(OR($H$54="Corrupción",$H$54="Lavado de Activos",$H$54="Financiación del Terrorismo",$H$54="Corrupción en Trámites, OPAs y Consultas de Acceso a la Información Pública"),'6.Valoración Control Corrupción'!F56,"No Aplica"))</f>
        <v/>
      </c>
      <c r="T56" s="72" t="str">
        <f>IF($H$54="","",
IF(OR($H$54="Corrupción",$H$54="Lavado de Activos",$H$54="Financiación del Terrorismo",$H$54="Corrupción en Trámites, OPAs y Consultas de Acceso a la Información Pública"),'6.Valoración Control Corrupción'!G56,"No Aplica"))</f>
        <v/>
      </c>
      <c r="U56" s="72" t="str">
        <f>IF($H$54="","",
IF(OR($H$54="Corrupción",$H$54="Lavado de Activos",$H$54="Financiación del Terrorismo",$H$54="Corrupción en Trámites, OPAs y Consultas de Acceso a la Información Pública"),'6.Valoración Control Corrupción'!H56,"No Aplica"))</f>
        <v/>
      </c>
      <c r="V56" s="72" t="str">
        <f>IF($H$54="","",
IF(OR($H$54="Corrupción",$H$54="Lavado de Activos",$H$54="Financiación del Terrorismo",$H$54="Corrupción en Trámites, OPAs y Consultas de Acceso a la Información Pública"),'6.Valoración Control Corrupción'!I56,"No Aplica"))</f>
        <v/>
      </c>
      <c r="W56" s="72" t="str">
        <f>IF($H$54="","",
IF(OR($H$54="Corrupción",$H$54="Lavado de Activos",$H$54="Financiación del Terrorismo",$H$54="Corrupción en Trámites, OPAs y Consultas de Acceso a la Información Pública"),'6.Valoración Control Corrupción'!J56,"No Aplica"))</f>
        <v/>
      </c>
      <c r="X56" s="66" t="str">
        <f>IF($H$54="","",
IF(OR($H$54="Corrupción",$H$54="Lavado de Activos",$H$54="Financiación del Terrorismo",$H$54="Trámites, OPAs y Consultas de Acceso a la Información Pública"),"No Aplica",'5. Valoración de Controles'!I56))</f>
        <v/>
      </c>
      <c r="Y56" s="66" t="str">
        <f>IF($H$54="","",
IF(OR($H$54="Corrupción",$H$54="Lavado de Activos",$H$54="Financiación del Terrorismo",$H$54="Trámites, OPAs y Consultas de Acceso a la Información Pública"),"No Aplica",'5. Valoración de Controles'!J56))</f>
        <v/>
      </c>
      <c r="Z56" s="66" t="str">
        <f>IF($H$54="","",
IF(OR($H$54="Corrupción",$H$54="Lavado de Activos",$H$54="Financiación del Terrorismo",$H$54="Trámites, OPAs y Consultas de Acceso a la Información Pública"),"No Aplica",'5. Valoración de Controles'!K56))</f>
        <v/>
      </c>
      <c r="AA56" s="66" t="str">
        <f>IF($H$54="","",
IF(OR($H$54="Corrupción",$H$54="Lavado de Activos",$H$54="Financiación del Terrorismo",$H$54="Trámites, OPAs y Consultas de Acceso a la Información Pública"),"No Aplica",'5. Valoración de Controles'!L56))</f>
        <v/>
      </c>
      <c r="AB56" s="66" t="str">
        <f>IF($H$54="","",
IF(OR($H$54="Corrupción",$H$54="Lavado de Activos",$H$54="Financiación del Terrorismo",$H$54="Trámites, OPAs y Consultas de Acceso a la Información Pública"),"No Aplica",'5. Valoración de Controles'!M56))</f>
        <v/>
      </c>
      <c r="AC56" s="66" t="str">
        <f>IF($H$54="","",
IF(OR($H$54="Corrupción",$H$54="Lavado de Activos",$H$54="Financiación del Terrorismo",$H$54="Trámites, OPAs y Consultas de Acceso a la Información Pública"),"No Aplica",'5. Valoración de Controles'!N56))</f>
        <v/>
      </c>
      <c r="AD56" s="66" t="str">
        <f>IF($H$54="","",
IF(OR($H$54="Corrupción",$H$54="Lavado de Activos",$H$54="Financiación del Terrorismo",$H$54="Trámites, OPAs y Consultas de Acceso a la Información Pública"),"No Aplica",'5. Valoración de Controles'!O56))</f>
        <v/>
      </c>
      <c r="AE56" s="66" t="str">
        <f>IF($H$54="","",
IF(OR($H$54="Corrupción",$H$54="Lavado de Activos",$H$54="Financiación del Terrorismo",$H$54="Trámites, OPAs y Consultas de Acceso a la Información Pública"),"No Aplica",'5. Valoración de Controles'!P56))</f>
        <v/>
      </c>
      <c r="AF56" s="66" t="str">
        <f>IF($H$54="","",
IF(OR($H$54="Corrupción",$H$54="Lavado de Activos",$H$54="Financiación del Terrorismo",$H$54="Trámites, OPAs y Consultas de Acceso a la Información Pública"),"No Aplica",'5. Valoración de Controles'!Q56))</f>
        <v/>
      </c>
      <c r="AG56" s="73" t="str">
        <f>IF($H$54="","",
IF(OR($H$54="Corrupción",$H$54="Lavado de Activos",$H$54="Financiación del Terrorismo",$H$54="Corrupción en Trámites, OPAs y Consultas de Acceso a la Información Pública"),"No Aplica",'5. Valoración de Controles'!R56))</f>
        <v/>
      </c>
      <c r="AH56" s="130"/>
      <c r="AI56" s="190"/>
      <c r="AJ56" s="130"/>
      <c r="AK56" s="190"/>
      <c r="AL56" s="128"/>
      <c r="AM56" s="132"/>
      <c r="AN56" s="188"/>
      <c r="AO56" s="192"/>
      <c r="AP56" s="194"/>
      <c r="AQ56" s="187"/>
      <c r="AR56" s="194"/>
    </row>
    <row r="57" spans="1:73" ht="31.5" customHeight="1" x14ac:dyDescent="0.3">
      <c r="A57" s="133">
        <v>17</v>
      </c>
      <c r="B57" s="134" t="str">
        <f>'2. Identificación del Riesgo'!B57:B59</f>
        <v/>
      </c>
      <c r="C57" s="134" t="str">
        <f>IF('2. Identificación del Riesgo'!C57:C59="","",'2. Identificación del Riesgo'!C57:C59)</f>
        <v/>
      </c>
      <c r="D57" s="134" t="str">
        <f>IF('2. Identificación del Riesgo'!D57:D59="","",'2. Identificación del Riesgo'!D57:D59)</f>
        <v/>
      </c>
      <c r="E57" s="134" t="str">
        <f>IF('2. Identificación del Riesgo'!E57:E59="","",'2. Identificación del Riesgo'!E57:E59)</f>
        <v/>
      </c>
      <c r="F57" s="134" t="str">
        <f>IF('2. Identificación del Riesgo'!F57:F59="","",'2. Identificación del Riesgo'!F57:F59)</f>
        <v/>
      </c>
      <c r="G57" s="134" t="str">
        <f>IF('2. Identificación del Riesgo'!G57:G59="","",'2. Identificación del Riesgo'!G57:G59)</f>
        <v/>
      </c>
      <c r="H57" s="134" t="str">
        <f>IF('2. Identificación del Riesgo'!H57:H59="","",'2. Identificación del Riesgo'!H57:H59)</f>
        <v/>
      </c>
      <c r="I57" s="134" t="str">
        <f>IF('2. Identificación del Riesgo'!I57:I59="","",'2. Identificación del Riesgo'!I57:I59)</f>
        <v/>
      </c>
      <c r="J57" s="134" t="str">
        <f>IF('2. Identificación del Riesgo'!J57:J59="","",'2. Identificación del Riesgo'!J57:J59)</f>
        <v/>
      </c>
      <c r="K57" s="130" t="str">
        <f>'2. Identificación del Riesgo'!K57:K59</f>
        <v/>
      </c>
      <c r="L57" s="131" t="str">
        <f>'2. Identificación del Riesgo'!L57:L59</f>
        <v/>
      </c>
      <c r="M57" s="13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130" t="str">
        <f>'2. Identificación del Riesgo'!N57:N59</f>
        <v/>
      </c>
      <c r="O57" s="131" t="str">
        <f>'2. Identificación del Riesgo'!O57:O59</f>
        <v/>
      </c>
      <c r="P57" s="128" t="str">
        <f>'2. Identificación del Riesgo'!P57:P59</f>
        <v/>
      </c>
      <c r="Q57" s="72" t="str">
        <f>IF($H$57="","",
IF(OR($H$57="Corrupción",$H$57="Lavado de Activos",$H$57="Financiación del Terrorismo",$H$57="Corrupción en Trámites, OPAs y Consultas de Acceso a la Información Pública"),"No Aplica",'5. Valoración de Controles'!H57))</f>
        <v/>
      </c>
      <c r="R57" s="72" t="str">
        <f>IF($H$57="","",
IF(OR($H$57="Corrupción",$H$57="Lavado de Activos",$H$57="Financiación del Terrorismo",$H$57="Corrupción en Trámites, OPAs y Consultas de Acceso a la Información Pública"),'6.Valoración Control Corrupción'!E57,"No Aplica"))</f>
        <v/>
      </c>
      <c r="S57" s="72" t="str">
        <f>IF($H$57="","",
IF(OR($H$57="Corrupción",$H$57="Lavado de Activos",$H$57="Financiación del Terrorismo",$H$57="Corrupción en Trámites, OPAs y Consultas de Acceso a la Información Pública"),'6.Valoración Control Corrupción'!F57,"No Aplica"))</f>
        <v/>
      </c>
      <c r="T57" s="72" t="str">
        <f>IF($H$57="","",
IF(OR($H$57="Corrupción",$H$57="Lavado de Activos",$H$57="Financiación del Terrorismo",$H$57="Corrupción en Trámites, OPAs y Consultas de Acceso a la Información Pública"),'6.Valoración Control Corrupción'!G57,"No Aplica"))</f>
        <v/>
      </c>
      <c r="U57" s="72" t="str">
        <f>IF($H$57="","",
IF(OR($H$57="Corrupción",$H$57="Lavado de Activos",$H$57="Financiación del Terrorismo",$H$57="Corrupción en Trámites, OPAs y Consultas de Acceso a la Información Pública"),'6.Valoración Control Corrupción'!H57,"No Aplica"))</f>
        <v/>
      </c>
      <c r="V57" s="72" t="str">
        <f>IF($H$57="","",
IF(OR($H$57="Corrupción",$H$57="Lavado de Activos",$H$57="Financiación del Terrorismo",$H$57="Corrupción en Trámites, OPAs y Consultas de Acceso a la Información Pública"),'6.Valoración Control Corrupción'!I57,"No Aplica"))</f>
        <v/>
      </c>
      <c r="W57" s="72" t="str">
        <f>IF($H$57="","",
IF(OR($H$57="Corrupción",$H$57="Lavado de Activos",$H$57="Financiación del Terrorismo",$H$57="Corrupción en Trámites, OPAs y Consultas de Acceso a la Información Pública"),'6.Valoración Control Corrupción'!J57,"No Aplica"))</f>
        <v/>
      </c>
      <c r="X57" s="65" t="str">
        <f>IF($H$57="","",
IF(OR($H$57="Corrupción",$H$57="Lavado de Activos",$H$57="Financiación del Terrorismo",$H$57="Trámites, OPAs y Consultas de Acceso a la Información Pública"),"No Aplica",'5. Valoración de Controles'!I57))</f>
        <v/>
      </c>
      <c r="Y57" s="66" t="str">
        <f>IF($H$57="","",
IF(OR($H$57="Corrupción",$H$57="Lavado de Activos",$H$57="Financiación del Terrorismo",$H$57="Trámites, OPAs y Consultas de Acceso a la Información Pública"),"No Aplica",'5. Valoración de Controles'!J57))</f>
        <v/>
      </c>
      <c r="Z57" s="66" t="str">
        <f>IF($H$57="","",
IF(OR($H$57="Corrupción",$H$57="Lavado de Activos",$H$57="Financiación del Terrorismo",$H$57="Trámites, OPAs y Consultas de Acceso a la Información Pública"),"No Aplica",'5. Valoración de Controles'!K57))</f>
        <v/>
      </c>
      <c r="AA57" s="66" t="str">
        <f>IF($H$57="","",
IF(OR($H$57="Corrupción",$H$57="Lavado de Activos",$H$57="Financiación del Terrorismo",$H$57="Trámites, OPAs y Consultas de Acceso a la Información Pública"),"No Aplica",'5. Valoración de Controles'!L57))</f>
        <v/>
      </c>
      <c r="AB57" s="66" t="str">
        <f>IF($H$57="","",
IF(OR($H$57="Corrupción",$H$57="Lavado de Activos",$H$57="Financiación del Terrorismo",$H$57="Trámites, OPAs y Consultas de Acceso a la Información Pública"),"No Aplica",'5. Valoración de Controles'!M57))</f>
        <v/>
      </c>
      <c r="AC57" s="66" t="str">
        <f>IF($H$57="","",
IF(OR($H$57="Corrupción",$H$57="Lavado de Activos",$H$57="Financiación del Terrorismo",$H$57="Trámites, OPAs y Consultas de Acceso a la Información Pública"),"No Aplica",'5. Valoración de Controles'!N57))</f>
        <v/>
      </c>
      <c r="AD57" s="66" t="str">
        <f>IF($H$57="","",
IF(OR($H$57="Corrupción",$H$57="Lavado de Activos",$H$57="Financiación del Terrorismo",$H$57="Trámites, OPAs y Consultas de Acceso a la Información Pública"),"No Aplica",'5. Valoración de Controles'!O57))</f>
        <v/>
      </c>
      <c r="AE57" s="66" t="str">
        <f>IF($H$57="","",
IF(OR($H$57="Corrupción",$H$57="Lavado de Activos",$H$57="Financiación del Terrorismo",$H$57="Trámites, OPAs y Consultas de Acceso a la Información Pública"),"No Aplica",'5. Valoración de Controles'!P57))</f>
        <v/>
      </c>
      <c r="AF57" s="66" t="str">
        <f>IF($H$57="","",
IF(OR($H$57="Corrupción",$H$57="Lavado de Activos",$H$57="Financiación del Terrorismo",$H$57="Trámites, OPAs y Consultas de Acceso a la Información Pública"),"No Aplica",'5. Valoración de Controles'!Q57))</f>
        <v/>
      </c>
      <c r="AG57" s="73" t="str">
        <f>IF($H$57="","",
IF(OR($H$57="Corrupción",$H$57="Lavado de Activos",$H$57="Financiación del Terrorismo",$H$57="Corrupción en Trámites, OPAs y Consultas de Acceso a la Información Pública"),"No Aplica",'5. Valoración de Controles'!R57))</f>
        <v/>
      </c>
      <c r="AH57" s="130"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89"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130"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89"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128" t="str">
        <f t="shared" ref="AL57" si="45">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32"/>
      <c r="AN57" s="159" t="str">
        <f t="shared" ref="AN57" si="46">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91"/>
      <c r="AP57" s="193"/>
      <c r="AQ57" s="186" t="str">
        <f t="shared" ref="AQ57" si="47">IF(AO57="","","∑ Peso porcentual de cada acción definida")</f>
        <v/>
      </c>
      <c r="AR57" s="129"/>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row>
    <row r="58" spans="1:73" ht="31.5" customHeight="1" x14ac:dyDescent="0.3">
      <c r="A58" s="133"/>
      <c r="B58" s="134"/>
      <c r="C58" s="134"/>
      <c r="D58" s="134"/>
      <c r="E58" s="134"/>
      <c r="F58" s="134"/>
      <c r="G58" s="134"/>
      <c r="H58" s="134"/>
      <c r="I58" s="134"/>
      <c r="J58" s="134"/>
      <c r="K58" s="130"/>
      <c r="L58" s="131"/>
      <c r="M58" s="134"/>
      <c r="N58" s="130"/>
      <c r="O58" s="131"/>
      <c r="P58" s="128"/>
      <c r="Q58" s="72" t="str">
        <f>IF($H$57="","",
IF(OR($H$57="Corrupción",$H$57="Lavado de Activos",$H$57="Financiación del Terrorismo",$H$57="Corrupción en Trámites, OPAs y Consultas de Acceso a la Información Pública"),"No Aplica",'5. Valoración de Controles'!H58))</f>
        <v/>
      </c>
      <c r="R58" s="72" t="str">
        <f>IF($H$57="","",
IF(OR($H$57="Corrupción",$H$57="Lavado de Activos",$H$57="Financiación del Terrorismo",$H$57="Corrupción en Trámites, OPAs y Consultas de Acceso a la Información Pública"),'6.Valoración Control Corrupción'!E58,"No Aplica"))</f>
        <v/>
      </c>
      <c r="S58" s="72" t="str">
        <f>IF($H$57="","",
IF(OR($H$57="Corrupción",$H$57="Lavado de Activos",$H$57="Financiación del Terrorismo",$H$57="Corrupción en Trámites, OPAs y Consultas de Acceso a la Información Pública"),'6.Valoración Control Corrupción'!F58,"No Aplica"))</f>
        <v/>
      </c>
      <c r="T58" s="72" t="str">
        <f>IF($H$57="","",
IF(OR($H$57="Corrupción",$H$57="Lavado de Activos",$H$57="Financiación del Terrorismo",$H$57="Corrupción en Trámites, OPAs y Consultas de Acceso a la Información Pública"),'6.Valoración Control Corrupción'!G58,"No Aplica"))</f>
        <v/>
      </c>
      <c r="U58" s="72" t="str">
        <f>IF($H$57="","",
IF(OR($H$57="Corrupción",$H$57="Lavado de Activos",$H$57="Financiación del Terrorismo",$H$57="Corrupción en Trámites, OPAs y Consultas de Acceso a la Información Pública"),'6.Valoración Control Corrupción'!H58,"No Aplica"))</f>
        <v/>
      </c>
      <c r="V58" s="72" t="str">
        <f>IF($H$57="","",
IF(OR($H$57="Corrupción",$H$57="Lavado de Activos",$H$57="Financiación del Terrorismo",$H$57="Corrupción en Trámites, OPAs y Consultas de Acceso a la Información Pública"),'6.Valoración Control Corrupción'!I58,"No Aplica"))</f>
        <v/>
      </c>
      <c r="W58" s="72" t="str">
        <f>IF($H$57="","",
IF(OR($H$57="Corrupción",$H$57="Lavado de Activos",$H$57="Financiación del Terrorismo",$H$57="Corrupción en Trámites, OPAs y Consultas de Acceso a la Información Pública"),'6.Valoración Control Corrupción'!J58,"No Aplica"))</f>
        <v/>
      </c>
      <c r="X58" s="66" t="str">
        <f>IF($H$57="","",
IF(OR($H$57="Corrupción",$H$57="Lavado de Activos",$H$57="Financiación del Terrorismo",$H$57="Trámites, OPAs y Consultas de Acceso a la Información Pública"),"No Aplica",'5. Valoración de Controles'!I58))</f>
        <v/>
      </c>
      <c r="Y58" s="66" t="str">
        <f>IF($H$57="","",
IF(OR($H$57="Corrupción",$H$57="Lavado de Activos",$H$57="Financiación del Terrorismo",$H$57="Trámites, OPAs y Consultas de Acceso a la Información Pública"),"No Aplica",'5. Valoración de Controles'!J58))</f>
        <v/>
      </c>
      <c r="Z58" s="66" t="str">
        <f>IF($H$57="","",
IF(OR($H$57="Corrupción",$H$57="Lavado de Activos",$H$57="Financiación del Terrorismo",$H$57="Trámites, OPAs y Consultas de Acceso a la Información Pública"),"No Aplica",'5. Valoración de Controles'!K58))</f>
        <v/>
      </c>
      <c r="AA58" s="66" t="str">
        <f>IF($H$57="","",
IF(OR($H$57="Corrupción",$H$57="Lavado de Activos",$H$57="Financiación del Terrorismo",$H$57="Trámites, OPAs y Consultas de Acceso a la Información Pública"),"No Aplica",'5. Valoración de Controles'!L58))</f>
        <v/>
      </c>
      <c r="AB58" s="66" t="str">
        <f>IF($H$57="","",
IF(OR($H$57="Corrupción",$H$57="Lavado de Activos",$H$57="Financiación del Terrorismo",$H$57="Trámites, OPAs y Consultas de Acceso a la Información Pública"),"No Aplica",'5. Valoración de Controles'!M58))</f>
        <v/>
      </c>
      <c r="AC58" s="66" t="str">
        <f>IF($H$57="","",
IF(OR($H$57="Corrupción",$H$57="Lavado de Activos",$H$57="Financiación del Terrorismo",$H$57="Trámites, OPAs y Consultas de Acceso a la Información Pública"),"No Aplica",'5. Valoración de Controles'!N58))</f>
        <v/>
      </c>
      <c r="AD58" s="66" t="str">
        <f>IF($H$57="","",
IF(OR($H$57="Corrupción",$H$57="Lavado de Activos",$H$57="Financiación del Terrorismo",$H$57="Trámites, OPAs y Consultas de Acceso a la Información Pública"),"No Aplica",'5. Valoración de Controles'!O58))</f>
        <v/>
      </c>
      <c r="AE58" s="66" t="str">
        <f>IF($H$57="","",
IF(OR($H$57="Corrupción",$H$57="Lavado de Activos",$H$57="Financiación del Terrorismo",$H$57="Trámites, OPAs y Consultas de Acceso a la Información Pública"),"No Aplica",'5. Valoración de Controles'!P58))</f>
        <v/>
      </c>
      <c r="AF58" s="66" t="str">
        <f>IF($H$57="","",
IF(OR($H$57="Corrupción",$H$57="Lavado de Activos",$H$57="Financiación del Terrorismo",$H$57="Trámites, OPAs y Consultas de Acceso a la Información Pública"),"No Aplica",'5. Valoración de Controles'!Q58))</f>
        <v/>
      </c>
      <c r="AG58" s="73" t="str">
        <f>IF($H$57="","",
IF(OR($H$57="Corrupción",$H$57="Lavado de Activos",$H$57="Financiación del Terrorismo",$H$57="Corrupción en Trámites, OPAs y Consultas de Acceso a la Información Pública"),"No Aplica",'5. Valoración de Controles'!R58))</f>
        <v/>
      </c>
      <c r="AH58" s="130"/>
      <c r="AI58" s="190"/>
      <c r="AJ58" s="130"/>
      <c r="AK58" s="190"/>
      <c r="AL58" s="128"/>
      <c r="AM58" s="132"/>
      <c r="AN58" s="188"/>
      <c r="AO58" s="192"/>
      <c r="AP58" s="194"/>
      <c r="AQ58" s="187"/>
      <c r="AR58" s="194"/>
    </row>
    <row r="59" spans="1:73" ht="31.5" customHeight="1" x14ac:dyDescent="0.3">
      <c r="A59" s="133"/>
      <c r="B59" s="134"/>
      <c r="C59" s="134"/>
      <c r="D59" s="134"/>
      <c r="E59" s="134"/>
      <c r="F59" s="134"/>
      <c r="G59" s="134"/>
      <c r="H59" s="134"/>
      <c r="I59" s="134"/>
      <c r="J59" s="134"/>
      <c r="K59" s="130"/>
      <c r="L59" s="131"/>
      <c r="M59" s="134"/>
      <c r="N59" s="130"/>
      <c r="O59" s="131"/>
      <c r="P59" s="128"/>
      <c r="Q59" s="72" t="str">
        <f>IF($H$57="","",
IF(OR($H$57="Corrupción",$H$57="Lavado de Activos",$H$57="Financiación del Terrorismo",$H$57="Corrupción en Trámites, OPAs y Consultas de Acceso a la Información Pública"),"No Aplica",'5. Valoración de Controles'!H59))</f>
        <v/>
      </c>
      <c r="R59" s="72" t="str">
        <f>IF($H$57="","",
IF(OR($H$57="Corrupción",$H$57="Lavado de Activos",$H$57="Financiación del Terrorismo",$H$57="Corrupción en Trámites, OPAs y Consultas de Acceso a la Información Pública"),'6.Valoración Control Corrupción'!E59,"No Aplica"))</f>
        <v/>
      </c>
      <c r="S59" s="72" t="str">
        <f>IF($H$57="","",
IF(OR($H$57="Corrupción",$H$57="Lavado de Activos",$H$57="Financiación del Terrorismo",$H$57="Corrupción en Trámites, OPAs y Consultas de Acceso a la Información Pública"),'6.Valoración Control Corrupción'!F59,"No Aplica"))</f>
        <v/>
      </c>
      <c r="T59" s="72" t="str">
        <f>IF($H$57="","",
IF(OR($H$57="Corrupción",$H$57="Lavado de Activos",$H$57="Financiación del Terrorismo",$H$57="Corrupción en Trámites, OPAs y Consultas de Acceso a la Información Pública"),'6.Valoración Control Corrupción'!G59,"No Aplica"))</f>
        <v/>
      </c>
      <c r="U59" s="72" t="str">
        <f>IF($H$57="","",
IF(OR($H$57="Corrupción",$H$57="Lavado de Activos",$H$57="Financiación del Terrorismo",$H$57="Corrupción en Trámites, OPAs y Consultas de Acceso a la Información Pública"),'6.Valoración Control Corrupción'!H59,"No Aplica"))</f>
        <v/>
      </c>
      <c r="V59" s="72" t="str">
        <f>IF($H$57="","",
IF(OR($H$57="Corrupción",$H$57="Lavado de Activos",$H$57="Financiación del Terrorismo",$H$57="Corrupción en Trámites, OPAs y Consultas de Acceso a la Información Pública"),'6.Valoración Control Corrupción'!I59,"No Aplica"))</f>
        <v/>
      </c>
      <c r="W59" s="72" t="str">
        <f>IF($H$57="","",
IF(OR($H$57="Corrupción",$H$57="Lavado de Activos",$H$57="Financiación del Terrorismo",$H$57="Corrupción en Trámites, OPAs y Consultas de Acceso a la Información Pública"),'6.Valoración Control Corrupción'!J59,"No Aplica"))</f>
        <v/>
      </c>
      <c r="X59" s="66" t="str">
        <f>IF($H$57="","",
IF(OR($H$57="Corrupción",$H$57="Lavado de Activos",$H$57="Financiación del Terrorismo",$H$57="Trámites, OPAs y Consultas de Acceso a la Información Pública"),"No Aplica",'5. Valoración de Controles'!I59))</f>
        <v/>
      </c>
      <c r="Y59" s="66" t="str">
        <f>IF($H$57="","",
IF(OR($H$57="Corrupción",$H$57="Lavado de Activos",$H$57="Financiación del Terrorismo",$H$57="Trámites, OPAs y Consultas de Acceso a la Información Pública"),"No Aplica",'5. Valoración de Controles'!J59))</f>
        <v/>
      </c>
      <c r="Z59" s="66" t="str">
        <f>IF($H$57="","",
IF(OR($H$57="Corrupción",$H$57="Lavado de Activos",$H$57="Financiación del Terrorismo",$H$57="Trámites, OPAs y Consultas de Acceso a la Información Pública"),"No Aplica",'5. Valoración de Controles'!K59))</f>
        <v/>
      </c>
      <c r="AA59" s="66" t="str">
        <f>IF($H$57="","",
IF(OR($H$57="Corrupción",$H$57="Lavado de Activos",$H$57="Financiación del Terrorismo",$H$57="Trámites, OPAs y Consultas de Acceso a la Información Pública"),"No Aplica",'5. Valoración de Controles'!L59))</f>
        <v/>
      </c>
      <c r="AB59" s="66" t="str">
        <f>IF($H$57="","",
IF(OR($H$57="Corrupción",$H$57="Lavado de Activos",$H$57="Financiación del Terrorismo",$H$57="Trámites, OPAs y Consultas de Acceso a la Información Pública"),"No Aplica",'5. Valoración de Controles'!M59))</f>
        <v/>
      </c>
      <c r="AC59" s="66" t="str">
        <f>IF($H$57="","",
IF(OR($H$57="Corrupción",$H$57="Lavado de Activos",$H$57="Financiación del Terrorismo",$H$57="Trámites, OPAs y Consultas de Acceso a la Información Pública"),"No Aplica",'5. Valoración de Controles'!N59))</f>
        <v/>
      </c>
      <c r="AD59" s="66" t="str">
        <f>IF($H$57="","",
IF(OR($H$57="Corrupción",$H$57="Lavado de Activos",$H$57="Financiación del Terrorismo",$H$57="Trámites, OPAs y Consultas de Acceso a la Información Pública"),"No Aplica",'5. Valoración de Controles'!O59))</f>
        <v/>
      </c>
      <c r="AE59" s="66" t="str">
        <f>IF($H$57="","",
IF(OR($H$57="Corrupción",$H$57="Lavado de Activos",$H$57="Financiación del Terrorismo",$H$57="Trámites, OPAs y Consultas de Acceso a la Información Pública"),"No Aplica",'5. Valoración de Controles'!P59))</f>
        <v/>
      </c>
      <c r="AF59" s="66" t="str">
        <f>IF($H$57="","",
IF(OR($H$57="Corrupción",$H$57="Lavado de Activos",$H$57="Financiación del Terrorismo",$H$57="Trámites, OPAs y Consultas de Acceso a la Información Pública"),"No Aplica",'5. Valoración de Controles'!Q59))</f>
        <v/>
      </c>
      <c r="AG59" s="73" t="str">
        <f>IF($H$57="","",
IF(OR($H$57="Corrupción",$H$57="Lavado de Activos",$H$57="Financiación del Terrorismo",$H$57="Corrupción en Trámites, OPAs y Consultas de Acceso a la Información Pública"),"No Aplica",'5. Valoración de Controles'!R59))</f>
        <v/>
      </c>
      <c r="AH59" s="130"/>
      <c r="AI59" s="190"/>
      <c r="AJ59" s="130"/>
      <c r="AK59" s="190"/>
      <c r="AL59" s="128"/>
      <c r="AM59" s="132"/>
      <c r="AN59" s="188"/>
      <c r="AO59" s="192"/>
      <c r="AP59" s="194"/>
      <c r="AQ59" s="187"/>
      <c r="AR59" s="194"/>
    </row>
    <row r="60" spans="1:73" ht="31.5" customHeight="1" x14ac:dyDescent="0.3">
      <c r="A60" s="133">
        <v>18</v>
      </c>
      <c r="B60" s="134" t="str">
        <f>'2. Identificación del Riesgo'!B60:B62</f>
        <v/>
      </c>
      <c r="C60" s="134" t="str">
        <f>IF('2. Identificación del Riesgo'!C60:C62="","",'2. Identificación del Riesgo'!C60:C62)</f>
        <v/>
      </c>
      <c r="D60" s="134" t="str">
        <f>IF('2. Identificación del Riesgo'!D60:D62="","",'2. Identificación del Riesgo'!D60:D62)</f>
        <v/>
      </c>
      <c r="E60" s="134" t="str">
        <f>IF('2. Identificación del Riesgo'!E60:E62="","",'2. Identificación del Riesgo'!E60:E62)</f>
        <v/>
      </c>
      <c r="F60" s="134" t="str">
        <f>IF('2. Identificación del Riesgo'!F60:F62="","",'2. Identificación del Riesgo'!F60:F62)</f>
        <v/>
      </c>
      <c r="G60" s="134" t="str">
        <f>IF('2. Identificación del Riesgo'!G60:G62="","",'2. Identificación del Riesgo'!G60:G62)</f>
        <v/>
      </c>
      <c r="H60" s="134" t="str">
        <f>IF('2. Identificación del Riesgo'!H60:H62="","",'2. Identificación del Riesgo'!H60:H62)</f>
        <v/>
      </c>
      <c r="I60" s="134" t="str">
        <f>IF('2. Identificación del Riesgo'!I60:I62="","",'2. Identificación del Riesgo'!I60:I62)</f>
        <v/>
      </c>
      <c r="J60" s="134" t="str">
        <f>IF('2. Identificación del Riesgo'!J60:J62="","",'2. Identificación del Riesgo'!J60:J62)</f>
        <v/>
      </c>
      <c r="K60" s="130" t="str">
        <f>'2. Identificación del Riesgo'!K60:K62</f>
        <v/>
      </c>
      <c r="L60" s="131" t="str">
        <f>'2. Identificación del Riesgo'!L60:L62</f>
        <v/>
      </c>
      <c r="M60" s="13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130" t="str">
        <f>'2. Identificación del Riesgo'!N60:N62</f>
        <v/>
      </c>
      <c r="O60" s="131" t="str">
        <f>'2. Identificación del Riesgo'!O60:O62</f>
        <v/>
      </c>
      <c r="P60" s="128" t="str">
        <f>'2. Identificación del Riesgo'!P60:P62</f>
        <v/>
      </c>
      <c r="Q60" s="72" t="str">
        <f>IF($H$60="","",
IF(OR($H$60="Corrupción",$H$60="Lavado de Activos",$H$60="Financiación del Terrorismo",$H$60="Corrupción en Trámites, OPAs y Consultas de Acceso a la Información Pública"),"No Aplica",'5. Valoración de Controles'!H60))</f>
        <v/>
      </c>
      <c r="R60" s="72" t="str">
        <f>IF($H$60="","",
IF(OR($H$60="Corrupción",$H$60="Lavado de Activos",$H$60="Financiación del Terrorismo",$H$60="Corrupción en Trámites, OPAs y Consultas de Acceso a la Información Pública"),'6.Valoración Control Corrupción'!E60,"No Aplica"))</f>
        <v/>
      </c>
      <c r="S60" s="72" t="str">
        <f>IF($H$60="","",
IF(OR($H$60="Corrupción",$H$60="Lavado de Activos",$H$60="Financiación del Terrorismo",$H$60="Corrupción en Trámites, OPAs y Consultas de Acceso a la Información Pública"),'6.Valoración Control Corrupción'!F60,"No Aplica"))</f>
        <v/>
      </c>
      <c r="T60" s="72" t="str">
        <f>IF($H$60="","",
IF(OR($H$60="Corrupción",$H$60="Lavado de Activos",$H$60="Financiación del Terrorismo",$H$60="Corrupción en Trámites, OPAs y Consultas de Acceso a la Información Pública"),'6.Valoración Control Corrupción'!G60,"No Aplica"))</f>
        <v/>
      </c>
      <c r="U60" s="72" t="str">
        <f>IF($H$60="","",
IF(OR($H$60="Corrupción",$H$60="Lavado de Activos",$H$60="Financiación del Terrorismo",$H$60="Corrupción en Trámites, OPAs y Consultas de Acceso a la Información Pública"),'6.Valoración Control Corrupción'!H60,"No Aplica"))</f>
        <v/>
      </c>
      <c r="V60" s="72" t="str">
        <f>IF($H$60="","",
IF(OR($H$60="Corrupción",$H$60="Lavado de Activos",$H$60="Financiación del Terrorismo",$H$60="Corrupción en Trámites, OPAs y Consultas de Acceso a la Información Pública"),'6.Valoración Control Corrupción'!I60,"No Aplica"))</f>
        <v/>
      </c>
      <c r="W60" s="72" t="str">
        <f>IF($H$60="","",
IF(OR($H$60="Corrupción",$H$60="Lavado de Activos",$H$60="Financiación del Terrorismo",$H$60="Corrupción en Trámites, OPAs y Consultas de Acceso a la Información Pública"),'6.Valoración Control Corrupción'!J60,"No Aplica"))</f>
        <v/>
      </c>
      <c r="X60" s="65" t="str">
        <f>IF($H$60="","",
IF(OR($H$60="Corrupción",$H$60="Lavado de Activos",$H$60="Financiación del Terrorismo",$H$60="Trámites, OPAs y Consultas de Acceso a la Información Pública"),"No Aplica",'5. Valoración de Controles'!I60))</f>
        <v/>
      </c>
      <c r="Y60" s="66" t="str">
        <f>IF($H$60="","",
IF(OR($H$60="Corrupción",$H$60="Lavado de Activos",$H$60="Financiación del Terrorismo",$H$60="Trámites, OPAs y Consultas de Acceso a la Información Pública"),"No Aplica",'5. Valoración de Controles'!J60))</f>
        <v/>
      </c>
      <c r="Z60" s="66" t="str">
        <f>IF($H$60="","",
IF(OR($H$60="Corrupción",$H$60="Lavado de Activos",$H$60="Financiación del Terrorismo",$H$60="Trámites, OPAs y Consultas de Acceso a la Información Pública"),"No Aplica",'5. Valoración de Controles'!K60))</f>
        <v/>
      </c>
      <c r="AA60" s="66" t="str">
        <f>IF($H$60="","",
IF(OR($H$60="Corrupción",$H$60="Lavado de Activos",$H$60="Financiación del Terrorismo",$H$60="Trámites, OPAs y Consultas de Acceso a la Información Pública"),"No Aplica",'5. Valoración de Controles'!L60))</f>
        <v/>
      </c>
      <c r="AB60" s="66" t="str">
        <f>IF($H$60="","",
IF(OR($H$60="Corrupción",$H$60="Lavado de Activos",$H$60="Financiación del Terrorismo",$H$60="Trámites, OPAs y Consultas de Acceso a la Información Pública"),"No Aplica",'5. Valoración de Controles'!M60))</f>
        <v/>
      </c>
      <c r="AC60" s="66" t="str">
        <f>IF($H$60="","",
IF(OR($H$60="Corrupción",$H$60="Lavado de Activos",$H$60="Financiación del Terrorismo",$H$60="Trámites, OPAs y Consultas de Acceso a la Información Pública"),"No Aplica",'5. Valoración de Controles'!N60))</f>
        <v/>
      </c>
      <c r="AD60" s="66" t="str">
        <f>IF($H$60="","",
IF(OR($H$60="Corrupción",$H$60="Lavado de Activos",$H$60="Financiación del Terrorismo",$H$60="Trámites, OPAs y Consultas de Acceso a la Información Pública"),"No Aplica",'5. Valoración de Controles'!O60))</f>
        <v/>
      </c>
      <c r="AE60" s="66" t="str">
        <f>IF($H$60="","",
IF(OR($H$60="Corrupción",$H$60="Lavado de Activos",$H$60="Financiación del Terrorismo",$H$60="Trámites, OPAs y Consultas de Acceso a la Información Pública"),"No Aplica",'5. Valoración de Controles'!P60))</f>
        <v/>
      </c>
      <c r="AF60" s="66" t="str">
        <f>IF($H$60="","",
IF(OR($H$60="Corrupción",$H$60="Lavado de Activos",$H$60="Financiación del Terrorismo",$H$60="Trámites, OPAs y Consultas de Acceso a la Información Pública"),"No Aplica",'5. Valoración de Controles'!Q60))</f>
        <v/>
      </c>
      <c r="AG60" s="73" t="str">
        <f>IF($H$60="","",
IF(OR($H$60="Corrupción",$H$60="Lavado de Activos",$H$60="Financiación del Terrorismo",$H$60="Corrupción en Trámites, OPAs y Consultas de Acceso a la Información Pública"),"No Aplica",'5. Valoración de Controles'!R60))</f>
        <v/>
      </c>
      <c r="AH60" s="130"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89"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130"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89"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128" t="str">
        <f t="shared" ref="AL60" si="48">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32"/>
      <c r="AN60" s="159" t="str">
        <f t="shared" ref="AN60" si="49">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91"/>
      <c r="AP60" s="193"/>
      <c r="AQ60" s="186" t="str">
        <f t="shared" ref="AQ60" si="50">IF(AO60="","","∑ Peso porcentual de cada acción definida")</f>
        <v/>
      </c>
      <c r="AR60" s="129"/>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row>
    <row r="61" spans="1:73" ht="31.5" customHeight="1" x14ac:dyDescent="0.3">
      <c r="A61" s="133"/>
      <c r="B61" s="134"/>
      <c r="C61" s="134"/>
      <c r="D61" s="134"/>
      <c r="E61" s="134"/>
      <c r="F61" s="134"/>
      <c r="G61" s="134"/>
      <c r="H61" s="134"/>
      <c r="I61" s="134"/>
      <c r="J61" s="134"/>
      <c r="K61" s="130"/>
      <c r="L61" s="131"/>
      <c r="M61" s="134"/>
      <c r="N61" s="130"/>
      <c r="O61" s="131"/>
      <c r="P61" s="128"/>
      <c r="Q61" s="72" t="str">
        <f>IF($H$60="","",
IF(OR($H$60="Corrupción",$H$60="Lavado de Activos",$H$60="Financiación del Terrorismo",$H$60="Corrupción en Trámites, OPAs y Consultas de Acceso a la Información Pública"),"No Aplica",'5. Valoración de Controles'!H61))</f>
        <v/>
      </c>
      <c r="R61" s="72" t="str">
        <f>IF($H$60="","",
IF(OR($H$60="Corrupción",$H$60="Lavado de Activos",$H$60="Financiación del Terrorismo",$H$60="Corrupción en Trámites, OPAs y Consultas de Acceso a la Información Pública"),'6.Valoración Control Corrupción'!E61,"No Aplica"))</f>
        <v/>
      </c>
      <c r="S61" s="72" t="str">
        <f>IF($H$60="","",
IF(OR($H$60="Corrupción",$H$60="Lavado de Activos",$H$60="Financiación del Terrorismo",$H$60="Corrupción en Trámites, OPAs y Consultas de Acceso a la Información Pública"),'6.Valoración Control Corrupción'!F61,"No Aplica"))</f>
        <v/>
      </c>
      <c r="T61" s="72" t="str">
        <f>IF($H$60="","",
IF(OR($H$60="Corrupción",$H$60="Lavado de Activos",$H$60="Financiación del Terrorismo",$H$60="Corrupción en Trámites, OPAs y Consultas de Acceso a la Información Pública"),'6.Valoración Control Corrupción'!G61,"No Aplica"))</f>
        <v/>
      </c>
      <c r="U61" s="72" t="str">
        <f>IF($H$60="","",
IF(OR($H$60="Corrupción",$H$60="Lavado de Activos",$H$60="Financiación del Terrorismo",$H$60="Corrupción en Trámites, OPAs y Consultas de Acceso a la Información Pública"),'6.Valoración Control Corrupción'!H61,"No Aplica"))</f>
        <v/>
      </c>
      <c r="V61" s="72" t="str">
        <f>IF($H$60="","",
IF(OR($H$60="Corrupción",$H$60="Lavado de Activos",$H$60="Financiación del Terrorismo",$H$60="Corrupción en Trámites, OPAs y Consultas de Acceso a la Información Pública"),'6.Valoración Control Corrupción'!I61,"No Aplica"))</f>
        <v/>
      </c>
      <c r="W61" s="72" t="str">
        <f>IF($H$60="","",
IF(OR($H$60="Corrupción",$H$60="Lavado de Activos",$H$60="Financiación del Terrorismo",$H$60="Corrupción en Trámites, OPAs y Consultas de Acceso a la Información Pública"),'6.Valoración Control Corrupción'!J61,"No Aplica"))</f>
        <v/>
      </c>
      <c r="X61" s="66" t="str">
        <f>IF($H$60="","",
IF(OR($H$60="Corrupción",$H$60="Lavado de Activos",$H$60="Financiación del Terrorismo",$H$60="Trámites, OPAs y Consultas de Acceso a la Información Pública"),"No Aplica",'5. Valoración de Controles'!I61))</f>
        <v/>
      </c>
      <c r="Y61" s="66" t="str">
        <f>IF($H$60="","",
IF(OR($H$60="Corrupción",$H$60="Lavado de Activos",$H$60="Financiación del Terrorismo",$H$60="Trámites, OPAs y Consultas de Acceso a la Información Pública"),"No Aplica",'5. Valoración de Controles'!J61))</f>
        <v/>
      </c>
      <c r="Z61" s="66" t="str">
        <f>IF($H$60="","",
IF(OR($H$60="Corrupción",$H$60="Lavado de Activos",$H$60="Financiación del Terrorismo",$H$60="Trámites, OPAs y Consultas de Acceso a la Información Pública"),"No Aplica",'5. Valoración de Controles'!K61))</f>
        <v/>
      </c>
      <c r="AA61" s="66" t="str">
        <f>IF($H$60="","",
IF(OR($H$60="Corrupción",$H$60="Lavado de Activos",$H$60="Financiación del Terrorismo",$H$60="Trámites, OPAs y Consultas de Acceso a la Información Pública"),"No Aplica",'5. Valoración de Controles'!L61))</f>
        <v/>
      </c>
      <c r="AB61" s="66" t="str">
        <f>IF($H$60="","",
IF(OR($H$60="Corrupción",$H$60="Lavado de Activos",$H$60="Financiación del Terrorismo",$H$60="Trámites, OPAs y Consultas de Acceso a la Información Pública"),"No Aplica",'5. Valoración de Controles'!M61))</f>
        <v/>
      </c>
      <c r="AC61" s="66" t="str">
        <f>IF($H$60="","",
IF(OR($H$60="Corrupción",$H$60="Lavado de Activos",$H$60="Financiación del Terrorismo",$H$60="Trámites, OPAs y Consultas de Acceso a la Información Pública"),"No Aplica",'5. Valoración de Controles'!N61))</f>
        <v/>
      </c>
      <c r="AD61" s="66" t="str">
        <f>IF($H$60="","",
IF(OR($H$60="Corrupción",$H$60="Lavado de Activos",$H$60="Financiación del Terrorismo",$H$60="Trámites, OPAs y Consultas de Acceso a la Información Pública"),"No Aplica",'5. Valoración de Controles'!O61))</f>
        <v/>
      </c>
      <c r="AE61" s="66" t="str">
        <f>IF($H$60="","",
IF(OR($H$60="Corrupción",$H$60="Lavado de Activos",$H$60="Financiación del Terrorismo",$H$60="Trámites, OPAs y Consultas de Acceso a la Información Pública"),"No Aplica",'5. Valoración de Controles'!P61))</f>
        <v/>
      </c>
      <c r="AF61" s="66" t="str">
        <f>IF($H$60="","",
IF(OR($H$60="Corrupción",$H$60="Lavado de Activos",$H$60="Financiación del Terrorismo",$H$60="Trámites, OPAs y Consultas de Acceso a la Información Pública"),"No Aplica",'5. Valoración de Controles'!Q61))</f>
        <v/>
      </c>
      <c r="AG61" s="73" t="str">
        <f>IF($H$60="","",
IF(OR($H$60="Corrupción",$H$60="Lavado de Activos",$H$60="Financiación del Terrorismo",$H$60="Corrupción en Trámites, OPAs y Consultas de Acceso a la Información Pública"),"No Aplica",'5. Valoración de Controles'!R61))</f>
        <v/>
      </c>
      <c r="AH61" s="130"/>
      <c r="AI61" s="190"/>
      <c r="AJ61" s="130"/>
      <c r="AK61" s="190"/>
      <c r="AL61" s="128"/>
      <c r="AM61" s="132"/>
      <c r="AN61" s="188"/>
      <c r="AO61" s="192"/>
      <c r="AP61" s="194"/>
      <c r="AQ61" s="187"/>
      <c r="AR61" s="194"/>
    </row>
    <row r="62" spans="1:73" ht="31.5" customHeight="1" x14ac:dyDescent="0.3">
      <c r="A62" s="133"/>
      <c r="B62" s="134"/>
      <c r="C62" s="134"/>
      <c r="D62" s="134"/>
      <c r="E62" s="134"/>
      <c r="F62" s="134"/>
      <c r="G62" s="134"/>
      <c r="H62" s="134"/>
      <c r="I62" s="134"/>
      <c r="J62" s="134"/>
      <c r="K62" s="130"/>
      <c r="L62" s="131"/>
      <c r="M62" s="134"/>
      <c r="N62" s="130"/>
      <c r="O62" s="131"/>
      <c r="P62" s="128"/>
      <c r="Q62" s="72" t="str">
        <f>IF($H$60="","",
IF(OR($H$60="Corrupción",$H$60="Lavado de Activos",$H$60="Financiación del Terrorismo",$H$60="Corrupción en Trámites, OPAs y Consultas de Acceso a la Información Pública"),"No Aplica",'5. Valoración de Controles'!H62))</f>
        <v/>
      </c>
      <c r="R62" s="72" t="str">
        <f>IF($H$60="","",
IF(OR($H$60="Corrupción",$H$60="Lavado de Activos",$H$60="Financiación del Terrorismo",$H$60="Corrupción en Trámites, OPAs y Consultas de Acceso a la Información Pública"),'6.Valoración Control Corrupción'!E62,"No Aplica"))</f>
        <v/>
      </c>
      <c r="S62" s="72" t="str">
        <f>IF($H$60="","",
IF(OR($H$60="Corrupción",$H$60="Lavado de Activos",$H$60="Financiación del Terrorismo",$H$60="Corrupción en Trámites, OPAs y Consultas de Acceso a la Información Pública"),'6.Valoración Control Corrupción'!F62,"No Aplica"))</f>
        <v/>
      </c>
      <c r="T62" s="72" t="str">
        <f>IF($H$60="","",
IF(OR($H$60="Corrupción",$H$60="Lavado de Activos",$H$60="Financiación del Terrorismo",$H$60="Corrupción en Trámites, OPAs y Consultas de Acceso a la Información Pública"),'6.Valoración Control Corrupción'!G62,"No Aplica"))</f>
        <v/>
      </c>
      <c r="U62" s="72" t="str">
        <f>IF($H$60="","",
IF(OR($H$60="Corrupción",$H$60="Lavado de Activos",$H$60="Financiación del Terrorismo",$H$60="Corrupción en Trámites, OPAs y Consultas de Acceso a la Información Pública"),'6.Valoración Control Corrupción'!H62,"No Aplica"))</f>
        <v/>
      </c>
      <c r="V62" s="72" t="str">
        <f>IF($H$60="","",
IF(OR($H$60="Corrupción",$H$60="Lavado de Activos",$H$60="Financiación del Terrorismo",$H$60="Corrupción en Trámites, OPAs y Consultas de Acceso a la Información Pública"),'6.Valoración Control Corrupción'!I62,"No Aplica"))</f>
        <v/>
      </c>
      <c r="W62" s="72" t="str">
        <f>IF($H$60="","",
IF(OR($H$60="Corrupción",$H$60="Lavado de Activos",$H$60="Financiación del Terrorismo",$H$60="Corrupción en Trámites, OPAs y Consultas de Acceso a la Información Pública"),'6.Valoración Control Corrupción'!J62,"No Aplica"))</f>
        <v/>
      </c>
      <c r="X62" s="66" t="str">
        <f>IF($H$60="","",
IF(OR($H$60="Corrupción",$H$60="Lavado de Activos",$H$60="Financiación del Terrorismo",$H$60="Trámites, OPAs y Consultas de Acceso a la Información Pública"),"No Aplica",'5. Valoración de Controles'!I62))</f>
        <v/>
      </c>
      <c r="Y62" s="66" t="str">
        <f>IF($H$60="","",
IF(OR($H$60="Corrupción",$H$60="Lavado de Activos",$H$60="Financiación del Terrorismo",$H$60="Trámites, OPAs y Consultas de Acceso a la Información Pública"),"No Aplica",'5. Valoración de Controles'!J62))</f>
        <v/>
      </c>
      <c r="Z62" s="66" t="str">
        <f>IF($H$60="","",
IF(OR($H$60="Corrupción",$H$60="Lavado de Activos",$H$60="Financiación del Terrorismo",$H$60="Trámites, OPAs y Consultas de Acceso a la Información Pública"),"No Aplica",'5. Valoración de Controles'!K62))</f>
        <v/>
      </c>
      <c r="AA62" s="66" t="str">
        <f>IF($H$60="","",
IF(OR($H$60="Corrupción",$H$60="Lavado de Activos",$H$60="Financiación del Terrorismo",$H$60="Trámites, OPAs y Consultas de Acceso a la Información Pública"),"No Aplica",'5. Valoración de Controles'!L62))</f>
        <v/>
      </c>
      <c r="AB62" s="66" t="str">
        <f>IF($H$60="","",
IF(OR($H$60="Corrupción",$H$60="Lavado de Activos",$H$60="Financiación del Terrorismo",$H$60="Trámites, OPAs y Consultas de Acceso a la Información Pública"),"No Aplica",'5. Valoración de Controles'!M62))</f>
        <v/>
      </c>
      <c r="AC62" s="66" t="str">
        <f>IF($H$60="","",
IF(OR($H$60="Corrupción",$H$60="Lavado de Activos",$H$60="Financiación del Terrorismo",$H$60="Trámites, OPAs y Consultas de Acceso a la Información Pública"),"No Aplica",'5. Valoración de Controles'!N62))</f>
        <v/>
      </c>
      <c r="AD62" s="66" t="str">
        <f>IF($H$60="","",
IF(OR($H$60="Corrupción",$H$60="Lavado de Activos",$H$60="Financiación del Terrorismo",$H$60="Trámites, OPAs y Consultas de Acceso a la Información Pública"),"No Aplica",'5. Valoración de Controles'!O62))</f>
        <v/>
      </c>
      <c r="AE62" s="66" t="str">
        <f>IF($H$60="","",
IF(OR($H$60="Corrupción",$H$60="Lavado de Activos",$H$60="Financiación del Terrorismo",$H$60="Trámites, OPAs y Consultas de Acceso a la Información Pública"),"No Aplica",'5. Valoración de Controles'!P62))</f>
        <v/>
      </c>
      <c r="AF62" s="66" t="str">
        <f>IF($H$60="","",
IF(OR($H$60="Corrupción",$H$60="Lavado de Activos",$H$60="Financiación del Terrorismo",$H$60="Trámites, OPAs y Consultas de Acceso a la Información Pública"),"No Aplica",'5. Valoración de Controles'!Q62))</f>
        <v/>
      </c>
      <c r="AG62" s="73" t="str">
        <f>IF($H$60="","",
IF(OR($H$60="Corrupción",$H$60="Lavado de Activos",$H$60="Financiación del Terrorismo",$H$60="Corrupción en Trámites, OPAs y Consultas de Acceso a la Información Pública"),"No Aplica",'5. Valoración de Controles'!R62))</f>
        <v/>
      </c>
      <c r="AH62" s="130"/>
      <c r="AI62" s="190"/>
      <c r="AJ62" s="130"/>
      <c r="AK62" s="190"/>
      <c r="AL62" s="128"/>
      <c r="AM62" s="132"/>
      <c r="AN62" s="188"/>
      <c r="AO62" s="192"/>
      <c r="AP62" s="194"/>
      <c r="AQ62" s="187"/>
      <c r="AR62" s="194"/>
    </row>
    <row r="63" spans="1:73" ht="31.5" customHeight="1" x14ac:dyDescent="0.3">
      <c r="A63" s="133">
        <v>19</v>
      </c>
      <c r="B63" s="134" t="str">
        <f>'2. Identificación del Riesgo'!B63:B65</f>
        <v/>
      </c>
      <c r="C63" s="134" t="str">
        <f>IF('2. Identificación del Riesgo'!C63:C65="","",'2. Identificación del Riesgo'!C63:C65)</f>
        <v/>
      </c>
      <c r="D63" s="134" t="str">
        <f>IF('2. Identificación del Riesgo'!D63:D65="","",'2. Identificación del Riesgo'!D63:D65)</f>
        <v/>
      </c>
      <c r="E63" s="134" t="str">
        <f>IF('2. Identificación del Riesgo'!E63:E65="","",'2. Identificación del Riesgo'!E63:E65)</f>
        <v/>
      </c>
      <c r="F63" s="134" t="str">
        <f>IF('2. Identificación del Riesgo'!F63:F65="","",'2. Identificación del Riesgo'!F63:F65)</f>
        <v/>
      </c>
      <c r="G63" s="134" t="str">
        <f>IF('2. Identificación del Riesgo'!G63:G65="","",'2. Identificación del Riesgo'!G63:G65)</f>
        <v/>
      </c>
      <c r="H63" s="134" t="str">
        <f>IF('2. Identificación del Riesgo'!H63:H65="","",'2. Identificación del Riesgo'!H63:H65)</f>
        <v/>
      </c>
      <c r="I63" s="134" t="str">
        <f>IF('2. Identificación del Riesgo'!I63:I65="","",'2. Identificación del Riesgo'!I63:I65)</f>
        <v/>
      </c>
      <c r="J63" s="134" t="str">
        <f>IF('2. Identificación del Riesgo'!J63:J65="","",'2. Identificación del Riesgo'!J63:J65)</f>
        <v/>
      </c>
      <c r="K63" s="130" t="str">
        <f>'2. Identificación del Riesgo'!K63:K65</f>
        <v/>
      </c>
      <c r="L63" s="131" t="str">
        <f>'2. Identificación del Riesgo'!L63:L65</f>
        <v/>
      </c>
      <c r="M63" s="13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130" t="str">
        <f>'2. Identificación del Riesgo'!N63:N65</f>
        <v/>
      </c>
      <c r="O63" s="131" t="str">
        <f>'2. Identificación del Riesgo'!O63:O65</f>
        <v/>
      </c>
      <c r="P63" s="128" t="str">
        <f>'2. Identificación del Riesgo'!P63:P65</f>
        <v/>
      </c>
      <c r="Q63" s="72" t="str">
        <f>IF($H$63="","",
IF(OR($H$63="Corrupción",$H$63="Lavado de Activos",$H$63="Financiación del Terrorismo",$H$63="Corrupción en Trámites, OPAs y Consultas de Acceso a la Información Pública"),"No Aplica",'5. Valoración de Controles'!H63))</f>
        <v/>
      </c>
      <c r="R63" s="72" t="str">
        <f>IF($H$63="","",
IF(OR($H$63="Corrupción",$H$63="Lavado de Activos",$H$63="Financiación del Terrorismo",$H$63="Corrupción en Trámites, OPAs y Consultas de Acceso a la Información Pública"),'6.Valoración Control Corrupción'!E63,"No Aplica"))</f>
        <v/>
      </c>
      <c r="S63" s="72" t="str">
        <f>IF($H$63="","",
IF(OR($H$63="Corrupción",$H$63="Lavado de Activos",$H$63="Financiación del Terrorismo",$H$63="Corrupción en Trámites, OPAs y Consultas de Acceso a la Información Pública"),'6.Valoración Control Corrupción'!F63,"No Aplica"))</f>
        <v/>
      </c>
      <c r="T63" s="72" t="str">
        <f>IF($H$63="","",
IF(OR($H$63="Corrupción",$H$63="Lavado de Activos",$H$63="Financiación del Terrorismo",$H$63="Corrupción en Trámites, OPAs y Consultas de Acceso a la Información Pública"),'6.Valoración Control Corrupción'!G63,"No Aplica"))</f>
        <v/>
      </c>
      <c r="U63" s="72" t="str">
        <f>IF($H$63="","",
IF(OR($H$63="Corrupción",$H$63="Lavado de Activos",$H$63="Financiación del Terrorismo",$H$63="Corrupción en Trámites, OPAs y Consultas de Acceso a la Información Pública"),'6.Valoración Control Corrupción'!H63,"No Aplica"))</f>
        <v/>
      </c>
      <c r="V63" s="72" t="str">
        <f>IF($H$63="","",
IF(OR($H$63="Corrupción",$H$63="Lavado de Activos",$H$63="Financiación del Terrorismo",$H$63="Corrupción en Trámites, OPAs y Consultas de Acceso a la Información Pública"),'6.Valoración Control Corrupción'!I63,"No Aplica"))</f>
        <v/>
      </c>
      <c r="W63" s="72" t="str">
        <f>IF($H$63="","",
IF(OR($H$63="Corrupción",$H$63="Lavado de Activos",$H$63="Financiación del Terrorismo",$H$63="Corrupción en Trámites, OPAs y Consultas de Acceso a la Información Pública"),'6.Valoración Control Corrupción'!J63,"No Aplica"))</f>
        <v/>
      </c>
      <c r="X63" s="65" t="str">
        <f>IF($H$63="","",
IF(OR($H$63="Corrupción",$H$63="Lavado de Activos",$H$63="Financiación del Terrorismo",$H$63="Trámites, OPAs y Consultas de Acceso a la Información Pública"),"No Aplica",'5. Valoración de Controles'!I63))</f>
        <v/>
      </c>
      <c r="Y63" s="66" t="str">
        <f>IF($H$63="","",
IF(OR($H$63="Corrupción",$H$63="Lavado de Activos",$H$63="Financiación del Terrorismo",$H$63="Trámites, OPAs y Consultas de Acceso a la Información Pública"),"No Aplica",'5. Valoración de Controles'!J63))</f>
        <v/>
      </c>
      <c r="Z63" s="66" t="str">
        <f>IF($H$63="","",
IF(OR($H$63="Corrupción",$H$63="Lavado de Activos",$H$63="Financiación del Terrorismo",$H$63="Trámites, OPAs y Consultas de Acceso a la Información Pública"),"No Aplica",'5. Valoración de Controles'!K63))</f>
        <v/>
      </c>
      <c r="AA63" s="66" t="str">
        <f>IF($H$63="","",
IF(OR($H$63="Corrupción",$H$63="Lavado de Activos",$H$63="Financiación del Terrorismo",$H$63="Trámites, OPAs y Consultas de Acceso a la Información Pública"),"No Aplica",'5. Valoración de Controles'!L63))</f>
        <v/>
      </c>
      <c r="AB63" s="66" t="str">
        <f>IF($H$63="","",
IF(OR($H$63="Corrupción",$H$63="Lavado de Activos",$H$63="Financiación del Terrorismo",$H$63="Trámites, OPAs y Consultas de Acceso a la Información Pública"),"No Aplica",'5. Valoración de Controles'!M63))</f>
        <v/>
      </c>
      <c r="AC63" s="66" t="str">
        <f>IF($H$63="","",
IF(OR($H$63="Corrupción",$H$63="Lavado de Activos",$H$63="Financiación del Terrorismo",$H$63="Trámites, OPAs y Consultas de Acceso a la Información Pública"),"No Aplica",'5. Valoración de Controles'!N63))</f>
        <v/>
      </c>
      <c r="AD63" s="66" t="str">
        <f>IF($H$63="","",
IF(OR($H$63="Corrupción",$H$63="Lavado de Activos",$H$63="Financiación del Terrorismo",$H$63="Trámites, OPAs y Consultas de Acceso a la Información Pública"),"No Aplica",'5. Valoración de Controles'!O63))</f>
        <v/>
      </c>
      <c r="AE63" s="66" t="str">
        <f>IF($H$63="","",
IF(OR($H$63="Corrupción",$H$63="Lavado de Activos",$H$63="Financiación del Terrorismo",$H$63="Trámites, OPAs y Consultas de Acceso a la Información Pública"),"No Aplica",'5. Valoración de Controles'!P63))</f>
        <v/>
      </c>
      <c r="AF63" s="66" t="str">
        <f>IF($H$63="","",
IF(OR($H$63="Corrupción",$H$63="Lavado de Activos",$H$63="Financiación del Terrorismo",$H$63="Trámites, OPAs y Consultas de Acceso a la Información Pública"),"No Aplica",'5. Valoración de Controles'!Q63))</f>
        <v/>
      </c>
      <c r="AG63" s="73" t="str">
        <f>IF($H$63="","",
IF(OR($H$63="Corrupción",$H$63="Lavado de Activos",$H$63="Financiación del Terrorismo",$H$63="Corrupción en Trámites, OPAs y Consultas de Acceso a la Información Pública"),"No Aplica",'5. Valoración de Controles'!R63))</f>
        <v/>
      </c>
      <c r="AH63" s="130"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89"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130"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89"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128" t="str">
        <f t="shared" ref="AL63" si="51">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32"/>
      <c r="AN63" s="159" t="str">
        <f t="shared" ref="AN63" si="52">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91"/>
      <c r="AP63" s="193"/>
      <c r="AQ63" s="186" t="str">
        <f t="shared" ref="AQ63" si="53">IF(AO63="","","∑ Peso porcentual de cada acción definida")</f>
        <v/>
      </c>
      <c r="AR63" s="129"/>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row>
    <row r="64" spans="1:73" ht="31.5" customHeight="1" x14ac:dyDescent="0.3">
      <c r="A64" s="133"/>
      <c r="B64" s="134"/>
      <c r="C64" s="134"/>
      <c r="D64" s="134"/>
      <c r="E64" s="134"/>
      <c r="F64" s="134"/>
      <c r="G64" s="134"/>
      <c r="H64" s="134"/>
      <c r="I64" s="134"/>
      <c r="J64" s="134"/>
      <c r="K64" s="130"/>
      <c r="L64" s="131"/>
      <c r="M64" s="134"/>
      <c r="N64" s="130"/>
      <c r="O64" s="131"/>
      <c r="P64" s="128"/>
      <c r="Q64" s="72" t="str">
        <f>IF($H$63="","",
IF(OR($H$63="Corrupción",$H$63="Lavado de Activos",$H$63="Financiación del Terrorismo",$H$63="Corrupción en Trámites, OPAs y Consultas de Acceso a la Información Pública"),"No Aplica",'5. Valoración de Controles'!H64))</f>
        <v/>
      </c>
      <c r="R64" s="72" t="str">
        <f>IF($H$63="","",
IF(OR($H$63="Corrupción",$H$63="Lavado de Activos",$H$63="Financiación del Terrorismo",$H$63="Corrupción en Trámites, OPAs y Consultas de Acceso a la Información Pública"),'6.Valoración Control Corrupción'!E64,"No Aplica"))</f>
        <v/>
      </c>
      <c r="S64" s="72" t="str">
        <f>IF($H$63="","",
IF(OR($H$63="Corrupción",$H$63="Lavado de Activos",$H$63="Financiación del Terrorismo",$H$63="Corrupción en Trámites, OPAs y Consultas de Acceso a la Información Pública"),'6.Valoración Control Corrupción'!F64,"No Aplica"))</f>
        <v/>
      </c>
      <c r="T64" s="72" t="str">
        <f>IF($H$63="","",
IF(OR($H$63="Corrupción",$H$63="Lavado de Activos",$H$63="Financiación del Terrorismo",$H$63="Corrupción en Trámites, OPAs y Consultas de Acceso a la Información Pública"),'6.Valoración Control Corrupción'!G64,"No Aplica"))</f>
        <v/>
      </c>
      <c r="U64" s="72" t="str">
        <f>IF($H$63="","",
IF(OR($H$63="Corrupción",$H$63="Lavado de Activos",$H$63="Financiación del Terrorismo",$H$63="Corrupción en Trámites, OPAs y Consultas de Acceso a la Información Pública"),'6.Valoración Control Corrupción'!H64,"No Aplica"))</f>
        <v/>
      </c>
      <c r="V64" s="72" t="str">
        <f>IF($H$63="","",
IF(OR($H$63="Corrupción",$H$63="Lavado de Activos",$H$63="Financiación del Terrorismo",$H$63="Corrupción en Trámites, OPAs y Consultas de Acceso a la Información Pública"),'6.Valoración Control Corrupción'!I64,"No Aplica"))</f>
        <v/>
      </c>
      <c r="W64" s="72" t="str">
        <f>IF($H$63="","",
IF(OR($H$63="Corrupción",$H$63="Lavado de Activos",$H$63="Financiación del Terrorismo",$H$63="Corrupción en Trámites, OPAs y Consultas de Acceso a la Información Pública"),'6.Valoración Control Corrupción'!J64,"No Aplica"))</f>
        <v/>
      </c>
      <c r="X64" s="66" t="str">
        <f>IF($H$63="","",
IF(OR($H$63="Corrupción",$H$63="Lavado de Activos",$H$63="Financiación del Terrorismo",$H$63="Trámites, OPAs y Consultas de Acceso a la Información Pública"),"No Aplica",'5. Valoración de Controles'!I64))</f>
        <v/>
      </c>
      <c r="Y64" s="66" t="str">
        <f>IF($H$63="","",
IF(OR($H$63="Corrupción",$H$63="Lavado de Activos",$H$63="Financiación del Terrorismo",$H$63="Trámites, OPAs y Consultas de Acceso a la Información Pública"),"No Aplica",'5. Valoración de Controles'!J64))</f>
        <v/>
      </c>
      <c r="Z64" s="66" t="str">
        <f>IF($H$63="","",
IF(OR($H$63="Corrupción",$H$63="Lavado de Activos",$H$63="Financiación del Terrorismo",$H$63="Trámites, OPAs y Consultas de Acceso a la Información Pública"),"No Aplica",'5. Valoración de Controles'!K64))</f>
        <v/>
      </c>
      <c r="AA64" s="66" t="str">
        <f>IF($H$63="","",
IF(OR($H$63="Corrupción",$H$63="Lavado de Activos",$H$63="Financiación del Terrorismo",$H$63="Trámites, OPAs y Consultas de Acceso a la Información Pública"),"No Aplica",'5. Valoración de Controles'!L64))</f>
        <v/>
      </c>
      <c r="AB64" s="66" t="str">
        <f>IF($H$63="","",
IF(OR($H$63="Corrupción",$H$63="Lavado de Activos",$H$63="Financiación del Terrorismo",$H$63="Trámites, OPAs y Consultas de Acceso a la Información Pública"),"No Aplica",'5. Valoración de Controles'!M64))</f>
        <v/>
      </c>
      <c r="AC64" s="66" t="str">
        <f>IF($H$63="","",
IF(OR($H$63="Corrupción",$H$63="Lavado de Activos",$H$63="Financiación del Terrorismo",$H$63="Trámites, OPAs y Consultas de Acceso a la Información Pública"),"No Aplica",'5. Valoración de Controles'!N64))</f>
        <v/>
      </c>
      <c r="AD64" s="66" t="str">
        <f>IF($H$63="","",
IF(OR($H$63="Corrupción",$H$63="Lavado de Activos",$H$63="Financiación del Terrorismo",$H$63="Trámites, OPAs y Consultas de Acceso a la Información Pública"),"No Aplica",'5. Valoración de Controles'!O64))</f>
        <v/>
      </c>
      <c r="AE64" s="66" t="str">
        <f>IF($H$63="","",
IF(OR($H$63="Corrupción",$H$63="Lavado de Activos",$H$63="Financiación del Terrorismo",$H$63="Trámites, OPAs y Consultas de Acceso a la Información Pública"),"No Aplica",'5. Valoración de Controles'!P64))</f>
        <v/>
      </c>
      <c r="AF64" s="66" t="str">
        <f>IF($H$63="","",
IF(OR($H$63="Corrupción",$H$63="Lavado de Activos",$H$63="Financiación del Terrorismo",$H$63="Trámites, OPAs y Consultas de Acceso a la Información Pública"),"No Aplica",'5. Valoración de Controles'!Q64))</f>
        <v/>
      </c>
      <c r="AG64" s="73" t="str">
        <f>IF($H$63="","",
IF(OR($H$63="Corrupción",$H$63="Lavado de Activos",$H$63="Financiación del Terrorismo",$H$63="Corrupción en Trámites, OPAs y Consultas de Acceso a la Información Pública"),"No Aplica",'5. Valoración de Controles'!R64))</f>
        <v/>
      </c>
      <c r="AH64" s="130"/>
      <c r="AI64" s="190"/>
      <c r="AJ64" s="130"/>
      <c r="AK64" s="190"/>
      <c r="AL64" s="128"/>
      <c r="AM64" s="132"/>
      <c r="AN64" s="188"/>
      <c r="AO64" s="192"/>
      <c r="AP64" s="194"/>
      <c r="AQ64" s="187"/>
      <c r="AR64" s="194"/>
    </row>
    <row r="65" spans="1:73" ht="31.5" customHeight="1" x14ac:dyDescent="0.3">
      <c r="A65" s="133"/>
      <c r="B65" s="134"/>
      <c r="C65" s="134"/>
      <c r="D65" s="134"/>
      <c r="E65" s="134"/>
      <c r="F65" s="134"/>
      <c r="G65" s="134"/>
      <c r="H65" s="134"/>
      <c r="I65" s="134"/>
      <c r="J65" s="134"/>
      <c r="K65" s="130"/>
      <c r="L65" s="131"/>
      <c r="M65" s="134"/>
      <c r="N65" s="130"/>
      <c r="O65" s="131"/>
      <c r="P65" s="128"/>
      <c r="Q65" s="72" t="str">
        <f>IF($H$63="","",
IF(OR($H$63="Corrupción",$H$63="Lavado de Activos",$H$63="Financiación del Terrorismo",$H$63="Corrupción en Trámites, OPAs y Consultas de Acceso a la Información Pública"),"No Aplica",'5. Valoración de Controles'!H65))</f>
        <v/>
      </c>
      <c r="R65" s="72" t="str">
        <f>IF($H$63="","",
IF(OR($H$63="Corrupción",$H$63="Lavado de Activos",$H$63="Financiación del Terrorismo",$H$63="Corrupción en Trámites, OPAs y Consultas de Acceso a la Información Pública"),'6.Valoración Control Corrupción'!E65,"No Aplica"))</f>
        <v/>
      </c>
      <c r="S65" s="72" t="str">
        <f>IF($H$63="","",
IF(OR($H$63="Corrupción",$H$63="Lavado de Activos",$H$63="Financiación del Terrorismo",$H$63="Corrupción en Trámites, OPAs y Consultas de Acceso a la Información Pública"),'6.Valoración Control Corrupción'!F65,"No Aplica"))</f>
        <v/>
      </c>
      <c r="T65" s="72" t="str">
        <f>IF($H$63="","",
IF(OR($H$63="Corrupción",$H$63="Lavado de Activos",$H$63="Financiación del Terrorismo",$H$63="Corrupción en Trámites, OPAs y Consultas de Acceso a la Información Pública"),'6.Valoración Control Corrupción'!G65,"No Aplica"))</f>
        <v/>
      </c>
      <c r="U65" s="72" t="str">
        <f>IF($H$63="","",
IF(OR($H$63="Corrupción",$H$63="Lavado de Activos",$H$63="Financiación del Terrorismo",$H$63="Corrupción en Trámites, OPAs y Consultas de Acceso a la Información Pública"),'6.Valoración Control Corrupción'!H65,"No Aplica"))</f>
        <v/>
      </c>
      <c r="V65" s="72" t="str">
        <f>IF($H$63="","",
IF(OR($H$63="Corrupción",$H$63="Lavado de Activos",$H$63="Financiación del Terrorismo",$H$63="Corrupción en Trámites, OPAs y Consultas de Acceso a la Información Pública"),'6.Valoración Control Corrupción'!I65,"No Aplica"))</f>
        <v/>
      </c>
      <c r="W65" s="72" t="str">
        <f>IF($H$63="","",
IF(OR($H$63="Corrupción",$H$63="Lavado de Activos",$H$63="Financiación del Terrorismo",$H$63="Corrupción en Trámites, OPAs y Consultas de Acceso a la Información Pública"),'6.Valoración Control Corrupción'!J65,"No Aplica"))</f>
        <v/>
      </c>
      <c r="X65" s="66" t="str">
        <f>IF($H$63="","",
IF(OR($H$63="Corrupción",$H$63="Lavado de Activos",$H$63="Financiación del Terrorismo",$H$63="Trámites, OPAs y Consultas de Acceso a la Información Pública"),"No Aplica",'5. Valoración de Controles'!I65))</f>
        <v/>
      </c>
      <c r="Y65" s="66" t="str">
        <f>IF($H$63="","",
IF(OR($H$63="Corrupción",$H$63="Lavado de Activos",$H$63="Financiación del Terrorismo",$H$63="Trámites, OPAs y Consultas de Acceso a la Información Pública"),"No Aplica",'5. Valoración de Controles'!J65))</f>
        <v/>
      </c>
      <c r="Z65" s="66" t="str">
        <f>IF($H$63="","",
IF(OR($H$63="Corrupción",$H$63="Lavado de Activos",$H$63="Financiación del Terrorismo",$H$63="Trámites, OPAs y Consultas de Acceso a la Información Pública"),"No Aplica",'5. Valoración de Controles'!K65))</f>
        <v/>
      </c>
      <c r="AA65" s="66" t="str">
        <f>IF($H$63="","",
IF(OR($H$63="Corrupción",$H$63="Lavado de Activos",$H$63="Financiación del Terrorismo",$H$63="Trámites, OPAs y Consultas de Acceso a la Información Pública"),"No Aplica",'5. Valoración de Controles'!L65))</f>
        <v/>
      </c>
      <c r="AB65" s="66" t="str">
        <f>IF($H$63="","",
IF(OR($H$63="Corrupción",$H$63="Lavado de Activos",$H$63="Financiación del Terrorismo",$H$63="Trámites, OPAs y Consultas de Acceso a la Información Pública"),"No Aplica",'5. Valoración de Controles'!M65))</f>
        <v/>
      </c>
      <c r="AC65" s="66" t="str">
        <f>IF($H$63="","",
IF(OR($H$63="Corrupción",$H$63="Lavado de Activos",$H$63="Financiación del Terrorismo",$H$63="Trámites, OPAs y Consultas de Acceso a la Información Pública"),"No Aplica",'5. Valoración de Controles'!N65))</f>
        <v/>
      </c>
      <c r="AD65" s="66" t="str">
        <f>IF($H$63="","",
IF(OR($H$63="Corrupción",$H$63="Lavado de Activos",$H$63="Financiación del Terrorismo",$H$63="Trámites, OPAs y Consultas de Acceso a la Información Pública"),"No Aplica",'5. Valoración de Controles'!O65))</f>
        <v/>
      </c>
      <c r="AE65" s="66" t="str">
        <f>IF($H$63="","",
IF(OR($H$63="Corrupción",$H$63="Lavado de Activos",$H$63="Financiación del Terrorismo",$H$63="Trámites, OPAs y Consultas de Acceso a la Información Pública"),"No Aplica",'5. Valoración de Controles'!P65))</f>
        <v/>
      </c>
      <c r="AF65" s="66" t="str">
        <f>IF($H$63="","",
IF(OR($H$63="Corrupción",$H$63="Lavado de Activos",$H$63="Financiación del Terrorismo",$H$63="Trámites, OPAs y Consultas de Acceso a la Información Pública"),"No Aplica",'5. Valoración de Controles'!Q65))</f>
        <v/>
      </c>
      <c r="AG65" s="73" t="str">
        <f>IF($H$63="","",
IF(OR($H$63="Corrupción",$H$63="Lavado de Activos",$H$63="Financiación del Terrorismo",$H$63="Corrupción en Trámites, OPAs y Consultas de Acceso a la Información Pública"),"No Aplica",'5. Valoración de Controles'!R65))</f>
        <v/>
      </c>
      <c r="AH65" s="130"/>
      <c r="AI65" s="190"/>
      <c r="AJ65" s="130"/>
      <c r="AK65" s="190"/>
      <c r="AL65" s="128"/>
      <c r="AM65" s="132"/>
      <c r="AN65" s="188"/>
      <c r="AO65" s="192"/>
      <c r="AP65" s="194"/>
      <c r="AQ65" s="187"/>
      <c r="AR65" s="194"/>
    </row>
    <row r="66" spans="1:73" ht="31.5" customHeight="1" x14ac:dyDescent="0.3">
      <c r="A66" s="133">
        <v>20</v>
      </c>
      <c r="B66" s="134" t="str">
        <f>'2. Identificación del Riesgo'!B66:B68</f>
        <v/>
      </c>
      <c r="C66" s="134" t="str">
        <f>IF('2. Identificación del Riesgo'!C66:C68="","",'2. Identificación del Riesgo'!C66:C68)</f>
        <v/>
      </c>
      <c r="D66" s="134" t="str">
        <f>IF('2. Identificación del Riesgo'!D66:D68="","",'2. Identificación del Riesgo'!D66:D68)</f>
        <v/>
      </c>
      <c r="E66" s="134" t="str">
        <f>IF('2. Identificación del Riesgo'!E66:E68="","",'2. Identificación del Riesgo'!E66:E68)</f>
        <v/>
      </c>
      <c r="F66" s="134" t="str">
        <f>IF('2. Identificación del Riesgo'!F66:F68="","",'2. Identificación del Riesgo'!F66:F68)</f>
        <v/>
      </c>
      <c r="G66" s="134" t="str">
        <f>IF('2. Identificación del Riesgo'!G66:G68="","",'2. Identificación del Riesgo'!G66:G68)</f>
        <v/>
      </c>
      <c r="H66" s="134" t="str">
        <f>IF('2. Identificación del Riesgo'!H66:H68="","",'2. Identificación del Riesgo'!H66:H68)</f>
        <v/>
      </c>
      <c r="I66" s="134" t="str">
        <f>IF('2. Identificación del Riesgo'!I66:I68="","",'2. Identificación del Riesgo'!I66:I68)</f>
        <v/>
      </c>
      <c r="J66" s="134" t="str">
        <f>IF('2. Identificación del Riesgo'!J66:J68="","",'2. Identificación del Riesgo'!J66:J68)</f>
        <v/>
      </c>
      <c r="K66" s="130" t="str">
        <f>'2. Identificación del Riesgo'!K66:K68</f>
        <v/>
      </c>
      <c r="L66" s="131" t="str">
        <f>'2. Identificación del Riesgo'!L66:L68</f>
        <v/>
      </c>
      <c r="M66" s="13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130" t="str">
        <f>'2. Identificación del Riesgo'!N66:N68</f>
        <v/>
      </c>
      <c r="O66" s="131" t="str">
        <f>'2. Identificación del Riesgo'!O66:O68</f>
        <v/>
      </c>
      <c r="P66" s="128" t="str">
        <f>'2. Identificación del Riesgo'!P66:P68</f>
        <v/>
      </c>
      <c r="Q66" s="72" t="str">
        <f>IF($H$66="","",
IF(OR($H$66="Corrupción",$H$66="Lavado de Activos",$H$66="Financiación del Terrorismo",$H$66="Corrupción en Trámites, OPAs y Consultas de Acceso a la Información Pública"),"No Aplica",'5. Valoración de Controles'!H66))</f>
        <v/>
      </c>
      <c r="R66" s="72" t="str">
        <f>IF($H$66="","",
IF(OR($H$66="Corrupción",$H$66="Lavado de Activos",$H$66="Financiación del Terrorismo",$H$66="Corrupción en Trámites, OPAs y Consultas de Acceso a la Información Pública"),'6.Valoración Control Corrupción'!E66,"No Aplica"))</f>
        <v/>
      </c>
      <c r="S66" s="72" t="str">
        <f>IF($H$66="","",
IF(OR($H$66="Corrupción",$H$66="Lavado de Activos",$H$66="Financiación del Terrorismo",$H$66="Corrupción en Trámites, OPAs y Consultas de Acceso a la Información Pública"),'6.Valoración Control Corrupción'!F66,"No Aplica"))</f>
        <v/>
      </c>
      <c r="T66" s="72" t="str">
        <f>IF($H$66="","",
IF(OR($H$66="Corrupción",$H$66="Lavado de Activos",$H$66="Financiación del Terrorismo",$H$66="Corrupción en Trámites, OPAs y Consultas de Acceso a la Información Pública"),'6.Valoración Control Corrupción'!G66,"No Aplica"))</f>
        <v/>
      </c>
      <c r="U66" s="72" t="str">
        <f>IF($H$66="","",
IF(OR($H$66="Corrupción",$H$66="Lavado de Activos",$H$66="Financiación del Terrorismo",$H$66="Corrupción en Trámites, OPAs y Consultas de Acceso a la Información Pública"),'6.Valoración Control Corrupción'!H66,"No Aplica"))</f>
        <v/>
      </c>
      <c r="V66" s="72" t="str">
        <f>IF($H$66="","",
IF(OR($H$66="Corrupción",$H$66="Lavado de Activos",$H$66="Financiación del Terrorismo",$H$66="Corrupción en Trámites, OPAs y Consultas de Acceso a la Información Pública"),'6.Valoración Control Corrupción'!I66,"No Aplica"))</f>
        <v/>
      </c>
      <c r="W66" s="72" t="str">
        <f>IF($H$66="","",
IF(OR($H$66="Corrupción",$H$66="Lavado de Activos",$H$66="Financiación del Terrorismo",$H$66="Corrupción en Trámites, OPAs y Consultas de Acceso a la Información Pública"),'6.Valoración Control Corrupción'!J66,"No Aplica"))</f>
        <v/>
      </c>
      <c r="X66" s="65" t="str">
        <f>IF($H$66="","",
IF(OR($H$66="Corrupción",$H$66="Lavado de Activos",$H$66="Financiación del Terrorismo",$H$66="Trámites, OPAs y Consultas de Acceso a la Información Pública"),"No Aplica",'5. Valoración de Controles'!I66))</f>
        <v/>
      </c>
      <c r="Y66" s="66" t="str">
        <f>IF($H$66="","",
IF(OR($H$66="Corrupción",$H$66="Lavado de Activos",$H$66="Financiación del Terrorismo",$H$66="Trámites, OPAs y Consultas de Acceso a la Información Pública"),"No Aplica",'5. Valoración de Controles'!J66))</f>
        <v/>
      </c>
      <c r="Z66" s="66" t="str">
        <f>IF($H$66="","",
IF(OR($H$66="Corrupción",$H$66="Lavado de Activos",$H$66="Financiación del Terrorismo",$H$66="Trámites, OPAs y Consultas de Acceso a la Información Pública"),"No Aplica",'5. Valoración de Controles'!K66))</f>
        <v/>
      </c>
      <c r="AA66" s="66" t="str">
        <f>IF($H$66="","",
IF(OR($H$66="Corrupción",$H$66="Lavado de Activos",$H$66="Financiación del Terrorismo",$H$66="Trámites, OPAs y Consultas de Acceso a la Información Pública"),"No Aplica",'5. Valoración de Controles'!L66))</f>
        <v/>
      </c>
      <c r="AB66" s="66" t="str">
        <f>IF($H$66="","",
IF(OR($H$66="Corrupción",$H$66="Lavado de Activos",$H$66="Financiación del Terrorismo",$H$66="Trámites, OPAs y Consultas de Acceso a la Información Pública"),"No Aplica",'5. Valoración de Controles'!M66))</f>
        <v/>
      </c>
      <c r="AC66" s="66" t="str">
        <f>IF($H$66="","",
IF(OR($H$66="Corrupción",$H$66="Lavado de Activos",$H$66="Financiación del Terrorismo",$H$66="Trámites, OPAs y Consultas de Acceso a la Información Pública"),"No Aplica",'5. Valoración de Controles'!N66))</f>
        <v/>
      </c>
      <c r="AD66" s="66" t="str">
        <f>IF($H$66="","",
IF(OR($H$66="Corrupción",$H$66="Lavado de Activos",$H$66="Financiación del Terrorismo",$H$66="Trámites, OPAs y Consultas de Acceso a la Información Pública"),"No Aplica",'5. Valoración de Controles'!O66))</f>
        <v/>
      </c>
      <c r="AE66" s="66" t="str">
        <f>IF($H$66="","",
IF(OR($H$66="Corrupción",$H$66="Lavado de Activos",$H$66="Financiación del Terrorismo",$H$66="Trámites, OPAs y Consultas de Acceso a la Información Pública"),"No Aplica",'5. Valoración de Controles'!P66))</f>
        <v/>
      </c>
      <c r="AF66" s="66" t="str">
        <f>IF($H$66="","",
IF(OR($H$66="Corrupción",$H$66="Lavado de Activos",$H$66="Financiación del Terrorismo",$H$66="Trámites, OPAs y Consultas de Acceso a la Información Pública"),"No Aplica",'5. Valoración de Controles'!Q66))</f>
        <v/>
      </c>
      <c r="AG66" s="73" t="str">
        <f>IF($H$66="","",
IF(OR($H$66="Corrupción",$H$66="Lavado de Activos",$H$66="Financiación del Terrorismo",$H$66="Corrupción en Trámites, OPAs y Consultas de Acceso a la Información Pública"),"No Aplica",'5. Valoración de Controles'!R66))</f>
        <v/>
      </c>
      <c r="AH66" s="130"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89"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130"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89"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128" t="str">
        <f t="shared" ref="AL66" si="54">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32"/>
      <c r="AN66" s="159" t="str">
        <f t="shared" ref="AN66" si="55">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91"/>
      <c r="AP66" s="193"/>
      <c r="AQ66" s="186" t="str">
        <f t="shared" ref="AQ66" si="56">IF(AO66="","","∑ Peso porcentual de cada acción definida")</f>
        <v/>
      </c>
      <c r="AR66" s="129"/>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row>
    <row r="67" spans="1:73" ht="31.5" customHeight="1" x14ac:dyDescent="0.3">
      <c r="A67" s="133"/>
      <c r="B67" s="134"/>
      <c r="C67" s="134"/>
      <c r="D67" s="134"/>
      <c r="E67" s="134"/>
      <c r="F67" s="134"/>
      <c r="G67" s="134"/>
      <c r="H67" s="134"/>
      <c r="I67" s="134"/>
      <c r="J67" s="134"/>
      <c r="K67" s="130"/>
      <c r="L67" s="131"/>
      <c r="M67" s="134"/>
      <c r="N67" s="130"/>
      <c r="O67" s="131"/>
      <c r="P67" s="128"/>
      <c r="Q67" s="72" t="str">
        <f>IF($H$66="","",
IF(OR($H$66="Corrupción",$H$66="Lavado de Activos",$H$66="Financiación del Terrorismo",$H$66="Corrupción en Trámites, OPAs y Consultas de Acceso a la Información Pública"),"No Aplica",'5. Valoración de Controles'!H67))</f>
        <v/>
      </c>
      <c r="R67" s="72" t="str">
        <f>IF($H$66="","",
IF(OR($H$66="Corrupción",$H$66="Lavado de Activos",$H$66="Financiación del Terrorismo",$H$66="Corrupción en Trámites, OPAs y Consultas de Acceso a la Información Pública"),'6.Valoración Control Corrupción'!E67,"No Aplica"))</f>
        <v/>
      </c>
      <c r="S67" s="72" t="str">
        <f>IF($H$66="","",
IF(OR($H$66="Corrupción",$H$66="Lavado de Activos",$H$66="Financiación del Terrorismo",$H$66="Corrupción en Trámites, OPAs y Consultas de Acceso a la Información Pública"),'6.Valoración Control Corrupción'!F67,"No Aplica"))</f>
        <v/>
      </c>
      <c r="T67" s="72" t="str">
        <f>IF($H$66="","",
IF(OR($H$66="Corrupción",$H$66="Lavado de Activos",$H$66="Financiación del Terrorismo",$H$66="Corrupción en Trámites, OPAs y Consultas de Acceso a la Información Pública"),'6.Valoración Control Corrupción'!G67,"No Aplica"))</f>
        <v/>
      </c>
      <c r="U67" s="72" t="str">
        <f>IF($H$66="","",
IF(OR($H$66="Corrupción",$H$66="Lavado de Activos",$H$66="Financiación del Terrorismo",$H$66="Corrupción en Trámites, OPAs y Consultas de Acceso a la Información Pública"),'6.Valoración Control Corrupción'!H67,"No Aplica"))</f>
        <v/>
      </c>
      <c r="V67" s="72" t="str">
        <f>IF($H$66="","",
IF(OR($H$66="Corrupción",$H$66="Lavado de Activos",$H$66="Financiación del Terrorismo",$H$66="Corrupción en Trámites, OPAs y Consultas de Acceso a la Información Pública"),'6.Valoración Control Corrupción'!I67,"No Aplica"))</f>
        <v/>
      </c>
      <c r="W67" s="72" t="str">
        <f>IF($H$66="","",
IF(OR($H$66="Corrupción",$H$66="Lavado de Activos",$H$66="Financiación del Terrorismo",$H$66="Corrupción en Trámites, OPAs y Consultas de Acceso a la Información Pública"),'6.Valoración Control Corrupción'!J67,"No Aplica"))</f>
        <v/>
      </c>
      <c r="X67" s="66" t="str">
        <f>IF($H$66="","",
IF(OR($H$66="Corrupción",$H$66="Lavado de Activos",$H$66="Financiación del Terrorismo",$H$66="Trámites, OPAs y Consultas de Acceso a la Información Pública"),"No Aplica",'5. Valoración de Controles'!I67))</f>
        <v/>
      </c>
      <c r="Y67" s="66" t="str">
        <f>IF($H$66="","",
IF(OR($H$66="Corrupción",$H$66="Lavado de Activos",$H$66="Financiación del Terrorismo",$H$66="Trámites, OPAs y Consultas de Acceso a la Información Pública"),"No Aplica",'5. Valoración de Controles'!J67))</f>
        <v/>
      </c>
      <c r="Z67" s="66" t="str">
        <f>IF($H$66="","",
IF(OR($H$66="Corrupción",$H$66="Lavado de Activos",$H$66="Financiación del Terrorismo",$H$66="Trámites, OPAs y Consultas de Acceso a la Información Pública"),"No Aplica",'5. Valoración de Controles'!K67))</f>
        <v/>
      </c>
      <c r="AA67" s="66" t="str">
        <f>IF($H$66="","",
IF(OR($H$66="Corrupción",$H$66="Lavado de Activos",$H$66="Financiación del Terrorismo",$H$66="Trámites, OPAs y Consultas de Acceso a la Información Pública"),"No Aplica",'5. Valoración de Controles'!L67))</f>
        <v/>
      </c>
      <c r="AB67" s="66" t="str">
        <f>IF($H$66="","",
IF(OR($H$66="Corrupción",$H$66="Lavado de Activos",$H$66="Financiación del Terrorismo",$H$66="Trámites, OPAs y Consultas de Acceso a la Información Pública"),"No Aplica",'5. Valoración de Controles'!M67))</f>
        <v/>
      </c>
      <c r="AC67" s="66" t="str">
        <f>IF($H$66="","",
IF(OR($H$66="Corrupción",$H$66="Lavado de Activos",$H$66="Financiación del Terrorismo",$H$66="Trámites, OPAs y Consultas de Acceso a la Información Pública"),"No Aplica",'5. Valoración de Controles'!N67))</f>
        <v/>
      </c>
      <c r="AD67" s="66" t="str">
        <f>IF($H$66="","",
IF(OR($H$66="Corrupción",$H$66="Lavado de Activos",$H$66="Financiación del Terrorismo",$H$66="Trámites, OPAs y Consultas de Acceso a la Información Pública"),"No Aplica",'5. Valoración de Controles'!O67))</f>
        <v/>
      </c>
      <c r="AE67" s="66" t="str">
        <f>IF($H$66="","",
IF(OR($H$66="Corrupción",$H$66="Lavado de Activos",$H$66="Financiación del Terrorismo",$H$66="Trámites, OPAs y Consultas de Acceso a la Información Pública"),"No Aplica",'5. Valoración de Controles'!P67))</f>
        <v/>
      </c>
      <c r="AF67" s="66" t="str">
        <f>IF($H$66="","",
IF(OR($H$66="Corrupción",$H$66="Lavado de Activos",$H$66="Financiación del Terrorismo",$H$66="Trámites, OPAs y Consultas de Acceso a la Información Pública"),"No Aplica",'5. Valoración de Controles'!Q67))</f>
        <v/>
      </c>
      <c r="AG67" s="73" t="str">
        <f>IF($H$66="","",
IF(OR($H$66="Corrupción",$H$66="Lavado de Activos",$H$66="Financiación del Terrorismo",$H$66="Corrupción en Trámites, OPAs y Consultas de Acceso a la Información Pública"),"No Aplica",'5. Valoración de Controles'!R67))</f>
        <v/>
      </c>
      <c r="AH67" s="130"/>
      <c r="AI67" s="190"/>
      <c r="AJ67" s="130"/>
      <c r="AK67" s="190"/>
      <c r="AL67" s="128"/>
      <c r="AM67" s="132"/>
      <c r="AN67" s="188"/>
      <c r="AO67" s="192"/>
      <c r="AP67" s="194"/>
      <c r="AQ67" s="187"/>
      <c r="AR67" s="194"/>
    </row>
    <row r="68" spans="1:73" ht="31.5" customHeight="1" x14ac:dyDescent="0.3">
      <c r="A68" s="133"/>
      <c r="B68" s="134"/>
      <c r="C68" s="134"/>
      <c r="D68" s="134"/>
      <c r="E68" s="134"/>
      <c r="F68" s="134"/>
      <c r="G68" s="134"/>
      <c r="H68" s="134"/>
      <c r="I68" s="134"/>
      <c r="J68" s="134"/>
      <c r="K68" s="130"/>
      <c r="L68" s="131"/>
      <c r="M68" s="134"/>
      <c r="N68" s="130"/>
      <c r="O68" s="131"/>
      <c r="P68" s="128"/>
      <c r="Q68" s="72" t="str">
        <f>IF($H$66="","",
IF(OR($H$66="Corrupción",$H$66="Lavado de Activos",$H$66="Financiación del Terrorismo",$H$66="Corrupción en Trámites, OPAs y Consultas de Acceso a la Información Pública"),"No Aplica",'5. Valoración de Controles'!H68))</f>
        <v/>
      </c>
      <c r="R68" s="72" t="str">
        <f>IF($H$66="","",
IF(OR($H$66="Corrupción",$H$66="Lavado de Activos",$H$66="Financiación del Terrorismo",$H$66="Corrupción en Trámites, OPAs y Consultas de Acceso a la Información Pública"),'6.Valoración Control Corrupción'!E68,"No Aplica"))</f>
        <v/>
      </c>
      <c r="S68" s="72" t="str">
        <f>IF($H$66="","",
IF(OR($H$66="Corrupción",$H$66="Lavado de Activos",$H$66="Financiación del Terrorismo",$H$66="Corrupción en Trámites, OPAs y Consultas de Acceso a la Información Pública"),'6.Valoración Control Corrupción'!F68,"No Aplica"))</f>
        <v/>
      </c>
      <c r="T68" s="72" t="str">
        <f>IF($H$66="","",
IF(OR($H$66="Corrupción",$H$66="Lavado de Activos",$H$66="Financiación del Terrorismo",$H$66="Corrupción en Trámites, OPAs y Consultas de Acceso a la Información Pública"),'6.Valoración Control Corrupción'!G68,"No Aplica"))</f>
        <v/>
      </c>
      <c r="U68" s="72" t="str">
        <f>IF($H$66="","",
IF(OR($H$66="Corrupción",$H$66="Lavado de Activos",$H$66="Financiación del Terrorismo",$H$66="Corrupción en Trámites, OPAs y Consultas de Acceso a la Información Pública"),'6.Valoración Control Corrupción'!H68,"No Aplica"))</f>
        <v/>
      </c>
      <c r="V68" s="72" t="str">
        <f>IF($H$66="","",
IF(OR($H$66="Corrupción",$H$66="Lavado de Activos",$H$66="Financiación del Terrorismo",$H$66="Corrupción en Trámites, OPAs y Consultas de Acceso a la Información Pública"),'6.Valoración Control Corrupción'!I68,"No Aplica"))</f>
        <v/>
      </c>
      <c r="W68" s="72" t="str">
        <f>IF($H$66="","",
IF(OR($H$66="Corrupción",$H$66="Lavado de Activos",$H$66="Financiación del Terrorismo",$H$66="Corrupción en Trámites, OPAs y Consultas de Acceso a la Información Pública"),'6.Valoración Control Corrupción'!J68,"No Aplica"))</f>
        <v/>
      </c>
      <c r="X68" s="66" t="str">
        <f>IF($H$66="","",
IF(OR($H$66="Corrupción",$H$66="Lavado de Activos",$H$66="Financiación del Terrorismo",$H$66="Trámites, OPAs y Consultas de Acceso a la Información Pública"),"No Aplica",'5. Valoración de Controles'!I68))</f>
        <v/>
      </c>
      <c r="Y68" s="66" t="str">
        <f>IF($H$66="","",
IF(OR($H$66="Corrupción",$H$66="Lavado de Activos",$H$66="Financiación del Terrorismo",$H$66="Trámites, OPAs y Consultas de Acceso a la Información Pública"),"No Aplica",'5. Valoración de Controles'!J68))</f>
        <v/>
      </c>
      <c r="Z68" s="66" t="str">
        <f>IF($H$66="","",
IF(OR($H$66="Corrupción",$H$66="Lavado de Activos",$H$66="Financiación del Terrorismo",$H$66="Trámites, OPAs y Consultas de Acceso a la Información Pública"),"No Aplica",'5. Valoración de Controles'!K68))</f>
        <v/>
      </c>
      <c r="AA68" s="66" t="str">
        <f>IF($H$66="","",
IF(OR($H$66="Corrupción",$H$66="Lavado de Activos",$H$66="Financiación del Terrorismo",$H$66="Trámites, OPAs y Consultas de Acceso a la Información Pública"),"No Aplica",'5. Valoración de Controles'!L68))</f>
        <v/>
      </c>
      <c r="AB68" s="66" t="str">
        <f>IF($H$66="","",
IF(OR($H$66="Corrupción",$H$66="Lavado de Activos",$H$66="Financiación del Terrorismo",$H$66="Trámites, OPAs y Consultas de Acceso a la Información Pública"),"No Aplica",'5. Valoración de Controles'!M68))</f>
        <v/>
      </c>
      <c r="AC68" s="66" t="str">
        <f>IF($H$66="","",
IF(OR($H$66="Corrupción",$H$66="Lavado de Activos",$H$66="Financiación del Terrorismo",$H$66="Trámites, OPAs y Consultas de Acceso a la Información Pública"),"No Aplica",'5. Valoración de Controles'!N68))</f>
        <v/>
      </c>
      <c r="AD68" s="66" t="str">
        <f>IF($H$66="","",
IF(OR($H$66="Corrupción",$H$66="Lavado de Activos",$H$66="Financiación del Terrorismo",$H$66="Trámites, OPAs y Consultas de Acceso a la Información Pública"),"No Aplica",'5. Valoración de Controles'!O68))</f>
        <v/>
      </c>
      <c r="AE68" s="66" t="str">
        <f>IF($H$66="","",
IF(OR($H$66="Corrupción",$H$66="Lavado de Activos",$H$66="Financiación del Terrorismo",$H$66="Trámites, OPAs y Consultas de Acceso a la Información Pública"),"No Aplica",'5. Valoración de Controles'!P68))</f>
        <v/>
      </c>
      <c r="AF68" s="66" t="str">
        <f>IF($H$66="","",
IF(OR($H$66="Corrupción",$H$66="Lavado de Activos",$H$66="Financiación del Terrorismo",$H$66="Trámites, OPAs y Consultas de Acceso a la Información Pública"),"No Aplica",'5. Valoración de Controles'!Q68))</f>
        <v/>
      </c>
      <c r="AG68" s="73" t="str">
        <f>IF($H$66="","",
IF(OR($H$66="Corrupción",$H$66="Lavado de Activos",$H$66="Financiación del Terrorismo",$H$66="Corrupción en Trámites, OPAs y Consultas de Acceso a la Información Pública"),"No Aplica",'5. Valoración de Controles'!R68))</f>
        <v/>
      </c>
      <c r="AH68" s="130"/>
      <c r="AI68" s="190"/>
      <c r="AJ68" s="130"/>
      <c r="AK68" s="190"/>
      <c r="AL68" s="128"/>
      <c r="AM68" s="132"/>
      <c r="AN68" s="188"/>
      <c r="AO68" s="192"/>
      <c r="AP68" s="194"/>
      <c r="AQ68" s="187"/>
      <c r="AR68" s="194"/>
    </row>
    <row r="69" spans="1:73" x14ac:dyDescent="0.3"/>
    <row r="70" spans="1:73" hidden="1" x14ac:dyDescent="0.3"/>
  </sheetData>
  <sheetProtection algorithmName="SHA-512" hashValue="/LZdvbTrk7pVZ//OouGyYmM8wqkmTnHe7QfVUWQUvzWKYCCTNL7LAnln3sMjQiNUt41WJ+f/3CJ5qeLJ4GTlkw==" saltValue="qhVKufqZO10ShkeTM6vc9w==" spinCount="100000" sheet="1" objects="1" scenarios="1" formatColumns="0" formatRows="0"/>
  <mergeCells count="583">
    <mergeCell ref="AK63:AK65"/>
    <mergeCell ref="AL63:AL65"/>
    <mergeCell ref="AM63:AM65"/>
    <mergeCell ref="AN63:AN65"/>
    <mergeCell ref="AO63:AO65"/>
    <mergeCell ref="AP63:AP65"/>
    <mergeCell ref="AQ63:AQ65"/>
    <mergeCell ref="AR63:AR65"/>
    <mergeCell ref="AI63:AI65"/>
    <mergeCell ref="AJ63:AJ65"/>
    <mergeCell ref="AR66:AR68"/>
    <mergeCell ref="AI66:AI68"/>
    <mergeCell ref="AJ66:AJ68"/>
    <mergeCell ref="AK66:AK68"/>
    <mergeCell ref="AL66:AL68"/>
    <mergeCell ref="AM66:AM68"/>
    <mergeCell ref="AN66:AN68"/>
    <mergeCell ref="AO66:AO68"/>
    <mergeCell ref="AP66:AP68"/>
    <mergeCell ref="AQ66:AQ68"/>
    <mergeCell ref="A66:A68"/>
    <mergeCell ref="B66:B68"/>
    <mergeCell ref="D66:D68"/>
    <mergeCell ref="E66:E68"/>
    <mergeCell ref="F66:F68"/>
    <mergeCell ref="G66:G68"/>
    <mergeCell ref="H66:H68"/>
    <mergeCell ref="I66:I68"/>
    <mergeCell ref="J66:J68"/>
    <mergeCell ref="C66:C68"/>
    <mergeCell ref="K66:K68"/>
    <mergeCell ref="L66:L68"/>
    <mergeCell ref="M66:M68"/>
    <mergeCell ref="N66:N68"/>
    <mergeCell ref="O66:O68"/>
    <mergeCell ref="P66:P68"/>
    <mergeCell ref="AH66:AH68"/>
    <mergeCell ref="K63:K65"/>
    <mergeCell ref="L63:L65"/>
    <mergeCell ref="M63:M65"/>
    <mergeCell ref="N63:N65"/>
    <mergeCell ref="O63:O65"/>
    <mergeCell ref="P63:P65"/>
    <mergeCell ref="AH63:AH65"/>
    <mergeCell ref="A63:A65"/>
    <mergeCell ref="B63:B65"/>
    <mergeCell ref="D63:D65"/>
    <mergeCell ref="E63:E65"/>
    <mergeCell ref="F63:F65"/>
    <mergeCell ref="G63:G65"/>
    <mergeCell ref="H63:H65"/>
    <mergeCell ref="I63:I65"/>
    <mergeCell ref="J63:J65"/>
    <mergeCell ref="C63:C65"/>
    <mergeCell ref="AO60:AO62"/>
    <mergeCell ref="AP60:AP62"/>
    <mergeCell ref="AQ60:AQ62"/>
    <mergeCell ref="AR60:AR62"/>
    <mergeCell ref="AL57:AL59"/>
    <mergeCell ref="AM57:AM59"/>
    <mergeCell ref="AN57:AN59"/>
    <mergeCell ref="AO57:AO59"/>
    <mergeCell ref="AP57:AP59"/>
    <mergeCell ref="AQ57:AQ59"/>
    <mergeCell ref="AR57:AR59"/>
    <mergeCell ref="AL60:AL62"/>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H60:AH62"/>
    <mergeCell ref="AI60:AI62"/>
    <mergeCell ref="AN54:AN56"/>
    <mergeCell ref="AM60:AM62"/>
    <mergeCell ref="AN60:AN62"/>
    <mergeCell ref="AJ60:AJ62"/>
    <mergeCell ref="AK60:AK62"/>
    <mergeCell ref="AO54:AO56"/>
    <mergeCell ref="AP54:AP56"/>
    <mergeCell ref="AQ54:AQ56"/>
    <mergeCell ref="AR54:AR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AH57:AH59"/>
    <mergeCell ref="AI57:AI59"/>
    <mergeCell ref="AJ57:AJ59"/>
    <mergeCell ref="AK57:AK59"/>
    <mergeCell ref="C57:C59"/>
    <mergeCell ref="AQ2:AR2"/>
    <mergeCell ref="AQ3:AR3"/>
    <mergeCell ref="AQ4:AR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AH54:AH56"/>
    <mergeCell ref="AI54:AI56"/>
    <mergeCell ref="AJ54:AJ56"/>
    <mergeCell ref="AK54:AK56"/>
    <mergeCell ref="AL54:AL56"/>
    <mergeCell ref="AM54:AM56"/>
    <mergeCell ref="D1:AP4"/>
    <mergeCell ref="AK51:AK53"/>
    <mergeCell ref="AL51:AL53"/>
    <mergeCell ref="AM51:AM53"/>
    <mergeCell ref="AN51:AN53"/>
    <mergeCell ref="AO51:AO53"/>
    <mergeCell ref="AP51:AP53"/>
    <mergeCell ref="AQ51:AQ53"/>
    <mergeCell ref="AL48:AL50"/>
    <mergeCell ref="AM48:AM50"/>
    <mergeCell ref="AN48:AN50"/>
    <mergeCell ref="AO48:AO50"/>
    <mergeCell ref="AP48:AP50"/>
    <mergeCell ref="AQ48:AQ50"/>
    <mergeCell ref="AI48:AI50"/>
    <mergeCell ref="AJ48:AJ50"/>
    <mergeCell ref="AK48:AK50"/>
    <mergeCell ref="K48:K50"/>
    <mergeCell ref="L48:L50"/>
    <mergeCell ref="M48:M50"/>
    <mergeCell ref="N48:N50"/>
    <mergeCell ref="O48:O50"/>
    <mergeCell ref="P48:P50"/>
    <mergeCell ref="AQ1:AR1"/>
    <mergeCell ref="M51:M53"/>
    <mergeCell ref="N51:N53"/>
    <mergeCell ref="O51:O53"/>
    <mergeCell ref="P51:P53"/>
    <mergeCell ref="AH48:AH50"/>
    <mergeCell ref="AR51:AR53"/>
    <mergeCell ref="AH51:AH53"/>
    <mergeCell ref="AI51:AI53"/>
    <mergeCell ref="AJ51:AJ53"/>
    <mergeCell ref="D51:D53"/>
    <mergeCell ref="E51:E53"/>
    <mergeCell ref="F51:F53"/>
    <mergeCell ref="G51:G53"/>
    <mergeCell ref="H51:H53"/>
    <mergeCell ref="I51:I53"/>
    <mergeCell ref="J51:J53"/>
    <mergeCell ref="K51:K53"/>
    <mergeCell ref="L51:L53"/>
    <mergeCell ref="AR45:AR47"/>
    <mergeCell ref="A48:A50"/>
    <mergeCell ref="B48:B50"/>
    <mergeCell ref="D48:D50"/>
    <mergeCell ref="E48:E50"/>
    <mergeCell ref="F48:F50"/>
    <mergeCell ref="G48:G50"/>
    <mergeCell ref="H48:H50"/>
    <mergeCell ref="I48:I50"/>
    <mergeCell ref="J48:J50"/>
    <mergeCell ref="AR48:AR50"/>
    <mergeCell ref="AI45:AI47"/>
    <mergeCell ref="AJ45:AJ47"/>
    <mergeCell ref="AK45:AK47"/>
    <mergeCell ref="AL45:AL47"/>
    <mergeCell ref="AM45:AM47"/>
    <mergeCell ref="AN45:AN47"/>
    <mergeCell ref="AO45:AO47"/>
    <mergeCell ref="AP45:AP47"/>
    <mergeCell ref="AQ45:AQ47"/>
    <mergeCell ref="AK42:AK44"/>
    <mergeCell ref="AL42:AL44"/>
    <mergeCell ref="AM42:AM44"/>
    <mergeCell ref="AN42:AN44"/>
    <mergeCell ref="AO42:AO44"/>
    <mergeCell ref="AP42:AP44"/>
    <mergeCell ref="AQ42:AQ44"/>
    <mergeCell ref="AR42:AR44"/>
    <mergeCell ref="A45:A47"/>
    <mergeCell ref="B45:B47"/>
    <mergeCell ref="D45:D47"/>
    <mergeCell ref="E45:E47"/>
    <mergeCell ref="F45:F47"/>
    <mergeCell ref="G45:G47"/>
    <mergeCell ref="H45:H47"/>
    <mergeCell ref="I45:I47"/>
    <mergeCell ref="J45:J47"/>
    <mergeCell ref="K45:K47"/>
    <mergeCell ref="L45:L47"/>
    <mergeCell ref="M45:M47"/>
    <mergeCell ref="N45:N47"/>
    <mergeCell ref="O45:O47"/>
    <mergeCell ref="P45:P47"/>
    <mergeCell ref="AH45:AH47"/>
    <mergeCell ref="AM39:AM41"/>
    <mergeCell ref="AN39:AN41"/>
    <mergeCell ref="AO39:AO41"/>
    <mergeCell ref="AP39:AP41"/>
    <mergeCell ref="AQ39:AQ41"/>
    <mergeCell ref="AR39:AR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H42:AH44"/>
    <mergeCell ref="AI42:AI44"/>
    <mergeCell ref="AJ42:AJ44"/>
    <mergeCell ref="M39:M41"/>
    <mergeCell ref="N39:N41"/>
    <mergeCell ref="O39:O41"/>
    <mergeCell ref="P39:P41"/>
    <mergeCell ref="AH39:AH41"/>
    <mergeCell ref="AI39:AI41"/>
    <mergeCell ref="AJ39:AJ41"/>
    <mergeCell ref="AK39:AK41"/>
    <mergeCell ref="AL39:AL41"/>
    <mergeCell ref="D39:D41"/>
    <mergeCell ref="E39:E41"/>
    <mergeCell ref="F39:F41"/>
    <mergeCell ref="G39:G41"/>
    <mergeCell ref="H39:H41"/>
    <mergeCell ref="I39:I41"/>
    <mergeCell ref="J39:J41"/>
    <mergeCell ref="K39:K41"/>
    <mergeCell ref="L39:L41"/>
    <mergeCell ref="AO6:AR6"/>
    <mergeCell ref="A7:A8"/>
    <mergeCell ref="H7:H8"/>
    <mergeCell ref="I7:I8"/>
    <mergeCell ref="J7:J8"/>
    <mergeCell ref="A6:J6"/>
    <mergeCell ref="K6:P6"/>
    <mergeCell ref="G7:G8"/>
    <mergeCell ref="D7:D8"/>
    <mergeCell ref="E7:E8"/>
    <mergeCell ref="F7:F8"/>
    <mergeCell ref="AN7:AN8"/>
    <mergeCell ref="X7:Z7"/>
    <mergeCell ref="AG7:AG8"/>
    <mergeCell ref="Q6:AG6"/>
    <mergeCell ref="AH6:AN6"/>
    <mergeCell ref="Q7:Q8"/>
    <mergeCell ref="P7:P8"/>
    <mergeCell ref="K7:K8"/>
    <mergeCell ref="L7:L8"/>
    <mergeCell ref="M7:M8"/>
    <mergeCell ref="N7:N8"/>
    <mergeCell ref="O7:O8"/>
    <mergeCell ref="R7:W7"/>
    <mergeCell ref="AH9:AH11"/>
    <mergeCell ref="AI9:AI11"/>
    <mergeCell ref="AJ9:AJ11"/>
    <mergeCell ref="AO7:AO8"/>
    <mergeCell ref="AP7:AP8"/>
    <mergeCell ref="AQ7:AQ8"/>
    <mergeCell ref="AR7:AR8"/>
    <mergeCell ref="AH7:AH8"/>
    <mergeCell ref="AI7:AI8"/>
    <mergeCell ref="AJ7:AJ8"/>
    <mergeCell ref="AK7:AK8"/>
    <mergeCell ref="AL7:AL8"/>
    <mergeCell ref="AM7:AM8"/>
    <mergeCell ref="AL9:AL11"/>
    <mergeCell ref="AN9:AN11"/>
    <mergeCell ref="D12:D14"/>
    <mergeCell ref="E12:E14"/>
    <mergeCell ref="F12:F14"/>
    <mergeCell ref="H12:H14"/>
    <mergeCell ref="AQ9:AQ11"/>
    <mergeCell ref="AR9:AR11"/>
    <mergeCell ref="O9:O11"/>
    <mergeCell ref="P9:P11"/>
    <mergeCell ref="AM9:AM11"/>
    <mergeCell ref="AO9:AO11"/>
    <mergeCell ref="AP9:AP11"/>
    <mergeCell ref="J9:J11"/>
    <mergeCell ref="K9:K11"/>
    <mergeCell ref="L9:L11"/>
    <mergeCell ref="M9:M11"/>
    <mergeCell ref="N9:N11"/>
    <mergeCell ref="D9:D11"/>
    <mergeCell ref="E9:E11"/>
    <mergeCell ref="F9:F11"/>
    <mergeCell ref="H9:H11"/>
    <mergeCell ref="I12:I14"/>
    <mergeCell ref="J12:J14"/>
    <mergeCell ref="I9:I11"/>
    <mergeCell ref="AK9:AK11"/>
    <mergeCell ref="K12:K14"/>
    <mergeCell ref="L12:L14"/>
    <mergeCell ref="M12:M14"/>
    <mergeCell ref="AR15:AR17"/>
    <mergeCell ref="AQ15:AQ17"/>
    <mergeCell ref="AK15:AK17"/>
    <mergeCell ref="AL15:AL17"/>
    <mergeCell ref="AH15:AH17"/>
    <mergeCell ref="AI15:AI17"/>
    <mergeCell ref="AJ15:AJ17"/>
    <mergeCell ref="AQ12:AQ14"/>
    <mergeCell ref="AR12:AR14"/>
    <mergeCell ref="N12:N14"/>
    <mergeCell ref="O12:O14"/>
    <mergeCell ref="P12:P14"/>
    <mergeCell ref="AM12:AM14"/>
    <mergeCell ref="AO12:AO14"/>
    <mergeCell ref="AP12:AP14"/>
    <mergeCell ref="AH12:AH14"/>
    <mergeCell ref="AI12:AI14"/>
    <mergeCell ref="AJ12:AJ14"/>
    <mergeCell ref="AK12:AK14"/>
    <mergeCell ref="AL12:AL14"/>
    <mergeCell ref="AN12:AN14"/>
    <mergeCell ref="D18:D20"/>
    <mergeCell ref="E18:E20"/>
    <mergeCell ref="F18:F20"/>
    <mergeCell ref="H18:H20"/>
    <mergeCell ref="AM15:AM17"/>
    <mergeCell ref="AO15:AO17"/>
    <mergeCell ref="AP15:AP17"/>
    <mergeCell ref="L15:L17"/>
    <mergeCell ref="M15:M17"/>
    <mergeCell ref="N15:N17"/>
    <mergeCell ref="O15:O17"/>
    <mergeCell ref="P15:P17"/>
    <mergeCell ref="D15:D17"/>
    <mergeCell ref="E15:E17"/>
    <mergeCell ref="F15:F17"/>
    <mergeCell ref="H15:H17"/>
    <mergeCell ref="I15:I17"/>
    <mergeCell ref="J15:J17"/>
    <mergeCell ref="K15:K17"/>
    <mergeCell ref="AH18:AH20"/>
    <mergeCell ref="AI18:AI20"/>
    <mergeCell ref="AN15:AN17"/>
    <mergeCell ref="AN18:AN20"/>
    <mergeCell ref="I18:I20"/>
    <mergeCell ref="J18:J20"/>
    <mergeCell ref="K18:K20"/>
    <mergeCell ref="L18:L20"/>
    <mergeCell ref="M18:M20"/>
    <mergeCell ref="AR21:AR23"/>
    <mergeCell ref="AQ21:AQ23"/>
    <mergeCell ref="AK21:AK23"/>
    <mergeCell ref="AL21:AL23"/>
    <mergeCell ref="AJ18:AJ20"/>
    <mergeCell ref="AK18:AK20"/>
    <mergeCell ref="AL18:AL20"/>
    <mergeCell ref="AH21:AH23"/>
    <mergeCell ref="AI21:AI23"/>
    <mergeCell ref="AJ21:AJ23"/>
    <mergeCell ref="AQ18:AQ20"/>
    <mergeCell ref="AR18:AR20"/>
    <mergeCell ref="AN21:AN23"/>
    <mergeCell ref="N18:N20"/>
    <mergeCell ref="O18:O20"/>
    <mergeCell ref="P18:P20"/>
    <mergeCell ref="AM18:AM20"/>
    <mergeCell ref="AO18:AO20"/>
    <mergeCell ref="AP18:AP20"/>
    <mergeCell ref="D24:D26"/>
    <mergeCell ref="E24:E26"/>
    <mergeCell ref="F24:F26"/>
    <mergeCell ref="H24:H26"/>
    <mergeCell ref="AM21:AM23"/>
    <mergeCell ref="AO21:AO23"/>
    <mergeCell ref="AP21:AP23"/>
    <mergeCell ref="L21:L23"/>
    <mergeCell ref="M21:M23"/>
    <mergeCell ref="N21:N23"/>
    <mergeCell ref="O21:O23"/>
    <mergeCell ref="P21:P23"/>
    <mergeCell ref="D21:D23"/>
    <mergeCell ref="E21:E23"/>
    <mergeCell ref="F21:F23"/>
    <mergeCell ref="H21:H23"/>
    <mergeCell ref="I21:I23"/>
    <mergeCell ref="J21:J23"/>
    <mergeCell ref="K21:K23"/>
    <mergeCell ref="AH24:AH26"/>
    <mergeCell ref="AI24:AI26"/>
    <mergeCell ref="I24:I26"/>
    <mergeCell ref="J24:J26"/>
    <mergeCell ref="K24:K26"/>
    <mergeCell ref="M24:M26"/>
    <mergeCell ref="N24:N26"/>
    <mergeCell ref="O24:O26"/>
    <mergeCell ref="P24:P26"/>
    <mergeCell ref="AR27:AR29"/>
    <mergeCell ref="AQ27:AQ29"/>
    <mergeCell ref="AK27:AK29"/>
    <mergeCell ref="AL27:AL29"/>
    <mergeCell ref="AJ24:AJ26"/>
    <mergeCell ref="AK24:AK26"/>
    <mergeCell ref="AL24:AL26"/>
    <mergeCell ref="AH27:AH29"/>
    <mergeCell ref="AI27:AI29"/>
    <mergeCell ref="AJ27:AJ29"/>
    <mergeCell ref="AQ24:AQ26"/>
    <mergeCell ref="AR24:AR26"/>
    <mergeCell ref="AM24:AM26"/>
    <mergeCell ref="AO24:AO26"/>
    <mergeCell ref="AP24:AP26"/>
    <mergeCell ref="AP27:AP29"/>
    <mergeCell ref="AN24:AN26"/>
    <mergeCell ref="AO27:AO29"/>
    <mergeCell ref="AN27:AN29"/>
    <mergeCell ref="AR30:AR32"/>
    <mergeCell ref="N30:N32"/>
    <mergeCell ref="O30:O32"/>
    <mergeCell ref="P30:P32"/>
    <mergeCell ref="AM30:AM32"/>
    <mergeCell ref="AO30:AO32"/>
    <mergeCell ref="AP30:AP32"/>
    <mergeCell ref="AJ30:AJ32"/>
    <mergeCell ref="AH30:AH32"/>
    <mergeCell ref="AI30:AI32"/>
    <mergeCell ref="AN30:AN32"/>
    <mergeCell ref="AR33:AR35"/>
    <mergeCell ref="A36:A38"/>
    <mergeCell ref="D36:D38"/>
    <mergeCell ref="E36:E38"/>
    <mergeCell ref="F36:F38"/>
    <mergeCell ref="H36:H38"/>
    <mergeCell ref="AM33:AM35"/>
    <mergeCell ref="AO33:AO35"/>
    <mergeCell ref="AP33:AP35"/>
    <mergeCell ref="AQ33:AQ35"/>
    <mergeCell ref="L33:L35"/>
    <mergeCell ref="M33:M35"/>
    <mergeCell ref="N33:N35"/>
    <mergeCell ref="O33:O35"/>
    <mergeCell ref="P33:P35"/>
    <mergeCell ref="A33:A35"/>
    <mergeCell ref="D33:D35"/>
    <mergeCell ref="E33:E35"/>
    <mergeCell ref="F33:F35"/>
    <mergeCell ref="B33:B35"/>
    <mergeCell ref="B36:B38"/>
    <mergeCell ref="H33:H35"/>
    <mergeCell ref="I33:I35"/>
    <mergeCell ref="AR36:AR38"/>
    <mergeCell ref="D30:D32"/>
    <mergeCell ref="E30:E32"/>
    <mergeCell ref="F30:F32"/>
    <mergeCell ref="H30:H32"/>
    <mergeCell ref="AM27:AM29"/>
    <mergeCell ref="K33:K35"/>
    <mergeCell ref="K30:K32"/>
    <mergeCell ref="L30:L32"/>
    <mergeCell ref="M30:M32"/>
    <mergeCell ref="AH33:AH35"/>
    <mergeCell ref="AI33:AI35"/>
    <mergeCell ref="AJ33:AJ35"/>
    <mergeCell ref="AK33:AK35"/>
    <mergeCell ref="AL33:AL35"/>
    <mergeCell ref="L27:L29"/>
    <mergeCell ref="M27:M29"/>
    <mergeCell ref="N27:N29"/>
    <mergeCell ref="O27:O29"/>
    <mergeCell ref="P27:P29"/>
    <mergeCell ref="D27:D29"/>
    <mergeCell ref="E27:E29"/>
    <mergeCell ref="F27:F29"/>
    <mergeCell ref="H27:H29"/>
    <mergeCell ref="AQ36:AQ38"/>
    <mergeCell ref="G36:G38"/>
    <mergeCell ref="AN33:AN35"/>
    <mergeCell ref="AQ30:AQ32"/>
    <mergeCell ref="AK30:AK32"/>
    <mergeCell ref="AL30:AL32"/>
    <mergeCell ref="N36:N38"/>
    <mergeCell ref="O36:O38"/>
    <mergeCell ref="P36:P38"/>
    <mergeCell ref="AM36:AM38"/>
    <mergeCell ref="AO36:AO38"/>
    <mergeCell ref="AP36:AP38"/>
    <mergeCell ref="I36:I38"/>
    <mergeCell ref="J36:J38"/>
    <mergeCell ref="K36:K38"/>
    <mergeCell ref="L36:L38"/>
    <mergeCell ref="M36:M38"/>
    <mergeCell ref="AH36:AH38"/>
    <mergeCell ref="AI36:AI38"/>
    <mergeCell ref="AJ36:AJ38"/>
    <mergeCell ref="AK36:AK38"/>
    <mergeCell ref="AL36:AL38"/>
    <mergeCell ref="AN36:AN38"/>
    <mergeCell ref="A1:C4"/>
    <mergeCell ref="C7:C8"/>
    <mergeCell ref="C9:C11"/>
    <mergeCell ref="C12:C14"/>
    <mergeCell ref="C15:C17"/>
    <mergeCell ref="C18:C20"/>
    <mergeCell ref="C21:C23"/>
    <mergeCell ref="C24:C26"/>
    <mergeCell ref="C27:C29"/>
    <mergeCell ref="B15:B17"/>
    <mergeCell ref="B18:B20"/>
    <mergeCell ref="B21:B23"/>
    <mergeCell ref="B24:B26"/>
    <mergeCell ref="B7:B8"/>
    <mergeCell ref="B9:B11"/>
    <mergeCell ref="B12:B14"/>
    <mergeCell ref="A18:A20"/>
    <mergeCell ref="A15:A17"/>
    <mergeCell ref="A12:A14"/>
    <mergeCell ref="A9:A11"/>
    <mergeCell ref="A24:A26"/>
    <mergeCell ref="A21:A23"/>
    <mergeCell ref="A27:A29"/>
    <mergeCell ref="B27:B29"/>
    <mergeCell ref="A30:A32"/>
    <mergeCell ref="A39:A41"/>
    <mergeCell ref="B39:B41"/>
    <mergeCell ref="A51:A53"/>
    <mergeCell ref="B51:B53"/>
    <mergeCell ref="B30:B32"/>
    <mergeCell ref="AA7:AF7"/>
    <mergeCell ref="C60:C62"/>
    <mergeCell ref="I27:I29"/>
    <mergeCell ref="J27:J29"/>
    <mergeCell ref="K27:K29"/>
    <mergeCell ref="J33:J35"/>
    <mergeCell ref="I30:I32"/>
    <mergeCell ref="J30:J32"/>
    <mergeCell ref="L24:L26"/>
    <mergeCell ref="G9:G11"/>
    <mergeCell ref="G12:G14"/>
    <mergeCell ref="G15:G17"/>
    <mergeCell ref="G18:G20"/>
    <mergeCell ref="G21:G23"/>
    <mergeCell ref="G24:G26"/>
    <mergeCell ref="G27:G29"/>
    <mergeCell ref="G30:G32"/>
    <mergeCell ref="G33:G35"/>
    <mergeCell ref="C30:C32"/>
    <mergeCell ref="C33:C35"/>
    <mergeCell ref="C36:C38"/>
    <mergeCell ref="C39:C41"/>
    <mergeCell ref="C42:C44"/>
    <mergeCell ref="C45:C47"/>
    <mergeCell ref="C48:C50"/>
    <mergeCell ref="C51:C53"/>
    <mergeCell ref="C54:C56"/>
  </mergeCells>
  <conditionalFormatting sqref="N9">
    <cfRule type="cellIs" dxfId="81" priority="703" operator="equal">
      <formula>"Catastrófico"</formula>
    </cfRule>
    <cfRule type="cellIs" dxfId="80" priority="704" operator="equal">
      <formula>"Mayor"</formula>
    </cfRule>
    <cfRule type="cellIs" dxfId="79" priority="705" operator="equal">
      <formula>"Moderado"</formula>
    </cfRule>
    <cfRule type="cellIs" dxfId="78" priority="706" operator="equal">
      <formula>"Menor"</formula>
    </cfRule>
    <cfRule type="cellIs" dxfId="77" priority="707" operator="equal">
      <formula>"Leve"</formula>
    </cfRule>
  </conditionalFormatting>
  <conditionalFormatting sqref="P9">
    <cfRule type="cellIs" dxfId="76" priority="699" operator="equal">
      <formula>"Extremo"</formula>
    </cfRule>
    <cfRule type="cellIs" dxfId="75" priority="700" operator="equal">
      <formula>"Alto"</formula>
    </cfRule>
    <cfRule type="cellIs" dxfId="74" priority="701" operator="equal">
      <formula>"Moderado"</formula>
    </cfRule>
    <cfRule type="cellIs" dxfId="73" priority="702" operator="equal">
      <formula>"Bajo"</formula>
    </cfRule>
  </conditionalFormatting>
  <conditionalFormatting sqref="AJ9">
    <cfRule type="cellIs" dxfId="72" priority="536" operator="equal">
      <formula>"Catastrófico"</formula>
    </cfRule>
    <cfRule type="cellIs" dxfId="71" priority="537" operator="equal">
      <formula>"Mayor"</formula>
    </cfRule>
    <cfRule type="cellIs" dxfId="70" priority="538" operator="equal">
      <formula>"Moderado"</formula>
    </cfRule>
    <cfRule type="cellIs" dxfId="69" priority="539" operator="equal">
      <formula>"Menor"</formula>
    </cfRule>
    <cfRule type="cellIs" dxfId="68" priority="540" operator="equal">
      <formula>"Leve"</formula>
    </cfRule>
  </conditionalFormatting>
  <conditionalFormatting sqref="AL9">
    <cfRule type="cellIs" dxfId="67" priority="522" operator="equal">
      <formula>"Extremo"</formula>
    </cfRule>
    <cfRule type="cellIs" dxfId="66" priority="523" operator="equal">
      <formula>"Alto"</formula>
    </cfRule>
    <cfRule type="cellIs" dxfId="65" priority="524" operator="equal">
      <formula>"Moderado"</formula>
    </cfRule>
    <cfRule type="cellIs" dxfId="64" priority="525" operator="equal">
      <formula>"Bajo"</formula>
    </cfRule>
  </conditionalFormatting>
  <conditionalFormatting sqref="K9">
    <cfRule type="cellIs" dxfId="63" priority="415" operator="equal">
      <formula>"Muy Alta"</formula>
    </cfRule>
    <cfRule type="cellIs" dxfId="62" priority="416" operator="equal">
      <formula>"Alta"</formula>
    </cfRule>
    <cfRule type="cellIs" dxfId="61" priority="417" operator="equal">
      <formula>"Media"</formula>
    </cfRule>
    <cfRule type="cellIs" dxfId="60" priority="418" operator="equal">
      <formula>"Baja"</formula>
    </cfRule>
    <cfRule type="cellIs" dxfId="59" priority="419" operator="equal">
      <formula>"Muy Baja"</formula>
    </cfRule>
  </conditionalFormatting>
  <conditionalFormatting sqref="K9:K11">
    <cfRule type="expression" dxfId="58" priority="400">
      <formula>IF($K9="Casi seguro",1,0)</formula>
    </cfRule>
    <cfRule type="expression" dxfId="57" priority="401">
      <formula>IF($K9="Probable",1,0)</formula>
    </cfRule>
    <cfRule type="expression" dxfId="56" priority="402">
      <formula>IF($K9="Posible",1,0)</formula>
    </cfRule>
    <cfRule type="expression" dxfId="55" priority="403">
      <formula>IF($K9="Improbable",1,0)</formula>
    </cfRule>
    <cfRule type="expression" dxfId="54" priority="404">
      <formula>IF($K9="Rara vez",1,0)</formula>
    </cfRule>
  </conditionalFormatting>
  <conditionalFormatting sqref="AH9">
    <cfRule type="cellIs" dxfId="53" priority="375" operator="equal">
      <formula>"Muy Alta"</formula>
    </cfRule>
    <cfRule type="cellIs" dxfId="52" priority="376" operator="equal">
      <formula>"Alta"</formula>
    </cfRule>
    <cfRule type="cellIs" dxfId="51" priority="377" operator="equal">
      <formula>"Media"</formula>
    </cfRule>
    <cfRule type="cellIs" dxfId="50" priority="378" operator="equal">
      <formula>"Baja"</formula>
    </cfRule>
    <cfRule type="cellIs" dxfId="49" priority="379" operator="equal">
      <formula>"Muy Baja"</formula>
    </cfRule>
  </conditionalFormatting>
  <conditionalFormatting sqref="AH9:AH11">
    <cfRule type="expression" dxfId="48" priority="360">
      <formula>IF($AH9="Casi seguro",1,0)</formula>
    </cfRule>
    <cfRule type="expression" dxfId="47" priority="361">
      <formula>IF($AH9="Probable",1,0)</formula>
    </cfRule>
    <cfRule type="expression" dxfId="46" priority="362">
      <formula>IF($AH9="Posible",1,0)</formula>
    </cfRule>
    <cfRule type="expression" dxfId="45" priority="363">
      <formula>IF($AH9="Improbable",1,0)</formula>
    </cfRule>
    <cfRule type="expression" dxfId="44" priority="364">
      <formula>IF($AH9="Rara vez",1,0)</formula>
    </cfRule>
  </conditionalFormatting>
  <conditionalFormatting sqref="N12 N15 N18 N21 N24 N27 N30 N33 N36 N39 N42 N45 N48 N51 N54 N57 N60 N63 N66">
    <cfRule type="cellIs" dxfId="43" priority="50" operator="equal">
      <formula>"Catastrófico"</formula>
    </cfRule>
    <cfRule type="cellIs" dxfId="42" priority="51" operator="equal">
      <formula>"Mayor"</formula>
    </cfRule>
    <cfRule type="cellIs" dxfId="41" priority="52" operator="equal">
      <formula>"Moderado"</formula>
    </cfRule>
    <cfRule type="cellIs" dxfId="40" priority="53" operator="equal">
      <formula>"Menor"</formula>
    </cfRule>
    <cfRule type="cellIs" dxfId="39" priority="54" operator="equal">
      <formula>"Leve"</formula>
    </cfRule>
  </conditionalFormatting>
  <conditionalFormatting sqref="P12 P15 P18 P21 P24 P27 P30 P33 P36 P39 P42 P45 P48 P51 P54 P57 P60 P63 P66">
    <cfRule type="cellIs" dxfId="38" priority="46" operator="equal">
      <formula>"Extremo"</formula>
    </cfRule>
    <cfRule type="cellIs" dxfId="37" priority="47" operator="equal">
      <formula>"Alto"</formula>
    </cfRule>
    <cfRule type="cellIs" dxfId="36" priority="48" operator="equal">
      <formula>"Moderado"</formula>
    </cfRule>
    <cfRule type="cellIs" dxfId="35" priority="49" operator="equal">
      <formula>"Bajo"</formula>
    </cfRule>
  </conditionalFormatting>
  <conditionalFormatting sqref="AJ12 AJ15 AJ18 AJ21 AJ24 AJ27 AJ30 AJ33 AJ36 AJ39 AJ42 AJ45 AJ48 AJ51 AJ54 AJ57 AJ60 AJ63 AJ66">
    <cfRule type="cellIs" dxfId="34" priority="41" operator="equal">
      <formula>"Catastrófico"</formula>
    </cfRule>
    <cfRule type="cellIs" dxfId="33" priority="42" operator="equal">
      <formula>"Mayor"</formula>
    </cfRule>
    <cfRule type="cellIs" dxfId="32" priority="43" operator="equal">
      <formula>"Moderado"</formula>
    </cfRule>
    <cfRule type="cellIs" dxfId="31" priority="44" operator="equal">
      <formula>"Menor"</formula>
    </cfRule>
    <cfRule type="cellIs" dxfId="30" priority="45" operator="equal">
      <formula>"Leve"</formula>
    </cfRule>
  </conditionalFormatting>
  <conditionalFormatting sqref="AL12 AL15 AL18 AL21 AL24 AL27 AL30 AL33 AL36 AL39 AL42 AL45 AL48 AL51 AL54 AL57 AL60 AL63 AL66">
    <cfRule type="cellIs" dxfId="29" priority="37" operator="equal">
      <formula>"Extremo"</formula>
    </cfRule>
    <cfRule type="cellIs" dxfId="28" priority="38" operator="equal">
      <formula>"Alto"</formula>
    </cfRule>
    <cfRule type="cellIs" dxfId="27" priority="39" operator="equal">
      <formula>"Moderado"</formula>
    </cfRule>
    <cfRule type="cellIs" dxfId="26" priority="40" operator="equal">
      <formula>"Bajo"</formula>
    </cfRule>
  </conditionalFormatting>
  <conditionalFormatting sqref="K12 K15 K18 K21 K24 K27 K30 K33 K36 K39 K42 K45 K48 K51 K54 K57 K60 K63 K66">
    <cfRule type="cellIs" dxfId="25" priority="32" operator="equal">
      <formula>"Muy Alta"</formula>
    </cfRule>
    <cfRule type="cellIs" dxfId="24" priority="33" operator="equal">
      <formula>"Alta"</formula>
    </cfRule>
    <cfRule type="cellIs" dxfId="23" priority="34" operator="equal">
      <formula>"Media"</formula>
    </cfRule>
    <cfRule type="cellIs" dxfId="22" priority="35" operator="equal">
      <formula>"Baja"</formula>
    </cfRule>
    <cfRule type="cellIs" dxfId="21" priority="36" operator="equal">
      <formula>"Muy Baja"</formula>
    </cfRule>
  </conditionalFormatting>
  <conditionalFormatting sqref="K12:K68">
    <cfRule type="expression" dxfId="20" priority="27">
      <formula>IF($K12="Casi seguro",1,0)</formula>
    </cfRule>
    <cfRule type="expression" dxfId="19" priority="28">
      <formula>IF($K12="Probable",1,0)</formula>
    </cfRule>
    <cfRule type="expression" dxfId="18" priority="29">
      <formula>IF($K12="Posible",1,0)</formula>
    </cfRule>
    <cfRule type="expression" dxfId="17" priority="30">
      <formula>IF($K12="Improbable",1,0)</formula>
    </cfRule>
    <cfRule type="expression" dxfId="16" priority="31">
      <formula>IF($K12="Rara vez",1,0)</formula>
    </cfRule>
  </conditionalFormatting>
  <conditionalFormatting sqref="AH12 AH15 AH18 AH21 AH24 AH27 AH30 AH33 AH36 AH39 AH42 AH45 AH48 AH51 AH54 AH57 AH60 AH63 AH66">
    <cfRule type="cellIs" dxfId="15" priority="22" operator="equal">
      <formula>"Muy Alta"</formula>
    </cfRule>
    <cfRule type="cellIs" dxfId="14" priority="23" operator="equal">
      <formula>"Alta"</formula>
    </cfRule>
    <cfRule type="cellIs" dxfId="13" priority="24" operator="equal">
      <formula>"Media"</formula>
    </cfRule>
    <cfRule type="cellIs" dxfId="12" priority="25" operator="equal">
      <formula>"Baja"</formula>
    </cfRule>
    <cfRule type="cellIs" dxfId="11" priority="26" operator="equal">
      <formula>"Muy Baja"</formula>
    </cfRule>
  </conditionalFormatting>
  <conditionalFormatting sqref="AH12:AH68">
    <cfRule type="expression" dxfId="10" priority="17">
      <formula>IF($AH12="Casi seguro",1,0)</formula>
    </cfRule>
    <cfRule type="expression" dxfId="9" priority="18">
      <formula>IF($AH12="Probable",1,0)</formula>
    </cfRule>
    <cfRule type="expression" dxfId="8" priority="19">
      <formula>IF($AH12="Posible",1,0)</formula>
    </cfRule>
    <cfRule type="expression" dxfId="7" priority="20">
      <formula>IF($AH12="Improbable",1,0)</formula>
    </cfRule>
    <cfRule type="expression" dxfId="6" priority="21">
      <formula>IF($AH12="Rara vez",1,0)</formula>
    </cfRule>
  </conditionalFormatting>
  <conditionalFormatting sqref="AO9:AR11">
    <cfRule type="expression" dxfId="5" priority="7">
      <formula>IF(OR($AM9="Evitar",$AM9="Compartir",$AM9="Aceptar",$AM9="Reducir (Transferir)"),1,0)</formula>
    </cfRule>
    <cfRule type="expression" dxfId="4" priority="12">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3" priority="16">
      <formula>IF($AL9="Bajo",1,0)</formula>
    </cfRule>
  </conditionalFormatting>
  <conditionalFormatting sqref="AO12:AR68">
    <cfRule type="expression" dxfId="2" priority="1">
      <formula>IF(OR($AM12="Evitar",$AM12="Compartir",$AM12="Aceptar",$AM12="Reducir (Transferir)"),1,0)</formula>
    </cfRule>
    <cfRule type="expression" dxfId="1" priority="2">
      <formula>IF(AND($AL12="Moderado",OR($H12="Gestión",$H12="Seguridad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0" priority="3">
      <formula>IF($AL12="Bajo",1,0)</formula>
    </cfRule>
  </conditionalFormatting>
  <dataValidations count="1">
    <dataValidation type="list" allowBlank="1" showInputMessage="1" showErrorMessage="1" sqref="AM9:AM68">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R79"/>
  <sheetViews>
    <sheetView zoomScale="70" zoomScaleNormal="70" workbookViewId="0">
      <pane ySplit="8" topLeftCell="A9" activePane="bottomLeft" state="frozen"/>
      <selection pane="bottomLeft" activeCell="E7" sqref="E7:E8"/>
    </sheetView>
  </sheetViews>
  <sheetFormatPr baseColWidth="10" defaultColWidth="0" defaultRowHeight="16.5" zeroHeight="1" x14ac:dyDescent="0.3"/>
  <cols>
    <col min="1" max="1" width="4" style="8" bestFit="1" customWidth="1"/>
    <col min="2" max="2" width="19" style="8" customWidth="1"/>
    <col min="3" max="3" width="29.28515625" style="8" customWidth="1"/>
    <col min="4" max="4" width="29.28515625" style="2" customWidth="1"/>
    <col min="5" max="5" width="53.5703125" style="2" customWidth="1"/>
    <col min="6" max="6" width="8.5703125" style="2" customWidth="1"/>
    <col min="7" max="8" width="27.85546875" style="2" customWidth="1"/>
    <col min="9" max="9" width="23.7109375" style="2" customWidth="1"/>
    <col min="10" max="10" width="33.7109375" style="2" customWidth="1"/>
    <col min="11" max="11" width="9.5703125" style="2" customWidth="1"/>
    <col min="12" max="12" width="31.85546875" style="2" customWidth="1"/>
    <col min="13" max="13" width="23.7109375" style="2" customWidth="1"/>
    <col min="14" max="14" width="8.5703125" style="2" customWidth="1"/>
    <col min="15" max="16" width="27.85546875" style="2" customWidth="1"/>
    <col min="17" max="17" width="23.7109375" style="2" customWidth="1"/>
    <col min="18" max="18" width="33.7109375" style="2" customWidth="1"/>
    <col min="19" max="19" width="9.5703125" style="2" customWidth="1"/>
    <col min="20" max="20" width="31.85546875" style="2" customWidth="1"/>
    <col min="21" max="21" width="23.7109375" style="2" customWidth="1"/>
    <col min="22" max="22" width="8.5703125" style="2" customWidth="1"/>
    <col min="23" max="24" width="27.85546875" style="2" customWidth="1"/>
    <col min="25" max="25" width="23.7109375" style="2" customWidth="1"/>
    <col min="26" max="26" width="33.7109375" style="2" customWidth="1"/>
    <col min="27" max="27" width="9.5703125" style="2" customWidth="1"/>
    <col min="28" max="28" width="27.140625" style="2" customWidth="1"/>
    <col min="29" max="29" width="23.7109375" style="2" customWidth="1"/>
    <col min="30" max="30" width="11.42578125" style="2" customWidth="1"/>
    <col min="31" max="44" width="11.42578125" style="2" hidden="1" customWidth="1"/>
    <col min="45" max="16384" width="11.42578125" style="4" hidden="1"/>
  </cols>
  <sheetData>
    <row r="1" spans="1:44" ht="16.5" customHeight="1" x14ac:dyDescent="0.3">
      <c r="A1" s="90"/>
      <c r="B1" s="92"/>
      <c r="C1" s="144" t="s">
        <v>161</v>
      </c>
      <c r="D1" s="144"/>
      <c r="E1" s="144"/>
      <c r="F1" s="144"/>
      <c r="G1" s="144"/>
      <c r="H1" s="144"/>
      <c r="I1" s="144"/>
      <c r="J1" s="144"/>
      <c r="K1" s="144"/>
      <c r="L1" s="144"/>
      <c r="M1" s="144"/>
      <c r="N1" s="144"/>
      <c r="O1" s="144"/>
      <c r="P1" s="144"/>
      <c r="Q1" s="144"/>
      <c r="R1" s="144"/>
      <c r="S1" s="144"/>
      <c r="T1" s="144"/>
      <c r="U1" s="144"/>
      <c r="V1" s="144"/>
      <c r="W1" s="144"/>
      <c r="X1" s="144"/>
      <c r="Y1" s="144"/>
      <c r="Z1" s="144"/>
      <c r="AA1" s="144"/>
      <c r="AB1" s="152" t="s">
        <v>262</v>
      </c>
      <c r="AC1" s="152"/>
      <c r="AD1" s="3"/>
      <c r="AE1" s="3"/>
      <c r="AF1" s="3"/>
      <c r="AG1" s="3"/>
      <c r="AH1" s="3"/>
      <c r="AI1" s="3"/>
      <c r="AJ1" s="3"/>
      <c r="AK1" s="3"/>
      <c r="AL1" s="3"/>
      <c r="AM1" s="3"/>
      <c r="AN1" s="3"/>
      <c r="AO1" s="3"/>
      <c r="AP1" s="3"/>
      <c r="AQ1" s="3"/>
      <c r="AR1" s="3"/>
    </row>
    <row r="2" spans="1:44" ht="16.5" customHeight="1" x14ac:dyDescent="0.3">
      <c r="A2" s="93"/>
      <c r="B2" s="95"/>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52" t="s">
        <v>345</v>
      </c>
      <c r="AC2" s="152"/>
      <c r="AD2" s="3"/>
      <c r="AE2" s="3"/>
      <c r="AF2" s="3"/>
      <c r="AG2" s="3"/>
      <c r="AH2" s="3"/>
      <c r="AI2" s="3"/>
      <c r="AJ2" s="3"/>
      <c r="AK2" s="3"/>
      <c r="AL2" s="3"/>
      <c r="AM2" s="3"/>
      <c r="AN2" s="3"/>
      <c r="AO2" s="3"/>
      <c r="AP2" s="3"/>
      <c r="AQ2" s="3"/>
      <c r="AR2" s="3"/>
    </row>
    <row r="3" spans="1:44" x14ac:dyDescent="0.3">
      <c r="A3" s="93"/>
      <c r="B3" s="95"/>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52" t="s">
        <v>300</v>
      </c>
      <c r="AC3" s="152"/>
      <c r="AD3" s="3"/>
      <c r="AE3" s="3"/>
      <c r="AF3" s="3"/>
      <c r="AG3" s="3"/>
      <c r="AH3" s="3"/>
      <c r="AI3" s="3"/>
      <c r="AJ3" s="3"/>
      <c r="AK3" s="3"/>
      <c r="AL3" s="3"/>
      <c r="AM3" s="3"/>
      <c r="AN3" s="3"/>
      <c r="AO3" s="3"/>
      <c r="AP3" s="3"/>
      <c r="AQ3" s="3"/>
      <c r="AR3" s="3"/>
    </row>
    <row r="4" spans="1:44" x14ac:dyDescent="0.3">
      <c r="A4" s="96"/>
      <c r="B4" s="98"/>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52" t="s">
        <v>344</v>
      </c>
      <c r="AC4" s="152"/>
      <c r="AD4" s="3"/>
      <c r="AE4" s="3"/>
      <c r="AF4" s="3"/>
      <c r="AG4" s="3"/>
      <c r="AH4" s="3"/>
      <c r="AI4" s="3"/>
      <c r="AJ4" s="3"/>
      <c r="AK4" s="3"/>
      <c r="AL4" s="3"/>
      <c r="AM4" s="3"/>
      <c r="AN4" s="3"/>
      <c r="AO4" s="3"/>
      <c r="AP4" s="3"/>
      <c r="AQ4" s="3"/>
      <c r="AR4" s="3"/>
    </row>
    <row r="5" spans="1:44" x14ac:dyDescent="0.3">
      <c r="A5" s="12"/>
      <c r="B5" s="15"/>
      <c r="C5" s="12"/>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x14ac:dyDescent="0.3">
      <c r="A6" s="108" t="s">
        <v>108</v>
      </c>
      <c r="B6" s="108"/>
      <c r="C6" s="108"/>
      <c r="D6" s="156"/>
      <c r="E6" s="54" t="s">
        <v>0</v>
      </c>
      <c r="F6" s="207" t="s">
        <v>423</v>
      </c>
      <c r="G6" s="207"/>
      <c r="H6" s="207"/>
      <c r="I6" s="207"/>
      <c r="J6" s="208"/>
      <c r="K6" s="208"/>
      <c r="L6" s="208"/>
      <c r="M6" s="208"/>
      <c r="N6" s="207" t="s">
        <v>424</v>
      </c>
      <c r="O6" s="207"/>
      <c r="P6" s="207"/>
      <c r="Q6" s="207"/>
      <c r="R6" s="208"/>
      <c r="S6" s="208"/>
      <c r="T6" s="208"/>
      <c r="U6" s="208"/>
      <c r="V6" s="207" t="s">
        <v>425</v>
      </c>
      <c r="W6" s="207"/>
      <c r="X6" s="207"/>
      <c r="Y6" s="207"/>
      <c r="Z6" s="208"/>
      <c r="AA6" s="208"/>
      <c r="AB6" s="208"/>
      <c r="AC6" s="208"/>
      <c r="AD6" s="3"/>
      <c r="AE6" s="3"/>
      <c r="AF6" s="3"/>
      <c r="AG6" s="3"/>
      <c r="AH6" s="3"/>
      <c r="AI6" s="3"/>
      <c r="AJ6" s="3"/>
      <c r="AK6" s="3"/>
      <c r="AL6" s="3"/>
      <c r="AM6" s="3"/>
      <c r="AN6" s="3"/>
      <c r="AO6" s="3"/>
      <c r="AP6" s="3"/>
      <c r="AQ6" s="3"/>
      <c r="AR6" s="3"/>
    </row>
    <row r="7" spans="1:44" ht="27.75" customHeight="1" x14ac:dyDescent="0.3">
      <c r="A7" s="211" t="s">
        <v>87</v>
      </c>
      <c r="B7" s="121" t="s">
        <v>38</v>
      </c>
      <c r="C7" s="108" t="s">
        <v>1</v>
      </c>
      <c r="D7" s="212" t="s">
        <v>85</v>
      </c>
      <c r="E7" s="156" t="s">
        <v>318</v>
      </c>
      <c r="F7" s="209" t="s">
        <v>32</v>
      </c>
      <c r="G7" s="209"/>
      <c r="H7" s="209"/>
      <c r="I7" s="209"/>
      <c r="J7" s="19" t="s">
        <v>33</v>
      </c>
      <c r="K7" s="210" t="s">
        <v>34</v>
      </c>
      <c r="L7" s="210"/>
      <c r="M7" s="210"/>
      <c r="N7" s="209" t="s">
        <v>32</v>
      </c>
      <c r="O7" s="209"/>
      <c r="P7" s="209"/>
      <c r="Q7" s="209"/>
      <c r="R7" s="19" t="s">
        <v>33</v>
      </c>
      <c r="S7" s="210" t="s">
        <v>34</v>
      </c>
      <c r="T7" s="210"/>
      <c r="U7" s="210"/>
      <c r="V7" s="209" t="s">
        <v>32</v>
      </c>
      <c r="W7" s="209"/>
      <c r="X7" s="209"/>
      <c r="Y7" s="209"/>
      <c r="Z7" s="19" t="s">
        <v>33</v>
      </c>
      <c r="AA7" s="210" t="s">
        <v>34</v>
      </c>
      <c r="AB7" s="210"/>
      <c r="AC7" s="210"/>
      <c r="AD7" s="3"/>
      <c r="AE7" s="3"/>
      <c r="AF7" s="3"/>
      <c r="AG7" s="3"/>
      <c r="AH7" s="3"/>
      <c r="AI7" s="3"/>
      <c r="AJ7" s="3"/>
      <c r="AK7" s="3"/>
      <c r="AL7" s="3"/>
      <c r="AM7" s="3"/>
      <c r="AN7" s="3"/>
      <c r="AO7" s="3"/>
      <c r="AP7" s="3"/>
      <c r="AQ7" s="3"/>
      <c r="AR7" s="3"/>
    </row>
    <row r="8" spans="1:44" ht="30.75" customHeight="1" x14ac:dyDescent="0.25">
      <c r="A8" s="211"/>
      <c r="B8" s="121"/>
      <c r="C8" s="108"/>
      <c r="D8" s="212"/>
      <c r="E8" s="156"/>
      <c r="F8" s="41" t="s">
        <v>35</v>
      </c>
      <c r="G8" s="41" t="s">
        <v>29</v>
      </c>
      <c r="H8" s="41" t="s">
        <v>354</v>
      </c>
      <c r="I8" s="41" t="s">
        <v>30</v>
      </c>
      <c r="J8" s="42" t="s">
        <v>31</v>
      </c>
      <c r="K8" s="43" t="s">
        <v>35</v>
      </c>
      <c r="L8" s="43" t="s">
        <v>36</v>
      </c>
      <c r="M8" s="43" t="s">
        <v>37</v>
      </c>
      <c r="N8" s="41" t="s">
        <v>35</v>
      </c>
      <c r="O8" s="41" t="s">
        <v>29</v>
      </c>
      <c r="P8" s="41" t="s">
        <v>354</v>
      </c>
      <c r="Q8" s="41" t="s">
        <v>30</v>
      </c>
      <c r="R8" s="42" t="s">
        <v>31</v>
      </c>
      <c r="S8" s="43" t="s">
        <v>35</v>
      </c>
      <c r="T8" s="43" t="s">
        <v>36</v>
      </c>
      <c r="U8" s="43" t="s">
        <v>37</v>
      </c>
      <c r="V8" s="41" t="s">
        <v>35</v>
      </c>
      <c r="W8" s="41" t="s">
        <v>29</v>
      </c>
      <c r="X8" s="41" t="s">
        <v>354</v>
      </c>
      <c r="Y8" s="41" t="s">
        <v>30</v>
      </c>
      <c r="Z8" s="42" t="s">
        <v>31</v>
      </c>
      <c r="AA8" s="43" t="s">
        <v>35</v>
      </c>
      <c r="AB8" s="43" t="s">
        <v>36</v>
      </c>
      <c r="AC8" s="43" t="s">
        <v>37</v>
      </c>
      <c r="AD8" s="13"/>
      <c r="AE8" s="13"/>
      <c r="AF8" s="13"/>
      <c r="AG8" s="13"/>
      <c r="AH8" s="13"/>
      <c r="AI8" s="13"/>
      <c r="AJ8" s="13"/>
      <c r="AK8" s="13"/>
      <c r="AL8" s="13"/>
      <c r="AM8" s="13"/>
      <c r="AN8" s="13"/>
      <c r="AO8" s="13"/>
      <c r="AP8" s="13"/>
      <c r="AQ8" s="13"/>
      <c r="AR8" s="13"/>
    </row>
    <row r="9" spans="1:44" ht="16.5" customHeight="1" x14ac:dyDescent="0.25">
      <c r="A9" s="133">
        <v>1</v>
      </c>
      <c r="B9" s="159" t="str">
        <f>IF('2. Identificación del Riesgo'!B9:B11="","",'2. Identificación del Riesgo'!B9:B11)</f>
        <v>Control Disciplinario Interno</v>
      </c>
      <c r="C9" s="134" t="str">
        <f>IF('2. Identificación del Riesgo'!G9:G11="","",'2. Identificación del Riesgo'!G9:G11)</f>
        <v xml:space="preserve">Posibilidad de afectación reputacional por la adopción de decisiones disciplinarias  (autos de archivo provisionales, definitivos o autos de cargos) contrarias a derecho y/o por no realizar el debido trámite a una noticia disciplinaria (Quejas e Informes), para favorecer un interes propio o de terceros, en razón del desconocimiento de los valores institucionales por parte de quienes intervienen, la no implementación de protocolos en el proceso, el desconocimiento de la normatividad vigente, así como la violación de la reserva disciplinaria. </v>
      </c>
      <c r="D9" s="134" t="str">
        <f>IF('2. Identificación del Riesgo'!H9:H11="","",'2. Identificación del Riesgo'!H9:H11)</f>
        <v>Corrupción</v>
      </c>
      <c r="E9" s="213" t="str">
        <f>IF('7. Mapa de Riesgos General'!AO9:AO11="","",'7. Mapa de Riesgos General'!AO9:AO11)</f>
        <v>1) Realizar seguimiento preventivo al estado de los procesos con los profesionales y colaboradores del área, verificando el plan de trabajo individual establecido para cada caso, presentando las posibles variantes frente a una toma de decisión y su conformidad frente a la normatividad disciplinaria.(Producto: 3 Actas de reunión de seguimiento con perioricidad cuatrimestral).(80%).
2) Diseño e implementación del formato para llevar el historico de las consultas de los procesos disciplinarios.(Producto: Formato de Consultas de Expedientes implementado). (20%).
3) Diseño e implementación del formato para registrar las conclusiones asociadas a conflicto de intereses de cada noticia disciplinaria.(Producto: Formato de Registro de las conclusiones establecidas para cada noticia disciplinaria). (20%).
4) Cada vez que se va a realizar el reparto de una noticia disciplinaria, el jefe de la OCDI, revisa el caso para establecer la existencia de intereses particulares en el trámite y/o decisión de cada caso, tanto por parte de quienes sustancian y/o por la misma autoridad disciplinaria con el fin de adoptar las acciones pertinentes. (Producto: Registro de la conclusión de cada noticia disciplinaria consolidadas de manera cuatrimestral). (80%).</v>
      </c>
      <c r="F9" s="204"/>
      <c r="G9" s="205"/>
      <c r="H9" s="205"/>
      <c r="I9" s="205"/>
      <c r="J9" s="206"/>
      <c r="K9" s="204"/>
      <c r="L9" s="206"/>
      <c r="M9" s="206"/>
      <c r="N9" s="204"/>
      <c r="O9" s="205"/>
      <c r="P9" s="205"/>
      <c r="Q9" s="205"/>
      <c r="R9" s="206"/>
      <c r="S9" s="204"/>
      <c r="T9" s="206"/>
      <c r="U9" s="206"/>
      <c r="V9" s="204"/>
      <c r="W9" s="205"/>
      <c r="X9" s="205"/>
      <c r="Y9" s="205"/>
      <c r="Z9" s="206"/>
      <c r="AA9" s="204"/>
      <c r="AB9" s="206"/>
      <c r="AC9" s="206"/>
      <c r="AD9" s="14"/>
      <c r="AE9" s="14"/>
      <c r="AF9" s="14"/>
      <c r="AG9" s="14"/>
      <c r="AH9" s="14"/>
      <c r="AI9" s="14"/>
      <c r="AJ9" s="14"/>
      <c r="AK9" s="14"/>
      <c r="AL9" s="14"/>
      <c r="AM9" s="14"/>
      <c r="AN9" s="14"/>
      <c r="AO9" s="14"/>
      <c r="AP9" s="14"/>
      <c r="AQ9" s="14"/>
      <c r="AR9" s="14"/>
    </row>
    <row r="10" spans="1:44" x14ac:dyDescent="0.3">
      <c r="A10" s="133"/>
      <c r="B10" s="159"/>
      <c r="C10" s="134"/>
      <c r="D10" s="134"/>
      <c r="E10" s="213"/>
      <c r="F10" s="200"/>
      <c r="G10" s="202"/>
      <c r="H10" s="202"/>
      <c r="I10" s="202"/>
      <c r="J10" s="202"/>
      <c r="K10" s="200"/>
      <c r="L10" s="202"/>
      <c r="M10" s="202"/>
      <c r="N10" s="200"/>
      <c r="O10" s="202"/>
      <c r="P10" s="202"/>
      <c r="Q10" s="202"/>
      <c r="R10" s="202"/>
      <c r="S10" s="200"/>
      <c r="T10" s="202"/>
      <c r="U10" s="202"/>
      <c r="V10" s="200"/>
      <c r="W10" s="202"/>
      <c r="X10" s="202"/>
      <c r="Y10" s="202"/>
      <c r="Z10" s="202"/>
      <c r="AA10" s="200"/>
      <c r="AB10" s="202"/>
      <c r="AC10" s="202"/>
      <c r="AD10" s="3"/>
      <c r="AE10" s="3"/>
      <c r="AF10" s="3"/>
      <c r="AG10" s="3"/>
      <c r="AH10" s="3"/>
      <c r="AI10" s="3"/>
      <c r="AJ10" s="3"/>
      <c r="AK10" s="3"/>
      <c r="AL10" s="3"/>
      <c r="AM10" s="3"/>
      <c r="AN10" s="3"/>
      <c r="AO10" s="3"/>
      <c r="AP10" s="3"/>
      <c r="AQ10" s="3"/>
      <c r="AR10" s="3"/>
    </row>
    <row r="11" spans="1:44" x14ac:dyDescent="0.3">
      <c r="A11" s="133"/>
      <c r="B11" s="159"/>
      <c r="C11" s="134"/>
      <c r="D11" s="134"/>
      <c r="E11" s="213"/>
      <c r="F11" s="200"/>
      <c r="G11" s="202"/>
      <c r="H11" s="202"/>
      <c r="I11" s="202"/>
      <c r="J11" s="202"/>
      <c r="K11" s="200"/>
      <c r="L11" s="202"/>
      <c r="M11" s="202"/>
      <c r="N11" s="200"/>
      <c r="O11" s="202"/>
      <c r="P11" s="202"/>
      <c r="Q11" s="202"/>
      <c r="R11" s="202"/>
      <c r="S11" s="200"/>
      <c r="T11" s="202"/>
      <c r="U11" s="202"/>
      <c r="V11" s="200"/>
      <c r="W11" s="202"/>
      <c r="X11" s="202"/>
      <c r="Y11" s="202"/>
      <c r="Z11" s="202"/>
      <c r="AA11" s="200"/>
      <c r="AB11" s="202"/>
      <c r="AC11" s="202"/>
      <c r="AD11" s="3"/>
      <c r="AE11" s="3"/>
      <c r="AF11" s="3"/>
      <c r="AG11" s="3"/>
      <c r="AH11" s="3"/>
      <c r="AI11" s="3"/>
      <c r="AJ11" s="3"/>
      <c r="AK11" s="3"/>
      <c r="AL11" s="3"/>
      <c r="AM11" s="3"/>
      <c r="AN11" s="3"/>
      <c r="AO11" s="3"/>
      <c r="AP11" s="3"/>
      <c r="AQ11" s="3"/>
      <c r="AR11" s="3"/>
    </row>
    <row r="12" spans="1:44" ht="16.5" customHeight="1" x14ac:dyDescent="0.3">
      <c r="A12" s="133">
        <v>2</v>
      </c>
      <c r="B12" s="159" t="str">
        <f>IF('2. Identificación del Riesgo'!B12:B14="","",'2. Identificación del Riesgo'!B12:B14)</f>
        <v>Control Disciplinario Interno</v>
      </c>
      <c r="C12" s="134" t="str">
        <f>IF('2. Identificación del Riesgo'!G12:G14="","",'2. Identificación del Riesgo'!G12:G14)</f>
        <v xml:space="preserve">Posibilidad de afectación reputacional por la perdida de oportundiad en el ejercicio de la acción disciplinaria en la ocurrencia de fenómenos como la prescripción y/o  no poder continuar con la acción disciplinaria al no cumplirse con el debido impulso procesal en las investigaciones disciplinarias, debido a la demora o no suministro  de Información solicitada a terceros (entidades privadas, públicas, entes de control, etc) que impiden tomar un decisión, la inexistencia de estrategia de priorización de procesos de acuerdo con la  fecha de hechos que son objeto de investigación, el estudio de caso complejo en los que se investigan más de una conducta u omisión o que involucran más de un implicado, la inexistencia de personal profesional de planta o contratado que permita efectuar la proyección y trámite en los procesos disciplinarios, el personal vinculado sin experiencia en disciplinarios, la falta de seguimiento a los procesos disciplinarios y, la decisión proyetada no es aprobada por la autoridad discipinaria. </v>
      </c>
      <c r="D12" s="134" t="str">
        <f>IF('2. Identificación del Riesgo'!H12:H14="","",'2. Identificación del Riesgo'!H12:H14)</f>
        <v>Gestión</v>
      </c>
      <c r="E12" s="213" t="str">
        <f>IF('7. Mapa de Riesgos General'!AO12:AO14="","",'7. Mapa de Riesgos General'!AO12:AO14)</f>
        <v/>
      </c>
      <c r="F12" s="199"/>
      <c r="G12" s="201"/>
      <c r="H12" s="201"/>
      <c r="I12" s="201"/>
      <c r="J12" s="203"/>
      <c r="K12" s="199"/>
      <c r="L12" s="203"/>
      <c r="M12" s="203"/>
      <c r="N12" s="199"/>
      <c r="O12" s="201"/>
      <c r="P12" s="201"/>
      <c r="Q12" s="201"/>
      <c r="R12" s="203"/>
      <c r="S12" s="199"/>
      <c r="T12" s="203"/>
      <c r="U12" s="203"/>
      <c r="V12" s="199"/>
      <c r="W12" s="201"/>
      <c r="X12" s="201"/>
      <c r="Y12" s="201"/>
      <c r="Z12" s="203"/>
      <c r="AA12" s="199"/>
      <c r="AB12" s="203"/>
      <c r="AC12" s="203"/>
      <c r="AD12" s="3"/>
      <c r="AE12" s="3"/>
      <c r="AF12" s="3"/>
      <c r="AG12" s="3"/>
      <c r="AH12" s="3"/>
      <c r="AI12" s="3"/>
      <c r="AJ12" s="3"/>
      <c r="AK12" s="3"/>
      <c r="AL12" s="3"/>
      <c r="AM12" s="3"/>
      <c r="AN12" s="3"/>
      <c r="AO12" s="3"/>
      <c r="AP12" s="3"/>
      <c r="AQ12" s="3"/>
      <c r="AR12" s="3"/>
    </row>
    <row r="13" spans="1:44" x14ac:dyDescent="0.3">
      <c r="A13" s="133"/>
      <c r="B13" s="159"/>
      <c r="C13" s="134"/>
      <c r="D13" s="134"/>
      <c r="E13" s="213"/>
      <c r="F13" s="200"/>
      <c r="G13" s="202"/>
      <c r="H13" s="202"/>
      <c r="I13" s="202"/>
      <c r="J13" s="202"/>
      <c r="K13" s="200"/>
      <c r="L13" s="202"/>
      <c r="M13" s="202"/>
      <c r="N13" s="200"/>
      <c r="O13" s="202"/>
      <c r="P13" s="202"/>
      <c r="Q13" s="202"/>
      <c r="R13" s="202"/>
      <c r="S13" s="200"/>
      <c r="T13" s="202"/>
      <c r="U13" s="202"/>
      <c r="V13" s="200"/>
      <c r="W13" s="202"/>
      <c r="X13" s="202"/>
      <c r="Y13" s="202"/>
      <c r="Z13" s="202"/>
      <c r="AA13" s="200"/>
      <c r="AB13" s="202"/>
      <c r="AC13" s="202"/>
      <c r="AD13" s="3"/>
      <c r="AE13" s="3"/>
      <c r="AF13" s="3"/>
      <c r="AG13" s="3"/>
      <c r="AH13" s="3"/>
      <c r="AI13" s="3"/>
      <c r="AJ13" s="3"/>
      <c r="AK13" s="3"/>
      <c r="AL13" s="3"/>
      <c r="AM13" s="3"/>
      <c r="AN13" s="3"/>
      <c r="AO13" s="3"/>
      <c r="AP13" s="3"/>
      <c r="AQ13" s="3"/>
      <c r="AR13" s="3"/>
    </row>
    <row r="14" spans="1:44" x14ac:dyDescent="0.3">
      <c r="A14" s="133"/>
      <c r="B14" s="159"/>
      <c r="C14" s="134"/>
      <c r="D14" s="134"/>
      <c r="E14" s="213"/>
      <c r="F14" s="200"/>
      <c r="G14" s="202"/>
      <c r="H14" s="202"/>
      <c r="I14" s="202"/>
      <c r="J14" s="202"/>
      <c r="K14" s="200"/>
      <c r="L14" s="202"/>
      <c r="M14" s="202"/>
      <c r="N14" s="200"/>
      <c r="O14" s="202"/>
      <c r="P14" s="202"/>
      <c r="Q14" s="202"/>
      <c r="R14" s="202"/>
      <c r="S14" s="200"/>
      <c r="T14" s="202"/>
      <c r="U14" s="202"/>
      <c r="V14" s="200"/>
      <c r="W14" s="202"/>
      <c r="X14" s="202"/>
      <c r="Y14" s="202"/>
      <c r="Z14" s="202"/>
      <c r="AA14" s="200"/>
      <c r="AB14" s="202"/>
      <c r="AC14" s="202"/>
      <c r="AD14" s="3"/>
      <c r="AE14" s="3"/>
      <c r="AF14" s="3"/>
      <c r="AG14" s="3"/>
      <c r="AH14" s="3"/>
      <c r="AI14" s="3"/>
      <c r="AJ14" s="3"/>
      <c r="AK14" s="3"/>
      <c r="AL14" s="3"/>
      <c r="AM14" s="3"/>
      <c r="AN14" s="3"/>
      <c r="AO14" s="3"/>
      <c r="AP14" s="3"/>
      <c r="AQ14" s="3"/>
      <c r="AR14" s="3"/>
    </row>
    <row r="15" spans="1:44" ht="16.5" customHeight="1" x14ac:dyDescent="0.3">
      <c r="A15" s="133">
        <v>3</v>
      </c>
      <c r="B15" s="159" t="str">
        <f>IF('2. Identificación del Riesgo'!B15:B17="","",'2. Identificación del Riesgo'!B15:B17)</f>
        <v/>
      </c>
      <c r="C15" s="134" t="str">
        <f>IF('2. Identificación del Riesgo'!G15:G17="","",'2. Identificación del Riesgo'!G15:G17)</f>
        <v/>
      </c>
      <c r="D15" s="134" t="str">
        <f>IF('2. Identificación del Riesgo'!H15:H17="","",'2. Identificación del Riesgo'!H15:H17)</f>
        <v/>
      </c>
      <c r="E15" s="213" t="str">
        <f>IF('7. Mapa de Riesgos General'!AO15:AO17="","",'7. Mapa de Riesgos General'!AO15:AO17)</f>
        <v/>
      </c>
      <c r="F15" s="199"/>
      <c r="G15" s="201"/>
      <c r="H15" s="201"/>
      <c r="I15" s="201"/>
      <c r="J15" s="203"/>
      <c r="K15" s="199"/>
      <c r="L15" s="203"/>
      <c r="M15" s="203"/>
      <c r="N15" s="199"/>
      <c r="O15" s="201"/>
      <c r="P15" s="201"/>
      <c r="Q15" s="201"/>
      <c r="R15" s="203"/>
      <c r="S15" s="199"/>
      <c r="T15" s="203"/>
      <c r="U15" s="203"/>
      <c r="V15" s="199"/>
      <c r="W15" s="201"/>
      <c r="X15" s="201"/>
      <c r="Y15" s="201"/>
      <c r="Z15" s="203"/>
      <c r="AA15" s="199"/>
      <c r="AB15" s="203"/>
      <c r="AC15" s="203"/>
      <c r="AD15" s="3"/>
      <c r="AE15" s="3"/>
      <c r="AF15" s="3"/>
      <c r="AG15" s="3"/>
      <c r="AH15" s="3"/>
      <c r="AI15" s="3"/>
      <c r="AJ15" s="3"/>
      <c r="AK15" s="3"/>
      <c r="AL15" s="3"/>
      <c r="AM15" s="3"/>
      <c r="AN15" s="3"/>
      <c r="AO15" s="3"/>
      <c r="AP15" s="3"/>
      <c r="AQ15" s="3"/>
      <c r="AR15" s="3"/>
    </row>
    <row r="16" spans="1:44" x14ac:dyDescent="0.3">
      <c r="A16" s="133"/>
      <c r="B16" s="159"/>
      <c r="C16" s="134"/>
      <c r="D16" s="134"/>
      <c r="E16" s="213"/>
      <c r="F16" s="200"/>
      <c r="G16" s="202"/>
      <c r="H16" s="202"/>
      <c r="I16" s="202"/>
      <c r="J16" s="202"/>
      <c r="K16" s="200"/>
      <c r="L16" s="202"/>
      <c r="M16" s="202"/>
      <c r="N16" s="200"/>
      <c r="O16" s="202"/>
      <c r="P16" s="202"/>
      <c r="Q16" s="202"/>
      <c r="R16" s="202"/>
      <c r="S16" s="200"/>
      <c r="T16" s="202"/>
      <c r="U16" s="202"/>
      <c r="V16" s="200"/>
      <c r="W16" s="202"/>
      <c r="X16" s="202"/>
      <c r="Y16" s="202"/>
      <c r="Z16" s="202"/>
      <c r="AA16" s="200"/>
      <c r="AB16" s="202"/>
      <c r="AC16" s="202"/>
      <c r="AD16" s="3"/>
      <c r="AE16" s="3"/>
      <c r="AF16" s="3"/>
      <c r="AG16" s="3"/>
      <c r="AH16" s="3"/>
      <c r="AI16" s="3"/>
      <c r="AJ16" s="3"/>
      <c r="AK16" s="3"/>
      <c r="AL16" s="3"/>
      <c r="AM16" s="3"/>
      <c r="AN16" s="3"/>
      <c r="AO16" s="3"/>
      <c r="AP16" s="3"/>
      <c r="AQ16" s="3"/>
      <c r="AR16" s="3"/>
    </row>
    <row r="17" spans="1:44" x14ac:dyDescent="0.3">
      <c r="A17" s="133"/>
      <c r="B17" s="159"/>
      <c r="C17" s="134"/>
      <c r="D17" s="134"/>
      <c r="E17" s="213"/>
      <c r="F17" s="200"/>
      <c r="G17" s="202"/>
      <c r="H17" s="202"/>
      <c r="I17" s="202"/>
      <c r="J17" s="202"/>
      <c r="K17" s="200"/>
      <c r="L17" s="202"/>
      <c r="M17" s="202"/>
      <c r="N17" s="200"/>
      <c r="O17" s="202"/>
      <c r="P17" s="202"/>
      <c r="Q17" s="202"/>
      <c r="R17" s="202"/>
      <c r="S17" s="200"/>
      <c r="T17" s="202"/>
      <c r="U17" s="202"/>
      <c r="V17" s="200"/>
      <c r="W17" s="202"/>
      <c r="X17" s="202"/>
      <c r="Y17" s="202"/>
      <c r="Z17" s="202"/>
      <c r="AA17" s="200"/>
      <c r="AB17" s="202"/>
      <c r="AC17" s="202"/>
      <c r="AD17" s="3"/>
      <c r="AE17" s="3"/>
      <c r="AF17" s="3"/>
      <c r="AG17" s="3"/>
      <c r="AH17" s="3"/>
      <c r="AI17" s="3"/>
      <c r="AJ17" s="3"/>
      <c r="AK17" s="3"/>
      <c r="AL17" s="3"/>
      <c r="AM17" s="3"/>
      <c r="AN17" s="3"/>
      <c r="AO17" s="3"/>
      <c r="AP17" s="3"/>
      <c r="AQ17" s="3"/>
      <c r="AR17" s="3"/>
    </row>
    <row r="18" spans="1:44" ht="16.5" customHeight="1" x14ac:dyDescent="0.3">
      <c r="A18" s="133">
        <v>4</v>
      </c>
      <c r="B18" s="159" t="str">
        <f>IF('2. Identificación del Riesgo'!B18:B20="","",'2. Identificación del Riesgo'!B18:B20)</f>
        <v/>
      </c>
      <c r="C18" s="134" t="str">
        <f>IF('2. Identificación del Riesgo'!G18:G20="","",'2. Identificación del Riesgo'!G18:G20)</f>
        <v/>
      </c>
      <c r="D18" s="134" t="str">
        <f>IF('2. Identificación del Riesgo'!H18:H20="","",'2. Identificación del Riesgo'!H18:H20)</f>
        <v/>
      </c>
      <c r="E18" s="213" t="str">
        <f>IF('7. Mapa de Riesgos General'!AO18:AO20="","",'7. Mapa de Riesgos General'!AO18:AO20)</f>
        <v/>
      </c>
      <c r="F18" s="199"/>
      <c r="G18" s="201"/>
      <c r="H18" s="201"/>
      <c r="I18" s="201"/>
      <c r="J18" s="203"/>
      <c r="K18" s="199"/>
      <c r="L18" s="203"/>
      <c r="M18" s="203"/>
      <c r="N18" s="199"/>
      <c r="O18" s="201"/>
      <c r="P18" s="201"/>
      <c r="Q18" s="201"/>
      <c r="R18" s="203"/>
      <c r="S18" s="199"/>
      <c r="T18" s="203"/>
      <c r="U18" s="203"/>
      <c r="V18" s="199"/>
      <c r="W18" s="201"/>
      <c r="X18" s="201"/>
      <c r="Y18" s="201"/>
      <c r="Z18" s="203"/>
      <c r="AA18" s="199"/>
      <c r="AB18" s="203"/>
      <c r="AC18" s="203"/>
      <c r="AD18" s="3"/>
      <c r="AE18" s="3"/>
      <c r="AF18" s="3"/>
      <c r="AG18" s="3"/>
      <c r="AH18" s="3"/>
      <c r="AI18" s="3"/>
      <c r="AJ18" s="3"/>
      <c r="AK18" s="3"/>
      <c r="AL18" s="3"/>
      <c r="AM18" s="3"/>
      <c r="AN18" s="3"/>
      <c r="AO18" s="3"/>
      <c r="AP18" s="3"/>
      <c r="AQ18" s="3"/>
      <c r="AR18" s="3"/>
    </row>
    <row r="19" spans="1:44" x14ac:dyDescent="0.3">
      <c r="A19" s="133"/>
      <c r="B19" s="159"/>
      <c r="C19" s="134"/>
      <c r="D19" s="134"/>
      <c r="E19" s="213"/>
      <c r="F19" s="200"/>
      <c r="G19" s="202"/>
      <c r="H19" s="202"/>
      <c r="I19" s="202"/>
      <c r="J19" s="202"/>
      <c r="K19" s="200"/>
      <c r="L19" s="202"/>
      <c r="M19" s="202"/>
      <c r="N19" s="200"/>
      <c r="O19" s="202"/>
      <c r="P19" s="202"/>
      <c r="Q19" s="202"/>
      <c r="R19" s="202"/>
      <c r="S19" s="200"/>
      <c r="T19" s="202"/>
      <c r="U19" s="202"/>
      <c r="V19" s="200"/>
      <c r="W19" s="202"/>
      <c r="X19" s="202"/>
      <c r="Y19" s="202"/>
      <c r="Z19" s="202"/>
      <c r="AA19" s="200"/>
      <c r="AB19" s="202"/>
      <c r="AC19" s="202"/>
      <c r="AD19" s="3"/>
      <c r="AE19" s="3"/>
      <c r="AF19" s="3"/>
      <c r="AG19" s="3"/>
      <c r="AH19" s="3"/>
      <c r="AI19" s="3"/>
      <c r="AJ19" s="3"/>
      <c r="AK19" s="3"/>
      <c r="AL19" s="3"/>
      <c r="AM19" s="3"/>
      <c r="AN19" s="3"/>
      <c r="AO19" s="3"/>
      <c r="AP19" s="3"/>
      <c r="AQ19" s="3"/>
      <c r="AR19" s="3"/>
    </row>
    <row r="20" spans="1:44" x14ac:dyDescent="0.3">
      <c r="A20" s="133"/>
      <c r="B20" s="159"/>
      <c r="C20" s="134"/>
      <c r="D20" s="134"/>
      <c r="E20" s="213"/>
      <c r="F20" s="200"/>
      <c r="G20" s="202"/>
      <c r="H20" s="202"/>
      <c r="I20" s="202"/>
      <c r="J20" s="202"/>
      <c r="K20" s="200"/>
      <c r="L20" s="202"/>
      <c r="M20" s="202"/>
      <c r="N20" s="200"/>
      <c r="O20" s="202"/>
      <c r="P20" s="202"/>
      <c r="Q20" s="202"/>
      <c r="R20" s="202"/>
      <c r="S20" s="200"/>
      <c r="T20" s="202"/>
      <c r="U20" s="202"/>
      <c r="V20" s="200"/>
      <c r="W20" s="202"/>
      <c r="X20" s="202"/>
      <c r="Y20" s="202"/>
      <c r="Z20" s="202"/>
      <c r="AA20" s="200"/>
      <c r="AB20" s="202"/>
      <c r="AC20" s="202"/>
      <c r="AD20" s="3"/>
      <c r="AE20" s="3"/>
      <c r="AF20" s="3"/>
      <c r="AG20" s="3"/>
      <c r="AH20" s="3"/>
      <c r="AI20" s="3"/>
      <c r="AJ20" s="3"/>
      <c r="AK20" s="3"/>
      <c r="AL20" s="3"/>
      <c r="AM20" s="3"/>
      <c r="AN20" s="3"/>
      <c r="AO20" s="3"/>
      <c r="AP20" s="3"/>
      <c r="AQ20" s="3"/>
      <c r="AR20" s="3"/>
    </row>
    <row r="21" spans="1:44" ht="16.5" customHeight="1" x14ac:dyDescent="0.3">
      <c r="A21" s="133">
        <v>5</v>
      </c>
      <c r="B21" s="159" t="str">
        <f>IF('2. Identificación del Riesgo'!B21:B23="","",'2. Identificación del Riesgo'!B21:B23)</f>
        <v/>
      </c>
      <c r="C21" s="134" t="str">
        <f>IF('2. Identificación del Riesgo'!G21:G23="","",'2. Identificación del Riesgo'!G21:G23)</f>
        <v/>
      </c>
      <c r="D21" s="134" t="str">
        <f>IF('2. Identificación del Riesgo'!H21:H23="","",'2. Identificación del Riesgo'!H21:H23)</f>
        <v/>
      </c>
      <c r="E21" s="213" t="str">
        <f>IF('7. Mapa de Riesgos General'!AO21:AO23="","",'7. Mapa de Riesgos General'!AO21:AO23)</f>
        <v/>
      </c>
      <c r="F21" s="199"/>
      <c r="G21" s="201"/>
      <c r="H21" s="201"/>
      <c r="I21" s="201"/>
      <c r="J21" s="203"/>
      <c r="K21" s="199"/>
      <c r="L21" s="203"/>
      <c r="M21" s="203"/>
      <c r="N21" s="199"/>
      <c r="O21" s="201"/>
      <c r="P21" s="201"/>
      <c r="Q21" s="201"/>
      <c r="R21" s="203"/>
      <c r="S21" s="199"/>
      <c r="T21" s="203"/>
      <c r="U21" s="203"/>
      <c r="V21" s="199"/>
      <c r="W21" s="201"/>
      <c r="X21" s="201"/>
      <c r="Y21" s="201"/>
      <c r="Z21" s="203"/>
      <c r="AA21" s="199"/>
      <c r="AB21" s="203"/>
      <c r="AC21" s="203"/>
      <c r="AD21" s="3"/>
      <c r="AE21" s="3"/>
      <c r="AF21" s="3"/>
      <c r="AG21" s="3"/>
      <c r="AH21" s="3"/>
      <c r="AI21" s="3"/>
      <c r="AJ21" s="3"/>
      <c r="AK21" s="3"/>
      <c r="AL21" s="3"/>
      <c r="AM21" s="3"/>
      <c r="AN21" s="3"/>
      <c r="AO21" s="3"/>
      <c r="AP21" s="3"/>
      <c r="AQ21" s="3"/>
      <c r="AR21" s="3"/>
    </row>
    <row r="22" spans="1:44" x14ac:dyDescent="0.3">
      <c r="A22" s="133"/>
      <c r="B22" s="159"/>
      <c r="C22" s="134"/>
      <c r="D22" s="134"/>
      <c r="E22" s="213"/>
      <c r="F22" s="200"/>
      <c r="G22" s="202"/>
      <c r="H22" s="202"/>
      <c r="I22" s="202"/>
      <c r="J22" s="202"/>
      <c r="K22" s="200"/>
      <c r="L22" s="202"/>
      <c r="M22" s="202"/>
      <c r="N22" s="200"/>
      <c r="O22" s="202"/>
      <c r="P22" s="202"/>
      <c r="Q22" s="202"/>
      <c r="R22" s="202"/>
      <c r="S22" s="200"/>
      <c r="T22" s="202"/>
      <c r="U22" s="202"/>
      <c r="V22" s="200"/>
      <c r="W22" s="202"/>
      <c r="X22" s="202"/>
      <c r="Y22" s="202"/>
      <c r="Z22" s="202"/>
      <c r="AA22" s="200"/>
      <c r="AB22" s="202"/>
      <c r="AC22" s="202"/>
      <c r="AD22" s="3"/>
      <c r="AE22" s="3"/>
      <c r="AF22" s="3"/>
      <c r="AG22" s="3"/>
      <c r="AH22" s="3"/>
      <c r="AI22" s="3"/>
      <c r="AJ22" s="3"/>
      <c r="AK22" s="3"/>
      <c r="AL22" s="3"/>
      <c r="AM22" s="3"/>
      <c r="AN22" s="3"/>
      <c r="AO22" s="3"/>
      <c r="AP22" s="3"/>
      <c r="AQ22" s="3"/>
      <c r="AR22" s="3"/>
    </row>
    <row r="23" spans="1:44" x14ac:dyDescent="0.3">
      <c r="A23" s="133"/>
      <c r="B23" s="159"/>
      <c r="C23" s="134"/>
      <c r="D23" s="134"/>
      <c r="E23" s="213"/>
      <c r="F23" s="200"/>
      <c r="G23" s="202"/>
      <c r="H23" s="202"/>
      <c r="I23" s="202"/>
      <c r="J23" s="202"/>
      <c r="K23" s="200"/>
      <c r="L23" s="202"/>
      <c r="M23" s="202"/>
      <c r="N23" s="200"/>
      <c r="O23" s="202"/>
      <c r="P23" s="202"/>
      <c r="Q23" s="202"/>
      <c r="R23" s="202"/>
      <c r="S23" s="200"/>
      <c r="T23" s="202"/>
      <c r="U23" s="202"/>
      <c r="V23" s="200"/>
      <c r="W23" s="202"/>
      <c r="X23" s="202"/>
      <c r="Y23" s="202"/>
      <c r="Z23" s="202"/>
      <c r="AA23" s="200"/>
      <c r="AB23" s="202"/>
      <c r="AC23" s="202"/>
      <c r="AD23" s="3"/>
      <c r="AE23" s="3"/>
      <c r="AF23" s="3"/>
      <c r="AG23" s="3"/>
      <c r="AH23" s="3"/>
      <c r="AI23" s="3"/>
      <c r="AJ23" s="3"/>
      <c r="AK23" s="3"/>
      <c r="AL23" s="3"/>
      <c r="AM23" s="3"/>
      <c r="AN23" s="3"/>
      <c r="AO23" s="3"/>
      <c r="AP23" s="3"/>
      <c r="AQ23" s="3"/>
      <c r="AR23" s="3"/>
    </row>
    <row r="24" spans="1:44" ht="16.5" customHeight="1" x14ac:dyDescent="0.3">
      <c r="A24" s="133">
        <v>6</v>
      </c>
      <c r="B24" s="159" t="str">
        <f>IF('2. Identificación del Riesgo'!B24:B26="","",'2. Identificación del Riesgo'!B24:B26)</f>
        <v/>
      </c>
      <c r="C24" s="134" t="str">
        <f>IF('2. Identificación del Riesgo'!G24:G26="","",'2. Identificación del Riesgo'!G24:G26)</f>
        <v/>
      </c>
      <c r="D24" s="134" t="str">
        <f>IF('2. Identificación del Riesgo'!H24:H26="","",'2. Identificación del Riesgo'!H24:H26)</f>
        <v/>
      </c>
      <c r="E24" s="213" t="str">
        <f>IF('7. Mapa de Riesgos General'!AO24:AO26="","",'7. Mapa de Riesgos General'!AO24:AO26)</f>
        <v/>
      </c>
      <c r="F24" s="199"/>
      <c r="G24" s="201"/>
      <c r="H24" s="201"/>
      <c r="I24" s="201"/>
      <c r="J24" s="203"/>
      <c r="K24" s="199"/>
      <c r="L24" s="203"/>
      <c r="M24" s="203"/>
      <c r="N24" s="199"/>
      <c r="O24" s="201"/>
      <c r="P24" s="201"/>
      <c r="Q24" s="201"/>
      <c r="R24" s="203"/>
      <c r="S24" s="199"/>
      <c r="T24" s="203"/>
      <c r="U24" s="203"/>
      <c r="V24" s="199"/>
      <c r="W24" s="201"/>
      <c r="X24" s="201"/>
      <c r="Y24" s="201"/>
      <c r="Z24" s="203"/>
      <c r="AA24" s="199"/>
      <c r="AB24" s="203"/>
      <c r="AC24" s="203"/>
      <c r="AD24" s="3"/>
      <c r="AE24" s="3"/>
      <c r="AF24" s="3"/>
      <c r="AG24" s="3"/>
      <c r="AH24" s="3"/>
      <c r="AI24" s="3"/>
      <c r="AJ24" s="3"/>
      <c r="AK24" s="3"/>
      <c r="AL24" s="3"/>
      <c r="AM24" s="3"/>
      <c r="AN24" s="3"/>
      <c r="AO24" s="3"/>
      <c r="AP24" s="3"/>
      <c r="AQ24" s="3"/>
      <c r="AR24" s="3"/>
    </row>
    <row r="25" spans="1:44" x14ac:dyDescent="0.3">
      <c r="A25" s="133"/>
      <c r="B25" s="159"/>
      <c r="C25" s="134"/>
      <c r="D25" s="134"/>
      <c r="E25" s="213"/>
      <c r="F25" s="200"/>
      <c r="G25" s="202"/>
      <c r="H25" s="202"/>
      <c r="I25" s="202"/>
      <c r="J25" s="202"/>
      <c r="K25" s="200"/>
      <c r="L25" s="202"/>
      <c r="M25" s="202"/>
      <c r="N25" s="200"/>
      <c r="O25" s="202"/>
      <c r="P25" s="202"/>
      <c r="Q25" s="202"/>
      <c r="R25" s="202"/>
      <c r="S25" s="200"/>
      <c r="T25" s="202"/>
      <c r="U25" s="202"/>
      <c r="V25" s="200"/>
      <c r="W25" s="202"/>
      <c r="X25" s="202"/>
      <c r="Y25" s="202"/>
      <c r="Z25" s="202"/>
      <c r="AA25" s="200"/>
      <c r="AB25" s="202"/>
      <c r="AC25" s="202"/>
      <c r="AD25" s="3"/>
      <c r="AE25" s="3"/>
      <c r="AF25" s="3"/>
      <c r="AG25" s="3"/>
      <c r="AH25" s="3"/>
      <c r="AI25" s="3"/>
      <c r="AJ25" s="3"/>
      <c r="AK25" s="3"/>
      <c r="AL25" s="3"/>
      <c r="AM25" s="3"/>
      <c r="AN25" s="3"/>
      <c r="AO25" s="3"/>
      <c r="AP25" s="3"/>
      <c r="AQ25" s="3"/>
      <c r="AR25" s="3"/>
    </row>
    <row r="26" spans="1:44" x14ac:dyDescent="0.3">
      <c r="A26" s="133"/>
      <c r="B26" s="159"/>
      <c r="C26" s="134"/>
      <c r="D26" s="134"/>
      <c r="E26" s="213"/>
      <c r="F26" s="200"/>
      <c r="G26" s="202"/>
      <c r="H26" s="202"/>
      <c r="I26" s="202"/>
      <c r="J26" s="202"/>
      <c r="K26" s="200"/>
      <c r="L26" s="202"/>
      <c r="M26" s="202"/>
      <c r="N26" s="200"/>
      <c r="O26" s="202"/>
      <c r="P26" s="202"/>
      <c r="Q26" s="202"/>
      <c r="R26" s="202"/>
      <c r="S26" s="200"/>
      <c r="T26" s="202"/>
      <c r="U26" s="202"/>
      <c r="V26" s="200"/>
      <c r="W26" s="202"/>
      <c r="X26" s="202"/>
      <c r="Y26" s="202"/>
      <c r="Z26" s="202"/>
      <c r="AA26" s="200"/>
      <c r="AB26" s="202"/>
      <c r="AC26" s="202"/>
      <c r="AD26" s="3"/>
      <c r="AE26" s="3"/>
      <c r="AF26" s="3"/>
      <c r="AG26" s="3"/>
      <c r="AH26" s="3"/>
      <c r="AI26" s="3"/>
      <c r="AJ26" s="3"/>
      <c r="AK26" s="3"/>
      <c r="AL26" s="3"/>
      <c r="AM26" s="3"/>
      <c r="AN26" s="3"/>
      <c r="AO26" s="3"/>
      <c r="AP26" s="3"/>
      <c r="AQ26" s="3"/>
      <c r="AR26" s="3"/>
    </row>
    <row r="27" spans="1:44" ht="16.5" customHeight="1" x14ac:dyDescent="0.3">
      <c r="A27" s="133">
        <v>7</v>
      </c>
      <c r="B27" s="159" t="str">
        <f>IF('2. Identificación del Riesgo'!B27:B29="","",'2. Identificación del Riesgo'!B27:B29)</f>
        <v/>
      </c>
      <c r="C27" s="134" t="str">
        <f>IF('2. Identificación del Riesgo'!G27:G29="","",'2. Identificación del Riesgo'!G27:G29)</f>
        <v/>
      </c>
      <c r="D27" s="134" t="str">
        <f>IF('2. Identificación del Riesgo'!H27:H29="","",'2. Identificación del Riesgo'!H27:H29)</f>
        <v/>
      </c>
      <c r="E27" s="213" t="str">
        <f>IF('7. Mapa de Riesgos General'!AO27:AO29="","",'7. Mapa de Riesgos General'!AO27:AO29)</f>
        <v/>
      </c>
      <c r="F27" s="199"/>
      <c r="G27" s="201"/>
      <c r="H27" s="201"/>
      <c r="I27" s="201"/>
      <c r="J27" s="203"/>
      <c r="K27" s="199"/>
      <c r="L27" s="203"/>
      <c r="M27" s="203"/>
      <c r="N27" s="199"/>
      <c r="O27" s="201"/>
      <c r="P27" s="201"/>
      <c r="Q27" s="201"/>
      <c r="R27" s="203"/>
      <c r="S27" s="199"/>
      <c r="T27" s="203"/>
      <c r="U27" s="203"/>
      <c r="V27" s="199"/>
      <c r="W27" s="201"/>
      <c r="X27" s="201"/>
      <c r="Y27" s="201"/>
      <c r="Z27" s="203"/>
      <c r="AA27" s="199"/>
      <c r="AB27" s="203"/>
      <c r="AC27" s="203"/>
      <c r="AD27" s="3"/>
      <c r="AE27" s="3"/>
      <c r="AF27" s="3"/>
      <c r="AG27" s="3"/>
      <c r="AH27" s="3"/>
      <c r="AI27" s="3"/>
      <c r="AJ27" s="3"/>
      <c r="AK27" s="3"/>
      <c r="AL27" s="3"/>
      <c r="AM27" s="3"/>
      <c r="AN27" s="3"/>
      <c r="AO27" s="3"/>
      <c r="AP27" s="3"/>
      <c r="AQ27" s="3"/>
      <c r="AR27" s="3"/>
    </row>
    <row r="28" spans="1:44" x14ac:dyDescent="0.3">
      <c r="A28" s="133"/>
      <c r="B28" s="159"/>
      <c r="C28" s="134"/>
      <c r="D28" s="134"/>
      <c r="E28" s="213"/>
      <c r="F28" s="200"/>
      <c r="G28" s="202"/>
      <c r="H28" s="202"/>
      <c r="I28" s="202"/>
      <c r="J28" s="202"/>
      <c r="K28" s="200"/>
      <c r="L28" s="202"/>
      <c r="M28" s="202"/>
      <c r="N28" s="200"/>
      <c r="O28" s="202"/>
      <c r="P28" s="202"/>
      <c r="Q28" s="202"/>
      <c r="R28" s="202"/>
      <c r="S28" s="200"/>
      <c r="T28" s="202"/>
      <c r="U28" s="202"/>
      <c r="V28" s="200"/>
      <c r="W28" s="202"/>
      <c r="X28" s="202"/>
      <c r="Y28" s="202"/>
      <c r="Z28" s="202"/>
      <c r="AA28" s="200"/>
      <c r="AB28" s="202"/>
      <c r="AC28" s="202"/>
      <c r="AD28" s="3"/>
      <c r="AE28" s="3"/>
      <c r="AF28" s="3"/>
      <c r="AG28" s="3"/>
      <c r="AH28" s="3"/>
      <c r="AI28" s="3"/>
      <c r="AJ28" s="3"/>
      <c r="AK28" s="3"/>
      <c r="AL28" s="3"/>
      <c r="AM28" s="3"/>
      <c r="AN28" s="3"/>
      <c r="AO28" s="3"/>
      <c r="AP28" s="3"/>
      <c r="AQ28" s="3"/>
      <c r="AR28" s="3"/>
    </row>
    <row r="29" spans="1:44" x14ac:dyDescent="0.3">
      <c r="A29" s="133"/>
      <c r="B29" s="159"/>
      <c r="C29" s="134"/>
      <c r="D29" s="134"/>
      <c r="E29" s="213"/>
      <c r="F29" s="200"/>
      <c r="G29" s="202"/>
      <c r="H29" s="202"/>
      <c r="I29" s="202"/>
      <c r="J29" s="202"/>
      <c r="K29" s="200"/>
      <c r="L29" s="202"/>
      <c r="M29" s="202"/>
      <c r="N29" s="200"/>
      <c r="O29" s="202"/>
      <c r="P29" s="202"/>
      <c r="Q29" s="202"/>
      <c r="R29" s="202"/>
      <c r="S29" s="200"/>
      <c r="T29" s="202"/>
      <c r="U29" s="202"/>
      <c r="V29" s="200"/>
      <c r="W29" s="202"/>
      <c r="X29" s="202"/>
      <c r="Y29" s="202"/>
      <c r="Z29" s="202"/>
      <c r="AA29" s="200"/>
      <c r="AB29" s="202"/>
      <c r="AC29" s="202"/>
      <c r="AD29" s="3"/>
      <c r="AE29" s="3"/>
      <c r="AF29" s="3"/>
      <c r="AG29" s="3"/>
      <c r="AH29" s="3"/>
      <c r="AI29" s="3"/>
      <c r="AJ29" s="3"/>
      <c r="AK29" s="3"/>
      <c r="AL29" s="3"/>
      <c r="AM29" s="3"/>
      <c r="AN29" s="3"/>
      <c r="AO29" s="3"/>
      <c r="AP29" s="3"/>
      <c r="AQ29" s="3"/>
      <c r="AR29" s="3"/>
    </row>
    <row r="30" spans="1:44" ht="16.5" customHeight="1" x14ac:dyDescent="0.3">
      <c r="A30" s="133">
        <v>8</v>
      </c>
      <c r="B30" s="159" t="str">
        <f>IF('2. Identificación del Riesgo'!B30:B32="","",'2. Identificación del Riesgo'!B30:B32)</f>
        <v/>
      </c>
      <c r="C30" s="134" t="str">
        <f>IF('2. Identificación del Riesgo'!G30:G32="","",'2. Identificación del Riesgo'!G30:G32)</f>
        <v/>
      </c>
      <c r="D30" s="134" t="str">
        <f>IF('2. Identificación del Riesgo'!H30:H32="","",'2. Identificación del Riesgo'!H30:H32)</f>
        <v/>
      </c>
      <c r="E30" s="213" t="str">
        <f>IF('7. Mapa de Riesgos General'!AO30:AO32="","",'7. Mapa de Riesgos General'!AO30:AO32)</f>
        <v/>
      </c>
      <c r="F30" s="199"/>
      <c r="G30" s="201"/>
      <c r="H30" s="201"/>
      <c r="I30" s="201"/>
      <c r="J30" s="203"/>
      <c r="K30" s="199"/>
      <c r="L30" s="203"/>
      <c r="M30" s="203"/>
      <c r="N30" s="199"/>
      <c r="O30" s="201"/>
      <c r="P30" s="201"/>
      <c r="Q30" s="201"/>
      <c r="R30" s="203"/>
      <c r="S30" s="199"/>
      <c r="T30" s="203"/>
      <c r="U30" s="203"/>
      <c r="V30" s="199"/>
      <c r="W30" s="201"/>
      <c r="X30" s="201"/>
      <c r="Y30" s="201"/>
      <c r="Z30" s="203"/>
      <c r="AA30" s="199"/>
      <c r="AB30" s="203"/>
      <c r="AC30" s="203"/>
      <c r="AD30" s="3"/>
      <c r="AE30" s="3"/>
      <c r="AF30" s="3"/>
      <c r="AG30" s="3"/>
      <c r="AH30" s="3"/>
      <c r="AI30" s="3"/>
      <c r="AJ30" s="3"/>
      <c r="AK30" s="3"/>
      <c r="AL30" s="3"/>
      <c r="AM30" s="3"/>
      <c r="AN30" s="3"/>
      <c r="AO30" s="3"/>
      <c r="AP30" s="3"/>
      <c r="AQ30" s="3"/>
      <c r="AR30" s="3"/>
    </row>
    <row r="31" spans="1:44" x14ac:dyDescent="0.3">
      <c r="A31" s="133"/>
      <c r="B31" s="159"/>
      <c r="C31" s="134"/>
      <c r="D31" s="134"/>
      <c r="E31" s="213"/>
      <c r="F31" s="200"/>
      <c r="G31" s="202"/>
      <c r="H31" s="202"/>
      <c r="I31" s="202"/>
      <c r="J31" s="202"/>
      <c r="K31" s="200"/>
      <c r="L31" s="202"/>
      <c r="M31" s="202"/>
      <c r="N31" s="200"/>
      <c r="O31" s="202"/>
      <c r="P31" s="202"/>
      <c r="Q31" s="202"/>
      <c r="R31" s="202"/>
      <c r="S31" s="200"/>
      <c r="T31" s="202"/>
      <c r="U31" s="202"/>
      <c r="V31" s="200"/>
      <c r="W31" s="202"/>
      <c r="X31" s="202"/>
      <c r="Y31" s="202"/>
      <c r="Z31" s="202"/>
      <c r="AA31" s="200"/>
      <c r="AB31" s="202"/>
      <c r="AC31" s="202"/>
      <c r="AD31" s="3"/>
      <c r="AE31" s="3"/>
      <c r="AF31" s="3"/>
      <c r="AG31" s="3"/>
      <c r="AH31" s="3"/>
      <c r="AI31" s="3"/>
      <c r="AJ31" s="3"/>
      <c r="AK31" s="3"/>
      <c r="AL31" s="3"/>
      <c r="AM31" s="3"/>
      <c r="AN31" s="3"/>
      <c r="AO31" s="3"/>
      <c r="AP31" s="3"/>
      <c r="AQ31" s="3"/>
      <c r="AR31" s="3"/>
    </row>
    <row r="32" spans="1:44" x14ac:dyDescent="0.3">
      <c r="A32" s="133"/>
      <c r="B32" s="159"/>
      <c r="C32" s="134"/>
      <c r="D32" s="134"/>
      <c r="E32" s="213"/>
      <c r="F32" s="200"/>
      <c r="G32" s="202"/>
      <c r="H32" s="202"/>
      <c r="I32" s="202"/>
      <c r="J32" s="202"/>
      <c r="K32" s="200"/>
      <c r="L32" s="202"/>
      <c r="M32" s="202"/>
      <c r="N32" s="200"/>
      <c r="O32" s="202"/>
      <c r="P32" s="202"/>
      <c r="Q32" s="202"/>
      <c r="R32" s="202"/>
      <c r="S32" s="200"/>
      <c r="T32" s="202"/>
      <c r="U32" s="202"/>
      <c r="V32" s="200"/>
      <c r="W32" s="202"/>
      <c r="X32" s="202"/>
      <c r="Y32" s="202"/>
      <c r="Z32" s="202"/>
      <c r="AA32" s="200"/>
      <c r="AB32" s="202"/>
      <c r="AC32" s="202"/>
      <c r="AD32" s="3"/>
      <c r="AE32" s="3"/>
      <c r="AF32" s="3"/>
      <c r="AG32" s="3"/>
      <c r="AH32" s="3"/>
      <c r="AI32" s="3"/>
      <c r="AJ32" s="3"/>
      <c r="AK32" s="3"/>
      <c r="AL32" s="3"/>
      <c r="AM32" s="3"/>
      <c r="AN32" s="3"/>
      <c r="AO32" s="3"/>
      <c r="AP32" s="3"/>
      <c r="AQ32" s="3"/>
      <c r="AR32" s="3"/>
    </row>
    <row r="33" spans="1:44" ht="16.5" customHeight="1" x14ac:dyDescent="0.3">
      <c r="A33" s="133">
        <v>9</v>
      </c>
      <c r="B33" s="159" t="str">
        <f>IF('2. Identificación del Riesgo'!B33:B35="","",'2. Identificación del Riesgo'!B33:B35)</f>
        <v/>
      </c>
      <c r="C33" s="134" t="str">
        <f>IF('2. Identificación del Riesgo'!G33:G35="","",'2. Identificación del Riesgo'!G33:G35)</f>
        <v/>
      </c>
      <c r="D33" s="134" t="str">
        <f>IF('2. Identificación del Riesgo'!H33:H35="","",'2. Identificación del Riesgo'!H33:H35)</f>
        <v/>
      </c>
      <c r="E33" s="213" t="str">
        <f>IF('7. Mapa de Riesgos General'!AO33:AO35="","",'7. Mapa de Riesgos General'!AO33:AO35)</f>
        <v/>
      </c>
      <c r="F33" s="199"/>
      <c r="G33" s="201"/>
      <c r="H33" s="201"/>
      <c r="I33" s="201"/>
      <c r="J33" s="203"/>
      <c r="K33" s="199"/>
      <c r="L33" s="203"/>
      <c r="M33" s="203"/>
      <c r="N33" s="199"/>
      <c r="O33" s="201"/>
      <c r="P33" s="201"/>
      <c r="Q33" s="201"/>
      <c r="R33" s="203"/>
      <c r="S33" s="199"/>
      <c r="T33" s="203"/>
      <c r="U33" s="203"/>
      <c r="V33" s="199"/>
      <c r="W33" s="201"/>
      <c r="X33" s="201"/>
      <c r="Y33" s="201"/>
      <c r="Z33" s="203"/>
      <c r="AA33" s="199"/>
      <c r="AB33" s="203"/>
      <c r="AC33" s="203"/>
      <c r="AD33" s="3"/>
      <c r="AE33" s="3"/>
      <c r="AF33" s="3"/>
      <c r="AG33" s="3"/>
      <c r="AH33" s="3"/>
      <c r="AI33" s="3"/>
      <c r="AJ33" s="3"/>
      <c r="AK33" s="3"/>
      <c r="AL33" s="3"/>
      <c r="AM33" s="3"/>
      <c r="AN33" s="3"/>
      <c r="AO33" s="3"/>
      <c r="AP33" s="3"/>
      <c r="AQ33" s="3"/>
      <c r="AR33" s="3"/>
    </row>
    <row r="34" spans="1:44" x14ac:dyDescent="0.3">
      <c r="A34" s="133"/>
      <c r="B34" s="159"/>
      <c r="C34" s="134"/>
      <c r="D34" s="134"/>
      <c r="E34" s="213"/>
      <c r="F34" s="200"/>
      <c r="G34" s="202"/>
      <c r="H34" s="202"/>
      <c r="I34" s="202"/>
      <c r="J34" s="202"/>
      <c r="K34" s="200"/>
      <c r="L34" s="202"/>
      <c r="M34" s="202"/>
      <c r="N34" s="200"/>
      <c r="O34" s="202"/>
      <c r="P34" s="202"/>
      <c r="Q34" s="202"/>
      <c r="R34" s="202"/>
      <c r="S34" s="200"/>
      <c r="T34" s="202"/>
      <c r="U34" s="202"/>
      <c r="V34" s="200"/>
      <c r="W34" s="202"/>
      <c r="X34" s="202"/>
      <c r="Y34" s="202"/>
      <c r="Z34" s="202"/>
      <c r="AA34" s="200"/>
      <c r="AB34" s="202"/>
      <c r="AC34" s="202"/>
      <c r="AD34" s="3"/>
      <c r="AE34" s="3"/>
      <c r="AF34" s="3"/>
      <c r="AG34" s="3"/>
      <c r="AH34" s="3"/>
      <c r="AI34" s="3"/>
      <c r="AJ34" s="3"/>
      <c r="AK34" s="3"/>
      <c r="AL34" s="3"/>
      <c r="AM34" s="3"/>
      <c r="AN34" s="3"/>
      <c r="AO34" s="3"/>
      <c r="AP34" s="3"/>
      <c r="AQ34" s="3"/>
      <c r="AR34" s="3"/>
    </row>
    <row r="35" spans="1:44" x14ac:dyDescent="0.3">
      <c r="A35" s="133"/>
      <c r="B35" s="159"/>
      <c r="C35" s="134"/>
      <c r="D35" s="134"/>
      <c r="E35" s="213"/>
      <c r="F35" s="200"/>
      <c r="G35" s="202"/>
      <c r="H35" s="202"/>
      <c r="I35" s="202"/>
      <c r="J35" s="202"/>
      <c r="K35" s="200"/>
      <c r="L35" s="202"/>
      <c r="M35" s="202"/>
      <c r="N35" s="200"/>
      <c r="O35" s="202"/>
      <c r="P35" s="202"/>
      <c r="Q35" s="202"/>
      <c r="R35" s="202"/>
      <c r="S35" s="200"/>
      <c r="T35" s="202"/>
      <c r="U35" s="202"/>
      <c r="V35" s="200"/>
      <c r="W35" s="202"/>
      <c r="X35" s="202"/>
      <c r="Y35" s="202"/>
      <c r="Z35" s="202"/>
      <c r="AA35" s="200"/>
      <c r="AB35" s="202"/>
      <c r="AC35" s="202"/>
      <c r="AD35" s="3"/>
      <c r="AE35" s="3"/>
      <c r="AF35" s="3"/>
      <c r="AG35" s="3"/>
      <c r="AH35" s="3"/>
      <c r="AI35" s="3"/>
      <c r="AJ35" s="3"/>
      <c r="AK35" s="3"/>
      <c r="AL35" s="3"/>
      <c r="AM35" s="3"/>
      <c r="AN35" s="3"/>
      <c r="AO35" s="3"/>
      <c r="AP35" s="3"/>
      <c r="AQ35" s="3"/>
      <c r="AR35" s="3"/>
    </row>
    <row r="36" spans="1:44" ht="16.5" customHeight="1" x14ac:dyDescent="0.3">
      <c r="A36" s="133">
        <v>10</v>
      </c>
      <c r="B36" s="159" t="str">
        <f>IF('2. Identificación del Riesgo'!B36:B38="","",'2. Identificación del Riesgo'!B36:B38)</f>
        <v/>
      </c>
      <c r="C36" s="134" t="str">
        <f>IF('2. Identificación del Riesgo'!G36:G38="","",'2. Identificación del Riesgo'!G36:G38)</f>
        <v/>
      </c>
      <c r="D36" s="134" t="str">
        <f>IF('2. Identificación del Riesgo'!H36:H38="","",'2. Identificación del Riesgo'!H36:H38)</f>
        <v/>
      </c>
      <c r="E36" s="213" t="str">
        <f>IF('7. Mapa de Riesgos General'!AO36:AO38="","",'7. Mapa de Riesgos General'!AO36:AO38)</f>
        <v/>
      </c>
      <c r="F36" s="199"/>
      <c r="G36" s="201"/>
      <c r="H36" s="201"/>
      <c r="I36" s="201"/>
      <c r="J36" s="203"/>
      <c r="K36" s="199"/>
      <c r="L36" s="203"/>
      <c r="M36" s="203"/>
      <c r="N36" s="199"/>
      <c r="O36" s="201"/>
      <c r="P36" s="201"/>
      <c r="Q36" s="201"/>
      <c r="R36" s="203"/>
      <c r="S36" s="199"/>
      <c r="T36" s="203"/>
      <c r="U36" s="203"/>
      <c r="V36" s="199"/>
      <c r="W36" s="201"/>
      <c r="X36" s="201"/>
      <c r="Y36" s="201"/>
      <c r="Z36" s="203"/>
      <c r="AA36" s="199"/>
      <c r="AB36" s="203"/>
      <c r="AC36" s="203"/>
      <c r="AD36" s="3"/>
      <c r="AE36" s="3"/>
      <c r="AF36" s="3"/>
      <c r="AG36" s="3"/>
      <c r="AH36" s="3"/>
      <c r="AI36" s="3"/>
      <c r="AJ36" s="3"/>
      <c r="AK36" s="3"/>
      <c r="AL36" s="3"/>
      <c r="AM36" s="3"/>
      <c r="AN36" s="3"/>
      <c r="AO36" s="3"/>
      <c r="AP36" s="3"/>
      <c r="AQ36" s="3"/>
      <c r="AR36" s="3"/>
    </row>
    <row r="37" spans="1:44" x14ac:dyDescent="0.3">
      <c r="A37" s="133"/>
      <c r="B37" s="159"/>
      <c r="C37" s="134"/>
      <c r="D37" s="134"/>
      <c r="E37" s="213"/>
      <c r="F37" s="200"/>
      <c r="G37" s="202"/>
      <c r="H37" s="202"/>
      <c r="I37" s="202"/>
      <c r="J37" s="202"/>
      <c r="K37" s="200"/>
      <c r="L37" s="202"/>
      <c r="M37" s="202"/>
      <c r="N37" s="200"/>
      <c r="O37" s="202"/>
      <c r="P37" s="202"/>
      <c r="Q37" s="202"/>
      <c r="R37" s="202"/>
      <c r="S37" s="200"/>
      <c r="T37" s="202"/>
      <c r="U37" s="202"/>
      <c r="V37" s="200"/>
      <c r="W37" s="202"/>
      <c r="X37" s="202"/>
      <c r="Y37" s="202"/>
      <c r="Z37" s="202"/>
      <c r="AA37" s="200"/>
      <c r="AB37" s="202"/>
      <c r="AC37" s="202"/>
      <c r="AD37" s="3"/>
      <c r="AE37" s="3"/>
      <c r="AF37" s="3"/>
      <c r="AG37" s="3"/>
      <c r="AH37" s="3"/>
      <c r="AI37" s="3"/>
      <c r="AJ37" s="3"/>
      <c r="AK37" s="3"/>
      <c r="AL37" s="3"/>
      <c r="AM37" s="3"/>
      <c r="AN37" s="3"/>
      <c r="AO37" s="3"/>
      <c r="AP37" s="3"/>
      <c r="AQ37" s="3"/>
      <c r="AR37" s="3"/>
    </row>
    <row r="38" spans="1:44" x14ac:dyDescent="0.3">
      <c r="A38" s="133"/>
      <c r="B38" s="159"/>
      <c r="C38" s="134"/>
      <c r="D38" s="134"/>
      <c r="E38" s="213"/>
      <c r="F38" s="200"/>
      <c r="G38" s="202"/>
      <c r="H38" s="202"/>
      <c r="I38" s="202"/>
      <c r="J38" s="202"/>
      <c r="K38" s="200"/>
      <c r="L38" s="202"/>
      <c r="M38" s="202"/>
      <c r="N38" s="200"/>
      <c r="O38" s="202"/>
      <c r="P38" s="202"/>
      <c r="Q38" s="202"/>
      <c r="R38" s="202"/>
      <c r="S38" s="200"/>
      <c r="T38" s="202"/>
      <c r="U38" s="202"/>
      <c r="V38" s="200"/>
      <c r="W38" s="202"/>
      <c r="X38" s="202"/>
      <c r="Y38" s="202"/>
      <c r="Z38" s="202"/>
      <c r="AA38" s="200"/>
      <c r="AB38" s="202"/>
      <c r="AC38" s="202"/>
      <c r="AD38" s="3"/>
      <c r="AE38" s="3"/>
      <c r="AF38" s="3"/>
      <c r="AG38" s="3"/>
      <c r="AH38" s="3"/>
      <c r="AI38" s="3"/>
      <c r="AJ38" s="3"/>
      <c r="AK38" s="3"/>
      <c r="AL38" s="3"/>
      <c r="AM38" s="3"/>
      <c r="AN38" s="3"/>
      <c r="AO38" s="3"/>
      <c r="AP38" s="3"/>
      <c r="AQ38" s="3"/>
      <c r="AR38" s="3"/>
    </row>
    <row r="39" spans="1:44" ht="16.5" customHeight="1" x14ac:dyDescent="0.3">
      <c r="A39" s="133">
        <v>11</v>
      </c>
      <c r="B39" s="159" t="str">
        <f>IF('2. Identificación del Riesgo'!B39:B41="","",'2. Identificación del Riesgo'!B39:B41)</f>
        <v/>
      </c>
      <c r="C39" s="134" t="str">
        <f>IF('2. Identificación del Riesgo'!G39:G41="","",'2. Identificación del Riesgo'!G39:G41)</f>
        <v/>
      </c>
      <c r="D39" s="134" t="str">
        <f>IF('2. Identificación del Riesgo'!H39:H41="","",'2. Identificación del Riesgo'!H39:H41)</f>
        <v/>
      </c>
      <c r="E39" s="213" t="str">
        <f>IF('7. Mapa de Riesgos General'!AO39:AO41="","",'7. Mapa de Riesgos General'!AO39:AO41)</f>
        <v/>
      </c>
      <c r="F39" s="199"/>
      <c r="G39" s="201"/>
      <c r="H39" s="201"/>
      <c r="I39" s="201"/>
      <c r="J39" s="203"/>
      <c r="K39" s="199"/>
      <c r="L39" s="203"/>
      <c r="M39" s="203"/>
      <c r="N39" s="199"/>
      <c r="O39" s="201"/>
      <c r="P39" s="201"/>
      <c r="Q39" s="201"/>
      <c r="R39" s="203"/>
      <c r="S39" s="199"/>
      <c r="T39" s="203"/>
      <c r="U39" s="203"/>
      <c r="V39" s="199"/>
      <c r="W39" s="201"/>
      <c r="X39" s="201"/>
      <c r="Y39" s="201"/>
      <c r="Z39" s="203"/>
      <c r="AA39" s="199"/>
      <c r="AB39" s="203"/>
      <c r="AC39" s="203"/>
      <c r="AD39" s="3"/>
      <c r="AE39" s="3"/>
      <c r="AF39" s="3"/>
      <c r="AG39" s="3"/>
      <c r="AH39" s="3"/>
      <c r="AI39" s="3"/>
      <c r="AJ39" s="3"/>
      <c r="AK39" s="3"/>
      <c r="AL39" s="3"/>
      <c r="AM39" s="3"/>
      <c r="AN39" s="3"/>
      <c r="AO39" s="3"/>
      <c r="AP39" s="3"/>
      <c r="AQ39" s="3"/>
      <c r="AR39" s="3"/>
    </row>
    <row r="40" spans="1:44" x14ac:dyDescent="0.3">
      <c r="A40" s="133"/>
      <c r="B40" s="159"/>
      <c r="C40" s="134"/>
      <c r="D40" s="134"/>
      <c r="E40" s="213"/>
      <c r="F40" s="200"/>
      <c r="G40" s="202"/>
      <c r="H40" s="202"/>
      <c r="I40" s="202"/>
      <c r="J40" s="202"/>
      <c r="K40" s="200"/>
      <c r="L40" s="202"/>
      <c r="M40" s="202"/>
      <c r="N40" s="200"/>
      <c r="O40" s="202"/>
      <c r="P40" s="202"/>
      <c r="Q40" s="202"/>
      <c r="R40" s="202"/>
      <c r="S40" s="200"/>
      <c r="T40" s="202"/>
      <c r="U40" s="202"/>
      <c r="V40" s="200"/>
      <c r="W40" s="202"/>
      <c r="X40" s="202"/>
      <c r="Y40" s="202"/>
      <c r="Z40" s="202"/>
      <c r="AA40" s="200"/>
      <c r="AB40" s="202"/>
      <c r="AC40" s="202"/>
      <c r="AD40" s="3"/>
      <c r="AE40" s="3"/>
      <c r="AF40" s="3"/>
      <c r="AG40" s="3"/>
      <c r="AH40" s="3"/>
      <c r="AI40" s="3"/>
      <c r="AJ40" s="3"/>
      <c r="AK40" s="3"/>
      <c r="AL40" s="3"/>
      <c r="AM40" s="3"/>
      <c r="AN40" s="3"/>
      <c r="AO40" s="3"/>
      <c r="AP40" s="3"/>
      <c r="AQ40" s="3"/>
      <c r="AR40" s="3"/>
    </row>
    <row r="41" spans="1:44" x14ac:dyDescent="0.3">
      <c r="A41" s="133"/>
      <c r="B41" s="159"/>
      <c r="C41" s="134"/>
      <c r="D41" s="134"/>
      <c r="E41" s="213"/>
      <c r="F41" s="200"/>
      <c r="G41" s="202"/>
      <c r="H41" s="202"/>
      <c r="I41" s="202"/>
      <c r="J41" s="202"/>
      <c r="K41" s="200"/>
      <c r="L41" s="202"/>
      <c r="M41" s="202"/>
      <c r="N41" s="200"/>
      <c r="O41" s="202"/>
      <c r="P41" s="202"/>
      <c r="Q41" s="202"/>
      <c r="R41" s="202"/>
      <c r="S41" s="200"/>
      <c r="T41" s="202"/>
      <c r="U41" s="202"/>
      <c r="V41" s="200"/>
      <c r="W41" s="202"/>
      <c r="X41" s="202"/>
      <c r="Y41" s="202"/>
      <c r="Z41" s="202"/>
      <c r="AA41" s="200"/>
      <c r="AB41" s="202"/>
      <c r="AC41" s="202"/>
      <c r="AD41" s="3"/>
      <c r="AE41" s="3"/>
      <c r="AF41" s="3"/>
      <c r="AG41" s="3"/>
      <c r="AH41" s="3"/>
      <c r="AI41" s="3"/>
      <c r="AJ41" s="3"/>
      <c r="AK41" s="3"/>
      <c r="AL41" s="3"/>
      <c r="AM41" s="3"/>
      <c r="AN41" s="3"/>
      <c r="AO41" s="3"/>
      <c r="AP41" s="3"/>
      <c r="AQ41" s="3"/>
      <c r="AR41" s="3"/>
    </row>
    <row r="42" spans="1:44" ht="16.5" customHeight="1" x14ac:dyDescent="0.3">
      <c r="A42" s="133">
        <v>12</v>
      </c>
      <c r="B42" s="159" t="str">
        <f>IF('2. Identificación del Riesgo'!B42:B44="","",'2. Identificación del Riesgo'!B42:B44)</f>
        <v/>
      </c>
      <c r="C42" s="134" t="str">
        <f>IF('2. Identificación del Riesgo'!G42:G44="","",'2. Identificación del Riesgo'!G42:G44)</f>
        <v/>
      </c>
      <c r="D42" s="134" t="str">
        <f>IF('2. Identificación del Riesgo'!H42:H44="","",'2. Identificación del Riesgo'!H42:H44)</f>
        <v/>
      </c>
      <c r="E42" s="213" t="str">
        <f>IF('7. Mapa de Riesgos General'!AO42:AO44="","",'7. Mapa de Riesgos General'!AO42:AO44)</f>
        <v/>
      </c>
      <c r="F42" s="199"/>
      <c r="G42" s="201"/>
      <c r="H42" s="201"/>
      <c r="I42" s="201"/>
      <c r="J42" s="203"/>
      <c r="K42" s="199"/>
      <c r="L42" s="203"/>
      <c r="M42" s="203"/>
      <c r="N42" s="199"/>
      <c r="O42" s="201"/>
      <c r="P42" s="201"/>
      <c r="Q42" s="201"/>
      <c r="R42" s="203"/>
      <c r="S42" s="199"/>
      <c r="T42" s="203"/>
      <c r="U42" s="203"/>
      <c r="V42" s="199"/>
      <c r="W42" s="201"/>
      <c r="X42" s="201"/>
      <c r="Y42" s="201"/>
      <c r="Z42" s="203"/>
      <c r="AA42" s="199"/>
      <c r="AB42" s="203"/>
      <c r="AC42" s="203"/>
      <c r="AD42" s="3"/>
      <c r="AE42" s="3"/>
      <c r="AF42" s="3"/>
      <c r="AG42" s="3"/>
      <c r="AH42" s="3"/>
      <c r="AI42" s="3"/>
      <c r="AJ42" s="3"/>
      <c r="AK42" s="3"/>
      <c r="AL42" s="3"/>
      <c r="AM42" s="3"/>
      <c r="AN42" s="3"/>
      <c r="AO42" s="3"/>
      <c r="AP42" s="3"/>
      <c r="AQ42" s="3"/>
      <c r="AR42" s="3"/>
    </row>
    <row r="43" spans="1:44" x14ac:dyDescent="0.3">
      <c r="A43" s="133"/>
      <c r="B43" s="159"/>
      <c r="C43" s="134"/>
      <c r="D43" s="134"/>
      <c r="E43" s="213"/>
      <c r="F43" s="200"/>
      <c r="G43" s="202"/>
      <c r="H43" s="202"/>
      <c r="I43" s="202"/>
      <c r="J43" s="202"/>
      <c r="K43" s="200"/>
      <c r="L43" s="202"/>
      <c r="M43" s="202"/>
      <c r="N43" s="200"/>
      <c r="O43" s="202"/>
      <c r="P43" s="202"/>
      <c r="Q43" s="202"/>
      <c r="R43" s="202"/>
      <c r="S43" s="200"/>
      <c r="T43" s="202"/>
      <c r="U43" s="202"/>
      <c r="V43" s="200"/>
      <c r="W43" s="202"/>
      <c r="X43" s="202"/>
      <c r="Y43" s="202"/>
      <c r="Z43" s="202"/>
      <c r="AA43" s="200"/>
      <c r="AB43" s="202"/>
      <c r="AC43" s="202"/>
      <c r="AD43" s="3"/>
      <c r="AE43" s="3"/>
      <c r="AF43" s="3"/>
      <c r="AG43" s="3"/>
      <c r="AH43" s="3"/>
      <c r="AI43" s="3"/>
      <c r="AJ43" s="3"/>
      <c r="AK43" s="3"/>
      <c r="AL43" s="3"/>
      <c r="AM43" s="3"/>
      <c r="AN43" s="3"/>
      <c r="AO43" s="3"/>
      <c r="AP43" s="3"/>
      <c r="AQ43" s="3"/>
      <c r="AR43" s="3"/>
    </row>
    <row r="44" spans="1:44" x14ac:dyDescent="0.3">
      <c r="A44" s="133"/>
      <c r="B44" s="159"/>
      <c r="C44" s="134"/>
      <c r="D44" s="134"/>
      <c r="E44" s="213"/>
      <c r="F44" s="200"/>
      <c r="G44" s="202"/>
      <c r="H44" s="202"/>
      <c r="I44" s="202"/>
      <c r="J44" s="202"/>
      <c r="K44" s="200"/>
      <c r="L44" s="202"/>
      <c r="M44" s="202"/>
      <c r="N44" s="200"/>
      <c r="O44" s="202"/>
      <c r="P44" s="202"/>
      <c r="Q44" s="202"/>
      <c r="R44" s="202"/>
      <c r="S44" s="200"/>
      <c r="T44" s="202"/>
      <c r="U44" s="202"/>
      <c r="V44" s="200"/>
      <c r="W44" s="202"/>
      <c r="X44" s="202"/>
      <c r="Y44" s="202"/>
      <c r="Z44" s="202"/>
      <c r="AA44" s="200"/>
      <c r="AB44" s="202"/>
      <c r="AC44" s="202"/>
      <c r="AD44" s="3"/>
      <c r="AE44" s="3"/>
      <c r="AF44" s="3"/>
      <c r="AG44" s="3"/>
      <c r="AH44" s="3"/>
      <c r="AI44" s="3"/>
      <c r="AJ44" s="3"/>
      <c r="AK44" s="3"/>
      <c r="AL44" s="3"/>
      <c r="AM44" s="3"/>
      <c r="AN44" s="3"/>
      <c r="AO44" s="3"/>
      <c r="AP44" s="3"/>
      <c r="AQ44" s="3"/>
      <c r="AR44" s="3"/>
    </row>
    <row r="45" spans="1:44" ht="16.5" customHeight="1" x14ac:dyDescent="0.3">
      <c r="A45" s="133">
        <v>13</v>
      </c>
      <c r="B45" s="159" t="str">
        <f>IF('2. Identificación del Riesgo'!B45:B47="","",'2. Identificación del Riesgo'!B45:B47)</f>
        <v/>
      </c>
      <c r="C45" s="134" t="str">
        <f>IF('2. Identificación del Riesgo'!G45:G47="","",'2. Identificación del Riesgo'!G45:G47)</f>
        <v/>
      </c>
      <c r="D45" s="134" t="str">
        <f>IF('2. Identificación del Riesgo'!H45:H47="","",'2. Identificación del Riesgo'!H45:H47)</f>
        <v/>
      </c>
      <c r="E45" s="213" t="str">
        <f>IF('7. Mapa de Riesgos General'!AO45:AO47="","",'7. Mapa de Riesgos General'!AO45:AO47)</f>
        <v/>
      </c>
      <c r="F45" s="199"/>
      <c r="G45" s="201"/>
      <c r="H45" s="201"/>
      <c r="I45" s="201"/>
      <c r="J45" s="203"/>
      <c r="K45" s="199"/>
      <c r="L45" s="203"/>
      <c r="M45" s="203"/>
      <c r="N45" s="199"/>
      <c r="O45" s="201"/>
      <c r="P45" s="201"/>
      <c r="Q45" s="201"/>
      <c r="R45" s="203"/>
      <c r="S45" s="199"/>
      <c r="T45" s="203"/>
      <c r="U45" s="203"/>
      <c r="V45" s="199"/>
      <c r="W45" s="201"/>
      <c r="X45" s="201"/>
      <c r="Y45" s="201"/>
      <c r="Z45" s="203"/>
      <c r="AA45" s="199"/>
      <c r="AB45" s="203"/>
      <c r="AC45" s="203"/>
      <c r="AD45" s="3"/>
      <c r="AE45" s="3"/>
      <c r="AF45" s="3"/>
      <c r="AG45" s="3"/>
      <c r="AH45" s="3"/>
      <c r="AI45" s="3"/>
      <c r="AJ45" s="3"/>
      <c r="AK45" s="3"/>
      <c r="AL45" s="3"/>
      <c r="AM45" s="3"/>
      <c r="AN45" s="3"/>
      <c r="AO45" s="3"/>
      <c r="AP45" s="3"/>
      <c r="AQ45" s="3"/>
      <c r="AR45" s="3"/>
    </row>
    <row r="46" spans="1:44" x14ac:dyDescent="0.3">
      <c r="A46" s="133"/>
      <c r="B46" s="159"/>
      <c r="C46" s="134"/>
      <c r="D46" s="134"/>
      <c r="E46" s="213"/>
      <c r="F46" s="200"/>
      <c r="G46" s="202"/>
      <c r="H46" s="202"/>
      <c r="I46" s="202"/>
      <c r="J46" s="202"/>
      <c r="K46" s="200"/>
      <c r="L46" s="202"/>
      <c r="M46" s="202"/>
      <c r="N46" s="200"/>
      <c r="O46" s="202"/>
      <c r="P46" s="202"/>
      <c r="Q46" s="202"/>
      <c r="R46" s="202"/>
      <c r="S46" s="200"/>
      <c r="T46" s="202"/>
      <c r="U46" s="202"/>
      <c r="V46" s="200"/>
      <c r="W46" s="202"/>
      <c r="X46" s="202"/>
      <c r="Y46" s="202"/>
      <c r="Z46" s="202"/>
      <c r="AA46" s="200"/>
      <c r="AB46" s="202"/>
      <c r="AC46" s="202"/>
      <c r="AD46" s="3"/>
      <c r="AE46" s="3"/>
      <c r="AF46" s="3"/>
      <c r="AG46" s="3"/>
      <c r="AH46" s="3"/>
      <c r="AI46" s="3"/>
      <c r="AJ46" s="3"/>
      <c r="AK46" s="3"/>
      <c r="AL46" s="3"/>
      <c r="AM46" s="3"/>
      <c r="AN46" s="3"/>
      <c r="AO46" s="3"/>
      <c r="AP46" s="3"/>
      <c r="AQ46" s="3"/>
      <c r="AR46" s="3"/>
    </row>
    <row r="47" spans="1:44" x14ac:dyDescent="0.3">
      <c r="A47" s="133"/>
      <c r="B47" s="159"/>
      <c r="C47" s="134"/>
      <c r="D47" s="134"/>
      <c r="E47" s="213"/>
      <c r="F47" s="200"/>
      <c r="G47" s="202"/>
      <c r="H47" s="202"/>
      <c r="I47" s="202"/>
      <c r="J47" s="202"/>
      <c r="K47" s="200"/>
      <c r="L47" s="202"/>
      <c r="M47" s="202"/>
      <c r="N47" s="200"/>
      <c r="O47" s="202"/>
      <c r="P47" s="202"/>
      <c r="Q47" s="202"/>
      <c r="R47" s="202"/>
      <c r="S47" s="200"/>
      <c r="T47" s="202"/>
      <c r="U47" s="202"/>
      <c r="V47" s="200"/>
      <c r="W47" s="202"/>
      <c r="X47" s="202"/>
      <c r="Y47" s="202"/>
      <c r="Z47" s="202"/>
      <c r="AA47" s="200"/>
      <c r="AB47" s="202"/>
      <c r="AC47" s="202"/>
      <c r="AD47" s="3"/>
      <c r="AE47" s="3"/>
      <c r="AF47" s="3"/>
      <c r="AG47" s="3"/>
      <c r="AH47" s="3"/>
      <c r="AI47" s="3"/>
      <c r="AJ47" s="3"/>
      <c r="AK47" s="3"/>
      <c r="AL47" s="3"/>
      <c r="AM47" s="3"/>
      <c r="AN47" s="3"/>
      <c r="AO47" s="3"/>
      <c r="AP47" s="3"/>
      <c r="AQ47" s="3"/>
      <c r="AR47" s="3"/>
    </row>
    <row r="48" spans="1:44" ht="16.5" customHeight="1" x14ac:dyDescent="0.3">
      <c r="A48" s="133">
        <v>14</v>
      </c>
      <c r="B48" s="159" t="str">
        <f>IF('2. Identificación del Riesgo'!B48:B50="","",'2. Identificación del Riesgo'!B48:B50)</f>
        <v/>
      </c>
      <c r="C48" s="134" t="str">
        <f>IF('2. Identificación del Riesgo'!G48:G50="","",'2. Identificación del Riesgo'!G48:G50)</f>
        <v/>
      </c>
      <c r="D48" s="134" t="str">
        <f>IF('2. Identificación del Riesgo'!H48:H50="","",'2. Identificación del Riesgo'!H48:H50)</f>
        <v/>
      </c>
      <c r="E48" s="213" t="str">
        <f>IF('7. Mapa de Riesgos General'!AO48:AO50="","",'7. Mapa de Riesgos General'!AO48:AO50)</f>
        <v/>
      </c>
      <c r="F48" s="199"/>
      <c r="G48" s="201"/>
      <c r="H48" s="201"/>
      <c r="I48" s="201"/>
      <c r="J48" s="203"/>
      <c r="K48" s="199"/>
      <c r="L48" s="203"/>
      <c r="M48" s="203"/>
      <c r="N48" s="199"/>
      <c r="O48" s="201"/>
      <c r="P48" s="201"/>
      <c r="Q48" s="201"/>
      <c r="R48" s="203"/>
      <c r="S48" s="199"/>
      <c r="T48" s="203"/>
      <c r="U48" s="203"/>
      <c r="V48" s="199"/>
      <c r="W48" s="201"/>
      <c r="X48" s="201"/>
      <c r="Y48" s="201"/>
      <c r="Z48" s="203"/>
      <c r="AA48" s="199"/>
      <c r="AB48" s="203"/>
      <c r="AC48" s="203"/>
      <c r="AD48" s="3"/>
      <c r="AE48" s="3"/>
      <c r="AF48" s="3"/>
      <c r="AG48" s="3"/>
      <c r="AH48" s="3"/>
      <c r="AI48" s="3"/>
      <c r="AJ48" s="3"/>
      <c r="AK48" s="3"/>
      <c r="AL48" s="3"/>
      <c r="AM48" s="3"/>
      <c r="AN48" s="3"/>
      <c r="AO48" s="3"/>
      <c r="AP48" s="3"/>
      <c r="AQ48" s="3"/>
      <c r="AR48" s="3"/>
    </row>
    <row r="49" spans="1:44" x14ac:dyDescent="0.3">
      <c r="A49" s="133"/>
      <c r="B49" s="159"/>
      <c r="C49" s="134"/>
      <c r="D49" s="134"/>
      <c r="E49" s="213"/>
      <c r="F49" s="200"/>
      <c r="G49" s="202"/>
      <c r="H49" s="202"/>
      <c r="I49" s="202"/>
      <c r="J49" s="202"/>
      <c r="K49" s="200"/>
      <c r="L49" s="202"/>
      <c r="M49" s="202"/>
      <c r="N49" s="200"/>
      <c r="O49" s="202"/>
      <c r="P49" s="202"/>
      <c r="Q49" s="202"/>
      <c r="R49" s="202"/>
      <c r="S49" s="200"/>
      <c r="T49" s="202"/>
      <c r="U49" s="202"/>
      <c r="V49" s="200"/>
      <c r="W49" s="202"/>
      <c r="X49" s="202"/>
      <c r="Y49" s="202"/>
      <c r="Z49" s="202"/>
      <c r="AA49" s="200"/>
      <c r="AB49" s="202"/>
      <c r="AC49" s="202"/>
      <c r="AD49" s="3"/>
      <c r="AE49" s="3"/>
      <c r="AF49" s="3"/>
      <c r="AG49" s="3"/>
      <c r="AH49" s="3"/>
      <c r="AI49" s="3"/>
      <c r="AJ49" s="3"/>
      <c r="AK49" s="3"/>
      <c r="AL49" s="3"/>
      <c r="AM49" s="3"/>
      <c r="AN49" s="3"/>
      <c r="AO49" s="3"/>
      <c r="AP49" s="3"/>
      <c r="AQ49" s="3"/>
      <c r="AR49" s="3"/>
    </row>
    <row r="50" spans="1:44" x14ac:dyDescent="0.3">
      <c r="A50" s="133"/>
      <c r="B50" s="159"/>
      <c r="C50" s="134"/>
      <c r="D50" s="134"/>
      <c r="E50" s="213"/>
      <c r="F50" s="200"/>
      <c r="G50" s="202"/>
      <c r="H50" s="202"/>
      <c r="I50" s="202"/>
      <c r="J50" s="202"/>
      <c r="K50" s="200"/>
      <c r="L50" s="202"/>
      <c r="M50" s="202"/>
      <c r="N50" s="200"/>
      <c r="O50" s="202"/>
      <c r="P50" s="202"/>
      <c r="Q50" s="202"/>
      <c r="R50" s="202"/>
      <c r="S50" s="200"/>
      <c r="T50" s="202"/>
      <c r="U50" s="202"/>
      <c r="V50" s="200"/>
      <c r="W50" s="202"/>
      <c r="X50" s="202"/>
      <c r="Y50" s="202"/>
      <c r="Z50" s="202"/>
      <c r="AA50" s="200"/>
      <c r="AB50" s="202"/>
      <c r="AC50" s="202"/>
      <c r="AD50" s="3"/>
      <c r="AE50" s="3"/>
      <c r="AF50" s="3"/>
      <c r="AG50" s="3"/>
      <c r="AH50" s="3"/>
      <c r="AI50" s="3"/>
      <c r="AJ50" s="3"/>
      <c r="AK50" s="3"/>
      <c r="AL50" s="3"/>
      <c r="AM50" s="3"/>
      <c r="AN50" s="3"/>
      <c r="AO50" s="3"/>
      <c r="AP50" s="3"/>
      <c r="AQ50" s="3"/>
      <c r="AR50" s="3"/>
    </row>
    <row r="51" spans="1:44" ht="16.5" customHeight="1" x14ac:dyDescent="0.3">
      <c r="A51" s="133">
        <v>15</v>
      </c>
      <c r="B51" s="159" t="str">
        <f>IF('2. Identificación del Riesgo'!B51:B53="","",'2. Identificación del Riesgo'!B51:B53)</f>
        <v/>
      </c>
      <c r="C51" s="134" t="str">
        <f>IF('2. Identificación del Riesgo'!G51:G53="","",'2. Identificación del Riesgo'!G51:G53)</f>
        <v/>
      </c>
      <c r="D51" s="134" t="str">
        <f>IF('2. Identificación del Riesgo'!H51:H53="","",'2. Identificación del Riesgo'!H51:H53)</f>
        <v/>
      </c>
      <c r="E51" s="213" t="str">
        <f>IF('7. Mapa de Riesgos General'!AO51:AO53="","",'7. Mapa de Riesgos General'!AO51:AO53)</f>
        <v/>
      </c>
      <c r="F51" s="199"/>
      <c r="G51" s="201"/>
      <c r="H51" s="201"/>
      <c r="I51" s="201"/>
      <c r="J51" s="203"/>
      <c r="K51" s="199"/>
      <c r="L51" s="203"/>
      <c r="M51" s="203"/>
      <c r="N51" s="199"/>
      <c r="O51" s="201"/>
      <c r="P51" s="201"/>
      <c r="Q51" s="201"/>
      <c r="R51" s="203"/>
      <c r="S51" s="199"/>
      <c r="T51" s="203"/>
      <c r="U51" s="203"/>
      <c r="V51" s="199"/>
      <c r="W51" s="201"/>
      <c r="X51" s="201"/>
      <c r="Y51" s="201"/>
      <c r="Z51" s="203"/>
      <c r="AA51" s="199"/>
      <c r="AB51" s="203"/>
      <c r="AC51" s="203"/>
      <c r="AD51" s="3"/>
      <c r="AE51" s="3"/>
      <c r="AF51" s="3"/>
      <c r="AG51" s="3"/>
      <c r="AH51" s="3"/>
      <c r="AI51" s="3"/>
      <c r="AJ51" s="3"/>
      <c r="AK51" s="3"/>
      <c r="AL51" s="3"/>
      <c r="AM51" s="3"/>
      <c r="AN51" s="3"/>
      <c r="AO51" s="3"/>
      <c r="AP51" s="3"/>
      <c r="AQ51" s="3"/>
      <c r="AR51" s="3"/>
    </row>
    <row r="52" spans="1:44" x14ac:dyDescent="0.3">
      <c r="A52" s="133"/>
      <c r="B52" s="159"/>
      <c r="C52" s="134"/>
      <c r="D52" s="134"/>
      <c r="E52" s="213"/>
      <c r="F52" s="200"/>
      <c r="G52" s="202"/>
      <c r="H52" s="202"/>
      <c r="I52" s="202"/>
      <c r="J52" s="202"/>
      <c r="K52" s="200"/>
      <c r="L52" s="202"/>
      <c r="M52" s="202"/>
      <c r="N52" s="200"/>
      <c r="O52" s="202"/>
      <c r="P52" s="202"/>
      <c r="Q52" s="202"/>
      <c r="R52" s="202"/>
      <c r="S52" s="200"/>
      <c r="T52" s="202"/>
      <c r="U52" s="202"/>
      <c r="V52" s="200"/>
      <c r="W52" s="202"/>
      <c r="X52" s="202"/>
      <c r="Y52" s="202"/>
      <c r="Z52" s="202"/>
      <c r="AA52" s="200"/>
      <c r="AB52" s="202"/>
      <c r="AC52" s="202"/>
      <c r="AD52" s="3"/>
      <c r="AE52" s="3"/>
      <c r="AF52" s="3"/>
      <c r="AG52" s="3"/>
      <c r="AH52" s="3"/>
      <c r="AI52" s="3"/>
      <c r="AJ52" s="3"/>
      <c r="AK52" s="3"/>
      <c r="AL52" s="3"/>
      <c r="AM52" s="3"/>
      <c r="AN52" s="3"/>
      <c r="AO52" s="3"/>
      <c r="AP52" s="3"/>
      <c r="AQ52" s="3"/>
      <c r="AR52" s="3"/>
    </row>
    <row r="53" spans="1:44" x14ac:dyDescent="0.3">
      <c r="A53" s="133"/>
      <c r="B53" s="159"/>
      <c r="C53" s="134"/>
      <c r="D53" s="134"/>
      <c r="E53" s="213"/>
      <c r="F53" s="200"/>
      <c r="G53" s="202"/>
      <c r="H53" s="202"/>
      <c r="I53" s="202"/>
      <c r="J53" s="202"/>
      <c r="K53" s="200"/>
      <c r="L53" s="202"/>
      <c r="M53" s="202"/>
      <c r="N53" s="200"/>
      <c r="O53" s="202"/>
      <c r="P53" s="202"/>
      <c r="Q53" s="202"/>
      <c r="R53" s="202"/>
      <c r="S53" s="200"/>
      <c r="T53" s="202"/>
      <c r="U53" s="202"/>
      <c r="V53" s="200"/>
      <c r="W53" s="202"/>
      <c r="X53" s="202"/>
      <c r="Y53" s="202"/>
      <c r="Z53" s="202"/>
      <c r="AA53" s="200"/>
      <c r="AB53" s="202"/>
      <c r="AC53" s="202"/>
      <c r="AD53" s="3"/>
      <c r="AE53" s="3"/>
      <c r="AF53" s="3"/>
      <c r="AG53" s="3"/>
      <c r="AH53" s="3"/>
      <c r="AI53" s="3"/>
      <c r="AJ53" s="3"/>
      <c r="AK53" s="3"/>
      <c r="AL53" s="3"/>
      <c r="AM53" s="3"/>
      <c r="AN53" s="3"/>
      <c r="AO53" s="3"/>
      <c r="AP53" s="3"/>
      <c r="AQ53" s="3"/>
      <c r="AR53" s="3"/>
    </row>
    <row r="54" spans="1:44" ht="16.5" customHeight="1" x14ac:dyDescent="0.3">
      <c r="A54" s="133">
        <v>16</v>
      </c>
      <c r="B54" s="159" t="str">
        <f>IF('2. Identificación del Riesgo'!B54:B56="","",'2. Identificación del Riesgo'!B54:B56)</f>
        <v/>
      </c>
      <c r="C54" s="134" t="str">
        <f>IF('2. Identificación del Riesgo'!G54:G56="","",'2. Identificación del Riesgo'!G54:G56)</f>
        <v/>
      </c>
      <c r="D54" s="134" t="str">
        <f>IF('2. Identificación del Riesgo'!H54:H56="","",'2. Identificación del Riesgo'!H54:H56)</f>
        <v/>
      </c>
      <c r="E54" s="213" t="str">
        <f>IF('7. Mapa de Riesgos General'!AO54:AO56="","",'7. Mapa de Riesgos General'!AO54:AO56)</f>
        <v/>
      </c>
      <c r="F54" s="199"/>
      <c r="G54" s="201"/>
      <c r="H54" s="201"/>
      <c r="I54" s="201"/>
      <c r="J54" s="203"/>
      <c r="K54" s="199"/>
      <c r="L54" s="203"/>
      <c r="M54" s="203"/>
      <c r="N54" s="199"/>
      <c r="O54" s="201"/>
      <c r="P54" s="201"/>
      <c r="Q54" s="201"/>
      <c r="R54" s="203"/>
      <c r="S54" s="199"/>
      <c r="T54" s="203"/>
      <c r="U54" s="203"/>
      <c r="V54" s="199"/>
      <c r="W54" s="201"/>
      <c r="X54" s="201"/>
      <c r="Y54" s="201"/>
      <c r="Z54" s="203"/>
      <c r="AA54" s="199"/>
      <c r="AB54" s="203"/>
      <c r="AC54" s="203"/>
      <c r="AD54" s="3"/>
      <c r="AE54" s="3"/>
      <c r="AF54" s="3"/>
      <c r="AG54" s="3"/>
      <c r="AH54" s="3"/>
      <c r="AI54" s="3"/>
      <c r="AJ54" s="3"/>
      <c r="AK54" s="3"/>
      <c r="AL54" s="3"/>
      <c r="AM54" s="3"/>
      <c r="AN54" s="3"/>
      <c r="AO54" s="3"/>
      <c r="AP54" s="3"/>
      <c r="AQ54" s="3"/>
      <c r="AR54" s="3"/>
    </row>
    <row r="55" spans="1:44" x14ac:dyDescent="0.3">
      <c r="A55" s="133"/>
      <c r="B55" s="159"/>
      <c r="C55" s="134"/>
      <c r="D55" s="134"/>
      <c r="E55" s="213"/>
      <c r="F55" s="200"/>
      <c r="G55" s="202"/>
      <c r="H55" s="202"/>
      <c r="I55" s="202"/>
      <c r="J55" s="202"/>
      <c r="K55" s="200"/>
      <c r="L55" s="202"/>
      <c r="M55" s="202"/>
      <c r="N55" s="200"/>
      <c r="O55" s="202"/>
      <c r="P55" s="202"/>
      <c r="Q55" s="202"/>
      <c r="R55" s="202"/>
      <c r="S55" s="200"/>
      <c r="T55" s="202"/>
      <c r="U55" s="202"/>
      <c r="V55" s="200"/>
      <c r="W55" s="202"/>
      <c r="X55" s="202"/>
      <c r="Y55" s="202"/>
      <c r="Z55" s="202"/>
      <c r="AA55" s="200"/>
      <c r="AB55" s="202"/>
      <c r="AC55" s="202"/>
      <c r="AD55" s="3"/>
      <c r="AE55" s="3"/>
      <c r="AF55" s="3"/>
      <c r="AG55" s="3"/>
      <c r="AH55" s="3"/>
      <c r="AI55" s="3"/>
      <c r="AJ55" s="3"/>
      <c r="AK55" s="3"/>
      <c r="AL55" s="3"/>
      <c r="AM55" s="3"/>
      <c r="AN55" s="3"/>
      <c r="AO55" s="3"/>
      <c r="AP55" s="3"/>
      <c r="AQ55" s="3"/>
      <c r="AR55" s="3"/>
    </row>
    <row r="56" spans="1:44" x14ac:dyDescent="0.3">
      <c r="A56" s="133"/>
      <c r="B56" s="159"/>
      <c r="C56" s="134"/>
      <c r="D56" s="134"/>
      <c r="E56" s="213"/>
      <c r="F56" s="200"/>
      <c r="G56" s="202"/>
      <c r="H56" s="202"/>
      <c r="I56" s="202"/>
      <c r="J56" s="202"/>
      <c r="K56" s="200"/>
      <c r="L56" s="202"/>
      <c r="M56" s="202"/>
      <c r="N56" s="200"/>
      <c r="O56" s="202"/>
      <c r="P56" s="202"/>
      <c r="Q56" s="202"/>
      <c r="R56" s="202"/>
      <c r="S56" s="200"/>
      <c r="T56" s="202"/>
      <c r="U56" s="202"/>
      <c r="V56" s="200"/>
      <c r="W56" s="202"/>
      <c r="X56" s="202"/>
      <c r="Y56" s="202"/>
      <c r="Z56" s="202"/>
      <c r="AA56" s="200"/>
      <c r="AB56" s="202"/>
      <c r="AC56" s="202"/>
      <c r="AD56" s="3"/>
      <c r="AE56" s="3"/>
      <c r="AF56" s="3"/>
      <c r="AG56" s="3"/>
      <c r="AH56" s="3"/>
      <c r="AI56" s="3"/>
      <c r="AJ56" s="3"/>
      <c r="AK56" s="3"/>
      <c r="AL56" s="3"/>
      <c r="AM56" s="3"/>
      <c r="AN56" s="3"/>
      <c r="AO56" s="3"/>
      <c r="AP56" s="3"/>
      <c r="AQ56" s="3"/>
      <c r="AR56" s="3"/>
    </row>
    <row r="57" spans="1:44" ht="16.5" customHeight="1" x14ac:dyDescent="0.3">
      <c r="A57" s="133">
        <v>17</v>
      </c>
      <c r="B57" s="159" t="str">
        <f>IF('2. Identificación del Riesgo'!B57:B59="","",'2. Identificación del Riesgo'!B57:B59)</f>
        <v/>
      </c>
      <c r="C57" s="134" t="str">
        <f>IF('2. Identificación del Riesgo'!G57:G59="","",'2. Identificación del Riesgo'!G57:G59)</f>
        <v/>
      </c>
      <c r="D57" s="134" t="str">
        <f>IF('2. Identificación del Riesgo'!H57:H59="","",'2. Identificación del Riesgo'!H57:H59)</f>
        <v/>
      </c>
      <c r="E57" s="213" t="str">
        <f>IF('7. Mapa de Riesgos General'!AO57:AO59="","",'7. Mapa de Riesgos General'!AO57:AO59)</f>
        <v/>
      </c>
      <c r="F57" s="199"/>
      <c r="G57" s="201"/>
      <c r="H57" s="201"/>
      <c r="I57" s="201"/>
      <c r="J57" s="203"/>
      <c r="K57" s="199"/>
      <c r="L57" s="203"/>
      <c r="M57" s="203"/>
      <c r="N57" s="199"/>
      <c r="O57" s="201"/>
      <c r="P57" s="201"/>
      <c r="Q57" s="201"/>
      <c r="R57" s="203"/>
      <c r="S57" s="199"/>
      <c r="T57" s="203"/>
      <c r="U57" s="203"/>
      <c r="V57" s="199"/>
      <c r="W57" s="201"/>
      <c r="X57" s="201"/>
      <c r="Y57" s="201"/>
      <c r="Z57" s="203"/>
      <c r="AA57" s="199"/>
      <c r="AB57" s="203"/>
      <c r="AC57" s="203"/>
      <c r="AD57" s="3"/>
      <c r="AE57" s="3"/>
      <c r="AF57" s="3"/>
      <c r="AG57" s="3"/>
      <c r="AH57" s="3"/>
      <c r="AI57" s="3"/>
      <c r="AJ57" s="3"/>
      <c r="AK57" s="3"/>
      <c r="AL57" s="3"/>
      <c r="AM57" s="3"/>
      <c r="AN57" s="3"/>
      <c r="AO57" s="3"/>
      <c r="AP57" s="3"/>
      <c r="AQ57" s="3"/>
      <c r="AR57" s="3"/>
    </row>
    <row r="58" spans="1:44" x14ac:dyDescent="0.3">
      <c r="A58" s="133"/>
      <c r="B58" s="159"/>
      <c r="C58" s="134"/>
      <c r="D58" s="134"/>
      <c r="E58" s="213"/>
      <c r="F58" s="200"/>
      <c r="G58" s="202"/>
      <c r="H58" s="202"/>
      <c r="I58" s="202"/>
      <c r="J58" s="202"/>
      <c r="K58" s="200"/>
      <c r="L58" s="202"/>
      <c r="M58" s="202"/>
      <c r="N58" s="200"/>
      <c r="O58" s="202"/>
      <c r="P58" s="202"/>
      <c r="Q58" s="202"/>
      <c r="R58" s="202"/>
      <c r="S58" s="200"/>
      <c r="T58" s="202"/>
      <c r="U58" s="202"/>
      <c r="V58" s="200"/>
      <c r="W58" s="202"/>
      <c r="X58" s="202"/>
      <c r="Y58" s="202"/>
      <c r="Z58" s="202"/>
      <c r="AA58" s="200"/>
      <c r="AB58" s="202"/>
      <c r="AC58" s="202"/>
      <c r="AD58" s="3"/>
      <c r="AE58" s="3"/>
      <c r="AF58" s="3"/>
      <c r="AG58" s="3"/>
      <c r="AH58" s="3"/>
      <c r="AI58" s="3"/>
      <c r="AJ58" s="3"/>
      <c r="AK58" s="3"/>
      <c r="AL58" s="3"/>
      <c r="AM58" s="3"/>
      <c r="AN58" s="3"/>
      <c r="AO58" s="3"/>
      <c r="AP58" s="3"/>
      <c r="AQ58" s="3"/>
      <c r="AR58" s="3"/>
    </row>
    <row r="59" spans="1:44" x14ac:dyDescent="0.3">
      <c r="A59" s="133"/>
      <c r="B59" s="159"/>
      <c r="C59" s="134"/>
      <c r="D59" s="134"/>
      <c r="E59" s="213"/>
      <c r="F59" s="200"/>
      <c r="G59" s="202"/>
      <c r="H59" s="202"/>
      <c r="I59" s="202"/>
      <c r="J59" s="202"/>
      <c r="K59" s="200"/>
      <c r="L59" s="202"/>
      <c r="M59" s="202"/>
      <c r="N59" s="200"/>
      <c r="O59" s="202"/>
      <c r="P59" s="202"/>
      <c r="Q59" s="202"/>
      <c r="R59" s="202"/>
      <c r="S59" s="200"/>
      <c r="T59" s="202"/>
      <c r="U59" s="202"/>
      <c r="V59" s="200"/>
      <c r="W59" s="202"/>
      <c r="X59" s="202"/>
      <c r="Y59" s="202"/>
      <c r="Z59" s="202"/>
      <c r="AA59" s="200"/>
      <c r="AB59" s="202"/>
      <c r="AC59" s="202"/>
      <c r="AD59" s="3"/>
      <c r="AE59" s="3"/>
      <c r="AF59" s="3"/>
      <c r="AG59" s="3"/>
      <c r="AH59" s="3"/>
      <c r="AI59" s="3"/>
      <c r="AJ59" s="3"/>
      <c r="AK59" s="3"/>
      <c r="AL59" s="3"/>
      <c r="AM59" s="3"/>
      <c r="AN59" s="3"/>
      <c r="AO59" s="3"/>
      <c r="AP59" s="3"/>
      <c r="AQ59" s="3"/>
      <c r="AR59" s="3"/>
    </row>
    <row r="60" spans="1:44" ht="16.5" customHeight="1" x14ac:dyDescent="0.3">
      <c r="A60" s="133">
        <v>18</v>
      </c>
      <c r="B60" s="159" t="str">
        <f>IF('2. Identificación del Riesgo'!B60:B62="","",'2. Identificación del Riesgo'!B60:B62)</f>
        <v/>
      </c>
      <c r="C60" s="134" t="str">
        <f>IF('2. Identificación del Riesgo'!G60:G62="","",'2. Identificación del Riesgo'!G60:G62)</f>
        <v/>
      </c>
      <c r="D60" s="134" t="str">
        <f>IF('2. Identificación del Riesgo'!H60:H62="","",'2. Identificación del Riesgo'!H60:H62)</f>
        <v/>
      </c>
      <c r="E60" s="213" t="str">
        <f>IF('7. Mapa de Riesgos General'!AO60:AO62="","",'7. Mapa de Riesgos General'!AO60:AO62)</f>
        <v/>
      </c>
      <c r="F60" s="199"/>
      <c r="G60" s="201"/>
      <c r="H60" s="201"/>
      <c r="I60" s="201"/>
      <c r="J60" s="203"/>
      <c r="K60" s="199"/>
      <c r="L60" s="203"/>
      <c r="M60" s="203"/>
      <c r="N60" s="199"/>
      <c r="O60" s="201"/>
      <c r="P60" s="201"/>
      <c r="Q60" s="201"/>
      <c r="R60" s="203"/>
      <c r="S60" s="199"/>
      <c r="T60" s="203"/>
      <c r="U60" s="203"/>
      <c r="V60" s="199"/>
      <c r="W60" s="201"/>
      <c r="X60" s="201"/>
      <c r="Y60" s="201"/>
      <c r="Z60" s="203"/>
      <c r="AA60" s="199"/>
      <c r="AB60" s="203"/>
      <c r="AC60" s="203"/>
      <c r="AD60" s="3"/>
      <c r="AE60" s="3"/>
      <c r="AF60" s="3"/>
      <c r="AG60" s="3"/>
      <c r="AH60" s="3"/>
      <c r="AI60" s="3"/>
      <c r="AJ60" s="3"/>
      <c r="AK60" s="3"/>
      <c r="AL60" s="3"/>
      <c r="AM60" s="3"/>
      <c r="AN60" s="3"/>
      <c r="AO60" s="3"/>
      <c r="AP60" s="3"/>
      <c r="AQ60" s="3"/>
      <c r="AR60" s="3"/>
    </row>
    <row r="61" spans="1:44" x14ac:dyDescent="0.3">
      <c r="A61" s="133"/>
      <c r="B61" s="159"/>
      <c r="C61" s="134"/>
      <c r="D61" s="134"/>
      <c r="E61" s="213"/>
      <c r="F61" s="200"/>
      <c r="G61" s="202"/>
      <c r="H61" s="202"/>
      <c r="I61" s="202"/>
      <c r="J61" s="202"/>
      <c r="K61" s="200"/>
      <c r="L61" s="202"/>
      <c r="M61" s="202"/>
      <c r="N61" s="200"/>
      <c r="O61" s="202"/>
      <c r="P61" s="202"/>
      <c r="Q61" s="202"/>
      <c r="R61" s="202"/>
      <c r="S61" s="200"/>
      <c r="T61" s="202"/>
      <c r="U61" s="202"/>
      <c r="V61" s="200"/>
      <c r="W61" s="202"/>
      <c r="X61" s="202"/>
      <c r="Y61" s="202"/>
      <c r="Z61" s="202"/>
      <c r="AA61" s="200"/>
      <c r="AB61" s="202"/>
      <c r="AC61" s="202"/>
      <c r="AD61" s="3"/>
      <c r="AE61" s="3"/>
      <c r="AF61" s="3"/>
      <c r="AG61" s="3"/>
      <c r="AH61" s="3"/>
      <c r="AI61" s="3"/>
      <c r="AJ61" s="3"/>
      <c r="AK61" s="3"/>
      <c r="AL61" s="3"/>
      <c r="AM61" s="3"/>
      <c r="AN61" s="3"/>
      <c r="AO61" s="3"/>
      <c r="AP61" s="3"/>
      <c r="AQ61" s="3"/>
      <c r="AR61" s="3"/>
    </row>
    <row r="62" spans="1:44" x14ac:dyDescent="0.3">
      <c r="A62" s="133"/>
      <c r="B62" s="159"/>
      <c r="C62" s="134"/>
      <c r="D62" s="134"/>
      <c r="E62" s="213"/>
      <c r="F62" s="200"/>
      <c r="G62" s="202"/>
      <c r="H62" s="202"/>
      <c r="I62" s="202"/>
      <c r="J62" s="202"/>
      <c r="K62" s="200"/>
      <c r="L62" s="202"/>
      <c r="M62" s="202"/>
      <c r="N62" s="200"/>
      <c r="O62" s="202"/>
      <c r="P62" s="202"/>
      <c r="Q62" s="202"/>
      <c r="R62" s="202"/>
      <c r="S62" s="200"/>
      <c r="T62" s="202"/>
      <c r="U62" s="202"/>
      <c r="V62" s="200"/>
      <c r="W62" s="202"/>
      <c r="X62" s="202"/>
      <c r="Y62" s="202"/>
      <c r="Z62" s="202"/>
      <c r="AA62" s="200"/>
      <c r="AB62" s="202"/>
      <c r="AC62" s="202"/>
      <c r="AD62" s="3"/>
      <c r="AE62" s="3"/>
      <c r="AF62" s="3"/>
      <c r="AG62" s="3"/>
      <c r="AH62" s="3"/>
      <c r="AI62" s="3"/>
      <c r="AJ62" s="3"/>
      <c r="AK62" s="3"/>
      <c r="AL62" s="3"/>
      <c r="AM62" s="3"/>
      <c r="AN62" s="3"/>
      <c r="AO62" s="3"/>
      <c r="AP62" s="3"/>
      <c r="AQ62" s="3"/>
      <c r="AR62" s="3"/>
    </row>
    <row r="63" spans="1:44" ht="16.5" customHeight="1" x14ac:dyDescent="0.3">
      <c r="A63" s="133">
        <v>19</v>
      </c>
      <c r="B63" s="159" t="str">
        <f>IF('2. Identificación del Riesgo'!B63:B65="","",'2. Identificación del Riesgo'!B63:B65)</f>
        <v/>
      </c>
      <c r="C63" s="134" t="str">
        <f>IF('2. Identificación del Riesgo'!G63:G65="","",'2. Identificación del Riesgo'!G63:G65)</f>
        <v/>
      </c>
      <c r="D63" s="134" t="str">
        <f>IF('2. Identificación del Riesgo'!H63:H65="","",'2. Identificación del Riesgo'!H63:H65)</f>
        <v/>
      </c>
      <c r="E63" s="213" t="str">
        <f>IF('7. Mapa de Riesgos General'!AO63:AO65="","",'7. Mapa de Riesgos General'!AO63:AO65)</f>
        <v/>
      </c>
      <c r="F63" s="199"/>
      <c r="G63" s="201"/>
      <c r="H63" s="201"/>
      <c r="I63" s="201"/>
      <c r="J63" s="203"/>
      <c r="K63" s="199"/>
      <c r="L63" s="203"/>
      <c r="M63" s="203"/>
      <c r="N63" s="199"/>
      <c r="O63" s="201"/>
      <c r="P63" s="201"/>
      <c r="Q63" s="201"/>
      <c r="R63" s="203"/>
      <c r="S63" s="199"/>
      <c r="T63" s="203"/>
      <c r="U63" s="203"/>
      <c r="V63" s="199"/>
      <c r="W63" s="201"/>
      <c r="X63" s="201"/>
      <c r="Y63" s="201"/>
      <c r="Z63" s="203"/>
      <c r="AA63" s="199"/>
      <c r="AB63" s="203"/>
      <c r="AC63" s="203"/>
      <c r="AD63" s="3"/>
      <c r="AE63" s="3"/>
      <c r="AF63" s="3"/>
      <c r="AG63" s="3"/>
      <c r="AH63" s="3"/>
      <c r="AI63" s="3"/>
      <c r="AJ63" s="3"/>
      <c r="AK63" s="3"/>
      <c r="AL63" s="3"/>
      <c r="AM63" s="3"/>
      <c r="AN63" s="3"/>
      <c r="AO63" s="3"/>
      <c r="AP63" s="3"/>
      <c r="AQ63" s="3"/>
      <c r="AR63" s="3"/>
    </row>
    <row r="64" spans="1:44" x14ac:dyDescent="0.3">
      <c r="A64" s="133"/>
      <c r="B64" s="159"/>
      <c r="C64" s="134"/>
      <c r="D64" s="134"/>
      <c r="E64" s="213"/>
      <c r="F64" s="200"/>
      <c r="G64" s="202"/>
      <c r="H64" s="202"/>
      <c r="I64" s="202"/>
      <c r="J64" s="202"/>
      <c r="K64" s="200"/>
      <c r="L64" s="202"/>
      <c r="M64" s="202"/>
      <c r="N64" s="200"/>
      <c r="O64" s="202"/>
      <c r="P64" s="202"/>
      <c r="Q64" s="202"/>
      <c r="R64" s="202"/>
      <c r="S64" s="200"/>
      <c r="T64" s="202"/>
      <c r="U64" s="202"/>
      <c r="V64" s="200"/>
      <c r="W64" s="202"/>
      <c r="X64" s="202"/>
      <c r="Y64" s="202"/>
      <c r="Z64" s="202"/>
      <c r="AA64" s="200"/>
      <c r="AB64" s="202"/>
      <c r="AC64" s="202"/>
      <c r="AD64" s="3"/>
      <c r="AE64" s="3"/>
      <c r="AF64" s="3"/>
      <c r="AG64" s="3"/>
      <c r="AH64" s="3"/>
      <c r="AI64" s="3"/>
      <c r="AJ64" s="3"/>
      <c r="AK64" s="3"/>
      <c r="AL64" s="3"/>
      <c r="AM64" s="3"/>
      <c r="AN64" s="3"/>
      <c r="AO64" s="3"/>
      <c r="AP64" s="3"/>
      <c r="AQ64" s="3"/>
      <c r="AR64" s="3"/>
    </row>
    <row r="65" spans="1:44" x14ac:dyDescent="0.3">
      <c r="A65" s="133"/>
      <c r="B65" s="159"/>
      <c r="C65" s="134"/>
      <c r="D65" s="134"/>
      <c r="E65" s="213"/>
      <c r="F65" s="200"/>
      <c r="G65" s="202"/>
      <c r="H65" s="202"/>
      <c r="I65" s="202"/>
      <c r="J65" s="202"/>
      <c r="K65" s="200"/>
      <c r="L65" s="202"/>
      <c r="M65" s="202"/>
      <c r="N65" s="200"/>
      <c r="O65" s="202"/>
      <c r="P65" s="202"/>
      <c r="Q65" s="202"/>
      <c r="R65" s="202"/>
      <c r="S65" s="200"/>
      <c r="T65" s="202"/>
      <c r="U65" s="202"/>
      <c r="V65" s="200"/>
      <c r="W65" s="202"/>
      <c r="X65" s="202"/>
      <c r="Y65" s="202"/>
      <c r="Z65" s="202"/>
      <c r="AA65" s="200"/>
      <c r="AB65" s="202"/>
      <c r="AC65" s="202"/>
      <c r="AD65" s="3"/>
      <c r="AE65" s="3"/>
      <c r="AF65" s="3"/>
      <c r="AG65" s="3"/>
      <c r="AH65" s="3"/>
      <c r="AI65" s="3"/>
      <c r="AJ65" s="3"/>
      <c r="AK65" s="3"/>
      <c r="AL65" s="3"/>
      <c r="AM65" s="3"/>
      <c r="AN65" s="3"/>
      <c r="AO65" s="3"/>
      <c r="AP65" s="3"/>
      <c r="AQ65" s="3"/>
      <c r="AR65" s="3"/>
    </row>
    <row r="66" spans="1:44" ht="16.5" customHeight="1" x14ac:dyDescent="0.3">
      <c r="A66" s="133">
        <v>20</v>
      </c>
      <c r="B66" s="159" t="str">
        <f>IF('2. Identificación del Riesgo'!B66:B68="","",'2. Identificación del Riesgo'!B66:B68)</f>
        <v/>
      </c>
      <c r="C66" s="134" t="str">
        <f>IF('2. Identificación del Riesgo'!G66:G68="","",'2. Identificación del Riesgo'!G66:G68)</f>
        <v/>
      </c>
      <c r="D66" s="134" t="str">
        <f>IF('2. Identificación del Riesgo'!H66:H68="","",'2. Identificación del Riesgo'!H66:H68)</f>
        <v/>
      </c>
      <c r="E66" s="213" t="str">
        <f>IF('7. Mapa de Riesgos General'!AO66:AO68="","",'7. Mapa de Riesgos General'!AO66:AO68)</f>
        <v/>
      </c>
      <c r="F66" s="199"/>
      <c r="G66" s="201"/>
      <c r="H66" s="201"/>
      <c r="I66" s="201"/>
      <c r="J66" s="203"/>
      <c r="K66" s="199"/>
      <c r="L66" s="203"/>
      <c r="M66" s="203"/>
      <c r="N66" s="199"/>
      <c r="O66" s="201"/>
      <c r="P66" s="201"/>
      <c r="Q66" s="201"/>
      <c r="R66" s="203"/>
      <c r="S66" s="199"/>
      <c r="T66" s="203"/>
      <c r="U66" s="203"/>
      <c r="V66" s="199"/>
      <c r="W66" s="201"/>
      <c r="X66" s="201"/>
      <c r="Y66" s="201"/>
      <c r="Z66" s="203"/>
      <c r="AA66" s="199"/>
      <c r="AB66" s="203"/>
      <c r="AC66" s="203"/>
      <c r="AD66" s="3"/>
      <c r="AE66" s="3"/>
      <c r="AF66" s="3"/>
      <c r="AG66" s="3"/>
      <c r="AH66" s="3"/>
      <c r="AI66" s="3"/>
      <c r="AJ66" s="3"/>
      <c r="AK66" s="3"/>
      <c r="AL66" s="3"/>
      <c r="AM66" s="3"/>
      <c r="AN66" s="3"/>
      <c r="AO66" s="3"/>
      <c r="AP66" s="3"/>
      <c r="AQ66" s="3"/>
      <c r="AR66" s="3"/>
    </row>
    <row r="67" spans="1:44" x14ac:dyDescent="0.3">
      <c r="A67" s="133"/>
      <c r="B67" s="159"/>
      <c r="C67" s="134"/>
      <c r="D67" s="134"/>
      <c r="E67" s="213"/>
      <c r="F67" s="200"/>
      <c r="G67" s="202"/>
      <c r="H67" s="202"/>
      <c r="I67" s="202"/>
      <c r="J67" s="202"/>
      <c r="K67" s="200"/>
      <c r="L67" s="202"/>
      <c r="M67" s="202"/>
      <c r="N67" s="200"/>
      <c r="O67" s="202"/>
      <c r="P67" s="202"/>
      <c r="Q67" s="202"/>
      <c r="R67" s="202"/>
      <c r="S67" s="200"/>
      <c r="T67" s="202"/>
      <c r="U67" s="202"/>
      <c r="V67" s="200"/>
      <c r="W67" s="202"/>
      <c r="X67" s="202"/>
      <c r="Y67" s="202"/>
      <c r="Z67" s="202"/>
      <c r="AA67" s="200"/>
      <c r="AB67" s="202"/>
      <c r="AC67" s="202"/>
    </row>
    <row r="68" spans="1:44" ht="17.25" thickBot="1" x14ac:dyDescent="0.35">
      <c r="A68" s="133"/>
      <c r="B68" s="159"/>
      <c r="C68" s="134"/>
      <c r="D68" s="134"/>
      <c r="E68" s="213"/>
      <c r="F68" s="200"/>
      <c r="G68" s="202"/>
      <c r="H68" s="202"/>
      <c r="I68" s="202"/>
      <c r="J68" s="202"/>
      <c r="K68" s="200"/>
      <c r="L68" s="202"/>
      <c r="M68" s="202"/>
      <c r="N68" s="200"/>
      <c r="O68" s="202"/>
      <c r="P68" s="202"/>
      <c r="Q68" s="202"/>
      <c r="R68" s="202"/>
      <c r="S68" s="200"/>
      <c r="T68" s="202"/>
      <c r="U68" s="202"/>
      <c r="V68" s="200"/>
      <c r="W68" s="202"/>
      <c r="X68" s="202"/>
      <c r="Y68" s="202"/>
      <c r="Z68" s="202"/>
      <c r="AA68" s="200"/>
      <c r="AB68" s="202"/>
      <c r="AC68" s="202"/>
    </row>
    <row r="69" spans="1:44" ht="25.5" customHeight="1" thickBot="1" x14ac:dyDescent="0.35">
      <c r="A69" s="2"/>
      <c r="B69" s="20"/>
      <c r="C69" s="2"/>
      <c r="F69" s="40" t="str">
        <f>IFERROR(AVERAGE(F9:F68),"")</f>
        <v/>
      </c>
      <c r="K69" s="40" t="str">
        <f>IFERROR(AVERAGE(K9:K68),"")</f>
        <v/>
      </c>
      <c r="N69" s="40" t="str">
        <f>IFERROR(AVERAGE(N9:N68),"")</f>
        <v/>
      </c>
      <c r="S69" s="40" t="str">
        <f>IFERROR(AVERAGE(S9:S68),"")</f>
        <v/>
      </c>
      <c r="V69" s="40" t="str">
        <f>IFERROR(AVERAGE(V9:V68),"")</f>
        <v/>
      </c>
      <c r="AA69" s="40" t="str">
        <f>IFERROR(AVERAGE(AA9:AA68),"")</f>
        <v/>
      </c>
    </row>
    <row r="70" spans="1:44" x14ac:dyDescent="0.3"/>
    <row r="71" spans="1:44" x14ac:dyDescent="0.3"/>
    <row r="72" spans="1:44" x14ac:dyDescent="0.3"/>
    <row r="73" spans="1:44" x14ac:dyDescent="0.3"/>
    <row r="74" spans="1:44" x14ac:dyDescent="0.3"/>
    <row r="75" spans="1:44" x14ac:dyDescent="0.3"/>
    <row r="76" spans="1:44" x14ac:dyDescent="0.3"/>
    <row r="77" spans="1:44" x14ac:dyDescent="0.3"/>
    <row r="78" spans="1:44" x14ac:dyDescent="0.3"/>
    <row r="79" spans="1:44" x14ac:dyDescent="0.3"/>
  </sheetData>
  <sheetProtection algorithmName="SHA-512" hashValue="gVMC00tvR7xOygeRDlcJErfLXLZ6GQCxiN48DSUGSgbqFDnHmykLA4nQR7umhLCPq6d8kcdbh8rdfcxwJJ8/5Q==" saltValue="2dcO/zkb2iD3ngVRPSOe0A==" spinCount="100000" sheet="1" objects="1" scenarios="1" formatColumns="0" formatRows="0"/>
  <mergeCells count="601">
    <mergeCell ref="X66:X68"/>
    <mergeCell ref="X39:X41"/>
    <mergeCell ref="X42:X44"/>
    <mergeCell ref="X45:X47"/>
    <mergeCell ref="X48:X50"/>
    <mergeCell ref="X51:X53"/>
    <mergeCell ref="X54:X56"/>
    <mergeCell ref="X57:X59"/>
    <mergeCell ref="X60:X62"/>
    <mergeCell ref="X63:X65"/>
    <mergeCell ref="X12:X14"/>
    <mergeCell ref="X15:X17"/>
    <mergeCell ref="X18:X20"/>
    <mergeCell ref="X21:X23"/>
    <mergeCell ref="X24:X26"/>
    <mergeCell ref="X27:X29"/>
    <mergeCell ref="X30:X32"/>
    <mergeCell ref="X33:X35"/>
    <mergeCell ref="X36:X38"/>
    <mergeCell ref="H66:H68"/>
    <mergeCell ref="P9:P11"/>
    <mergeCell ref="P12:P14"/>
    <mergeCell ref="P15:P17"/>
    <mergeCell ref="P18:P20"/>
    <mergeCell ref="P21:P23"/>
    <mergeCell ref="P24:P26"/>
    <mergeCell ref="P27:P29"/>
    <mergeCell ref="P30:P32"/>
    <mergeCell ref="P33:P35"/>
    <mergeCell ref="P36:P38"/>
    <mergeCell ref="P39:P41"/>
    <mergeCell ref="P42:P44"/>
    <mergeCell ref="P45:P47"/>
    <mergeCell ref="P48:P50"/>
    <mergeCell ref="P51:P53"/>
    <mergeCell ref="P54:P56"/>
    <mergeCell ref="P57:P59"/>
    <mergeCell ref="P60:P62"/>
    <mergeCell ref="P63:P65"/>
    <mergeCell ref="P66:P68"/>
    <mergeCell ref="H39:H41"/>
    <mergeCell ref="H42:H44"/>
    <mergeCell ref="H45:H47"/>
    <mergeCell ref="H51:H53"/>
    <mergeCell ref="H54:H56"/>
    <mergeCell ref="H57:H59"/>
    <mergeCell ref="H60:H62"/>
    <mergeCell ref="H63:H65"/>
    <mergeCell ref="H12:H14"/>
    <mergeCell ref="H15:H17"/>
    <mergeCell ref="H18:H20"/>
    <mergeCell ref="H21:H23"/>
    <mergeCell ref="H24:H26"/>
    <mergeCell ref="H27:H29"/>
    <mergeCell ref="H30:H32"/>
    <mergeCell ref="H33:H35"/>
    <mergeCell ref="H36:H38"/>
    <mergeCell ref="E66:E68"/>
    <mergeCell ref="E39:E41"/>
    <mergeCell ref="E42:E44"/>
    <mergeCell ref="E45:E47"/>
    <mergeCell ref="E48:E50"/>
    <mergeCell ref="E51:E53"/>
    <mergeCell ref="E54:E56"/>
    <mergeCell ref="E57:E59"/>
    <mergeCell ref="E60:E62"/>
    <mergeCell ref="E63:E65"/>
    <mergeCell ref="E12:E14"/>
    <mergeCell ref="E15:E17"/>
    <mergeCell ref="E18:E20"/>
    <mergeCell ref="E21:E23"/>
    <mergeCell ref="E24:E26"/>
    <mergeCell ref="E27:E29"/>
    <mergeCell ref="E30:E32"/>
    <mergeCell ref="E33:E35"/>
    <mergeCell ref="E36:E38"/>
    <mergeCell ref="T63:T65"/>
    <mergeCell ref="U63:U65"/>
    <mergeCell ref="V63:V65"/>
    <mergeCell ref="W63:W65"/>
    <mergeCell ref="Y63:Y65"/>
    <mergeCell ref="Z63:Z65"/>
    <mergeCell ref="AA63:AA65"/>
    <mergeCell ref="AB63:AB65"/>
    <mergeCell ref="AC63:AC65"/>
    <mergeCell ref="U60:U62"/>
    <mergeCell ref="V60:V62"/>
    <mergeCell ref="W60:W62"/>
    <mergeCell ref="Y60:Y62"/>
    <mergeCell ref="Z60:Z62"/>
    <mergeCell ref="AA60:AA62"/>
    <mergeCell ref="AB60:AB62"/>
    <mergeCell ref="AC60:AC62"/>
    <mergeCell ref="A63:A65"/>
    <mergeCell ref="B63:B65"/>
    <mergeCell ref="C63:C65"/>
    <mergeCell ref="D63:D65"/>
    <mergeCell ref="F63:F65"/>
    <mergeCell ref="G63:G65"/>
    <mergeCell ref="I63:I65"/>
    <mergeCell ref="J63:J65"/>
    <mergeCell ref="K63:K65"/>
    <mergeCell ref="L63:L65"/>
    <mergeCell ref="M63:M65"/>
    <mergeCell ref="N63:N65"/>
    <mergeCell ref="O63:O65"/>
    <mergeCell ref="Q63:Q65"/>
    <mergeCell ref="R63:R65"/>
    <mergeCell ref="S63:S65"/>
    <mergeCell ref="V57:V59"/>
    <mergeCell ref="W57:W59"/>
    <mergeCell ref="Y57:Y59"/>
    <mergeCell ref="Z57:Z59"/>
    <mergeCell ref="AA57:AA59"/>
    <mergeCell ref="AB57:AB59"/>
    <mergeCell ref="AC57:AC59"/>
    <mergeCell ref="A60:A62"/>
    <mergeCell ref="B60:B62"/>
    <mergeCell ref="C60:C62"/>
    <mergeCell ref="D60:D62"/>
    <mergeCell ref="F60:F62"/>
    <mergeCell ref="G60:G62"/>
    <mergeCell ref="I60:I62"/>
    <mergeCell ref="J60:J62"/>
    <mergeCell ref="K60:K62"/>
    <mergeCell ref="L60:L62"/>
    <mergeCell ref="M60:M62"/>
    <mergeCell ref="N60:N62"/>
    <mergeCell ref="O60:O62"/>
    <mergeCell ref="Q60:Q62"/>
    <mergeCell ref="R60:R62"/>
    <mergeCell ref="S60:S62"/>
    <mergeCell ref="T60:T62"/>
    <mergeCell ref="W54:W56"/>
    <mergeCell ref="Y54:Y56"/>
    <mergeCell ref="Z54:Z56"/>
    <mergeCell ref="AA54:AA56"/>
    <mergeCell ref="AB54:AB56"/>
    <mergeCell ref="AC54:AC56"/>
    <mergeCell ref="A57:A59"/>
    <mergeCell ref="B57:B59"/>
    <mergeCell ref="C57:C59"/>
    <mergeCell ref="D57:D59"/>
    <mergeCell ref="F57:F59"/>
    <mergeCell ref="G57:G59"/>
    <mergeCell ref="I57:I59"/>
    <mergeCell ref="J57:J59"/>
    <mergeCell ref="K57:K59"/>
    <mergeCell ref="L57:L59"/>
    <mergeCell ref="M57:M59"/>
    <mergeCell ref="N57:N59"/>
    <mergeCell ref="O57:O59"/>
    <mergeCell ref="Q57:Q59"/>
    <mergeCell ref="R57:R59"/>
    <mergeCell ref="S57:S59"/>
    <mergeCell ref="T57:T59"/>
    <mergeCell ref="U57:U59"/>
    <mergeCell ref="Y51:Y53"/>
    <mergeCell ref="Z51:Z53"/>
    <mergeCell ref="AA51:AA53"/>
    <mergeCell ref="AB51:AB53"/>
    <mergeCell ref="AC51:AC53"/>
    <mergeCell ref="A54:A56"/>
    <mergeCell ref="B54:B56"/>
    <mergeCell ref="C54:C56"/>
    <mergeCell ref="D54:D56"/>
    <mergeCell ref="F54:F56"/>
    <mergeCell ref="G54:G56"/>
    <mergeCell ref="I54:I56"/>
    <mergeCell ref="J54:J56"/>
    <mergeCell ref="K54:K56"/>
    <mergeCell ref="L54:L56"/>
    <mergeCell ref="M54:M56"/>
    <mergeCell ref="N54:N56"/>
    <mergeCell ref="O54:O56"/>
    <mergeCell ref="Q54:Q56"/>
    <mergeCell ref="R54:R56"/>
    <mergeCell ref="S54:S56"/>
    <mergeCell ref="T54:T56"/>
    <mergeCell ref="U54:U56"/>
    <mergeCell ref="V54:V56"/>
    <mergeCell ref="AB1:AC1"/>
    <mergeCell ref="AB2:AC2"/>
    <mergeCell ref="AB3:AC3"/>
    <mergeCell ref="AB4:AC4"/>
    <mergeCell ref="A51:A53"/>
    <mergeCell ref="B51:B53"/>
    <mergeCell ref="C51:C53"/>
    <mergeCell ref="D51:D53"/>
    <mergeCell ref="F51:F53"/>
    <mergeCell ref="G51:G53"/>
    <mergeCell ref="I51:I53"/>
    <mergeCell ref="J51:J53"/>
    <mergeCell ref="K51:K53"/>
    <mergeCell ref="L51:L53"/>
    <mergeCell ref="M51:M53"/>
    <mergeCell ref="N51:N53"/>
    <mergeCell ref="O51:O53"/>
    <mergeCell ref="Q51:Q53"/>
    <mergeCell ref="R51:R53"/>
    <mergeCell ref="S51:S53"/>
    <mergeCell ref="T51:T53"/>
    <mergeCell ref="U51:U53"/>
    <mergeCell ref="V51:V53"/>
    <mergeCell ref="W51:W53"/>
    <mergeCell ref="U48:U50"/>
    <mergeCell ref="V48:V50"/>
    <mergeCell ref="W48:W50"/>
    <mergeCell ref="Y48:Y50"/>
    <mergeCell ref="Z48:Z50"/>
    <mergeCell ref="AA48:AA50"/>
    <mergeCell ref="AB48:AB50"/>
    <mergeCell ref="AC48:AC50"/>
    <mergeCell ref="V45:V47"/>
    <mergeCell ref="W45:W47"/>
    <mergeCell ref="Y45:Y47"/>
    <mergeCell ref="Z45:Z47"/>
    <mergeCell ref="AA45:AA47"/>
    <mergeCell ref="AB45:AB47"/>
    <mergeCell ref="AC45:AC47"/>
    <mergeCell ref="U45:U47"/>
    <mergeCell ref="A48:A50"/>
    <mergeCell ref="B48:B50"/>
    <mergeCell ref="C48:C50"/>
    <mergeCell ref="D48:D50"/>
    <mergeCell ref="F48:F50"/>
    <mergeCell ref="G48:G50"/>
    <mergeCell ref="I48:I50"/>
    <mergeCell ref="J48:J50"/>
    <mergeCell ref="K48:K50"/>
    <mergeCell ref="H48:H50"/>
    <mergeCell ref="L48:L50"/>
    <mergeCell ref="M48:M50"/>
    <mergeCell ref="N48:N50"/>
    <mergeCell ref="O48:O50"/>
    <mergeCell ref="Q48:Q50"/>
    <mergeCell ref="R48:R50"/>
    <mergeCell ref="S48:S50"/>
    <mergeCell ref="T48:T50"/>
    <mergeCell ref="L45:L47"/>
    <mergeCell ref="M45:M47"/>
    <mergeCell ref="N45:N47"/>
    <mergeCell ref="O45:O47"/>
    <mergeCell ref="Q45:Q47"/>
    <mergeCell ref="R45:R47"/>
    <mergeCell ref="S45:S47"/>
    <mergeCell ref="T45:T47"/>
    <mergeCell ref="A45:A47"/>
    <mergeCell ref="B45:B47"/>
    <mergeCell ref="C45:C47"/>
    <mergeCell ref="D45:D47"/>
    <mergeCell ref="F45:F47"/>
    <mergeCell ref="G45:G47"/>
    <mergeCell ref="I45:I47"/>
    <mergeCell ref="J45:J47"/>
    <mergeCell ref="K45:K47"/>
    <mergeCell ref="T42:T44"/>
    <mergeCell ref="U42:U44"/>
    <mergeCell ref="V42:V44"/>
    <mergeCell ref="W42:W44"/>
    <mergeCell ref="Y42:Y44"/>
    <mergeCell ref="Z42:Z44"/>
    <mergeCell ref="AA42:AA44"/>
    <mergeCell ref="AB42:AB44"/>
    <mergeCell ref="AC42:AC44"/>
    <mergeCell ref="U39:U41"/>
    <mergeCell ref="V39:V41"/>
    <mergeCell ref="W39:W41"/>
    <mergeCell ref="Y39:Y41"/>
    <mergeCell ref="Z39:Z41"/>
    <mergeCell ref="AA39:AA41"/>
    <mergeCell ref="AB39:AB41"/>
    <mergeCell ref="AC39:AC41"/>
    <mergeCell ref="A42:A44"/>
    <mergeCell ref="B42:B44"/>
    <mergeCell ref="C42:C44"/>
    <mergeCell ref="D42:D44"/>
    <mergeCell ref="F42:F44"/>
    <mergeCell ref="G42:G44"/>
    <mergeCell ref="I42:I44"/>
    <mergeCell ref="J42:J44"/>
    <mergeCell ref="K42:K44"/>
    <mergeCell ref="L42:L44"/>
    <mergeCell ref="M42:M44"/>
    <mergeCell ref="N42:N44"/>
    <mergeCell ref="O42:O44"/>
    <mergeCell ref="Q42:Q44"/>
    <mergeCell ref="R42:R44"/>
    <mergeCell ref="S42:S44"/>
    <mergeCell ref="V36:V38"/>
    <mergeCell ref="W36:W38"/>
    <mergeCell ref="Y36:Y38"/>
    <mergeCell ref="Z36:Z38"/>
    <mergeCell ref="AA36:AA38"/>
    <mergeCell ref="AB36:AB38"/>
    <mergeCell ref="AC36:AC38"/>
    <mergeCell ref="A39:A41"/>
    <mergeCell ref="B39:B41"/>
    <mergeCell ref="C39:C41"/>
    <mergeCell ref="D39:D41"/>
    <mergeCell ref="F39:F41"/>
    <mergeCell ref="G39:G41"/>
    <mergeCell ref="I39:I41"/>
    <mergeCell ref="J39:J41"/>
    <mergeCell ref="K39:K41"/>
    <mergeCell ref="L39:L41"/>
    <mergeCell ref="M39:M41"/>
    <mergeCell ref="N39:N41"/>
    <mergeCell ref="O39:O41"/>
    <mergeCell ref="Q39:Q41"/>
    <mergeCell ref="R39:R41"/>
    <mergeCell ref="S39:S41"/>
    <mergeCell ref="T39:T41"/>
    <mergeCell ref="L36:L38"/>
    <mergeCell ref="M36:M38"/>
    <mergeCell ref="N36:N38"/>
    <mergeCell ref="O36:O38"/>
    <mergeCell ref="Q36:Q38"/>
    <mergeCell ref="R36:R38"/>
    <mergeCell ref="S36:S38"/>
    <mergeCell ref="T36:T38"/>
    <mergeCell ref="U36:U38"/>
    <mergeCell ref="A36:A38"/>
    <mergeCell ref="B36:B38"/>
    <mergeCell ref="C36:C38"/>
    <mergeCell ref="D36:D38"/>
    <mergeCell ref="F36:F38"/>
    <mergeCell ref="G36:G38"/>
    <mergeCell ref="I36:I38"/>
    <mergeCell ref="J36:J38"/>
    <mergeCell ref="K36:K38"/>
    <mergeCell ref="A6:D6"/>
    <mergeCell ref="F6:M6"/>
    <mergeCell ref="A9:A11"/>
    <mergeCell ref="B9:B11"/>
    <mergeCell ref="C9:C11"/>
    <mergeCell ref="D9:D11"/>
    <mergeCell ref="K7:M7"/>
    <mergeCell ref="A7:A8"/>
    <mergeCell ref="B7:B8"/>
    <mergeCell ref="C7:C8"/>
    <mergeCell ref="D7:D8"/>
    <mergeCell ref="F9:F11"/>
    <mergeCell ref="J9:J11"/>
    <mergeCell ref="M9:M11"/>
    <mergeCell ref="K9:K11"/>
    <mergeCell ref="E7:E8"/>
    <mergeCell ref="E9:E11"/>
    <mergeCell ref="H9:H11"/>
    <mergeCell ref="A1:B4"/>
    <mergeCell ref="C1:AA4"/>
    <mergeCell ref="A15:A17"/>
    <mergeCell ref="B15:B17"/>
    <mergeCell ref="C15:C17"/>
    <mergeCell ref="D15:D17"/>
    <mergeCell ref="F12:F14"/>
    <mergeCell ref="J12:J14"/>
    <mergeCell ref="M12:M14"/>
    <mergeCell ref="K12:K14"/>
    <mergeCell ref="L12:L14"/>
    <mergeCell ref="A12:A14"/>
    <mergeCell ref="B12:B14"/>
    <mergeCell ref="C12:C14"/>
    <mergeCell ref="D12:D14"/>
    <mergeCell ref="F15:F17"/>
    <mergeCell ref="J15:J17"/>
    <mergeCell ref="M15:M17"/>
    <mergeCell ref="G15:G17"/>
    <mergeCell ref="I15:I17"/>
    <mergeCell ref="K15:K17"/>
    <mergeCell ref="N15:N17"/>
    <mergeCell ref="L15:L17"/>
    <mergeCell ref="O15:O17"/>
    <mergeCell ref="A21:A23"/>
    <mergeCell ref="B21:B23"/>
    <mergeCell ref="C21:C23"/>
    <mergeCell ref="D21:D23"/>
    <mergeCell ref="F18:F20"/>
    <mergeCell ref="J18:J20"/>
    <mergeCell ref="M18:M20"/>
    <mergeCell ref="G18:G20"/>
    <mergeCell ref="I18:I20"/>
    <mergeCell ref="K18:K20"/>
    <mergeCell ref="L18:L20"/>
    <mergeCell ref="A18:A20"/>
    <mergeCell ref="B18:B20"/>
    <mergeCell ref="C18:C20"/>
    <mergeCell ref="D18:D20"/>
    <mergeCell ref="F21:F23"/>
    <mergeCell ref="J21:J23"/>
    <mergeCell ref="M21:M23"/>
    <mergeCell ref="G21:G23"/>
    <mergeCell ref="I21:I23"/>
    <mergeCell ref="K21:K23"/>
    <mergeCell ref="L21:L23"/>
    <mergeCell ref="A27:A29"/>
    <mergeCell ref="B27:B29"/>
    <mergeCell ref="C27:C29"/>
    <mergeCell ref="D27:D29"/>
    <mergeCell ref="F24:F26"/>
    <mergeCell ref="J24:J26"/>
    <mergeCell ref="M24:M26"/>
    <mergeCell ref="G24:G26"/>
    <mergeCell ref="I24:I26"/>
    <mergeCell ref="K24:K26"/>
    <mergeCell ref="L24:L26"/>
    <mergeCell ref="A24:A26"/>
    <mergeCell ref="B24:B26"/>
    <mergeCell ref="C24:C26"/>
    <mergeCell ref="D24:D26"/>
    <mergeCell ref="F27:F29"/>
    <mergeCell ref="J27:J29"/>
    <mergeCell ref="M27:M29"/>
    <mergeCell ref="G27:G29"/>
    <mergeCell ref="I27:I29"/>
    <mergeCell ref="K27:K29"/>
    <mergeCell ref="L27:L29"/>
    <mergeCell ref="A30:A32"/>
    <mergeCell ref="B30:B32"/>
    <mergeCell ref="C30:C32"/>
    <mergeCell ref="D30:D32"/>
    <mergeCell ref="D33:D35"/>
    <mergeCell ref="F30:F32"/>
    <mergeCell ref="J30:J32"/>
    <mergeCell ref="M30:M32"/>
    <mergeCell ref="G30:G32"/>
    <mergeCell ref="I30:I32"/>
    <mergeCell ref="K30:K32"/>
    <mergeCell ref="L30:L32"/>
    <mergeCell ref="AA66:AA68"/>
    <mergeCell ref="AB66:AB68"/>
    <mergeCell ref="AC66:AC68"/>
    <mergeCell ref="A66:A68"/>
    <mergeCell ref="B66:B68"/>
    <mergeCell ref="C66:C68"/>
    <mergeCell ref="D66:D68"/>
    <mergeCell ref="F33:F35"/>
    <mergeCell ref="J33:J35"/>
    <mergeCell ref="M33:M35"/>
    <mergeCell ref="G33:G35"/>
    <mergeCell ref="I33:I35"/>
    <mergeCell ref="K33:K35"/>
    <mergeCell ref="W33:W35"/>
    <mergeCell ref="L33:L35"/>
    <mergeCell ref="Y33:Y35"/>
    <mergeCell ref="Z33:Z35"/>
    <mergeCell ref="AA33:AA35"/>
    <mergeCell ref="AB33:AB35"/>
    <mergeCell ref="A33:A35"/>
    <mergeCell ref="B33:B35"/>
    <mergeCell ref="C33:C35"/>
    <mergeCell ref="F66:F68"/>
    <mergeCell ref="J66:J68"/>
    <mergeCell ref="M66:M68"/>
    <mergeCell ref="G66:G68"/>
    <mergeCell ref="I66:I68"/>
    <mergeCell ref="K66:K68"/>
    <mergeCell ref="Y66:Y68"/>
    <mergeCell ref="L66:L68"/>
    <mergeCell ref="Z66:Z68"/>
    <mergeCell ref="N6:U6"/>
    <mergeCell ref="V6:AC6"/>
    <mergeCell ref="N7:Q7"/>
    <mergeCell ref="S7:U7"/>
    <mergeCell ref="V7:Y7"/>
    <mergeCell ref="AA7:AC7"/>
    <mergeCell ref="G9:G11"/>
    <mergeCell ref="I9:I11"/>
    <mergeCell ref="G12:G14"/>
    <mergeCell ref="I12:I14"/>
    <mergeCell ref="F7:I7"/>
    <mergeCell ref="W12:W14"/>
    <mergeCell ref="Y12:Y14"/>
    <mergeCell ref="Z12:Z14"/>
    <mergeCell ref="AA12:AA14"/>
    <mergeCell ref="AB12:AB14"/>
    <mergeCell ref="AC12:AC14"/>
    <mergeCell ref="N9:N11"/>
    <mergeCell ref="O9:O11"/>
    <mergeCell ref="L9:L11"/>
    <mergeCell ref="AB9:AB11"/>
    <mergeCell ref="AC9:AC11"/>
    <mergeCell ref="N12:N14"/>
    <mergeCell ref="O12:O14"/>
    <mergeCell ref="Q12:Q14"/>
    <mergeCell ref="R12:R14"/>
    <mergeCell ref="S12:S14"/>
    <mergeCell ref="T12:T14"/>
    <mergeCell ref="U12:U14"/>
    <mergeCell ref="V12:V14"/>
    <mergeCell ref="U9:U11"/>
    <mergeCell ref="V9:V11"/>
    <mergeCell ref="W9:W11"/>
    <mergeCell ref="Y9:Y11"/>
    <mergeCell ref="Z9:Z11"/>
    <mergeCell ref="AA9:AA11"/>
    <mergeCell ref="Q9:Q11"/>
    <mergeCell ref="R9:R11"/>
    <mergeCell ref="S9:S11"/>
    <mergeCell ref="T9:T11"/>
    <mergeCell ref="X9:X11"/>
    <mergeCell ref="AA15:AA17"/>
    <mergeCell ref="AB15:AB17"/>
    <mergeCell ref="AC15:AC17"/>
    <mergeCell ref="N18:N20"/>
    <mergeCell ref="O18:O20"/>
    <mergeCell ref="Q18:Q20"/>
    <mergeCell ref="R18:R20"/>
    <mergeCell ref="S18:S20"/>
    <mergeCell ref="T18:T20"/>
    <mergeCell ref="U18:U20"/>
    <mergeCell ref="T15:T17"/>
    <mergeCell ref="U15:U17"/>
    <mergeCell ref="V15:V17"/>
    <mergeCell ref="W15:W17"/>
    <mergeCell ref="Y15:Y17"/>
    <mergeCell ref="Z15:Z17"/>
    <mergeCell ref="V18:V20"/>
    <mergeCell ref="W18:W20"/>
    <mergeCell ref="Y18:Y20"/>
    <mergeCell ref="Z18:Z20"/>
    <mergeCell ref="AA18:AA20"/>
    <mergeCell ref="Q15:Q17"/>
    <mergeCell ref="R15:R17"/>
    <mergeCell ref="S15:S17"/>
    <mergeCell ref="N21:N23"/>
    <mergeCell ref="O21:O23"/>
    <mergeCell ref="Q21:Q23"/>
    <mergeCell ref="R21:R23"/>
    <mergeCell ref="S21:S23"/>
    <mergeCell ref="T21:T23"/>
    <mergeCell ref="U21:U23"/>
    <mergeCell ref="V21:V23"/>
    <mergeCell ref="Z21:Z23"/>
    <mergeCell ref="W21:W23"/>
    <mergeCell ref="Y21:Y23"/>
    <mergeCell ref="AB18:AB20"/>
    <mergeCell ref="AC18:AC20"/>
    <mergeCell ref="AA21:AA23"/>
    <mergeCell ref="AB21:AB23"/>
    <mergeCell ref="AC21:AC23"/>
    <mergeCell ref="Y24:Y26"/>
    <mergeCell ref="Z24:Z26"/>
    <mergeCell ref="AA24:AA26"/>
    <mergeCell ref="AB24:AB26"/>
    <mergeCell ref="AC24:AC26"/>
    <mergeCell ref="AC33:AC35"/>
    <mergeCell ref="AB30:AB32"/>
    <mergeCell ref="AC30:AC32"/>
    <mergeCell ref="N33:N35"/>
    <mergeCell ref="O33:O35"/>
    <mergeCell ref="Q33:Q35"/>
    <mergeCell ref="R33:R35"/>
    <mergeCell ref="S33:S35"/>
    <mergeCell ref="T33:T35"/>
    <mergeCell ref="U33:U35"/>
    <mergeCell ref="V33:V35"/>
    <mergeCell ref="AA30:AA32"/>
    <mergeCell ref="V30:V32"/>
    <mergeCell ref="N30:N32"/>
    <mergeCell ref="O30:O32"/>
    <mergeCell ref="Q30:Q32"/>
    <mergeCell ref="R30:R32"/>
    <mergeCell ref="S30:S32"/>
    <mergeCell ref="T30:T32"/>
    <mergeCell ref="U30:U32"/>
    <mergeCell ref="W30:W32"/>
    <mergeCell ref="Y30:Y32"/>
    <mergeCell ref="Z30:Z32"/>
    <mergeCell ref="AA27:AA29"/>
    <mergeCell ref="AB27:AB29"/>
    <mergeCell ref="AC27:AC29"/>
    <mergeCell ref="N24:N26"/>
    <mergeCell ref="O24:O26"/>
    <mergeCell ref="Q24:Q26"/>
    <mergeCell ref="R24:R26"/>
    <mergeCell ref="S24:S26"/>
    <mergeCell ref="T24:T26"/>
    <mergeCell ref="U24:U26"/>
    <mergeCell ref="V24:V26"/>
    <mergeCell ref="W24:W26"/>
    <mergeCell ref="O27:O29"/>
    <mergeCell ref="V27:V29"/>
    <mergeCell ref="W27:W29"/>
    <mergeCell ref="Y27:Y29"/>
    <mergeCell ref="Z27:Z29"/>
    <mergeCell ref="Q27:Q29"/>
    <mergeCell ref="R27:R29"/>
    <mergeCell ref="S27:S29"/>
    <mergeCell ref="T27:T29"/>
    <mergeCell ref="U27:U29"/>
    <mergeCell ref="N27:N29"/>
    <mergeCell ref="N66:N68"/>
    <mergeCell ref="O66:O68"/>
    <mergeCell ref="Q66:Q68"/>
    <mergeCell ref="R66:R68"/>
    <mergeCell ref="S66:S68"/>
    <mergeCell ref="T66:T68"/>
    <mergeCell ref="U66:U68"/>
    <mergeCell ref="V66:V68"/>
    <mergeCell ref="W66:W6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zoomScale="80" zoomScaleNormal="80" workbookViewId="0">
      <pane ySplit="8" topLeftCell="A9" activePane="bottomLeft" state="frozen"/>
      <selection pane="bottomLeft" activeCell="G6" sqref="G6:H6"/>
    </sheetView>
  </sheetViews>
  <sheetFormatPr baseColWidth="10" defaultColWidth="11.42578125" defaultRowHeight="0" customHeight="1" zeroHeight="1" x14ac:dyDescent="0.3"/>
  <cols>
    <col min="1" max="1" width="4" style="8" bestFit="1" customWidth="1"/>
    <col min="2" max="2" width="18.140625" style="8" customWidth="1"/>
    <col min="3" max="3" width="30.85546875" style="8" customWidth="1"/>
    <col min="4" max="4" width="21.28515625" style="2" customWidth="1"/>
    <col min="5" max="5" width="12.7109375" style="2" customWidth="1"/>
    <col min="6" max="6" width="10.85546875" style="2" customWidth="1"/>
    <col min="7" max="7" width="12.7109375" style="2" customWidth="1"/>
    <col min="8" max="8" width="10.85546875" style="2" customWidth="1"/>
    <col min="9" max="9" width="12.7109375" style="2" customWidth="1"/>
    <col min="10" max="10" width="13.5703125" style="2" customWidth="1"/>
    <col min="11" max="25" width="11.42578125" style="2" customWidth="1"/>
    <col min="26" max="16384" width="11.42578125" style="4"/>
  </cols>
  <sheetData>
    <row r="1" spans="1:25" ht="16.5" customHeight="1" x14ac:dyDescent="0.3">
      <c r="A1" s="90"/>
      <c r="B1" s="92"/>
      <c r="C1" s="144" t="s">
        <v>161</v>
      </c>
      <c r="D1" s="144"/>
      <c r="E1" s="144"/>
      <c r="F1" s="144"/>
      <c r="G1" s="144"/>
      <c r="H1" s="144"/>
      <c r="I1" s="141" t="s">
        <v>262</v>
      </c>
      <c r="J1" s="143"/>
      <c r="K1" s="3"/>
      <c r="L1" s="3"/>
      <c r="M1" s="3"/>
      <c r="N1" s="3"/>
      <c r="O1" s="3"/>
      <c r="P1" s="3"/>
      <c r="Q1" s="3"/>
      <c r="R1" s="3"/>
      <c r="S1" s="3"/>
      <c r="T1" s="3"/>
      <c r="U1" s="3"/>
      <c r="V1" s="3"/>
      <c r="W1" s="3"/>
      <c r="X1" s="3"/>
      <c r="Y1" s="3"/>
    </row>
    <row r="2" spans="1:25" ht="16.5" customHeight="1" x14ac:dyDescent="0.3">
      <c r="A2" s="93"/>
      <c r="B2" s="95"/>
      <c r="C2" s="144"/>
      <c r="D2" s="144"/>
      <c r="E2" s="144"/>
      <c r="F2" s="144"/>
      <c r="G2" s="144"/>
      <c r="H2" s="144"/>
      <c r="I2" s="141" t="s">
        <v>345</v>
      </c>
      <c r="J2" s="143"/>
      <c r="K2" s="3"/>
      <c r="L2" s="3"/>
      <c r="M2" s="3"/>
      <c r="N2" s="3"/>
      <c r="O2" s="3"/>
      <c r="P2" s="3"/>
      <c r="Q2" s="3"/>
      <c r="R2" s="3"/>
      <c r="S2" s="3"/>
      <c r="T2" s="3"/>
      <c r="U2" s="3"/>
      <c r="V2" s="3"/>
      <c r="W2" s="3"/>
      <c r="X2" s="3"/>
      <c r="Y2" s="3"/>
    </row>
    <row r="3" spans="1:25" ht="16.5" x14ac:dyDescent="0.3">
      <c r="A3" s="93"/>
      <c r="B3" s="95"/>
      <c r="C3" s="144"/>
      <c r="D3" s="144"/>
      <c r="E3" s="144"/>
      <c r="F3" s="144"/>
      <c r="G3" s="144"/>
      <c r="H3" s="144"/>
      <c r="I3" s="141" t="s">
        <v>299</v>
      </c>
      <c r="J3" s="143"/>
      <c r="K3" s="3"/>
      <c r="L3" s="3"/>
      <c r="M3" s="3"/>
      <c r="N3" s="3"/>
      <c r="O3" s="3"/>
      <c r="P3" s="3"/>
      <c r="Q3" s="3"/>
      <c r="R3" s="3"/>
      <c r="S3" s="3"/>
      <c r="T3" s="3"/>
      <c r="U3" s="3"/>
      <c r="V3" s="3"/>
      <c r="W3" s="3"/>
      <c r="X3" s="3"/>
      <c r="Y3" s="3"/>
    </row>
    <row r="4" spans="1:25" ht="16.5" x14ac:dyDescent="0.3">
      <c r="A4" s="96"/>
      <c r="B4" s="98"/>
      <c r="C4" s="144"/>
      <c r="D4" s="144"/>
      <c r="E4" s="144"/>
      <c r="F4" s="144"/>
      <c r="G4" s="144"/>
      <c r="H4" s="144"/>
      <c r="I4" s="141" t="s">
        <v>344</v>
      </c>
      <c r="J4" s="143"/>
      <c r="K4" s="3"/>
      <c r="L4" s="3"/>
      <c r="M4" s="3"/>
      <c r="N4" s="3"/>
      <c r="O4" s="3"/>
      <c r="P4" s="3"/>
      <c r="Q4" s="3"/>
      <c r="R4" s="3"/>
      <c r="S4" s="3"/>
      <c r="T4" s="3"/>
      <c r="U4" s="3"/>
      <c r="V4" s="3"/>
      <c r="W4" s="3"/>
      <c r="X4" s="3"/>
      <c r="Y4" s="3"/>
    </row>
    <row r="5" spans="1:25" ht="16.5" x14ac:dyDescent="0.3">
      <c r="A5" s="12"/>
      <c r="B5" s="15"/>
      <c r="C5" s="12"/>
      <c r="D5" s="3"/>
      <c r="E5" s="3"/>
      <c r="F5" s="3"/>
      <c r="G5" s="3"/>
      <c r="H5" s="3"/>
      <c r="I5" s="3"/>
      <c r="J5" s="3"/>
      <c r="K5" s="3"/>
      <c r="L5" s="3"/>
      <c r="M5" s="3"/>
      <c r="N5" s="3"/>
      <c r="O5" s="3"/>
      <c r="P5" s="3"/>
      <c r="Q5" s="3"/>
      <c r="R5" s="3"/>
      <c r="S5" s="3"/>
      <c r="T5" s="3"/>
      <c r="U5" s="3"/>
      <c r="V5" s="3"/>
      <c r="W5" s="3"/>
      <c r="X5" s="3"/>
      <c r="Y5" s="3"/>
    </row>
    <row r="6" spans="1:25" ht="30" customHeight="1" x14ac:dyDescent="0.3">
      <c r="A6" s="108" t="s">
        <v>108</v>
      </c>
      <c r="B6" s="108"/>
      <c r="C6" s="108"/>
      <c r="D6" s="156"/>
      <c r="E6" s="215" t="s">
        <v>426</v>
      </c>
      <c r="F6" s="215"/>
      <c r="G6" s="215" t="s">
        <v>427</v>
      </c>
      <c r="H6" s="215"/>
      <c r="I6" s="215" t="s">
        <v>428</v>
      </c>
      <c r="J6" s="215"/>
      <c r="K6" s="3"/>
      <c r="L6" s="3"/>
      <c r="M6" s="3"/>
      <c r="N6" s="3"/>
      <c r="O6" s="3"/>
      <c r="P6" s="3"/>
      <c r="Q6" s="3"/>
      <c r="R6" s="3"/>
      <c r="S6" s="3"/>
      <c r="T6" s="3"/>
      <c r="U6" s="3"/>
      <c r="V6" s="3"/>
      <c r="W6" s="3"/>
      <c r="X6" s="3"/>
      <c r="Y6" s="3"/>
    </row>
    <row r="7" spans="1:25" ht="21" customHeight="1" x14ac:dyDescent="0.3">
      <c r="A7" s="211" t="s">
        <v>87</v>
      </c>
      <c r="B7" s="121" t="s">
        <v>38</v>
      </c>
      <c r="C7" s="108" t="s">
        <v>1</v>
      </c>
      <c r="D7" s="212" t="s">
        <v>85</v>
      </c>
      <c r="E7" s="215" t="s">
        <v>297</v>
      </c>
      <c r="F7" s="215" t="s">
        <v>298</v>
      </c>
      <c r="G7" s="215" t="s">
        <v>297</v>
      </c>
      <c r="H7" s="215" t="s">
        <v>298</v>
      </c>
      <c r="I7" s="215" t="s">
        <v>297</v>
      </c>
      <c r="J7" s="215" t="s">
        <v>298</v>
      </c>
      <c r="K7" s="3"/>
      <c r="L7" s="3"/>
      <c r="M7" s="3"/>
      <c r="N7" s="3"/>
      <c r="O7" s="3"/>
      <c r="P7" s="3"/>
      <c r="Q7" s="3"/>
      <c r="R7" s="3"/>
      <c r="S7" s="3"/>
      <c r="T7" s="3"/>
      <c r="U7" s="3"/>
      <c r="V7" s="3"/>
      <c r="W7" s="3"/>
      <c r="X7" s="3"/>
      <c r="Y7" s="3"/>
    </row>
    <row r="8" spans="1:25" ht="12" customHeight="1" x14ac:dyDescent="0.25">
      <c r="A8" s="211"/>
      <c r="B8" s="121"/>
      <c r="C8" s="108"/>
      <c r="D8" s="212"/>
      <c r="E8" s="215"/>
      <c r="F8" s="215"/>
      <c r="G8" s="215"/>
      <c r="H8" s="215"/>
      <c r="I8" s="215"/>
      <c r="J8" s="215"/>
      <c r="K8" s="13"/>
      <c r="L8" s="13"/>
      <c r="M8" s="13"/>
      <c r="N8" s="13"/>
      <c r="O8" s="13"/>
      <c r="P8" s="13"/>
      <c r="Q8" s="13"/>
      <c r="R8" s="13"/>
      <c r="S8" s="13"/>
      <c r="T8" s="13"/>
      <c r="U8" s="13"/>
      <c r="V8" s="13"/>
      <c r="W8" s="13"/>
      <c r="X8" s="13"/>
      <c r="Y8" s="13"/>
    </row>
    <row r="9" spans="1:25" ht="16.5" customHeight="1" x14ac:dyDescent="0.25">
      <c r="A9" s="133">
        <v>1</v>
      </c>
      <c r="B9" s="159" t="str">
        <f>IF('8. Seguimiento Cuatrimestral'!B9:B11="","",'8. Seguimiento Cuatrimestral'!B9:B11)</f>
        <v>Control Disciplinario Interno</v>
      </c>
      <c r="C9" s="159" t="str">
        <f>IF('8. Seguimiento Cuatrimestral'!C9:C11="","",'8. Seguimiento Cuatrimestral'!C9:C11)</f>
        <v xml:space="preserve">Posibilidad de afectación reputacional por la adopción de decisiones disciplinarias  (autos de archivo provisionales, definitivos o autos de cargos) contrarias a derecho y/o por no realizar el debido trámite a una noticia disciplinaria (Quejas e Informes), para favorecer un interes propio o de terceros, en razón del desconocimiento de los valores institucionales por parte de quienes intervienen, la no implementación de protocolos en el proceso, el desconocimiento de la normatividad vigente, así como la violación de la reserva disciplinaria. </v>
      </c>
      <c r="D9" s="159" t="str">
        <f>IF('8. Seguimiento Cuatrimestral'!D9:D11="","",'8. Seguimiento Cuatrimestral'!D9:D11)</f>
        <v>Corrupción</v>
      </c>
      <c r="E9" s="216">
        <f>'8. Seguimiento Cuatrimestral'!F9:F11</f>
        <v>0</v>
      </c>
      <c r="F9" s="216">
        <f>'8. Seguimiento Cuatrimestral'!K9:K11</f>
        <v>0</v>
      </c>
      <c r="G9" s="216">
        <f>'8. Seguimiento Cuatrimestral'!N9:N11</f>
        <v>0</v>
      </c>
      <c r="H9" s="216">
        <f>'8. Seguimiento Cuatrimestral'!S9:S11</f>
        <v>0</v>
      </c>
      <c r="I9" s="216">
        <f>'8. Seguimiento Cuatrimestral'!V9:V11</f>
        <v>0</v>
      </c>
      <c r="J9" s="216">
        <f>'8. Seguimiento Cuatrimestral'!AA9:AA11</f>
        <v>0</v>
      </c>
      <c r="K9" s="14"/>
      <c r="L9" s="14"/>
      <c r="M9" s="14"/>
      <c r="N9" s="14"/>
      <c r="O9" s="14"/>
      <c r="P9" s="14"/>
      <c r="Q9" s="14"/>
      <c r="R9" s="14"/>
      <c r="S9" s="14"/>
      <c r="T9" s="14"/>
      <c r="U9" s="14"/>
      <c r="V9" s="14"/>
      <c r="W9" s="14"/>
      <c r="X9" s="14"/>
      <c r="Y9" s="14"/>
    </row>
    <row r="10" spans="1:25" ht="16.5" x14ac:dyDescent="0.3">
      <c r="A10" s="133"/>
      <c r="B10" s="159"/>
      <c r="C10" s="159"/>
      <c r="D10" s="159"/>
      <c r="E10" s="217"/>
      <c r="F10" s="217"/>
      <c r="G10" s="217"/>
      <c r="H10" s="217"/>
      <c r="I10" s="217"/>
      <c r="J10" s="217"/>
      <c r="K10" s="3"/>
      <c r="L10" s="3"/>
      <c r="M10" s="3"/>
      <c r="N10" s="3"/>
      <c r="O10" s="3"/>
      <c r="P10" s="3"/>
      <c r="Q10" s="3"/>
      <c r="R10" s="3"/>
      <c r="S10" s="3"/>
      <c r="T10" s="3"/>
      <c r="U10" s="3"/>
      <c r="V10" s="3"/>
      <c r="W10" s="3"/>
      <c r="X10" s="3"/>
      <c r="Y10" s="3"/>
    </row>
    <row r="11" spans="1:25" ht="16.5" x14ac:dyDescent="0.3">
      <c r="A11" s="133"/>
      <c r="B11" s="159"/>
      <c r="C11" s="159"/>
      <c r="D11" s="159"/>
      <c r="E11" s="217"/>
      <c r="F11" s="217"/>
      <c r="G11" s="217"/>
      <c r="H11" s="217"/>
      <c r="I11" s="217"/>
      <c r="J11" s="217"/>
      <c r="K11" s="3"/>
      <c r="L11" s="3"/>
      <c r="M11" s="3"/>
      <c r="N11" s="3"/>
      <c r="O11" s="3"/>
      <c r="P11" s="3"/>
      <c r="Q11" s="3"/>
      <c r="R11" s="3"/>
      <c r="S11" s="3"/>
      <c r="T11" s="3"/>
      <c r="U11" s="3"/>
      <c r="V11" s="3"/>
      <c r="W11" s="3"/>
      <c r="X11" s="3"/>
      <c r="Y11" s="3"/>
    </row>
    <row r="12" spans="1:25" ht="16.5" customHeight="1" x14ac:dyDescent="0.3">
      <c r="A12" s="133">
        <v>2</v>
      </c>
      <c r="B12" s="159" t="str">
        <f>IF('8. Seguimiento Cuatrimestral'!B12:B14="","",'8. Seguimiento Cuatrimestral'!B12:B14)</f>
        <v>Control Disciplinario Interno</v>
      </c>
      <c r="C12" s="159" t="str">
        <f>IF('8. Seguimiento Cuatrimestral'!C12:C14="","",'8. Seguimiento Cuatrimestral'!C12:C14)</f>
        <v xml:space="preserve">Posibilidad de afectación reputacional por la perdida de oportundiad en el ejercicio de la acción disciplinaria en la ocurrencia de fenómenos como la prescripción y/o  no poder continuar con la acción disciplinaria al no cumplirse con el debido impulso procesal en las investigaciones disciplinarias, debido a la demora o no suministro  de Información solicitada a terceros (entidades privadas, públicas, entes de control, etc) que impiden tomar un decisión, la inexistencia de estrategia de priorización de procesos de acuerdo con la  fecha de hechos que son objeto de investigación, el estudio de caso complejo en los que se investigan más de una conducta u omisión o que involucran más de un implicado, la inexistencia de personal profesional de planta o contratado que permita efectuar la proyección y trámite en los procesos disciplinarios, el personal vinculado sin experiencia en disciplinarios, la falta de seguimiento a los procesos disciplinarios y, la decisión proyetada no es aprobada por la autoridad discipinaria. </v>
      </c>
      <c r="D12" s="159" t="str">
        <f>IF('8. Seguimiento Cuatrimestral'!D12:D14="","",'8. Seguimiento Cuatrimestral'!D12:D14)</f>
        <v>Gestión</v>
      </c>
      <c r="E12" s="216">
        <f>'8. Seguimiento Cuatrimestral'!F12:F14</f>
        <v>0</v>
      </c>
      <c r="F12" s="216">
        <f>'8. Seguimiento Cuatrimestral'!K12:K14</f>
        <v>0</v>
      </c>
      <c r="G12" s="216">
        <f>'8. Seguimiento Cuatrimestral'!N12:N14</f>
        <v>0</v>
      </c>
      <c r="H12" s="216">
        <f>'8. Seguimiento Cuatrimestral'!S12:S14</f>
        <v>0</v>
      </c>
      <c r="I12" s="216">
        <f>'8. Seguimiento Cuatrimestral'!V12:V14</f>
        <v>0</v>
      </c>
      <c r="J12" s="216">
        <f>'8. Seguimiento Cuatrimestral'!AA12:AA14</f>
        <v>0</v>
      </c>
      <c r="K12" s="3"/>
      <c r="L12" s="3"/>
      <c r="M12" s="3"/>
      <c r="N12" s="3"/>
      <c r="O12" s="3"/>
      <c r="P12" s="3"/>
      <c r="Q12" s="3"/>
      <c r="R12" s="3"/>
      <c r="S12" s="3"/>
      <c r="T12" s="3"/>
      <c r="U12" s="3"/>
      <c r="V12" s="3"/>
      <c r="W12" s="3"/>
      <c r="X12" s="3"/>
      <c r="Y12" s="3"/>
    </row>
    <row r="13" spans="1:25" ht="16.5" x14ac:dyDescent="0.3">
      <c r="A13" s="133"/>
      <c r="B13" s="159"/>
      <c r="C13" s="159"/>
      <c r="D13" s="159"/>
      <c r="E13" s="217"/>
      <c r="F13" s="217"/>
      <c r="G13" s="217"/>
      <c r="H13" s="217"/>
      <c r="I13" s="217"/>
      <c r="J13" s="217"/>
      <c r="K13" s="3"/>
      <c r="L13" s="3"/>
      <c r="M13" s="3"/>
      <c r="N13" s="3"/>
      <c r="O13" s="3"/>
      <c r="P13" s="3"/>
      <c r="Q13" s="3"/>
      <c r="R13" s="3"/>
      <c r="S13" s="3"/>
      <c r="T13" s="3"/>
      <c r="U13" s="3"/>
      <c r="V13" s="3"/>
      <c r="W13" s="3"/>
      <c r="X13" s="3"/>
      <c r="Y13" s="3"/>
    </row>
    <row r="14" spans="1:25" ht="16.5" x14ac:dyDescent="0.3">
      <c r="A14" s="133"/>
      <c r="B14" s="159"/>
      <c r="C14" s="159"/>
      <c r="D14" s="159"/>
      <c r="E14" s="217"/>
      <c r="F14" s="217"/>
      <c r="G14" s="217"/>
      <c r="H14" s="217"/>
      <c r="I14" s="217"/>
      <c r="J14" s="217"/>
      <c r="K14" s="3"/>
      <c r="L14" s="3"/>
      <c r="M14" s="3"/>
      <c r="N14" s="3"/>
      <c r="O14" s="3"/>
      <c r="P14" s="3"/>
      <c r="Q14" s="3"/>
      <c r="R14" s="3"/>
      <c r="S14" s="3"/>
      <c r="T14" s="3"/>
      <c r="U14" s="3"/>
      <c r="V14" s="3"/>
      <c r="W14" s="3"/>
      <c r="X14" s="3"/>
      <c r="Y14" s="3"/>
    </row>
    <row r="15" spans="1:25" ht="16.5" customHeight="1" x14ac:dyDescent="0.3">
      <c r="A15" s="133">
        <v>3</v>
      </c>
      <c r="B15" s="159" t="str">
        <f>IF('8. Seguimiento Cuatrimestral'!B15:B17="","",'8. Seguimiento Cuatrimestral'!B15:B17)</f>
        <v/>
      </c>
      <c r="C15" s="159" t="str">
        <f>IF('8. Seguimiento Cuatrimestral'!C15:C17="","",'8. Seguimiento Cuatrimestral'!C15:C17)</f>
        <v/>
      </c>
      <c r="D15" s="159" t="str">
        <f>IF('8. Seguimiento Cuatrimestral'!D15:D17="","",'8. Seguimiento Cuatrimestral'!D15:D17)</f>
        <v/>
      </c>
      <c r="E15" s="216">
        <f>'8. Seguimiento Cuatrimestral'!F15:F17</f>
        <v>0</v>
      </c>
      <c r="F15" s="216">
        <f>'8. Seguimiento Cuatrimestral'!K15:K17</f>
        <v>0</v>
      </c>
      <c r="G15" s="216">
        <f>'8. Seguimiento Cuatrimestral'!N15:N17</f>
        <v>0</v>
      </c>
      <c r="H15" s="216">
        <f>'8. Seguimiento Cuatrimestral'!S15:S17</f>
        <v>0</v>
      </c>
      <c r="I15" s="216">
        <f>'8. Seguimiento Cuatrimestral'!V15:V17</f>
        <v>0</v>
      </c>
      <c r="J15" s="216">
        <f>'8. Seguimiento Cuatrimestral'!AA15:AA17</f>
        <v>0</v>
      </c>
      <c r="K15" s="3"/>
      <c r="L15" s="3"/>
      <c r="M15" s="3"/>
      <c r="N15" s="3"/>
      <c r="O15" s="3"/>
      <c r="P15" s="3"/>
      <c r="Q15" s="3"/>
      <c r="R15" s="3"/>
      <c r="S15" s="3"/>
      <c r="T15" s="3"/>
      <c r="U15" s="3"/>
      <c r="V15" s="3"/>
      <c r="W15" s="3"/>
      <c r="X15" s="3"/>
      <c r="Y15" s="3"/>
    </row>
    <row r="16" spans="1:25" ht="16.5" x14ac:dyDescent="0.3">
      <c r="A16" s="133"/>
      <c r="B16" s="159"/>
      <c r="C16" s="159"/>
      <c r="D16" s="159"/>
      <c r="E16" s="217"/>
      <c r="F16" s="217"/>
      <c r="G16" s="217"/>
      <c r="H16" s="217"/>
      <c r="I16" s="217"/>
      <c r="J16" s="217"/>
      <c r="K16" s="3"/>
      <c r="L16" s="3"/>
      <c r="M16" s="3"/>
      <c r="N16" s="3"/>
      <c r="O16" s="3"/>
      <c r="P16" s="3"/>
      <c r="Q16" s="3"/>
      <c r="R16" s="3"/>
      <c r="S16" s="3"/>
      <c r="T16" s="3"/>
      <c r="U16" s="3"/>
      <c r="V16" s="3"/>
      <c r="W16" s="3"/>
      <c r="X16" s="3"/>
      <c r="Y16" s="3"/>
    </row>
    <row r="17" spans="1:25" ht="16.5" x14ac:dyDescent="0.3">
      <c r="A17" s="133"/>
      <c r="B17" s="159"/>
      <c r="C17" s="159"/>
      <c r="D17" s="159"/>
      <c r="E17" s="217"/>
      <c r="F17" s="217"/>
      <c r="G17" s="217"/>
      <c r="H17" s="217"/>
      <c r="I17" s="217"/>
      <c r="J17" s="217"/>
      <c r="K17" s="3"/>
      <c r="L17" s="3"/>
      <c r="M17" s="3"/>
      <c r="N17" s="3"/>
      <c r="O17" s="3"/>
      <c r="P17" s="3"/>
      <c r="Q17" s="3"/>
      <c r="R17" s="3"/>
      <c r="S17" s="3"/>
      <c r="T17" s="3"/>
      <c r="U17" s="3"/>
      <c r="V17" s="3"/>
      <c r="W17" s="3"/>
      <c r="X17" s="3"/>
      <c r="Y17" s="3"/>
    </row>
    <row r="18" spans="1:25" ht="16.5" customHeight="1" x14ac:dyDescent="0.3">
      <c r="A18" s="133">
        <v>4</v>
      </c>
      <c r="B18" s="159" t="str">
        <f>IF('8. Seguimiento Cuatrimestral'!B18:B20="","",'8. Seguimiento Cuatrimestral'!B18:B20)</f>
        <v/>
      </c>
      <c r="C18" s="159" t="str">
        <f>IF('8. Seguimiento Cuatrimestral'!C18:C20="","",'8. Seguimiento Cuatrimestral'!C18:C20)</f>
        <v/>
      </c>
      <c r="D18" s="159" t="str">
        <f>IF('8. Seguimiento Cuatrimestral'!D18:D20="","",'8. Seguimiento Cuatrimestral'!D18:D20)</f>
        <v/>
      </c>
      <c r="E18" s="216">
        <f>'8. Seguimiento Cuatrimestral'!F18:F20</f>
        <v>0</v>
      </c>
      <c r="F18" s="216">
        <f>'8. Seguimiento Cuatrimestral'!K18:K20</f>
        <v>0</v>
      </c>
      <c r="G18" s="216">
        <f>'8. Seguimiento Cuatrimestral'!N18:N20</f>
        <v>0</v>
      </c>
      <c r="H18" s="216">
        <f>'8. Seguimiento Cuatrimestral'!S18:S20</f>
        <v>0</v>
      </c>
      <c r="I18" s="216">
        <f>'8. Seguimiento Cuatrimestral'!V18:V20</f>
        <v>0</v>
      </c>
      <c r="J18" s="216">
        <f>'8. Seguimiento Cuatrimestral'!AA18:AA20</f>
        <v>0</v>
      </c>
      <c r="K18" s="3"/>
      <c r="L18" s="3"/>
      <c r="M18" s="3"/>
      <c r="N18" s="3"/>
      <c r="O18" s="3"/>
      <c r="P18" s="3"/>
      <c r="Q18" s="3"/>
      <c r="R18" s="3"/>
      <c r="S18" s="3"/>
      <c r="T18" s="3"/>
      <c r="U18" s="3"/>
      <c r="V18" s="3"/>
      <c r="W18" s="3"/>
      <c r="X18" s="3"/>
      <c r="Y18" s="3"/>
    </row>
    <row r="19" spans="1:25" ht="16.5" x14ac:dyDescent="0.3">
      <c r="A19" s="133"/>
      <c r="B19" s="159"/>
      <c r="C19" s="159"/>
      <c r="D19" s="159"/>
      <c r="E19" s="217"/>
      <c r="F19" s="217"/>
      <c r="G19" s="217"/>
      <c r="H19" s="217"/>
      <c r="I19" s="217"/>
      <c r="J19" s="217"/>
      <c r="K19" s="3"/>
      <c r="L19" s="3"/>
      <c r="M19" s="3"/>
      <c r="N19" s="3"/>
      <c r="O19" s="3"/>
      <c r="P19" s="3"/>
      <c r="Q19" s="3"/>
      <c r="R19" s="3"/>
      <c r="S19" s="3"/>
      <c r="T19" s="3"/>
      <c r="U19" s="3"/>
      <c r="V19" s="3"/>
      <c r="W19" s="3"/>
      <c r="X19" s="3"/>
      <c r="Y19" s="3"/>
    </row>
    <row r="20" spans="1:25" ht="16.5" x14ac:dyDescent="0.3">
      <c r="A20" s="133"/>
      <c r="B20" s="159"/>
      <c r="C20" s="159"/>
      <c r="D20" s="159"/>
      <c r="E20" s="217"/>
      <c r="F20" s="217"/>
      <c r="G20" s="217"/>
      <c r="H20" s="217"/>
      <c r="I20" s="217"/>
      <c r="J20" s="217"/>
      <c r="K20" s="3"/>
      <c r="L20" s="3"/>
      <c r="M20" s="3"/>
      <c r="N20" s="3"/>
      <c r="O20" s="3"/>
      <c r="P20" s="3"/>
      <c r="Q20" s="3"/>
      <c r="R20" s="3"/>
      <c r="S20" s="3"/>
      <c r="T20" s="3"/>
      <c r="U20" s="3"/>
      <c r="V20" s="3"/>
      <c r="W20" s="3"/>
      <c r="X20" s="3"/>
      <c r="Y20" s="3"/>
    </row>
    <row r="21" spans="1:25" ht="16.5" customHeight="1" x14ac:dyDescent="0.3">
      <c r="A21" s="133">
        <v>5</v>
      </c>
      <c r="B21" s="159" t="str">
        <f>IF('8. Seguimiento Cuatrimestral'!B21:B23="","",'8. Seguimiento Cuatrimestral'!B21:B23)</f>
        <v/>
      </c>
      <c r="C21" s="159" t="str">
        <f>IF('8. Seguimiento Cuatrimestral'!C21:C23="","",'8. Seguimiento Cuatrimestral'!C21:C23)</f>
        <v/>
      </c>
      <c r="D21" s="159" t="str">
        <f>IF('8. Seguimiento Cuatrimestral'!D21:D23="","",'8. Seguimiento Cuatrimestral'!D21:D23)</f>
        <v/>
      </c>
      <c r="E21" s="216">
        <f>'8. Seguimiento Cuatrimestral'!F21:F23</f>
        <v>0</v>
      </c>
      <c r="F21" s="216">
        <f>'8. Seguimiento Cuatrimestral'!K21:K23</f>
        <v>0</v>
      </c>
      <c r="G21" s="216">
        <f>'8. Seguimiento Cuatrimestral'!N21:N23</f>
        <v>0</v>
      </c>
      <c r="H21" s="216">
        <f>'8. Seguimiento Cuatrimestral'!S21:S23</f>
        <v>0</v>
      </c>
      <c r="I21" s="216">
        <f>'8. Seguimiento Cuatrimestral'!V21:V23</f>
        <v>0</v>
      </c>
      <c r="J21" s="216">
        <f>'8. Seguimiento Cuatrimestral'!AA21:AA23</f>
        <v>0</v>
      </c>
      <c r="K21" s="3"/>
      <c r="L21" s="3"/>
      <c r="M21" s="3"/>
      <c r="N21" s="3"/>
      <c r="O21" s="3"/>
      <c r="P21" s="3"/>
      <c r="Q21" s="3"/>
      <c r="R21" s="3"/>
      <c r="S21" s="3"/>
      <c r="T21" s="3"/>
      <c r="U21" s="3"/>
      <c r="V21" s="3"/>
      <c r="W21" s="3"/>
      <c r="X21" s="3"/>
      <c r="Y21" s="3"/>
    </row>
    <row r="22" spans="1:25" ht="16.5" x14ac:dyDescent="0.3">
      <c r="A22" s="133"/>
      <c r="B22" s="159"/>
      <c r="C22" s="159"/>
      <c r="D22" s="159"/>
      <c r="E22" s="217"/>
      <c r="F22" s="217"/>
      <c r="G22" s="217"/>
      <c r="H22" s="217"/>
      <c r="I22" s="217"/>
      <c r="J22" s="217"/>
      <c r="K22" s="3"/>
      <c r="L22" s="3"/>
      <c r="M22" s="3"/>
      <c r="N22" s="3"/>
      <c r="O22" s="3"/>
      <c r="P22" s="3"/>
      <c r="Q22" s="3"/>
      <c r="R22" s="3"/>
      <c r="S22" s="3"/>
      <c r="T22" s="3"/>
      <c r="U22" s="3"/>
      <c r="V22" s="3"/>
      <c r="W22" s="3"/>
      <c r="X22" s="3"/>
      <c r="Y22" s="3"/>
    </row>
    <row r="23" spans="1:25" ht="16.5" x14ac:dyDescent="0.3">
      <c r="A23" s="133"/>
      <c r="B23" s="159"/>
      <c r="C23" s="159"/>
      <c r="D23" s="159"/>
      <c r="E23" s="217"/>
      <c r="F23" s="217"/>
      <c r="G23" s="217"/>
      <c r="H23" s="217"/>
      <c r="I23" s="217"/>
      <c r="J23" s="217"/>
      <c r="K23" s="3"/>
      <c r="L23" s="3"/>
      <c r="M23" s="3"/>
      <c r="N23" s="3"/>
      <c r="O23" s="3"/>
      <c r="P23" s="3"/>
      <c r="Q23" s="3"/>
      <c r="R23" s="3"/>
      <c r="S23" s="3"/>
      <c r="T23" s="3"/>
      <c r="U23" s="3"/>
      <c r="V23" s="3"/>
      <c r="W23" s="3"/>
      <c r="X23" s="3"/>
      <c r="Y23" s="3"/>
    </row>
    <row r="24" spans="1:25" ht="16.5" customHeight="1" x14ac:dyDescent="0.3">
      <c r="A24" s="133">
        <v>6</v>
      </c>
      <c r="B24" s="159" t="str">
        <f>IF('8. Seguimiento Cuatrimestral'!B24:B26="","",'8. Seguimiento Cuatrimestral'!B24:B26)</f>
        <v/>
      </c>
      <c r="C24" s="159" t="str">
        <f>IF('8. Seguimiento Cuatrimestral'!C24:C26="","",'8. Seguimiento Cuatrimestral'!C24:C26)</f>
        <v/>
      </c>
      <c r="D24" s="159" t="str">
        <f>IF('8. Seguimiento Cuatrimestral'!D24:D26="","",'8. Seguimiento Cuatrimestral'!D24:D26)</f>
        <v/>
      </c>
      <c r="E24" s="216">
        <f>'8. Seguimiento Cuatrimestral'!F24:F26</f>
        <v>0</v>
      </c>
      <c r="F24" s="216">
        <f>'8. Seguimiento Cuatrimestral'!K24:K26</f>
        <v>0</v>
      </c>
      <c r="G24" s="216">
        <f>'8. Seguimiento Cuatrimestral'!N24:N26</f>
        <v>0</v>
      </c>
      <c r="H24" s="216">
        <f>'8. Seguimiento Cuatrimestral'!S24:S26</f>
        <v>0</v>
      </c>
      <c r="I24" s="216">
        <f>'8. Seguimiento Cuatrimestral'!V24:V26</f>
        <v>0</v>
      </c>
      <c r="J24" s="216">
        <f>'8. Seguimiento Cuatrimestral'!AA24:AA26</f>
        <v>0</v>
      </c>
      <c r="K24" s="3"/>
      <c r="L24" s="3"/>
      <c r="M24" s="3"/>
      <c r="N24" s="3"/>
      <c r="O24" s="3"/>
      <c r="P24" s="3"/>
      <c r="Q24" s="3"/>
      <c r="R24" s="3"/>
      <c r="S24" s="3"/>
      <c r="T24" s="3"/>
      <c r="U24" s="3"/>
      <c r="V24" s="3"/>
      <c r="W24" s="3"/>
      <c r="X24" s="3"/>
      <c r="Y24" s="3"/>
    </row>
    <row r="25" spans="1:25" ht="16.5" x14ac:dyDescent="0.3">
      <c r="A25" s="133"/>
      <c r="B25" s="159"/>
      <c r="C25" s="159"/>
      <c r="D25" s="159"/>
      <c r="E25" s="217"/>
      <c r="F25" s="217"/>
      <c r="G25" s="217"/>
      <c r="H25" s="217"/>
      <c r="I25" s="217"/>
      <c r="J25" s="217"/>
      <c r="K25" s="3"/>
      <c r="L25" s="3"/>
      <c r="M25" s="3"/>
      <c r="N25" s="3"/>
      <c r="O25" s="3"/>
      <c r="P25" s="3"/>
      <c r="Q25" s="3"/>
      <c r="R25" s="3"/>
      <c r="S25" s="3"/>
      <c r="T25" s="3"/>
      <c r="U25" s="3"/>
      <c r="V25" s="3"/>
      <c r="W25" s="3"/>
      <c r="X25" s="3"/>
      <c r="Y25" s="3"/>
    </row>
    <row r="26" spans="1:25" ht="16.5" x14ac:dyDescent="0.3">
      <c r="A26" s="133"/>
      <c r="B26" s="159"/>
      <c r="C26" s="159"/>
      <c r="D26" s="159"/>
      <c r="E26" s="217"/>
      <c r="F26" s="217"/>
      <c r="G26" s="217"/>
      <c r="H26" s="217"/>
      <c r="I26" s="217"/>
      <c r="J26" s="217"/>
      <c r="K26" s="3"/>
      <c r="L26" s="3"/>
      <c r="M26" s="3"/>
      <c r="N26" s="3"/>
      <c r="O26" s="3"/>
      <c r="P26" s="3"/>
      <c r="Q26" s="3"/>
      <c r="R26" s="3"/>
      <c r="S26" s="3"/>
      <c r="T26" s="3"/>
      <c r="U26" s="3"/>
      <c r="V26" s="3"/>
      <c r="W26" s="3"/>
      <c r="X26" s="3"/>
      <c r="Y26" s="3"/>
    </row>
    <row r="27" spans="1:25" ht="16.5" customHeight="1" x14ac:dyDescent="0.3">
      <c r="A27" s="133">
        <v>7</v>
      </c>
      <c r="B27" s="159" t="str">
        <f>IF('8. Seguimiento Cuatrimestral'!B27:B29="","",'8. Seguimiento Cuatrimestral'!B27:B29)</f>
        <v/>
      </c>
      <c r="C27" s="159" t="str">
        <f>IF('8. Seguimiento Cuatrimestral'!C27:C29="","",'8. Seguimiento Cuatrimestral'!C27:C29)</f>
        <v/>
      </c>
      <c r="D27" s="159" t="str">
        <f>IF('8. Seguimiento Cuatrimestral'!D27:D29="","",'8. Seguimiento Cuatrimestral'!D27:D29)</f>
        <v/>
      </c>
      <c r="E27" s="216">
        <f>'8. Seguimiento Cuatrimestral'!F27:F29</f>
        <v>0</v>
      </c>
      <c r="F27" s="216">
        <f>'8. Seguimiento Cuatrimestral'!K27:K29</f>
        <v>0</v>
      </c>
      <c r="G27" s="216">
        <f>'8. Seguimiento Cuatrimestral'!N27:N29</f>
        <v>0</v>
      </c>
      <c r="H27" s="216">
        <f>'8. Seguimiento Cuatrimestral'!S27:S29</f>
        <v>0</v>
      </c>
      <c r="I27" s="216">
        <f>'8. Seguimiento Cuatrimestral'!V27:V29</f>
        <v>0</v>
      </c>
      <c r="J27" s="216">
        <f>'8. Seguimiento Cuatrimestral'!AA27:AA29</f>
        <v>0</v>
      </c>
      <c r="K27" s="3"/>
      <c r="L27" s="3"/>
      <c r="M27" s="3"/>
      <c r="N27" s="3"/>
      <c r="O27" s="3"/>
      <c r="P27" s="3"/>
      <c r="Q27" s="3"/>
      <c r="R27" s="3"/>
      <c r="S27" s="3"/>
      <c r="T27" s="3"/>
      <c r="U27" s="3"/>
      <c r="V27" s="3"/>
      <c r="W27" s="3"/>
      <c r="X27" s="3"/>
      <c r="Y27" s="3"/>
    </row>
    <row r="28" spans="1:25" ht="16.5" x14ac:dyDescent="0.3">
      <c r="A28" s="133"/>
      <c r="B28" s="159"/>
      <c r="C28" s="159"/>
      <c r="D28" s="159"/>
      <c r="E28" s="217"/>
      <c r="F28" s="217"/>
      <c r="G28" s="217"/>
      <c r="H28" s="217"/>
      <c r="I28" s="217"/>
      <c r="J28" s="217"/>
      <c r="K28" s="3"/>
      <c r="L28" s="3"/>
      <c r="M28" s="3"/>
      <c r="N28" s="3"/>
      <c r="O28" s="3"/>
      <c r="P28" s="3"/>
      <c r="Q28" s="3"/>
      <c r="R28" s="3"/>
      <c r="S28" s="3"/>
      <c r="T28" s="3"/>
      <c r="U28" s="3"/>
      <c r="V28" s="3"/>
      <c r="W28" s="3"/>
      <c r="X28" s="3"/>
      <c r="Y28" s="3"/>
    </row>
    <row r="29" spans="1:25" ht="16.5" x14ac:dyDescent="0.3">
      <c r="A29" s="133"/>
      <c r="B29" s="159"/>
      <c r="C29" s="159"/>
      <c r="D29" s="159"/>
      <c r="E29" s="217"/>
      <c r="F29" s="217"/>
      <c r="G29" s="217"/>
      <c r="H29" s="217"/>
      <c r="I29" s="217"/>
      <c r="J29" s="217"/>
      <c r="K29" s="3"/>
      <c r="L29" s="3"/>
      <c r="M29" s="3"/>
      <c r="N29" s="3"/>
      <c r="O29" s="3"/>
      <c r="P29" s="3"/>
      <c r="Q29" s="3"/>
      <c r="R29" s="3"/>
      <c r="S29" s="3"/>
      <c r="T29" s="3"/>
      <c r="U29" s="3"/>
      <c r="V29" s="3"/>
      <c r="W29" s="3"/>
      <c r="X29" s="3"/>
      <c r="Y29" s="3"/>
    </row>
    <row r="30" spans="1:25" ht="16.5" customHeight="1" x14ac:dyDescent="0.3">
      <c r="A30" s="133">
        <v>8</v>
      </c>
      <c r="B30" s="159" t="str">
        <f>IF('8. Seguimiento Cuatrimestral'!B30:B32="","",'8. Seguimiento Cuatrimestral'!B30:B32)</f>
        <v/>
      </c>
      <c r="C30" s="159" t="str">
        <f>IF('8. Seguimiento Cuatrimestral'!C30:C32="","",'8. Seguimiento Cuatrimestral'!C30:C32)</f>
        <v/>
      </c>
      <c r="D30" s="159" t="str">
        <f>IF('8. Seguimiento Cuatrimestral'!D30:D32="","",'8. Seguimiento Cuatrimestral'!D30:D32)</f>
        <v/>
      </c>
      <c r="E30" s="216">
        <f>'8. Seguimiento Cuatrimestral'!F30:F32</f>
        <v>0</v>
      </c>
      <c r="F30" s="216">
        <f>'8. Seguimiento Cuatrimestral'!K30:K32</f>
        <v>0</v>
      </c>
      <c r="G30" s="216">
        <f>'8. Seguimiento Cuatrimestral'!N30:N32</f>
        <v>0</v>
      </c>
      <c r="H30" s="216">
        <f>'8. Seguimiento Cuatrimestral'!S30:S32</f>
        <v>0</v>
      </c>
      <c r="I30" s="216">
        <f>'8. Seguimiento Cuatrimestral'!V30:V32</f>
        <v>0</v>
      </c>
      <c r="J30" s="216">
        <f>'8. Seguimiento Cuatrimestral'!AA30:AA32</f>
        <v>0</v>
      </c>
      <c r="K30" s="3"/>
      <c r="L30" s="3"/>
      <c r="M30" s="3"/>
      <c r="N30" s="3"/>
      <c r="O30" s="3"/>
      <c r="P30" s="3"/>
      <c r="Q30" s="3"/>
      <c r="R30" s="3"/>
      <c r="S30" s="3"/>
      <c r="T30" s="3"/>
      <c r="U30" s="3"/>
      <c r="V30" s="3"/>
      <c r="W30" s="3"/>
      <c r="X30" s="3"/>
      <c r="Y30" s="3"/>
    </row>
    <row r="31" spans="1:25" ht="16.5" x14ac:dyDescent="0.3">
      <c r="A31" s="133"/>
      <c r="B31" s="159"/>
      <c r="C31" s="159"/>
      <c r="D31" s="159"/>
      <c r="E31" s="217"/>
      <c r="F31" s="217"/>
      <c r="G31" s="217"/>
      <c r="H31" s="217"/>
      <c r="I31" s="217"/>
      <c r="J31" s="217"/>
      <c r="K31" s="3"/>
      <c r="L31" s="3"/>
      <c r="M31" s="3"/>
      <c r="N31" s="3"/>
      <c r="O31" s="3"/>
      <c r="P31" s="3"/>
      <c r="Q31" s="3"/>
      <c r="R31" s="3"/>
      <c r="S31" s="3"/>
      <c r="T31" s="3"/>
      <c r="U31" s="3"/>
      <c r="V31" s="3"/>
      <c r="W31" s="3"/>
      <c r="X31" s="3"/>
      <c r="Y31" s="3"/>
    </row>
    <row r="32" spans="1:25" ht="16.5" x14ac:dyDescent="0.3">
      <c r="A32" s="133"/>
      <c r="B32" s="159"/>
      <c r="C32" s="159"/>
      <c r="D32" s="159"/>
      <c r="E32" s="217"/>
      <c r="F32" s="217"/>
      <c r="G32" s="217"/>
      <c r="H32" s="217"/>
      <c r="I32" s="217"/>
      <c r="J32" s="217"/>
      <c r="K32" s="3"/>
      <c r="L32" s="3"/>
      <c r="M32" s="3"/>
      <c r="N32" s="3"/>
      <c r="O32" s="3"/>
      <c r="P32" s="3"/>
      <c r="Q32" s="3"/>
      <c r="R32" s="3"/>
      <c r="S32" s="3"/>
      <c r="T32" s="3"/>
      <c r="U32" s="3"/>
      <c r="V32" s="3"/>
      <c r="W32" s="3"/>
      <c r="X32" s="3"/>
      <c r="Y32" s="3"/>
    </row>
    <row r="33" spans="1:25" ht="16.5" customHeight="1" x14ac:dyDescent="0.3">
      <c r="A33" s="133">
        <v>9</v>
      </c>
      <c r="B33" s="159" t="str">
        <f>IF('8. Seguimiento Cuatrimestral'!B33:B35="","",'8. Seguimiento Cuatrimestral'!B33:B35)</f>
        <v/>
      </c>
      <c r="C33" s="159" t="str">
        <f>IF('8. Seguimiento Cuatrimestral'!C33:C35="","",'8. Seguimiento Cuatrimestral'!C33:C35)</f>
        <v/>
      </c>
      <c r="D33" s="159" t="str">
        <f>IF('8. Seguimiento Cuatrimestral'!D33:D35="","",'8. Seguimiento Cuatrimestral'!D33:D35)</f>
        <v/>
      </c>
      <c r="E33" s="216">
        <f>'8. Seguimiento Cuatrimestral'!F33:F35</f>
        <v>0</v>
      </c>
      <c r="F33" s="216">
        <f>'8. Seguimiento Cuatrimestral'!K33:K35</f>
        <v>0</v>
      </c>
      <c r="G33" s="216">
        <f>'8. Seguimiento Cuatrimestral'!N33:N35</f>
        <v>0</v>
      </c>
      <c r="H33" s="216">
        <f>'8. Seguimiento Cuatrimestral'!S33:S35</f>
        <v>0</v>
      </c>
      <c r="I33" s="216">
        <f>'8. Seguimiento Cuatrimestral'!V33:V35</f>
        <v>0</v>
      </c>
      <c r="J33" s="216">
        <f>'8. Seguimiento Cuatrimestral'!AA33:AA35</f>
        <v>0</v>
      </c>
      <c r="K33" s="3"/>
      <c r="L33" s="3"/>
      <c r="M33" s="3"/>
      <c r="N33" s="3"/>
      <c r="O33" s="3"/>
      <c r="P33" s="3"/>
      <c r="Q33" s="3"/>
      <c r="R33" s="3"/>
      <c r="S33" s="3"/>
      <c r="T33" s="3"/>
      <c r="U33" s="3"/>
      <c r="V33" s="3"/>
      <c r="W33" s="3"/>
      <c r="X33" s="3"/>
      <c r="Y33" s="3"/>
    </row>
    <row r="34" spans="1:25" ht="16.5" x14ac:dyDescent="0.3">
      <c r="A34" s="133"/>
      <c r="B34" s="159"/>
      <c r="C34" s="159"/>
      <c r="D34" s="159"/>
      <c r="E34" s="217"/>
      <c r="F34" s="217"/>
      <c r="G34" s="217"/>
      <c r="H34" s="217"/>
      <c r="I34" s="217"/>
      <c r="J34" s="217"/>
      <c r="K34" s="3"/>
      <c r="L34" s="3"/>
      <c r="M34" s="3"/>
      <c r="N34" s="3"/>
      <c r="O34" s="3"/>
      <c r="P34" s="3"/>
      <c r="Q34" s="3"/>
      <c r="R34" s="3"/>
      <c r="S34" s="3"/>
      <c r="T34" s="3"/>
      <c r="U34" s="3"/>
      <c r="V34" s="3"/>
      <c r="W34" s="3"/>
      <c r="X34" s="3"/>
      <c r="Y34" s="3"/>
    </row>
    <row r="35" spans="1:25" ht="16.5" x14ac:dyDescent="0.3">
      <c r="A35" s="133"/>
      <c r="B35" s="159"/>
      <c r="C35" s="159"/>
      <c r="D35" s="159"/>
      <c r="E35" s="217"/>
      <c r="F35" s="217"/>
      <c r="G35" s="217"/>
      <c r="H35" s="217"/>
      <c r="I35" s="217"/>
      <c r="J35" s="217"/>
      <c r="K35" s="3"/>
      <c r="L35" s="3"/>
      <c r="M35" s="3"/>
      <c r="N35" s="3"/>
      <c r="O35" s="3"/>
      <c r="P35" s="3"/>
      <c r="Q35" s="3"/>
      <c r="R35" s="3"/>
      <c r="S35" s="3"/>
      <c r="T35" s="3"/>
      <c r="U35" s="3"/>
      <c r="V35" s="3"/>
      <c r="W35" s="3"/>
      <c r="X35" s="3"/>
      <c r="Y35" s="3"/>
    </row>
    <row r="36" spans="1:25" ht="16.5" customHeight="1" x14ac:dyDescent="0.3">
      <c r="A36" s="133">
        <v>10</v>
      </c>
      <c r="B36" s="159" t="str">
        <f>IF('8. Seguimiento Cuatrimestral'!B36:B38="","",'8. Seguimiento Cuatrimestral'!B36:B38)</f>
        <v/>
      </c>
      <c r="C36" s="159" t="str">
        <f>IF('8. Seguimiento Cuatrimestral'!C36:C38="","",'8. Seguimiento Cuatrimestral'!C36:C38)</f>
        <v/>
      </c>
      <c r="D36" s="159" t="str">
        <f>IF('8. Seguimiento Cuatrimestral'!D36:D38="","",'8. Seguimiento Cuatrimestral'!D36:D38)</f>
        <v/>
      </c>
      <c r="E36" s="216">
        <f>'8. Seguimiento Cuatrimestral'!F36:F38</f>
        <v>0</v>
      </c>
      <c r="F36" s="216">
        <f>'8. Seguimiento Cuatrimestral'!K36:K38</f>
        <v>0</v>
      </c>
      <c r="G36" s="216">
        <f>'8. Seguimiento Cuatrimestral'!N36:N38</f>
        <v>0</v>
      </c>
      <c r="H36" s="216">
        <f>'8. Seguimiento Cuatrimestral'!S36:S38</f>
        <v>0</v>
      </c>
      <c r="I36" s="216">
        <f>'8. Seguimiento Cuatrimestral'!V36:V38</f>
        <v>0</v>
      </c>
      <c r="J36" s="216">
        <f>'8. Seguimiento Cuatrimestral'!AA36:AA38</f>
        <v>0</v>
      </c>
      <c r="K36" s="3"/>
      <c r="L36" s="3"/>
      <c r="M36" s="3"/>
      <c r="N36" s="3"/>
      <c r="O36" s="3"/>
      <c r="P36" s="3"/>
      <c r="Q36" s="3"/>
      <c r="R36" s="3"/>
      <c r="S36" s="3"/>
      <c r="T36" s="3"/>
      <c r="U36" s="3"/>
      <c r="V36" s="3"/>
      <c r="W36" s="3"/>
      <c r="X36" s="3"/>
      <c r="Y36" s="3"/>
    </row>
    <row r="37" spans="1:25" ht="16.5" x14ac:dyDescent="0.3">
      <c r="A37" s="133"/>
      <c r="B37" s="159"/>
      <c r="C37" s="159"/>
      <c r="D37" s="159"/>
      <c r="E37" s="217"/>
      <c r="F37" s="217"/>
      <c r="G37" s="217"/>
      <c r="H37" s="217"/>
      <c r="I37" s="217"/>
      <c r="J37" s="217"/>
      <c r="K37" s="3"/>
      <c r="L37" s="3"/>
      <c r="M37" s="3"/>
      <c r="N37" s="3"/>
      <c r="O37" s="3"/>
      <c r="P37" s="3"/>
      <c r="Q37" s="3"/>
      <c r="R37" s="3"/>
      <c r="S37" s="3"/>
      <c r="T37" s="3"/>
      <c r="U37" s="3"/>
      <c r="V37" s="3"/>
      <c r="W37" s="3"/>
      <c r="X37" s="3"/>
      <c r="Y37" s="3"/>
    </row>
    <row r="38" spans="1:25" ht="16.5" x14ac:dyDescent="0.3">
      <c r="A38" s="133"/>
      <c r="B38" s="159"/>
      <c r="C38" s="159"/>
      <c r="D38" s="159"/>
      <c r="E38" s="217"/>
      <c r="F38" s="217"/>
      <c r="G38" s="217"/>
      <c r="H38" s="217"/>
      <c r="I38" s="217"/>
      <c r="J38" s="217"/>
      <c r="K38" s="3"/>
      <c r="L38" s="3"/>
      <c r="M38" s="3"/>
      <c r="N38" s="3"/>
      <c r="O38" s="3"/>
      <c r="P38" s="3"/>
      <c r="Q38" s="3"/>
      <c r="R38" s="3"/>
      <c r="S38" s="3"/>
      <c r="T38" s="3"/>
      <c r="U38" s="3"/>
      <c r="V38" s="3"/>
      <c r="W38" s="3"/>
      <c r="X38" s="3"/>
      <c r="Y38" s="3"/>
    </row>
    <row r="39" spans="1:25" ht="16.5" customHeight="1" x14ac:dyDescent="0.3">
      <c r="A39" s="133">
        <v>11</v>
      </c>
      <c r="B39" s="159" t="str">
        <f>IF('8. Seguimiento Cuatrimestral'!B39:B41="","",'8. Seguimiento Cuatrimestral'!B39:B41)</f>
        <v/>
      </c>
      <c r="C39" s="159" t="str">
        <f>IF('8. Seguimiento Cuatrimestral'!C39:C41="","",'8. Seguimiento Cuatrimestral'!C39:C41)</f>
        <v/>
      </c>
      <c r="D39" s="159" t="str">
        <f>IF('8. Seguimiento Cuatrimestral'!D39:D41="","",'8. Seguimiento Cuatrimestral'!D39:D41)</f>
        <v/>
      </c>
      <c r="E39" s="216">
        <f>'8. Seguimiento Cuatrimestral'!F39:F41</f>
        <v>0</v>
      </c>
      <c r="F39" s="216">
        <f>'8. Seguimiento Cuatrimestral'!K39:K41</f>
        <v>0</v>
      </c>
      <c r="G39" s="216">
        <f>'8. Seguimiento Cuatrimestral'!N39:N41</f>
        <v>0</v>
      </c>
      <c r="H39" s="216">
        <f>'8. Seguimiento Cuatrimestral'!S39:S41</f>
        <v>0</v>
      </c>
      <c r="I39" s="216">
        <f>'8. Seguimiento Cuatrimestral'!V39:V41</f>
        <v>0</v>
      </c>
      <c r="J39" s="216">
        <f>'8. Seguimiento Cuatrimestral'!AA39:AA41</f>
        <v>0</v>
      </c>
      <c r="K39" s="3"/>
      <c r="L39" s="3"/>
      <c r="M39" s="3"/>
      <c r="N39" s="3"/>
      <c r="O39" s="3"/>
      <c r="P39" s="3"/>
      <c r="Q39" s="3"/>
      <c r="R39" s="3"/>
      <c r="S39" s="3"/>
      <c r="T39" s="3"/>
      <c r="U39" s="3"/>
      <c r="V39" s="3"/>
      <c r="W39" s="3"/>
      <c r="X39" s="3"/>
      <c r="Y39" s="3"/>
    </row>
    <row r="40" spans="1:25" ht="16.5" x14ac:dyDescent="0.3">
      <c r="A40" s="133"/>
      <c r="B40" s="159"/>
      <c r="C40" s="159"/>
      <c r="D40" s="159"/>
      <c r="E40" s="217"/>
      <c r="F40" s="217"/>
      <c r="G40" s="217"/>
      <c r="H40" s="217"/>
      <c r="I40" s="217"/>
      <c r="J40" s="217"/>
      <c r="K40" s="3"/>
      <c r="L40" s="3"/>
      <c r="M40" s="3"/>
      <c r="N40" s="3"/>
      <c r="O40" s="3"/>
      <c r="P40" s="3"/>
      <c r="Q40" s="3"/>
      <c r="R40" s="3"/>
      <c r="S40" s="3"/>
      <c r="T40" s="3"/>
      <c r="U40" s="3"/>
      <c r="V40" s="3"/>
      <c r="W40" s="3"/>
      <c r="X40" s="3"/>
      <c r="Y40" s="3"/>
    </row>
    <row r="41" spans="1:25" ht="16.5" x14ac:dyDescent="0.3">
      <c r="A41" s="133"/>
      <c r="B41" s="159"/>
      <c r="C41" s="159"/>
      <c r="D41" s="159"/>
      <c r="E41" s="217"/>
      <c r="F41" s="217"/>
      <c r="G41" s="217"/>
      <c r="H41" s="217"/>
      <c r="I41" s="217"/>
      <c r="J41" s="217"/>
      <c r="K41" s="3"/>
      <c r="L41" s="3"/>
      <c r="M41" s="3"/>
      <c r="N41" s="3"/>
      <c r="O41" s="3"/>
      <c r="P41" s="3"/>
      <c r="Q41" s="3"/>
      <c r="R41" s="3"/>
      <c r="S41" s="3"/>
      <c r="T41" s="3"/>
      <c r="U41" s="3"/>
      <c r="V41" s="3"/>
      <c r="W41" s="3"/>
      <c r="X41" s="3"/>
      <c r="Y41" s="3"/>
    </row>
    <row r="42" spans="1:25" ht="16.5" customHeight="1" x14ac:dyDescent="0.3">
      <c r="A42" s="133">
        <v>12</v>
      </c>
      <c r="B42" s="159" t="str">
        <f>IF('8. Seguimiento Cuatrimestral'!B42:B44="","",'8. Seguimiento Cuatrimestral'!B42:B44)</f>
        <v/>
      </c>
      <c r="C42" s="159" t="str">
        <f>IF('8. Seguimiento Cuatrimestral'!C42:C44="","",'8. Seguimiento Cuatrimestral'!C42:C44)</f>
        <v/>
      </c>
      <c r="D42" s="159" t="str">
        <f>IF('8. Seguimiento Cuatrimestral'!D42:D44="","",'8. Seguimiento Cuatrimestral'!D42:D44)</f>
        <v/>
      </c>
      <c r="E42" s="216">
        <f>'8. Seguimiento Cuatrimestral'!F42:F44</f>
        <v>0</v>
      </c>
      <c r="F42" s="216">
        <f>'8. Seguimiento Cuatrimestral'!K42:K44</f>
        <v>0</v>
      </c>
      <c r="G42" s="216">
        <f>'8. Seguimiento Cuatrimestral'!N42:N44</f>
        <v>0</v>
      </c>
      <c r="H42" s="216">
        <f>'8. Seguimiento Cuatrimestral'!S42:S44</f>
        <v>0</v>
      </c>
      <c r="I42" s="216">
        <f>'8. Seguimiento Cuatrimestral'!V42:V44</f>
        <v>0</v>
      </c>
      <c r="J42" s="216">
        <f>'8. Seguimiento Cuatrimestral'!AA42:AA44</f>
        <v>0</v>
      </c>
      <c r="K42" s="3"/>
      <c r="L42" s="3"/>
      <c r="M42" s="3"/>
      <c r="N42" s="3"/>
      <c r="O42" s="3"/>
      <c r="P42" s="3"/>
      <c r="Q42" s="3"/>
      <c r="R42" s="3"/>
      <c r="S42" s="3"/>
      <c r="T42" s="3"/>
      <c r="U42" s="3"/>
      <c r="V42" s="3"/>
      <c r="W42" s="3"/>
      <c r="X42" s="3"/>
      <c r="Y42" s="3"/>
    </row>
    <row r="43" spans="1:25" ht="16.5" x14ac:dyDescent="0.3">
      <c r="A43" s="133"/>
      <c r="B43" s="159"/>
      <c r="C43" s="159"/>
      <c r="D43" s="159"/>
      <c r="E43" s="217"/>
      <c r="F43" s="217"/>
      <c r="G43" s="217"/>
      <c r="H43" s="217"/>
      <c r="I43" s="217"/>
      <c r="J43" s="217"/>
      <c r="K43" s="3"/>
      <c r="L43" s="3"/>
      <c r="M43" s="3"/>
      <c r="N43" s="3"/>
      <c r="O43" s="3"/>
      <c r="P43" s="3"/>
      <c r="Q43" s="3"/>
      <c r="R43" s="3"/>
      <c r="S43" s="3"/>
      <c r="T43" s="3"/>
      <c r="U43" s="3"/>
      <c r="V43" s="3"/>
      <c r="W43" s="3"/>
      <c r="X43" s="3"/>
      <c r="Y43" s="3"/>
    </row>
    <row r="44" spans="1:25" ht="16.5" x14ac:dyDescent="0.3">
      <c r="A44" s="133"/>
      <c r="B44" s="159"/>
      <c r="C44" s="159"/>
      <c r="D44" s="159"/>
      <c r="E44" s="217"/>
      <c r="F44" s="217"/>
      <c r="G44" s="217"/>
      <c r="H44" s="217"/>
      <c r="I44" s="217"/>
      <c r="J44" s="217"/>
      <c r="K44" s="3"/>
      <c r="L44" s="3"/>
      <c r="M44" s="3"/>
      <c r="N44" s="3"/>
      <c r="O44" s="3"/>
      <c r="P44" s="3"/>
      <c r="Q44" s="3"/>
      <c r="R44" s="3"/>
      <c r="S44" s="3"/>
      <c r="T44" s="3"/>
      <c r="U44" s="3"/>
      <c r="V44" s="3"/>
      <c r="W44" s="3"/>
      <c r="X44" s="3"/>
      <c r="Y44" s="3"/>
    </row>
    <row r="45" spans="1:25" ht="16.5" customHeight="1" x14ac:dyDescent="0.3">
      <c r="A45" s="133">
        <v>13</v>
      </c>
      <c r="B45" s="159" t="str">
        <f>IF('8. Seguimiento Cuatrimestral'!B45:B47="","",'8. Seguimiento Cuatrimestral'!B45:B47)</f>
        <v/>
      </c>
      <c r="C45" s="159" t="str">
        <f>IF('8. Seguimiento Cuatrimestral'!C45:C47="","",'8. Seguimiento Cuatrimestral'!C45:C47)</f>
        <v/>
      </c>
      <c r="D45" s="159" t="str">
        <f>IF('8. Seguimiento Cuatrimestral'!D45:D47="","",'8. Seguimiento Cuatrimestral'!D45:D47)</f>
        <v/>
      </c>
      <c r="E45" s="216">
        <f>'8. Seguimiento Cuatrimestral'!F45:F47</f>
        <v>0</v>
      </c>
      <c r="F45" s="216">
        <f>'8. Seguimiento Cuatrimestral'!K45:K47</f>
        <v>0</v>
      </c>
      <c r="G45" s="216">
        <f>'8. Seguimiento Cuatrimestral'!N45:N47</f>
        <v>0</v>
      </c>
      <c r="H45" s="216">
        <f>'8. Seguimiento Cuatrimestral'!S45:S47</f>
        <v>0</v>
      </c>
      <c r="I45" s="216">
        <f>'8. Seguimiento Cuatrimestral'!V45:V47</f>
        <v>0</v>
      </c>
      <c r="J45" s="216">
        <f>'8. Seguimiento Cuatrimestral'!AA45:AA47</f>
        <v>0</v>
      </c>
      <c r="K45" s="3"/>
      <c r="L45" s="3"/>
      <c r="M45" s="3"/>
      <c r="N45" s="3"/>
      <c r="O45" s="3"/>
      <c r="P45" s="3"/>
      <c r="Q45" s="3"/>
      <c r="R45" s="3"/>
      <c r="S45" s="3"/>
      <c r="T45" s="3"/>
      <c r="U45" s="3"/>
      <c r="V45" s="3"/>
      <c r="W45" s="3"/>
      <c r="X45" s="3"/>
      <c r="Y45" s="3"/>
    </row>
    <row r="46" spans="1:25" ht="16.5" x14ac:dyDescent="0.3">
      <c r="A46" s="133"/>
      <c r="B46" s="159"/>
      <c r="C46" s="159"/>
      <c r="D46" s="159"/>
      <c r="E46" s="217"/>
      <c r="F46" s="217"/>
      <c r="G46" s="217"/>
      <c r="H46" s="217"/>
      <c r="I46" s="217"/>
      <c r="J46" s="217"/>
      <c r="K46" s="3"/>
      <c r="L46" s="3"/>
      <c r="M46" s="3"/>
      <c r="N46" s="3"/>
      <c r="O46" s="3"/>
      <c r="P46" s="3"/>
      <c r="Q46" s="3"/>
      <c r="R46" s="3"/>
      <c r="S46" s="3"/>
      <c r="T46" s="3"/>
      <c r="U46" s="3"/>
      <c r="V46" s="3"/>
      <c r="W46" s="3"/>
      <c r="X46" s="3"/>
      <c r="Y46" s="3"/>
    </row>
    <row r="47" spans="1:25" ht="16.5" x14ac:dyDescent="0.3">
      <c r="A47" s="133"/>
      <c r="B47" s="159"/>
      <c r="C47" s="159"/>
      <c r="D47" s="159"/>
      <c r="E47" s="217"/>
      <c r="F47" s="217"/>
      <c r="G47" s="217"/>
      <c r="H47" s="217"/>
      <c r="I47" s="217"/>
      <c r="J47" s="217"/>
      <c r="K47" s="3"/>
      <c r="L47" s="3"/>
      <c r="M47" s="3"/>
      <c r="N47" s="3"/>
      <c r="O47" s="3"/>
      <c r="P47" s="3"/>
      <c r="Q47" s="3"/>
      <c r="R47" s="3"/>
      <c r="S47" s="3"/>
      <c r="T47" s="3"/>
      <c r="U47" s="3"/>
      <c r="V47" s="3"/>
      <c r="W47" s="3"/>
      <c r="X47" s="3"/>
      <c r="Y47" s="3"/>
    </row>
    <row r="48" spans="1:25" ht="16.5" customHeight="1" x14ac:dyDescent="0.3">
      <c r="A48" s="133">
        <v>14</v>
      </c>
      <c r="B48" s="159" t="str">
        <f>IF('8. Seguimiento Cuatrimestral'!B48:B50="","",'8. Seguimiento Cuatrimestral'!B48:B50)</f>
        <v/>
      </c>
      <c r="C48" s="159" t="str">
        <f>IF('8. Seguimiento Cuatrimestral'!C48:C50="","",'8. Seguimiento Cuatrimestral'!C48:C50)</f>
        <v/>
      </c>
      <c r="D48" s="159" t="str">
        <f>IF('8. Seguimiento Cuatrimestral'!D48:D50="","",'8. Seguimiento Cuatrimestral'!D48:D50)</f>
        <v/>
      </c>
      <c r="E48" s="216">
        <f>'8. Seguimiento Cuatrimestral'!F48:F50</f>
        <v>0</v>
      </c>
      <c r="F48" s="216">
        <f>'8. Seguimiento Cuatrimestral'!K48:K50</f>
        <v>0</v>
      </c>
      <c r="G48" s="216">
        <f>'8. Seguimiento Cuatrimestral'!N48:N50</f>
        <v>0</v>
      </c>
      <c r="H48" s="216">
        <f>'8. Seguimiento Cuatrimestral'!S48:S50</f>
        <v>0</v>
      </c>
      <c r="I48" s="216">
        <f>'8. Seguimiento Cuatrimestral'!V48:V50</f>
        <v>0</v>
      </c>
      <c r="J48" s="216">
        <f>'8. Seguimiento Cuatrimestral'!AA48:AA50</f>
        <v>0</v>
      </c>
      <c r="K48" s="3"/>
      <c r="L48" s="3"/>
      <c r="M48" s="3"/>
      <c r="N48" s="3"/>
      <c r="O48" s="3"/>
      <c r="P48" s="3"/>
      <c r="Q48" s="3"/>
      <c r="R48" s="3"/>
      <c r="S48" s="3"/>
      <c r="T48" s="3"/>
      <c r="U48" s="3"/>
      <c r="V48" s="3"/>
      <c r="W48" s="3"/>
      <c r="X48" s="3"/>
      <c r="Y48" s="3"/>
    </row>
    <row r="49" spans="1:25" ht="16.5" x14ac:dyDescent="0.3">
      <c r="A49" s="133"/>
      <c r="B49" s="159"/>
      <c r="C49" s="159"/>
      <c r="D49" s="159"/>
      <c r="E49" s="217"/>
      <c r="F49" s="217"/>
      <c r="G49" s="217"/>
      <c r="H49" s="217"/>
      <c r="I49" s="217"/>
      <c r="J49" s="217"/>
      <c r="K49" s="3"/>
      <c r="L49" s="3"/>
      <c r="M49" s="3"/>
      <c r="N49" s="3"/>
      <c r="O49" s="3"/>
      <c r="P49" s="3"/>
      <c r="Q49" s="3"/>
      <c r="R49" s="3"/>
      <c r="S49" s="3"/>
      <c r="T49" s="3"/>
      <c r="U49" s="3"/>
      <c r="V49" s="3"/>
      <c r="W49" s="3"/>
      <c r="X49" s="3"/>
      <c r="Y49" s="3"/>
    </row>
    <row r="50" spans="1:25" ht="16.5" x14ac:dyDescent="0.3">
      <c r="A50" s="133"/>
      <c r="B50" s="159"/>
      <c r="C50" s="159"/>
      <c r="D50" s="159"/>
      <c r="E50" s="217"/>
      <c r="F50" s="217"/>
      <c r="G50" s="217"/>
      <c r="H50" s="217"/>
      <c r="I50" s="217"/>
      <c r="J50" s="217"/>
      <c r="K50" s="3"/>
      <c r="L50" s="3"/>
      <c r="M50" s="3"/>
      <c r="N50" s="3"/>
      <c r="O50" s="3"/>
      <c r="P50" s="3"/>
      <c r="Q50" s="3"/>
      <c r="R50" s="3"/>
      <c r="S50" s="3"/>
      <c r="T50" s="3"/>
      <c r="U50" s="3"/>
      <c r="V50" s="3"/>
      <c r="W50" s="3"/>
      <c r="X50" s="3"/>
      <c r="Y50" s="3"/>
    </row>
    <row r="51" spans="1:25" ht="16.5" customHeight="1" x14ac:dyDescent="0.3">
      <c r="A51" s="133">
        <v>15</v>
      </c>
      <c r="B51" s="159" t="str">
        <f>IF('8. Seguimiento Cuatrimestral'!B51:B53="","",'8. Seguimiento Cuatrimestral'!B51:B53)</f>
        <v/>
      </c>
      <c r="C51" s="159" t="str">
        <f>IF('8. Seguimiento Cuatrimestral'!C51:C53="","",'8. Seguimiento Cuatrimestral'!C51:C53)</f>
        <v/>
      </c>
      <c r="D51" s="159" t="str">
        <f>IF('8. Seguimiento Cuatrimestral'!D51:D53="","",'8. Seguimiento Cuatrimestral'!D51:D53)</f>
        <v/>
      </c>
      <c r="E51" s="216">
        <f>'8. Seguimiento Cuatrimestral'!F51:F53</f>
        <v>0</v>
      </c>
      <c r="F51" s="216">
        <f>'8. Seguimiento Cuatrimestral'!K51:K53</f>
        <v>0</v>
      </c>
      <c r="G51" s="216">
        <f>'8. Seguimiento Cuatrimestral'!N51:N53</f>
        <v>0</v>
      </c>
      <c r="H51" s="216">
        <f>'8. Seguimiento Cuatrimestral'!S51:S53</f>
        <v>0</v>
      </c>
      <c r="I51" s="216">
        <f>'8. Seguimiento Cuatrimestral'!V51:V53</f>
        <v>0</v>
      </c>
      <c r="J51" s="216">
        <f>'8. Seguimiento Cuatrimestral'!AA51:AA53</f>
        <v>0</v>
      </c>
      <c r="K51" s="3"/>
      <c r="L51" s="3"/>
      <c r="M51" s="3"/>
      <c r="N51" s="3"/>
      <c r="O51" s="3"/>
      <c r="P51" s="3"/>
      <c r="Q51" s="3"/>
      <c r="R51" s="3"/>
      <c r="S51" s="3"/>
      <c r="T51" s="3"/>
      <c r="U51" s="3"/>
      <c r="V51" s="3"/>
      <c r="W51" s="3"/>
      <c r="X51" s="3"/>
      <c r="Y51" s="3"/>
    </row>
    <row r="52" spans="1:25" ht="16.5" x14ac:dyDescent="0.3">
      <c r="A52" s="133"/>
      <c r="B52" s="159"/>
      <c r="C52" s="159"/>
      <c r="D52" s="159"/>
      <c r="E52" s="217"/>
      <c r="F52" s="217"/>
      <c r="G52" s="217"/>
      <c r="H52" s="217"/>
      <c r="I52" s="217"/>
      <c r="J52" s="217"/>
      <c r="K52" s="3"/>
      <c r="L52" s="3"/>
      <c r="M52" s="3"/>
      <c r="N52" s="3"/>
      <c r="O52" s="3"/>
      <c r="P52" s="3"/>
      <c r="Q52" s="3"/>
      <c r="R52" s="3"/>
      <c r="S52" s="3"/>
      <c r="T52" s="3"/>
      <c r="U52" s="3"/>
      <c r="V52" s="3"/>
      <c r="W52" s="3"/>
      <c r="X52" s="3"/>
      <c r="Y52" s="3"/>
    </row>
    <row r="53" spans="1:25" ht="16.5" x14ac:dyDescent="0.3">
      <c r="A53" s="133"/>
      <c r="B53" s="159"/>
      <c r="C53" s="159"/>
      <c r="D53" s="159"/>
      <c r="E53" s="217"/>
      <c r="F53" s="217"/>
      <c r="G53" s="217"/>
      <c r="H53" s="217"/>
      <c r="I53" s="217"/>
      <c r="J53" s="217"/>
      <c r="K53" s="3"/>
      <c r="L53" s="3"/>
      <c r="M53" s="3"/>
      <c r="N53" s="3"/>
      <c r="O53" s="3"/>
      <c r="P53" s="3"/>
      <c r="Q53" s="3"/>
      <c r="R53" s="3"/>
      <c r="S53" s="3"/>
      <c r="T53" s="3"/>
      <c r="U53" s="3"/>
      <c r="V53" s="3"/>
      <c r="W53" s="3"/>
      <c r="X53" s="3"/>
      <c r="Y53" s="3"/>
    </row>
    <row r="54" spans="1:25" ht="16.5" customHeight="1" x14ac:dyDescent="0.3">
      <c r="A54" s="133">
        <v>16</v>
      </c>
      <c r="B54" s="159" t="str">
        <f>IF('8. Seguimiento Cuatrimestral'!B54:B56="","",'8. Seguimiento Cuatrimestral'!B54:B56)</f>
        <v/>
      </c>
      <c r="C54" s="159" t="str">
        <f>IF('8. Seguimiento Cuatrimestral'!C54:C56="","",'8. Seguimiento Cuatrimestral'!C54:C56)</f>
        <v/>
      </c>
      <c r="D54" s="159" t="str">
        <f>IF('8. Seguimiento Cuatrimestral'!D54:D56="","",'8. Seguimiento Cuatrimestral'!D54:D56)</f>
        <v/>
      </c>
      <c r="E54" s="216">
        <f>'8. Seguimiento Cuatrimestral'!F54:F56</f>
        <v>0</v>
      </c>
      <c r="F54" s="216">
        <f>'8. Seguimiento Cuatrimestral'!K54:K56</f>
        <v>0</v>
      </c>
      <c r="G54" s="216">
        <f>'8. Seguimiento Cuatrimestral'!N54:N56</f>
        <v>0</v>
      </c>
      <c r="H54" s="216">
        <f>'8. Seguimiento Cuatrimestral'!S54:S56</f>
        <v>0</v>
      </c>
      <c r="I54" s="216">
        <f>'8. Seguimiento Cuatrimestral'!V54:V56</f>
        <v>0</v>
      </c>
      <c r="J54" s="216">
        <f>'8. Seguimiento Cuatrimestral'!AA54:AA56</f>
        <v>0</v>
      </c>
      <c r="K54" s="3"/>
      <c r="L54" s="3"/>
      <c r="M54" s="3"/>
      <c r="N54" s="3"/>
      <c r="O54" s="3"/>
      <c r="P54" s="3"/>
      <c r="Q54" s="3"/>
      <c r="R54" s="3"/>
      <c r="S54" s="3"/>
      <c r="T54" s="3"/>
      <c r="U54" s="3"/>
      <c r="V54" s="3"/>
      <c r="W54" s="3"/>
      <c r="X54" s="3"/>
      <c r="Y54" s="3"/>
    </row>
    <row r="55" spans="1:25" ht="16.5" x14ac:dyDescent="0.3">
      <c r="A55" s="133"/>
      <c r="B55" s="159"/>
      <c r="C55" s="159"/>
      <c r="D55" s="159"/>
      <c r="E55" s="217"/>
      <c r="F55" s="217"/>
      <c r="G55" s="217"/>
      <c r="H55" s="217"/>
      <c r="I55" s="217"/>
      <c r="J55" s="217"/>
      <c r="K55" s="3"/>
      <c r="L55" s="3"/>
      <c r="M55" s="3"/>
      <c r="N55" s="3"/>
      <c r="O55" s="3"/>
      <c r="P55" s="3"/>
      <c r="Q55" s="3"/>
      <c r="R55" s="3"/>
      <c r="S55" s="3"/>
      <c r="T55" s="3"/>
      <c r="U55" s="3"/>
      <c r="V55" s="3"/>
      <c r="W55" s="3"/>
      <c r="X55" s="3"/>
      <c r="Y55" s="3"/>
    </row>
    <row r="56" spans="1:25" ht="16.5" x14ac:dyDescent="0.3">
      <c r="A56" s="133"/>
      <c r="B56" s="159"/>
      <c r="C56" s="159"/>
      <c r="D56" s="159"/>
      <c r="E56" s="217"/>
      <c r="F56" s="217"/>
      <c r="G56" s="217"/>
      <c r="H56" s="217"/>
      <c r="I56" s="217"/>
      <c r="J56" s="217"/>
      <c r="K56" s="3"/>
      <c r="L56" s="3"/>
      <c r="M56" s="3"/>
      <c r="N56" s="3"/>
      <c r="O56" s="3"/>
      <c r="P56" s="3"/>
      <c r="Q56" s="3"/>
      <c r="R56" s="3"/>
      <c r="S56" s="3"/>
      <c r="T56" s="3"/>
      <c r="U56" s="3"/>
      <c r="V56" s="3"/>
      <c r="W56" s="3"/>
      <c r="X56" s="3"/>
      <c r="Y56" s="3"/>
    </row>
    <row r="57" spans="1:25" ht="16.5" customHeight="1" x14ac:dyDescent="0.3">
      <c r="A57" s="133">
        <v>17</v>
      </c>
      <c r="B57" s="159" t="str">
        <f>IF('8. Seguimiento Cuatrimestral'!B57:B59="","",'8. Seguimiento Cuatrimestral'!B57:B59)</f>
        <v/>
      </c>
      <c r="C57" s="159" t="str">
        <f>IF('8. Seguimiento Cuatrimestral'!C57:C59="","",'8. Seguimiento Cuatrimestral'!C57:C59)</f>
        <v/>
      </c>
      <c r="D57" s="159" t="str">
        <f>IF('8. Seguimiento Cuatrimestral'!D57:D59="","",'8. Seguimiento Cuatrimestral'!D57:D59)</f>
        <v/>
      </c>
      <c r="E57" s="216">
        <f>'8. Seguimiento Cuatrimestral'!F57:F59</f>
        <v>0</v>
      </c>
      <c r="F57" s="216">
        <f>'8. Seguimiento Cuatrimestral'!K57:K59</f>
        <v>0</v>
      </c>
      <c r="G57" s="216">
        <f>'8. Seguimiento Cuatrimestral'!N57:N59</f>
        <v>0</v>
      </c>
      <c r="H57" s="216">
        <f>'8. Seguimiento Cuatrimestral'!S57:S59</f>
        <v>0</v>
      </c>
      <c r="I57" s="216">
        <f>'8. Seguimiento Cuatrimestral'!V57:V59</f>
        <v>0</v>
      </c>
      <c r="J57" s="216">
        <f>'8. Seguimiento Cuatrimestral'!AA57:AA59</f>
        <v>0</v>
      </c>
      <c r="K57" s="3"/>
      <c r="L57" s="3"/>
      <c r="M57" s="3"/>
      <c r="N57" s="3"/>
      <c r="O57" s="3"/>
      <c r="P57" s="3"/>
      <c r="Q57" s="3"/>
      <c r="R57" s="3"/>
      <c r="S57" s="3"/>
      <c r="T57" s="3"/>
      <c r="U57" s="3"/>
      <c r="V57" s="3"/>
      <c r="W57" s="3"/>
      <c r="X57" s="3"/>
      <c r="Y57" s="3"/>
    </row>
    <row r="58" spans="1:25" ht="16.5" x14ac:dyDescent="0.3">
      <c r="A58" s="133"/>
      <c r="B58" s="159"/>
      <c r="C58" s="159"/>
      <c r="D58" s="159"/>
      <c r="E58" s="217"/>
      <c r="F58" s="217"/>
      <c r="G58" s="217"/>
      <c r="H58" s="217"/>
      <c r="I58" s="217"/>
      <c r="J58" s="217"/>
      <c r="K58" s="3"/>
      <c r="L58" s="3"/>
      <c r="M58" s="3"/>
      <c r="N58" s="3"/>
      <c r="O58" s="3"/>
      <c r="P58" s="3"/>
      <c r="Q58" s="3"/>
      <c r="R58" s="3"/>
      <c r="S58" s="3"/>
      <c r="T58" s="3"/>
      <c r="U58" s="3"/>
      <c r="V58" s="3"/>
      <c r="W58" s="3"/>
      <c r="X58" s="3"/>
      <c r="Y58" s="3"/>
    </row>
    <row r="59" spans="1:25" ht="16.5" x14ac:dyDescent="0.3">
      <c r="A59" s="133"/>
      <c r="B59" s="159"/>
      <c r="C59" s="159"/>
      <c r="D59" s="159"/>
      <c r="E59" s="217"/>
      <c r="F59" s="217"/>
      <c r="G59" s="217"/>
      <c r="H59" s="217"/>
      <c r="I59" s="217"/>
      <c r="J59" s="217"/>
      <c r="K59" s="3"/>
      <c r="L59" s="3"/>
      <c r="M59" s="3"/>
      <c r="N59" s="3"/>
      <c r="O59" s="3"/>
      <c r="P59" s="3"/>
      <c r="Q59" s="3"/>
      <c r="R59" s="3"/>
      <c r="S59" s="3"/>
      <c r="T59" s="3"/>
      <c r="U59" s="3"/>
      <c r="V59" s="3"/>
      <c r="W59" s="3"/>
      <c r="X59" s="3"/>
      <c r="Y59" s="3"/>
    </row>
    <row r="60" spans="1:25" ht="16.5" customHeight="1" x14ac:dyDescent="0.3">
      <c r="A60" s="133">
        <v>18</v>
      </c>
      <c r="B60" s="159" t="str">
        <f>IF('8. Seguimiento Cuatrimestral'!B60:B62="","",'8. Seguimiento Cuatrimestral'!B60:B62)</f>
        <v/>
      </c>
      <c r="C60" s="159" t="str">
        <f>IF('8. Seguimiento Cuatrimestral'!C60:C62="","",'8. Seguimiento Cuatrimestral'!C60:C62)</f>
        <v/>
      </c>
      <c r="D60" s="159" t="str">
        <f>IF('8. Seguimiento Cuatrimestral'!D60:D62="","",'8. Seguimiento Cuatrimestral'!D60:D62)</f>
        <v/>
      </c>
      <c r="E60" s="216">
        <f>'8. Seguimiento Cuatrimestral'!F60:F62</f>
        <v>0</v>
      </c>
      <c r="F60" s="216">
        <f>'8. Seguimiento Cuatrimestral'!K60:K62</f>
        <v>0</v>
      </c>
      <c r="G60" s="216">
        <f>'8. Seguimiento Cuatrimestral'!N60:N62</f>
        <v>0</v>
      </c>
      <c r="H60" s="216">
        <f>'8. Seguimiento Cuatrimestral'!S60:S62</f>
        <v>0</v>
      </c>
      <c r="I60" s="216">
        <f>'8. Seguimiento Cuatrimestral'!V60:V62</f>
        <v>0</v>
      </c>
      <c r="J60" s="216">
        <f>'8. Seguimiento Cuatrimestral'!AA60:AA62</f>
        <v>0</v>
      </c>
      <c r="K60" s="3"/>
      <c r="L60" s="3"/>
      <c r="M60" s="3"/>
      <c r="N60" s="3"/>
      <c r="O60" s="3"/>
      <c r="P60" s="3"/>
      <c r="Q60" s="3"/>
      <c r="R60" s="3"/>
      <c r="S60" s="3"/>
      <c r="T60" s="3"/>
      <c r="U60" s="3"/>
      <c r="V60" s="3"/>
      <c r="W60" s="3"/>
      <c r="X60" s="3"/>
      <c r="Y60" s="3"/>
    </row>
    <row r="61" spans="1:25" ht="16.5" x14ac:dyDescent="0.3">
      <c r="A61" s="133"/>
      <c r="B61" s="159"/>
      <c r="C61" s="159"/>
      <c r="D61" s="159"/>
      <c r="E61" s="217"/>
      <c r="F61" s="217"/>
      <c r="G61" s="217"/>
      <c r="H61" s="217"/>
      <c r="I61" s="217"/>
      <c r="J61" s="217"/>
      <c r="K61" s="3"/>
      <c r="L61" s="3"/>
      <c r="M61" s="3"/>
      <c r="N61" s="3"/>
      <c r="O61" s="3"/>
      <c r="P61" s="3"/>
      <c r="Q61" s="3"/>
      <c r="R61" s="3"/>
      <c r="S61" s="3"/>
      <c r="T61" s="3"/>
      <c r="U61" s="3"/>
      <c r="V61" s="3"/>
      <c r="W61" s="3"/>
      <c r="X61" s="3"/>
      <c r="Y61" s="3"/>
    </row>
    <row r="62" spans="1:25" ht="16.5" x14ac:dyDescent="0.3">
      <c r="A62" s="133"/>
      <c r="B62" s="159"/>
      <c r="C62" s="159"/>
      <c r="D62" s="159"/>
      <c r="E62" s="217"/>
      <c r="F62" s="217"/>
      <c r="G62" s="217"/>
      <c r="H62" s="217"/>
      <c r="I62" s="217"/>
      <c r="J62" s="217"/>
      <c r="K62" s="3"/>
      <c r="L62" s="3"/>
      <c r="M62" s="3"/>
      <c r="N62" s="3"/>
      <c r="O62" s="3"/>
      <c r="P62" s="3"/>
      <c r="Q62" s="3"/>
      <c r="R62" s="3"/>
      <c r="S62" s="3"/>
      <c r="T62" s="3"/>
      <c r="U62" s="3"/>
      <c r="V62" s="3"/>
      <c r="W62" s="3"/>
      <c r="X62" s="3"/>
      <c r="Y62" s="3"/>
    </row>
    <row r="63" spans="1:25" ht="16.5" customHeight="1" x14ac:dyDescent="0.3">
      <c r="A63" s="133">
        <v>19</v>
      </c>
      <c r="B63" s="159" t="str">
        <f>IF('8. Seguimiento Cuatrimestral'!B63:B65="","",'8. Seguimiento Cuatrimestral'!B63:B65)</f>
        <v/>
      </c>
      <c r="C63" s="159" t="str">
        <f>IF('8. Seguimiento Cuatrimestral'!C63:C65="","",'8. Seguimiento Cuatrimestral'!C63:C65)</f>
        <v/>
      </c>
      <c r="D63" s="159" t="str">
        <f>IF('8. Seguimiento Cuatrimestral'!D63:D65="","",'8. Seguimiento Cuatrimestral'!D63:D65)</f>
        <v/>
      </c>
      <c r="E63" s="216">
        <f>'8. Seguimiento Cuatrimestral'!F63:F65</f>
        <v>0</v>
      </c>
      <c r="F63" s="216">
        <f>'8. Seguimiento Cuatrimestral'!K63:K65</f>
        <v>0</v>
      </c>
      <c r="G63" s="216">
        <f>'8. Seguimiento Cuatrimestral'!N63:N65</f>
        <v>0</v>
      </c>
      <c r="H63" s="216">
        <f>'8. Seguimiento Cuatrimestral'!S63:S65</f>
        <v>0</v>
      </c>
      <c r="I63" s="216">
        <f>'8. Seguimiento Cuatrimestral'!V63:V65</f>
        <v>0</v>
      </c>
      <c r="J63" s="216">
        <f>'8. Seguimiento Cuatrimestral'!AA63:AA65</f>
        <v>0</v>
      </c>
      <c r="K63" s="3"/>
      <c r="L63" s="3"/>
      <c r="M63" s="3"/>
      <c r="N63" s="3"/>
      <c r="O63" s="3"/>
      <c r="P63" s="3"/>
      <c r="Q63" s="3"/>
      <c r="R63" s="3"/>
      <c r="S63" s="3"/>
      <c r="T63" s="3"/>
      <c r="U63" s="3"/>
      <c r="V63" s="3"/>
      <c r="W63" s="3"/>
      <c r="X63" s="3"/>
      <c r="Y63" s="3"/>
    </row>
    <row r="64" spans="1:25" ht="16.5" x14ac:dyDescent="0.3">
      <c r="A64" s="133"/>
      <c r="B64" s="159"/>
      <c r="C64" s="159"/>
      <c r="D64" s="159"/>
      <c r="E64" s="217"/>
      <c r="F64" s="217"/>
      <c r="G64" s="217"/>
      <c r="H64" s="217"/>
      <c r="I64" s="217"/>
      <c r="J64" s="217"/>
      <c r="K64" s="3"/>
      <c r="L64" s="3"/>
      <c r="M64" s="3"/>
      <c r="N64" s="3"/>
      <c r="O64" s="3"/>
      <c r="P64" s="3"/>
      <c r="Q64" s="3"/>
      <c r="R64" s="3"/>
      <c r="S64" s="3"/>
      <c r="T64" s="3"/>
      <c r="U64" s="3"/>
      <c r="V64" s="3"/>
      <c r="W64" s="3"/>
      <c r="X64" s="3"/>
      <c r="Y64" s="3"/>
    </row>
    <row r="65" spans="1:25" ht="16.5" x14ac:dyDescent="0.3">
      <c r="A65" s="133"/>
      <c r="B65" s="159"/>
      <c r="C65" s="159"/>
      <c r="D65" s="159"/>
      <c r="E65" s="217"/>
      <c r="F65" s="217"/>
      <c r="G65" s="217"/>
      <c r="H65" s="217"/>
      <c r="I65" s="217"/>
      <c r="J65" s="217"/>
      <c r="K65" s="3"/>
      <c r="L65" s="3"/>
      <c r="M65" s="3"/>
      <c r="N65" s="3"/>
      <c r="O65" s="3"/>
      <c r="P65" s="3"/>
      <c r="Q65" s="3"/>
      <c r="R65" s="3"/>
      <c r="S65" s="3"/>
      <c r="T65" s="3"/>
      <c r="U65" s="3"/>
      <c r="V65" s="3"/>
      <c r="W65" s="3"/>
      <c r="X65" s="3"/>
      <c r="Y65" s="3"/>
    </row>
    <row r="66" spans="1:25" ht="16.5" customHeight="1" x14ac:dyDescent="0.3">
      <c r="A66" s="133">
        <v>20</v>
      </c>
      <c r="B66" s="159" t="str">
        <f>IF('8. Seguimiento Cuatrimestral'!B66:B68="","",'8. Seguimiento Cuatrimestral'!B66:B68)</f>
        <v/>
      </c>
      <c r="C66" s="159" t="str">
        <f>IF('8. Seguimiento Cuatrimestral'!C66:C68="","",'8. Seguimiento Cuatrimestral'!C66:C68)</f>
        <v/>
      </c>
      <c r="D66" s="159" t="str">
        <f>IF('8. Seguimiento Cuatrimestral'!D66:D68="","",'8. Seguimiento Cuatrimestral'!D66:D68)</f>
        <v/>
      </c>
      <c r="E66" s="216">
        <f>'8. Seguimiento Cuatrimestral'!F66:F68</f>
        <v>0</v>
      </c>
      <c r="F66" s="216">
        <f>'8. Seguimiento Cuatrimestral'!K66:K68</f>
        <v>0</v>
      </c>
      <c r="G66" s="216">
        <f>'8. Seguimiento Cuatrimestral'!N66:N68</f>
        <v>0</v>
      </c>
      <c r="H66" s="216">
        <f>'8. Seguimiento Cuatrimestral'!S66:S68</f>
        <v>0</v>
      </c>
      <c r="I66" s="216">
        <f>'8. Seguimiento Cuatrimestral'!V66:V68</f>
        <v>0</v>
      </c>
      <c r="J66" s="216">
        <f>'8. Seguimiento Cuatrimestral'!AA66:AA68</f>
        <v>0</v>
      </c>
      <c r="K66" s="3"/>
      <c r="L66" s="3"/>
      <c r="M66" s="3"/>
      <c r="N66" s="3"/>
      <c r="O66" s="3"/>
      <c r="P66" s="3"/>
      <c r="Q66" s="3"/>
      <c r="R66" s="3"/>
      <c r="S66" s="3"/>
      <c r="T66" s="3"/>
      <c r="U66" s="3"/>
      <c r="V66" s="3"/>
      <c r="W66" s="3"/>
      <c r="X66" s="3"/>
      <c r="Y66" s="3"/>
    </row>
    <row r="67" spans="1:25" ht="16.5" x14ac:dyDescent="0.3">
      <c r="A67" s="133"/>
      <c r="B67" s="159"/>
      <c r="C67" s="159"/>
      <c r="D67" s="159"/>
      <c r="E67" s="217"/>
      <c r="F67" s="217"/>
      <c r="G67" s="217"/>
      <c r="H67" s="217"/>
      <c r="I67" s="217"/>
      <c r="J67" s="217"/>
    </row>
    <row r="68" spans="1:25" ht="16.5" x14ac:dyDescent="0.3">
      <c r="A68" s="133"/>
      <c r="B68" s="159"/>
      <c r="C68" s="159"/>
      <c r="D68" s="159"/>
      <c r="E68" s="218"/>
      <c r="F68" s="218"/>
      <c r="G68" s="218"/>
      <c r="H68" s="218"/>
      <c r="I68" s="218"/>
      <c r="J68" s="218"/>
    </row>
    <row r="69" spans="1:25" ht="23.25" customHeight="1" x14ac:dyDescent="0.3">
      <c r="A69" s="2"/>
      <c r="B69" s="214" t="s">
        <v>357</v>
      </c>
      <c r="C69" s="214"/>
      <c r="D69" s="214"/>
      <c r="E69" s="46">
        <f t="shared" ref="E69:J69" si="0">IFERROR(AVERAGE(E9:E68),"")</f>
        <v>0</v>
      </c>
      <c r="F69" s="46">
        <f t="shared" si="0"/>
        <v>0</v>
      </c>
      <c r="G69" s="46">
        <f t="shared" si="0"/>
        <v>0</v>
      </c>
      <c r="H69" s="46">
        <f t="shared" si="0"/>
        <v>0</v>
      </c>
      <c r="I69" s="46">
        <f t="shared" si="0"/>
        <v>0</v>
      </c>
      <c r="J69" s="46">
        <f t="shared" si="0"/>
        <v>0</v>
      </c>
    </row>
    <row r="70" spans="1:25" ht="23.25" customHeight="1" x14ac:dyDescent="0.3">
      <c r="B70" s="214" t="s">
        <v>355</v>
      </c>
      <c r="C70" s="214"/>
      <c r="D70" s="214"/>
      <c r="E70" s="47">
        <v>0.33333333333333337</v>
      </c>
      <c r="F70" s="47">
        <v>0.33333333333333337</v>
      </c>
      <c r="G70" s="47">
        <v>0.66666666666666596</v>
      </c>
      <c r="H70" s="47">
        <v>0.66666666666666596</v>
      </c>
      <c r="I70" s="47">
        <v>1</v>
      </c>
      <c r="J70" s="47">
        <v>1</v>
      </c>
    </row>
    <row r="71" spans="1:25" ht="23.25" customHeight="1" x14ac:dyDescent="0.3">
      <c r="B71" s="214" t="s">
        <v>356</v>
      </c>
      <c r="C71" s="214"/>
      <c r="D71" s="214"/>
      <c r="E71" s="46">
        <f>IFERROR(E69/E70,"")</f>
        <v>0</v>
      </c>
      <c r="F71" s="46">
        <f t="shared" ref="F71:J71" si="1">IFERROR(F69/F70,"")</f>
        <v>0</v>
      </c>
      <c r="G71" s="46">
        <f t="shared" si="1"/>
        <v>0</v>
      </c>
      <c r="H71" s="46">
        <f t="shared" si="1"/>
        <v>0</v>
      </c>
      <c r="I71" s="46">
        <f t="shared" si="1"/>
        <v>0</v>
      </c>
      <c r="J71" s="46">
        <f t="shared" si="1"/>
        <v>0</v>
      </c>
    </row>
    <row r="72" spans="1:25" ht="16.5" x14ac:dyDescent="0.3"/>
    <row r="73" spans="1:25" ht="16.5" x14ac:dyDescent="0.3"/>
    <row r="74" spans="1:25" ht="16.5" x14ac:dyDescent="0.3"/>
    <row r="75" spans="1:25" ht="16.5" x14ac:dyDescent="0.3"/>
    <row r="76" spans="1:25" ht="16.5" x14ac:dyDescent="0.3"/>
    <row r="77" spans="1:25" ht="16.5" x14ac:dyDescent="0.3"/>
    <row r="78" spans="1:25" ht="16.5" x14ac:dyDescent="0.3"/>
    <row r="79" spans="1:25" ht="16.5" x14ac:dyDescent="0.3"/>
  </sheetData>
  <sheetProtection algorithmName="SHA-512" hashValue="aO2qWdQFHDoJXqf/kBPCXrsRixzHzO4Tm5juNQIv/4Wjn6/e2hU4xKJljAoGC+ZVjWFIhRwIY+6leBDWkllPZg==" saltValue="Wi1wS5SFluFHtbGQKpm37A==" spinCount="100000" sheet="1" objects="1" scenarios="1" formatColumns="0" formatRows="0"/>
  <mergeCells count="223">
    <mergeCell ref="A6:D6"/>
    <mergeCell ref="E6:F6"/>
    <mergeCell ref="G6:H6"/>
    <mergeCell ref="A7:A8"/>
    <mergeCell ref="B7:B8"/>
    <mergeCell ref="C7:C8"/>
    <mergeCell ref="D7:D8"/>
    <mergeCell ref="A1:B4"/>
    <mergeCell ref="I9:I11"/>
    <mergeCell ref="J9:J11"/>
    <mergeCell ref="H9:H11"/>
    <mergeCell ref="G9:G11"/>
    <mergeCell ref="F9:F11"/>
    <mergeCell ref="A9:A11"/>
    <mergeCell ref="B9:B11"/>
    <mergeCell ref="C9:C11"/>
    <mergeCell ref="D9:D11"/>
    <mergeCell ref="E9:E11"/>
    <mergeCell ref="I15:I17"/>
    <mergeCell ref="J15:J17"/>
    <mergeCell ref="H15:H17"/>
    <mergeCell ref="G15:G17"/>
    <mergeCell ref="F15:F17"/>
    <mergeCell ref="J12:J14"/>
    <mergeCell ref="A15:A17"/>
    <mergeCell ref="B15:B17"/>
    <mergeCell ref="C15:C17"/>
    <mergeCell ref="D15:D17"/>
    <mergeCell ref="E15:E17"/>
    <mergeCell ref="H12:H14"/>
    <mergeCell ref="I12:I14"/>
    <mergeCell ref="G12:G14"/>
    <mergeCell ref="A12:A14"/>
    <mergeCell ref="B12:B14"/>
    <mergeCell ref="C12:C14"/>
    <mergeCell ref="D12:D14"/>
    <mergeCell ref="E12:E14"/>
    <mergeCell ref="F12:F14"/>
    <mergeCell ref="I21:I23"/>
    <mergeCell ref="J21:J23"/>
    <mergeCell ref="H21:H23"/>
    <mergeCell ref="G21:G23"/>
    <mergeCell ref="F21:F23"/>
    <mergeCell ref="J18:J20"/>
    <mergeCell ref="A21:A23"/>
    <mergeCell ref="B21:B23"/>
    <mergeCell ref="C21:C23"/>
    <mergeCell ref="D21:D23"/>
    <mergeCell ref="E21:E23"/>
    <mergeCell ref="H18:H20"/>
    <mergeCell ref="I18:I20"/>
    <mergeCell ref="G18:G20"/>
    <mergeCell ref="A18:A20"/>
    <mergeCell ref="B18:B20"/>
    <mergeCell ref="C18:C20"/>
    <mergeCell ref="D18:D20"/>
    <mergeCell ref="E18:E20"/>
    <mergeCell ref="F18:F20"/>
    <mergeCell ref="I27:I29"/>
    <mergeCell ref="J27:J29"/>
    <mergeCell ref="H27:H29"/>
    <mergeCell ref="G27:G29"/>
    <mergeCell ref="F27:F29"/>
    <mergeCell ref="J24:J26"/>
    <mergeCell ref="A27:A29"/>
    <mergeCell ref="B27:B29"/>
    <mergeCell ref="C27:C29"/>
    <mergeCell ref="D27:D29"/>
    <mergeCell ref="E27:E29"/>
    <mergeCell ref="H24:H26"/>
    <mergeCell ref="I24:I26"/>
    <mergeCell ref="G24:G26"/>
    <mergeCell ref="A24:A26"/>
    <mergeCell ref="B24:B26"/>
    <mergeCell ref="C24:C26"/>
    <mergeCell ref="D24:D26"/>
    <mergeCell ref="E24:E26"/>
    <mergeCell ref="F24:F26"/>
    <mergeCell ref="I33:I35"/>
    <mergeCell ref="J33:J35"/>
    <mergeCell ref="H33:H35"/>
    <mergeCell ref="G33:G35"/>
    <mergeCell ref="F33:F35"/>
    <mergeCell ref="J30:J32"/>
    <mergeCell ref="A33:A35"/>
    <mergeCell ref="B33:B35"/>
    <mergeCell ref="C33:C35"/>
    <mergeCell ref="D33:D35"/>
    <mergeCell ref="E33:E35"/>
    <mergeCell ref="H30:H32"/>
    <mergeCell ref="I30:I32"/>
    <mergeCell ref="G30:G32"/>
    <mergeCell ref="A30:A32"/>
    <mergeCell ref="B30:B32"/>
    <mergeCell ref="C30:C32"/>
    <mergeCell ref="D30:D32"/>
    <mergeCell ref="E30:E32"/>
    <mergeCell ref="F30:F32"/>
    <mergeCell ref="I39:I41"/>
    <mergeCell ref="J39:J41"/>
    <mergeCell ref="H39:H41"/>
    <mergeCell ref="G39:G41"/>
    <mergeCell ref="F39:F41"/>
    <mergeCell ref="J36:J38"/>
    <mergeCell ref="A39:A41"/>
    <mergeCell ref="B39:B41"/>
    <mergeCell ref="C39:C41"/>
    <mergeCell ref="D39:D41"/>
    <mergeCell ref="E39:E41"/>
    <mergeCell ref="H36:H38"/>
    <mergeCell ref="I36:I38"/>
    <mergeCell ref="G36:G38"/>
    <mergeCell ref="A36:A38"/>
    <mergeCell ref="B36:B38"/>
    <mergeCell ref="C36:C38"/>
    <mergeCell ref="D36:D38"/>
    <mergeCell ref="E36:E38"/>
    <mergeCell ref="F36:F38"/>
    <mergeCell ref="I45:I47"/>
    <mergeCell ref="J45:J47"/>
    <mergeCell ref="H45:H47"/>
    <mergeCell ref="G45:G47"/>
    <mergeCell ref="F45:F47"/>
    <mergeCell ref="J42:J44"/>
    <mergeCell ref="A45:A47"/>
    <mergeCell ref="B45:B47"/>
    <mergeCell ref="C45:C47"/>
    <mergeCell ref="D45:D47"/>
    <mergeCell ref="E45:E47"/>
    <mergeCell ref="H42:H44"/>
    <mergeCell ref="I42:I44"/>
    <mergeCell ref="G42:G44"/>
    <mergeCell ref="A42:A44"/>
    <mergeCell ref="B42:B44"/>
    <mergeCell ref="C42:C44"/>
    <mergeCell ref="D42:D44"/>
    <mergeCell ref="E42:E44"/>
    <mergeCell ref="F42:F44"/>
    <mergeCell ref="I51:I53"/>
    <mergeCell ref="J51:J53"/>
    <mergeCell ref="H51:H53"/>
    <mergeCell ref="G51:G53"/>
    <mergeCell ref="F51:F53"/>
    <mergeCell ref="J48:J50"/>
    <mergeCell ref="A51:A53"/>
    <mergeCell ref="B51:B53"/>
    <mergeCell ref="C51:C53"/>
    <mergeCell ref="D51:D53"/>
    <mergeCell ref="E51:E53"/>
    <mergeCell ref="H48:H50"/>
    <mergeCell ref="I48:I50"/>
    <mergeCell ref="G48:G50"/>
    <mergeCell ref="A48:A50"/>
    <mergeCell ref="B48:B50"/>
    <mergeCell ref="C48:C50"/>
    <mergeCell ref="D48:D50"/>
    <mergeCell ref="E48:E50"/>
    <mergeCell ref="F48:F50"/>
    <mergeCell ref="H54:H56"/>
    <mergeCell ref="I54:I56"/>
    <mergeCell ref="G54:G56"/>
    <mergeCell ref="A54:A56"/>
    <mergeCell ref="B54:B56"/>
    <mergeCell ref="C54:C56"/>
    <mergeCell ref="D54:D56"/>
    <mergeCell ref="E54:E56"/>
    <mergeCell ref="F54:F56"/>
    <mergeCell ref="A60:A62"/>
    <mergeCell ref="B60:B62"/>
    <mergeCell ref="C60:C62"/>
    <mergeCell ref="D60:D62"/>
    <mergeCell ref="E60:E62"/>
    <mergeCell ref="F60:F62"/>
    <mergeCell ref="I57:I59"/>
    <mergeCell ref="J57:J59"/>
    <mergeCell ref="H57:H59"/>
    <mergeCell ref="G57:G59"/>
    <mergeCell ref="F57:F59"/>
    <mergeCell ref="A57:A59"/>
    <mergeCell ref="B57:B59"/>
    <mergeCell ref="C57:C59"/>
    <mergeCell ref="D57:D59"/>
    <mergeCell ref="E57:E59"/>
    <mergeCell ref="A66:A68"/>
    <mergeCell ref="B66:B68"/>
    <mergeCell ref="C66:C68"/>
    <mergeCell ref="D66:D68"/>
    <mergeCell ref="E66:E68"/>
    <mergeCell ref="F66:F68"/>
    <mergeCell ref="I63:I65"/>
    <mergeCell ref="J63:J65"/>
    <mergeCell ref="H63:H65"/>
    <mergeCell ref="G63:G65"/>
    <mergeCell ref="F63:F65"/>
    <mergeCell ref="A63:A65"/>
    <mergeCell ref="B63:B65"/>
    <mergeCell ref="C63:C65"/>
    <mergeCell ref="D63:D65"/>
    <mergeCell ref="E63:E65"/>
    <mergeCell ref="B69:D69"/>
    <mergeCell ref="B70:D70"/>
    <mergeCell ref="B71:D71"/>
    <mergeCell ref="C1:H4"/>
    <mergeCell ref="I1:J1"/>
    <mergeCell ref="I2:J2"/>
    <mergeCell ref="I3:J3"/>
    <mergeCell ref="I4:J4"/>
    <mergeCell ref="I6:J6"/>
    <mergeCell ref="E7:E8"/>
    <mergeCell ref="F7:F8"/>
    <mergeCell ref="G7:G8"/>
    <mergeCell ref="H7:H8"/>
    <mergeCell ref="I7:I8"/>
    <mergeCell ref="J7:J8"/>
    <mergeCell ref="J66:J68"/>
    <mergeCell ref="H66:H68"/>
    <mergeCell ref="I66:I68"/>
    <mergeCell ref="G66:G68"/>
    <mergeCell ref="J60:J62"/>
    <mergeCell ref="H60:H62"/>
    <mergeCell ref="I60:I62"/>
    <mergeCell ref="G60:G62"/>
    <mergeCell ref="J54:J5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E17"/>
  <sheetViews>
    <sheetView topLeftCell="N1" workbookViewId="0">
      <pane ySplit="1" topLeftCell="A2" activePane="bottomLeft" state="frozen"/>
      <selection pane="bottomLeft" activeCell="T4" sqref="T4"/>
    </sheetView>
  </sheetViews>
  <sheetFormatPr baseColWidth="10" defaultRowHeight="15" x14ac:dyDescent="0.25"/>
  <cols>
    <col min="1" max="1" width="15.85546875" style="29" customWidth="1"/>
    <col min="2" max="2" width="23.42578125" style="29" customWidth="1"/>
    <col min="3" max="3" width="25.28515625" style="29" customWidth="1"/>
    <col min="4" max="4" width="16.42578125" style="29" customWidth="1"/>
    <col min="5" max="5" width="19.85546875" style="29" customWidth="1"/>
    <col min="6" max="6" width="26.42578125" style="29" customWidth="1"/>
    <col min="7" max="8" width="11.42578125" style="31"/>
    <col min="9" max="9" width="11" style="25" customWidth="1"/>
    <col min="10" max="10" width="16.140625" style="25" customWidth="1"/>
    <col min="11" max="11" width="14.7109375" style="25" customWidth="1"/>
    <col min="12" max="12" width="10.7109375" style="25" customWidth="1"/>
    <col min="13" max="13" width="9.42578125" style="25" customWidth="1"/>
    <col min="14" max="14" width="13.5703125" style="25" customWidth="1"/>
    <col min="15" max="15" width="7.28515625" style="29" customWidth="1"/>
    <col min="16" max="16" width="16.140625" style="29" customWidth="1"/>
    <col min="17" max="18" width="11.42578125" style="29"/>
    <col min="19" max="19" width="12" style="29" customWidth="1"/>
    <col min="20" max="20" width="11.42578125" style="29"/>
    <col min="21" max="21" width="12.85546875" style="29" customWidth="1"/>
    <col min="22" max="22" width="11.42578125" style="29"/>
    <col min="23" max="23" width="13.140625" style="29" customWidth="1"/>
    <col min="24" max="24" width="13" style="29" customWidth="1"/>
    <col min="25" max="25" width="11.42578125" style="29"/>
    <col min="26" max="26" width="14.42578125" style="31" customWidth="1"/>
    <col min="27" max="27" width="11.42578125" style="31"/>
    <col min="28" max="28" width="36.28515625" style="29" customWidth="1"/>
    <col min="29" max="29" width="45.42578125" style="29" customWidth="1"/>
    <col min="30" max="30" width="15.140625" style="29" customWidth="1"/>
    <col min="31" max="31" width="14.5703125" style="29" customWidth="1"/>
    <col min="32" max="16384" width="11.42578125" style="29"/>
  </cols>
  <sheetData>
    <row r="1" spans="1:31" s="23" customFormat="1" ht="30" x14ac:dyDescent="0.25">
      <c r="A1" s="21" t="s">
        <v>27</v>
      </c>
      <c r="B1" s="21" t="s">
        <v>85</v>
      </c>
      <c r="C1" s="21" t="s">
        <v>2</v>
      </c>
      <c r="D1" s="21" t="s">
        <v>22</v>
      </c>
      <c r="E1" s="21" t="s">
        <v>28</v>
      </c>
      <c r="F1" s="21" t="s">
        <v>38</v>
      </c>
      <c r="G1" s="21" t="s">
        <v>75</v>
      </c>
      <c r="H1" s="21" t="s">
        <v>88</v>
      </c>
      <c r="I1" s="21" t="s">
        <v>55</v>
      </c>
      <c r="J1" s="21" t="s">
        <v>11</v>
      </c>
      <c r="K1" s="21" t="s">
        <v>60</v>
      </c>
      <c r="L1" s="21" t="s">
        <v>12</v>
      </c>
      <c r="M1" s="21" t="s">
        <v>13</v>
      </c>
      <c r="N1" s="21" t="s">
        <v>65</v>
      </c>
      <c r="O1" s="21" t="s">
        <v>119</v>
      </c>
      <c r="P1" s="21" t="s">
        <v>149</v>
      </c>
      <c r="Q1" s="22" t="s">
        <v>116</v>
      </c>
      <c r="R1" s="21" t="s">
        <v>168</v>
      </c>
      <c r="S1" s="21" t="s">
        <v>177</v>
      </c>
      <c r="T1" s="21" t="s">
        <v>178</v>
      </c>
      <c r="U1" s="21" t="s">
        <v>179</v>
      </c>
      <c r="V1" s="21" t="s">
        <v>180</v>
      </c>
      <c r="W1" s="21" t="s">
        <v>181</v>
      </c>
      <c r="X1" s="21" t="s">
        <v>182</v>
      </c>
      <c r="Y1" s="21" t="s">
        <v>13</v>
      </c>
      <c r="Z1" s="21" t="s">
        <v>200</v>
      </c>
      <c r="AA1" s="21" t="s">
        <v>201</v>
      </c>
      <c r="AB1" s="21" t="s">
        <v>206</v>
      </c>
      <c r="AC1" s="21" t="s">
        <v>212</v>
      </c>
      <c r="AD1" s="21" t="s">
        <v>65</v>
      </c>
      <c r="AE1" s="21" t="s">
        <v>295</v>
      </c>
    </row>
    <row r="2" spans="1:31" s="24" customFormat="1" ht="45" x14ac:dyDescent="0.25">
      <c r="A2" s="23" t="s">
        <v>89</v>
      </c>
      <c r="B2" s="24" t="s">
        <v>14</v>
      </c>
      <c r="C2" s="23" t="s">
        <v>90</v>
      </c>
      <c r="D2" s="24" t="s">
        <v>86</v>
      </c>
      <c r="E2" s="24" t="s">
        <v>91</v>
      </c>
      <c r="F2" s="24" t="s">
        <v>39</v>
      </c>
      <c r="G2" s="25"/>
      <c r="H2" s="25"/>
      <c r="I2" s="25" t="s">
        <v>57</v>
      </c>
      <c r="J2" s="25" t="s">
        <v>59</v>
      </c>
      <c r="K2" s="25" t="s">
        <v>60</v>
      </c>
      <c r="L2" s="25" t="s">
        <v>62</v>
      </c>
      <c r="M2" s="26" t="s">
        <v>63</v>
      </c>
      <c r="N2" s="25" t="s">
        <v>66</v>
      </c>
      <c r="O2" s="25" t="s">
        <v>117</v>
      </c>
      <c r="P2" s="24" t="s">
        <v>150</v>
      </c>
      <c r="Q2" s="24" t="s">
        <v>163</v>
      </c>
      <c r="R2" s="24" t="s">
        <v>176</v>
      </c>
      <c r="S2" s="24" t="s">
        <v>183</v>
      </c>
      <c r="T2" s="24" t="s">
        <v>185</v>
      </c>
      <c r="U2" s="25" t="s">
        <v>187</v>
      </c>
      <c r="V2" s="25" t="s">
        <v>189</v>
      </c>
      <c r="W2" s="25" t="s">
        <v>192</v>
      </c>
      <c r="X2" s="24" t="s">
        <v>194</v>
      </c>
      <c r="Y2" s="24" t="s">
        <v>196</v>
      </c>
      <c r="Z2" s="25" t="s">
        <v>183</v>
      </c>
      <c r="AA2" s="25">
        <v>15</v>
      </c>
      <c r="AB2" s="27" t="s">
        <v>207</v>
      </c>
      <c r="AC2" s="28" t="s">
        <v>213</v>
      </c>
      <c r="AD2" s="25" t="s">
        <v>67</v>
      </c>
      <c r="AE2" s="25" t="str">
        <f>""</f>
        <v/>
      </c>
    </row>
    <row r="3" spans="1:31" s="24" customFormat="1" ht="45" x14ac:dyDescent="0.25">
      <c r="A3" s="23" t="s">
        <v>79</v>
      </c>
      <c r="B3" s="23" t="s">
        <v>142</v>
      </c>
      <c r="C3" s="23" t="s">
        <v>92</v>
      </c>
      <c r="D3" s="24" t="s">
        <v>21</v>
      </c>
      <c r="E3" s="24" t="s">
        <v>93</v>
      </c>
      <c r="F3" s="24" t="s">
        <v>40</v>
      </c>
      <c r="G3" s="25"/>
      <c r="H3" s="25"/>
      <c r="I3" s="25" t="s">
        <v>58</v>
      </c>
      <c r="J3" s="25" t="s">
        <v>169</v>
      </c>
      <c r="K3" s="25" t="s">
        <v>61</v>
      </c>
      <c r="L3" s="25" t="s">
        <v>94</v>
      </c>
      <c r="M3" s="26" t="s">
        <v>64</v>
      </c>
      <c r="N3" s="25" t="s">
        <v>67</v>
      </c>
      <c r="O3" s="25" t="s">
        <v>118</v>
      </c>
      <c r="P3" s="24" t="s">
        <v>151</v>
      </c>
      <c r="Q3" s="24" t="s">
        <v>164</v>
      </c>
      <c r="R3" s="24" t="s">
        <v>199</v>
      </c>
      <c r="S3" s="24" t="s">
        <v>184</v>
      </c>
      <c r="T3" s="24" t="s">
        <v>186</v>
      </c>
      <c r="U3" s="25" t="s">
        <v>188</v>
      </c>
      <c r="V3" s="25" t="s">
        <v>190</v>
      </c>
      <c r="W3" s="25" t="s">
        <v>193</v>
      </c>
      <c r="X3" s="24" t="s">
        <v>195</v>
      </c>
      <c r="Y3" s="24" t="s">
        <v>197</v>
      </c>
      <c r="Z3" s="25" t="s">
        <v>184</v>
      </c>
      <c r="AA3" s="25">
        <v>0</v>
      </c>
      <c r="AB3" s="27" t="s">
        <v>208</v>
      </c>
      <c r="AC3" s="28" t="s">
        <v>214</v>
      </c>
      <c r="AD3" s="25" t="s">
        <v>220</v>
      </c>
    </row>
    <row r="4" spans="1:31" s="24" customFormat="1" ht="60" x14ac:dyDescent="0.25">
      <c r="A4" s="23" t="s">
        <v>95</v>
      </c>
      <c r="B4" s="23" t="s">
        <v>143</v>
      </c>
      <c r="C4" s="24" t="s">
        <v>83</v>
      </c>
      <c r="D4" s="24" t="s">
        <v>20</v>
      </c>
      <c r="E4" s="24" t="s">
        <v>97</v>
      </c>
      <c r="F4" s="24" t="s">
        <v>41</v>
      </c>
      <c r="G4" s="25"/>
      <c r="H4" s="25"/>
      <c r="I4" s="25" t="s">
        <v>56</v>
      </c>
      <c r="J4" s="25" t="s">
        <v>338</v>
      </c>
      <c r="K4" s="25" t="s">
        <v>338</v>
      </c>
      <c r="L4" s="25" t="s">
        <v>338</v>
      </c>
      <c r="M4" s="25" t="s">
        <v>338</v>
      </c>
      <c r="N4" s="26" t="s">
        <v>111</v>
      </c>
      <c r="P4" s="24" t="s">
        <v>152</v>
      </c>
      <c r="Q4" s="24" t="s">
        <v>165</v>
      </c>
      <c r="V4" s="24" t="s">
        <v>191</v>
      </c>
      <c r="Y4" s="24" t="s">
        <v>198</v>
      </c>
      <c r="Z4" s="25" t="s">
        <v>185</v>
      </c>
      <c r="AA4" s="25">
        <v>15</v>
      </c>
      <c r="AB4" s="27" t="s">
        <v>209</v>
      </c>
      <c r="AC4" s="28" t="s">
        <v>215</v>
      </c>
      <c r="AD4" s="26" t="s">
        <v>221</v>
      </c>
    </row>
    <row r="5" spans="1:31" ht="45" x14ac:dyDescent="0.25">
      <c r="B5" s="23" t="s">
        <v>144</v>
      </c>
      <c r="C5" s="23" t="s">
        <v>17</v>
      </c>
      <c r="D5" s="29" t="s">
        <v>19</v>
      </c>
      <c r="E5" s="29" t="s">
        <v>98</v>
      </c>
      <c r="F5" s="30" t="s">
        <v>42</v>
      </c>
      <c r="I5" s="25" t="s">
        <v>338</v>
      </c>
      <c r="N5" s="25" t="s">
        <v>68</v>
      </c>
      <c r="P5" s="24" t="s">
        <v>153</v>
      </c>
      <c r="Q5" s="24" t="s">
        <v>166</v>
      </c>
      <c r="Z5" s="25" t="s">
        <v>186</v>
      </c>
      <c r="AA5" s="25">
        <v>0</v>
      </c>
      <c r="AC5" s="28" t="s">
        <v>216</v>
      </c>
      <c r="AD5" s="25"/>
    </row>
    <row r="6" spans="1:31" ht="30" x14ac:dyDescent="0.25">
      <c r="B6" s="24" t="s">
        <v>96</v>
      </c>
      <c r="C6" s="30" t="s">
        <v>84</v>
      </c>
      <c r="D6" s="29" t="s">
        <v>18</v>
      </c>
      <c r="E6" s="29" t="s">
        <v>99</v>
      </c>
      <c r="F6" s="30" t="s">
        <v>43</v>
      </c>
      <c r="P6" s="24" t="s">
        <v>154</v>
      </c>
      <c r="Q6" s="24" t="s">
        <v>167</v>
      </c>
      <c r="Z6" s="25" t="s">
        <v>187</v>
      </c>
      <c r="AA6" s="25">
        <v>15</v>
      </c>
    </row>
    <row r="7" spans="1:31" ht="60" x14ac:dyDescent="0.25">
      <c r="B7" s="30" t="s">
        <v>346</v>
      </c>
      <c r="C7" s="29" t="s">
        <v>81</v>
      </c>
      <c r="E7" s="29" t="s">
        <v>26</v>
      </c>
      <c r="F7" s="29" t="s">
        <v>44</v>
      </c>
      <c r="P7" s="24" t="s">
        <v>155</v>
      </c>
      <c r="Z7" s="25" t="s">
        <v>188</v>
      </c>
      <c r="AA7" s="25">
        <v>0</v>
      </c>
    </row>
    <row r="8" spans="1:31" x14ac:dyDescent="0.25">
      <c r="B8" s="29" t="s">
        <v>116</v>
      </c>
      <c r="C8" s="29" t="s">
        <v>82</v>
      </c>
      <c r="E8" s="29" t="s">
        <v>100</v>
      </c>
      <c r="F8" s="29" t="s">
        <v>45</v>
      </c>
      <c r="P8" s="24" t="s">
        <v>156</v>
      </c>
      <c r="Z8" s="25" t="s">
        <v>189</v>
      </c>
      <c r="AA8" s="25">
        <v>15</v>
      </c>
    </row>
    <row r="9" spans="1:31" x14ac:dyDescent="0.25">
      <c r="B9" s="29" t="s">
        <v>15</v>
      </c>
      <c r="E9" s="29" t="s">
        <v>25</v>
      </c>
      <c r="F9" s="29" t="s">
        <v>46</v>
      </c>
      <c r="P9" s="24" t="s">
        <v>157</v>
      </c>
      <c r="Z9" s="25" t="s">
        <v>190</v>
      </c>
      <c r="AA9" s="25">
        <v>10</v>
      </c>
    </row>
    <row r="10" spans="1:31" x14ac:dyDescent="0.25">
      <c r="B10" s="29" t="s">
        <v>16</v>
      </c>
      <c r="E10" s="29" t="s">
        <v>24</v>
      </c>
      <c r="F10" s="29" t="s">
        <v>47</v>
      </c>
      <c r="Z10" s="25" t="s">
        <v>191</v>
      </c>
      <c r="AA10" s="25">
        <v>0</v>
      </c>
    </row>
    <row r="11" spans="1:31" x14ac:dyDescent="0.25">
      <c r="B11" s="29" t="s">
        <v>294</v>
      </c>
      <c r="E11" s="29" t="s">
        <v>23</v>
      </c>
      <c r="F11" s="29" t="s">
        <v>48</v>
      </c>
      <c r="Z11" s="25" t="s">
        <v>192</v>
      </c>
      <c r="AA11" s="25">
        <v>15</v>
      </c>
    </row>
    <row r="12" spans="1:31" x14ac:dyDescent="0.25">
      <c r="F12" s="29" t="s">
        <v>49</v>
      </c>
      <c r="Z12" s="25" t="s">
        <v>193</v>
      </c>
      <c r="AA12" s="25">
        <v>0</v>
      </c>
    </row>
    <row r="13" spans="1:31" x14ac:dyDescent="0.25">
      <c r="F13" s="29" t="s">
        <v>50</v>
      </c>
      <c r="Z13" s="25" t="s">
        <v>194</v>
      </c>
      <c r="AA13" s="25">
        <v>15</v>
      </c>
    </row>
    <row r="14" spans="1:31" x14ac:dyDescent="0.25">
      <c r="F14" s="29" t="s">
        <v>51</v>
      </c>
      <c r="Z14" s="25" t="s">
        <v>195</v>
      </c>
      <c r="AA14" s="25">
        <v>0</v>
      </c>
    </row>
    <row r="15" spans="1:31" x14ac:dyDescent="0.25">
      <c r="F15" s="29" t="s">
        <v>52</v>
      </c>
      <c r="Z15" s="25" t="s">
        <v>196</v>
      </c>
      <c r="AA15" s="25">
        <v>10</v>
      </c>
    </row>
    <row r="16" spans="1:31" x14ac:dyDescent="0.25">
      <c r="F16" s="29" t="s">
        <v>53</v>
      </c>
      <c r="Z16" s="25" t="s">
        <v>197</v>
      </c>
      <c r="AA16" s="25">
        <v>5</v>
      </c>
    </row>
    <row r="17" spans="6:27" x14ac:dyDescent="0.25">
      <c r="F17" s="29" t="s">
        <v>54</v>
      </c>
      <c r="Z17" s="25" t="s">
        <v>198</v>
      </c>
      <c r="AA17" s="25">
        <v>0</v>
      </c>
    </row>
  </sheetData>
  <sheetProtection algorithmName="SHA-512" hashValue="7avHArlXBw2nl1LtDBFy8QIjGpfOpfbC6qp2Er6mJvuHQhGU018fDeNOf8C6QrS0KoUzelelpIe3imond+ZtjA==" saltValue="p4F4jzRD/WSWSYI43lc1Vg==" spinCount="100000"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pane ySplit="1" topLeftCell="A2" activePane="bottomLeft" state="frozen"/>
      <selection pane="bottomLeft" activeCell="C2" sqref="C2"/>
    </sheetView>
  </sheetViews>
  <sheetFormatPr baseColWidth="10" defaultColWidth="14.42578125" defaultRowHeight="15" customHeight="1" x14ac:dyDescent="0.15"/>
  <cols>
    <col min="1" max="1" width="13.5703125" style="39" customWidth="1"/>
    <col min="2" max="2" width="36.85546875" style="34" customWidth="1"/>
    <col min="3" max="3" width="39.140625" style="34" customWidth="1"/>
    <col min="4" max="4" width="27.7109375" style="34" customWidth="1"/>
    <col min="5" max="27" width="10.7109375" style="34" customWidth="1"/>
    <col min="28" max="16384" width="14.42578125" style="34"/>
  </cols>
  <sheetData>
    <row r="1" spans="1:4" ht="27.75" customHeight="1" x14ac:dyDescent="0.15">
      <c r="A1" s="32" t="s">
        <v>223</v>
      </c>
      <c r="B1" s="33" t="s">
        <v>75</v>
      </c>
      <c r="C1" s="33" t="s">
        <v>224</v>
      </c>
      <c r="D1" s="33" t="s">
        <v>225</v>
      </c>
    </row>
    <row r="2" spans="1:4" s="37" customFormat="1" ht="99" x14ac:dyDescent="0.15">
      <c r="A2" s="35" t="s">
        <v>39</v>
      </c>
      <c r="B2" s="36" t="s">
        <v>226</v>
      </c>
      <c r="C2" s="36" t="s">
        <v>227</v>
      </c>
      <c r="D2" s="36" t="s">
        <v>256</v>
      </c>
    </row>
    <row r="3" spans="1:4" s="37" customFormat="1" ht="117" x14ac:dyDescent="0.15">
      <c r="A3" s="35" t="s">
        <v>40</v>
      </c>
      <c r="B3" s="36" t="s">
        <v>228</v>
      </c>
      <c r="C3" s="36" t="s">
        <v>229</v>
      </c>
      <c r="D3" s="36" t="s">
        <v>255</v>
      </c>
    </row>
    <row r="4" spans="1:4" s="37" customFormat="1" ht="63" x14ac:dyDescent="0.15">
      <c r="A4" s="35" t="s">
        <v>44</v>
      </c>
      <c r="B4" s="36" t="s">
        <v>230</v>
      </c>
      <c r="C4" s="36" t="s">
        <v>231</v>
      </c>
      <c r="D4" s="36" t="s">
        <v>257</v>
      </c>
    </row>
    <row r="5" spans="1:4" s="37" customFormat="1" ht="45" x14ac:dyDescent="0.15">
      <c r="A5" s="35" t="s">
        <v>45</v>
      </c>
      <c r="B5" s="36" t="s">
        <v>232</v>
      </c>
      <c r="C5" s="36" t="s">
        <v>233</v>
      </c>
      <c r="D5" s="36" t="s">
        <v>261</v>
      </c>
    </row>
    <row r="6" spans="1:4" s="37" customFormat="1" ht="63" x14ac:dyDescent="0.15">
      <c r="A6" s="35" t="s">
        <v>46</v>
      </c>
      <c r="B6" s="36" t="s">
        <v>234</v>
      </c>
      <c r="C6" s="36" t="s">
        <v>235</v>
      </c>
      <c r="D6" s="36" t="s">
        <v>257</v>
      </c>
    </row>
    <row r="7" spans="1:4" s="37" customFormat="1" ht="120" customHeight="1" x14ac:dyDescent="0.15">
      <c r="A7" s="35" t="s">
        <v>42</v>
      </c>
      <c r="B7" s="36" t="s">
        <v>237</v>
      </c>
      <c r="C7" s="36" t="s">
        <v>238</v>
      </c>
      <c r="D7" s="36" t="s">
        <v>259</v>
      </c>
    </row>
    <row r="8" spans="1:4" s="37" customFormat="1" ht="54" x14ac:dyDescent="0.15">
      <c r="A8" s="35" t="s">
        <v>41</v>
      </c>
      <c r="B8" s="36" t="s">
        <v>263</v>
      </c>
      <c r="C8" s="36" t="s">
        <v>236</v>
      </c>
      <c r="D8" s="36" t="s">
        <v>255</v>
      </c>
    </row>
    <row r="9" spans="1:4" s="37" customFormat="1" ht="63" x14ac:dyDescent="0.15">
      <c r="A9" s="35" t="s">
        <v>43</v>
      </c>
      <c r="B9" s="36" t="s">
        <v>239</v>
      </c>
      <c r="C9" s="36" t="s">
        <v>240</v>
      </c>
      <c r="D9" s="36" t="s">
        <v>260</v>
      </c>
    </row>
    <row r="10" spans="1:4" s="37" customFormat="1" ht="63" x14ac:dyDescent="0.15">
      <c r="A10" s="35" t="s">
        <v>47</v>
      </c>
      <c r="B10" s="36" t="s">
        <v>241</v>
      </c>
      <c r="C10" s="36" t="s">
        <v>242</v>
      </c>
      <c r="D10" s="36" t="s">
        <v>257</v>
      </c>
    </row>
    <row r="11" spans="1:4" s="37" customFormat="1" ht="63" x14ac:dyDescent="0.15">
      <c r="A11" s="35" t="s">
        <v>48</v>
      </c>
      <c r="B11" s="36" t="s">
        <v>243</v>
      </c>
      <c r="C11" s="36" t="s">
        <v>244</v>
      </c>
      <c r="D11" s="36" t="s">
        <v>257</v>
      </c>
    </row>
    <row r="12" spans="1:4" s="37" customFormat="1" ht="63" x14ac:dyDescent="0.15">
      <c r="A12" s="35" t="s">
        <v>49</v>
      </c>
      <c r="B12" s="36" t="s">
        <v>245</v>
      </c>
      <c r="C12" s="36" t="s">
        <v>246</v>
      </c>
      <c r="D12" s="36" t="s">
        <v>257</v>
      </c>
    </row>
    <row r="13" spans="1:4" s="37" customFormat="1" ht="63" x14ac:dyDescent="0.15">
      <c r="A13" s="35" t="s">
        <v>50</v>
      </c>
      <c r="B13" s="36" t="s">
        <v>247</v>
      </c>
      <c r="C13" s="36" t="s">
        <v>248</v>
      </c>
      <c r="D13" s="36" t="s">
        <v>257</v>
      </c>
    </row>
    <row r="14" spans="1:4" s="37" customFormat="1" ht="63" x14ac:dyDescent="0.15">
      <c r="A14" s="35" t="s">
        <v>51</v>
      </c>
      <c r="B14" s="36" t="s">
        <v>249</v>
      </c>
      <c r="C14" s="36" t="s">
        <v>250</v>
      </c>
      <c r="D14" s="36" t="s">
        <v>257</v>
      </c>
    </row>
    <row r="15" spans="1:4" s="37" customFormat="1" ht="72" x14ac:dyDescent="0.15">
      <c r="A15" s="35" t="s">
        <v>52</v>
      </c>
      <c r="B15" s="36" t="s">
        <v>251</v>
      </c>
      <c r="C15" s="36" t="s">
        <v>252</v>
      </c>
      <c r="D15" s="36" t="s">
        <v>258</v>
      </c>
    </row>
    <row r="16" spans="1:4" s="37" customFormat="1" ht="36" x14ac:dyDescent="0.15">
      <c r="A16" s="35" t="s">
        <v>54</v>
      </c>
      <c r="B16" s="38"/>
      <c r="C16" s="38"/>
      <c r="D16" s="36" t="s">
        <v>259</v>
      </c>
    </row>
    <row r="17" spans="1:4" s="37" customFormat="1" ht="90" x14ac:dyDescent="0.15">
      <c r="A17" s="35" t="s">
        <v>53</v>
      </c>
      <c r="B17" s="36" t="s">
        <v>253</v>
      </c>
      <c r="C17" s="36" t="s">
        <v>254</v>
      </c>
      <c r="D17" s="36" t="s">
        <v>257</v>
      </c>
    </row>
  </sheetData>
  <sheetProtection algorithmName="SHA-512" hashValue="1UNSeW/NRCxK45JIBfNCeLG2eztQG9wxCrVCFrtUd/qhirWEkZl4H/XWIvBFkqPMXiC+P5Sqq2b4LAZI292Kzw==" saltValue="TMFvyFGnEKlDOk1CN7neqw==" spinCount="100000" sheet="1" objects="1" scenarios="1"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2024-01-31T12:29:46Z</dcterms:modified>
</cp:coreProperties>
</file>