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TZrczKmJawOiBvgajEY8nx5Wz3/mR7BBEcbXBgDSn0w="/>
    </ext>
  </extLst>
</workbook>
</file>

<file path=xl/calcChain.xml><?xml version="1.0" encoding="utf-8"?>
<calcChain xmlns="http://schemas.openxmlformats.org/spreadsheetml/2006/main">
  <c r="E12" i="8" l="1"/>
  <c r="E15" i="8"/>
  <c r="E18" i="8"/>
  <c r="E21" i="8"/>
  <c r="E24" i="8"/>
  <c r="C27" i="8"/>
  <c r="C12" i="8"/>
  <c r="C12" i="9" s="1"/>
  <c r="AE2" i="10"/>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9"/>
  <c r="D24" i="8"/>
  <c r="D24" i="9" s="1"/>
  <c r="C24" i="8"/>
  <c r="C24" i="9" s="1"/>
  <c r="D21" i="8"/>
  <c r="D21" i="9" s="1"/>
  <c r="C21" i="8"/>
  <c r="C21" i="9" s="1"/>
  <c r="D18" i="8"/>
  <c r="D18" i="9" s="1"/>
  <c r="C18" i="8"/>
  <c r="C18" i="9" s="1"/>
  <c r="D15" i="8"/>
  <c r="D15" i="9" s="1"/>
  <c r="C15" i="8"/>
  <c r="C15" i="9" s="1"/>
  <c r="D12" i="8"/>
  <c r="D12" i="9" s="1"/>
  <c r="E9" i="8"/>
  <c r="D9" i="8"/>
  <c r="D9" i="9" s="1"/>
  <c r="C9" i="8"/>
  <c r="C9" i="9" s="1"/>
  <c r="Q67" i="7"/>
  <c r="AQ66" i="7"/>
  <c r="AN66" i="7"/>
  <c r="AC66" i="7"/>
  <c r="M66" i="7"/>
  <c r="J66" i="7"/>
  <c r="I66" i="7"/>
  <c r="H66" i="7"/>
  <c r="G66" i="7"/>
  <c r="F66" i="7"/>
  <c r="E66" i="7"/>
  <c r="D66" i="7"/>
  <c r="C66" i="7"/>
  <c r="AC65" i="7"/>
  <c r="Y65" i="7"/>
  <c r="U65" i="7"/>
  <c r="Y64" i="7"/>
  <c r="V64" i="7"/>
  <c r="Q64" i="7"/>
  <c r="AQ63" i="7"/>
  <c r="AN63" i="7"/>
  <c r="AG63" i="7"/>
  <c r="AE63" i="7"/>
  <c r="AC63" i="7"/>
  <c r="U63" i="7"/>
  <c r="T63" i="7"/>
  <c r="Q63" i="7"/>
  <c r="M63" i="7"/>
  <c r="J63" i="7"/>
  <c r="I63" i="7"/>
  <c r="H63" i="7"/>
  <c r="AE65" i="7" s="1"/>
  <c r="G63" i="7"/>
  <c r="F63" i="7"/>
  <c r="E63" i="7"/>
  <c r="D63" i="7"/>
  <c r="C63" i="7"/>
  <c r="AD62" i="7"/>
  <c r="AC62" i="7"/>
  <c r="Z62" i="7"/>
  <c r="Y62" i="7"/>
  <c r="V62" i="7"/>
  <c r="U62" i="7"/>
  <c r="R62" i="7"/>
  <c r="AE61" i="7"/>
  <c r="AD61" i="7"/>
  <c r="AA61" i="7"/>
  <c r="Z61" i="7"/>
  <c r="W61" i="7"/>
  <c r="V61" i="7"/>
  <c r="S61" i="7"/>
  <c r="AQ60" i="7"/>
  <c r="AN60" i="7"/>
  <c r="AI60" i="7"/>
  <c r="AH60" i="7"/>
  <c r="AE60" i="7"/>
  <c r="AD60" i="7"/>
  <c r="AA60" i="7"/>
  <c r="W60" i="7"/>
  <c r="V60" i="7"/>
  <c r="S60" i="7"/>
  <c r="R60" i="7"/>
  <c r="M60" i="7"/>
  <c r="J60" i="7"/>
  <c r="I60" i="7"/>
  <c r="H60" i="7"/>
  <c r="AF62" i="7" s="1"/>
  <c r="G60" i="7"/>
  <c r="F60" i="7"/>
  <c r="E60" i="7"/>
  <c r="D60" i="7"/>
  <c r="C60" i="7"/>
  <c r="AE59" i="7"/>
  <c r="Z59" i="7"/>
  <c r="AA58" i="7"/>
  <c r="T58" i="7"/>
  <c r="AQ57" i="7"/>
  <c r="AN57" i="7"/>
  <c r="AJ57" i="7"/>
  <c r="AI57" i="7"/>
  <c r="M57" i="7"/>
  <c r="J57" i="7"/>
  <c r="I57" i="7"/>
  <c r="H57" i="7"/>
  <c r="R59" i="7" s="1"/>
  <c r="G57" i="7"/>
  <c r="F57" i="7"/>
  <c r="E57" i="7"/>
  <c r="D57" i="7"/>
  <c r="C57" i="7"/>
  <c r="AF56" i="7"/>
  <c r="AB56" i="7"/>
  <c r="X56" i="7"/>
  <c r="Y55" i="7"/>
  <c r="T55" i="7"/>
  <c r="AQ54" i="7"/>
  <c r="AN54" i="7"/>
  <c r="AJ54" i="7"/>
  <c r="AG54" i="7"/>
  <c r="AB54" i="7"/>
  <c r="M54" i="7"/>
  <c r="J54" i="7"/>
  <c r="I54" i="7"/>
  <c r="H54" i="7"/>
  <c r="AB55" i="7" s="1"/>
  <c r="G54" i="7"/>
  <c r="F54" i="7"/>
  <c r="E54" i="7"/>
  <c r="D54" i="7"/>
  <c r="C54" i="7"/>
  <c r="AG53" i="7"/>
  <c r="AC53" i="7"/>
  <c r="Q53" i="7"/>
  <c r="U52" i="7"/>
  <c r="R52" i="7"/>
  <c r="AQ51" i="7"/>
  <c r="AN51" i="7"/>
  <c r="AD51" i="7"/>
  <c r="Y51" i="7"/>
  <c r="M51" i="7"/>
  <c r="J51" i="7"/>
  <c r="I51" i="7"/>
  <c r="H51" i="7"/>
  <c r="G51" i="7"/>
  <c r="F51" i="7"/>
  <c r="E51" i="7"/>
  <c r="D51" i="7"/>
  <c r="C51" i="7"/>
  <c r="AQ48" i="7"/>
  <c r="AN48" i="7"/>
  <c r="M48" i="7"/>
  <c r="J48" i="7"/>
  <c r="I48" i="7"/>
  <c r="H48" i="7"/>
  <c r="G48" i="7"/>
  <c r="F48" i="7"/>
  <c r="E48" i="7"/>
  <c r="D48" i="7"/>
  <c r="C48" i="7"/>
  <c r="AQ45" i="7"/>
  <c r="AN45" i="7"/>
  <c r="M45" i="7"/>
  <c r="J45" i="7"/>
  <c r="I45" i="7"/>
  <c r="H45" i="7"/>
  <c r="AD46" i="7" s="1"/>
  <c r="G45" i="7"/>
  <c r="F45" i="7"/>
  <c r="E45" i="7"/>
  <c r="D45" i="7"/>
  <c r="C45" i="7"/>
  <c r="T44" i="7"/>
  <c r="AE43" i="7"/>
  <c r="AC43" i="7"/>
  <c r="AQ42" i="7"/>
  <c r="AN42" i="7"/>
  <c r="AH42" i="7"/>
  <c r="W42" i="7"/>
  <c r="U42" i="7"/>
  <c r="M42" i="7"/>
  <c r="J42" i="7"/>
  <c r="I42" i="7"/>
  <c r="H42" i="7"/>
  <c r="V44" i="7" s="1"/>
  <c r="G42" i="7"/>
  <c r="F42" i="7"/>
  <c r="E42" i="7"/>
  <c r="D42" i="7"/>
  <c r="C42" i="7"/>
  <c r="AA41" i="7"/>
  <c r="AB40" i="7"/>
  <c r="T40" i="7"/>
  <c r="AQ39" i="7"/>
  <c r="AN39" i="7"/>
  <c r="AJ39" i="7"/>
  <c r="AB39" i="7"/>
  <c r="T39" i="7"/>
  <c r="M39" i="7"/>
  <c r="J39" i="7"/>
  <c r="I39" i="7"/>
  <c r="H39" i="7"/>
  <c r="AG41" i="7" s="1"/>
  <c r="G39" i="7"/>
  <c r="F39" i="7"/>
  <c r="E39" i="7"/>
  <c r="D39" i="7"/>
  <c r="C39" i="7"/>
  <c r="Z38" i="7"/>
  <c r="V38" i="7"/>
  <c r="S38" i="7"/>
  <c r="AB37" i="7"/>
  <c r="AA37" i="7"/>
  <c r="Q37" i="7"/>
  <c r="AQ36" i="7"/>
  <c r="AN36" i="7"/>
  <c r="AJ36" i="7"/>
  <c r="AB36" i="7"/>
  <c r="AA36" i="7"/>
  <c r="Q36" i="7"/>
  <c r="M36" i="7"/>
  <c r="J36" i="7"/>
  <c r="I36" i="7"/>
  <c r="H36" i="7"/>
  <c r="G36" i="7"/>
  <c r="F36" i="7"/>
  <c r="E36" i="7"/>
  <c r="D36" i="7"/>
  <c r="C36" i="7"/>
  <c r="AG35" i="7"/>
  <c r="Y35" i="7"/>
  <c r="U35" i="7"/>
  <c r="AD34" i="7"/>
  <c r="Z34" i="7"/>
  <c r="V34" i="7"/>
  <c r="R34" i="7"/>
  <c r="AQ33" i="7"/>
  <c r="AN33" i="7"/>
  <c r="AH33" i="7"/>
  <c r="Z33" i="7"/>
  <c r="V33" i="7"/>
  <c r="U33" i="7"/>
  <c r="R33" i="7"/>
  <c r="M33" i="7"/>
  <c r="J33" i="7"/>
  <c r="I33" i="7"/>
  <c r="H33" i="7"/>
  <c r="AA35" i="7" s="1"/>
  <c r="G33" i="7"/>
  <c r="F33" i="7"/>
  <c r="E33" i="7"/>
  <c r="D33" i="7"/>
  <c r="C33" i="7"/>
  <c r="AF32" i="7"/>
  <c r="AD32" i="7"/>
  <c r="AB32" i="7"/>
  <c r="Z32" i="7"/>
  <c r="X32" i="7"/>
  <c r="V32" i="7"/>
  <c r="T32" i="7"/>
  <c r="R32" i="7"/>
  <c r="AE31" i="7"/>
  <c r="AD31" i="7"/>
  <c r="AC31" i="7"/>
  <c r="AA31" i="7"/>
  <c r="W31" i="7"/>
  <c r="V31" i="7"/>
  <c r="S31" i="7"/>
  <c r="Q31" i="7"/>
  <c r="AQ30" i="7"/>
  <c r="AN30" i="7"/>
  <c r="AI30" i="7"/>
  <c r="AG30" i="7"/>
  <c r="AD30" i="7"/>
  <c r="AC30" i="7"/>
  <c r="AA30" i="7"/>
  <c r="Y30" i="7"/>
  <c r="V30" i="7"/>
  <c r="U30" i="7"/>
  <c r="Q30" i="7"/>
  <c r="M30" i="7"/>
  <c r="J30" i="7"/>
  <c r="I30" i="7"/>
  <c r="H30" i="7"/>
  <c r="AA32" i="7" s="1"/>
  <c r="G30" i="7"/>
  <c r="F30" i="7"/>
  <c r="E30" i="7"/>
  <c r="D30" i="7"/>
  <c r="C30" i="7"/>
  <c r="AQ27" i="7"/>
  <c r="AN27" i="7"/>
  <c r="M27" i="7"/>
  <c r="J27" i="7"/>
  <c r="I27" i="7"/>
  <c r="H27" i="7"/>
  <c r="AB28" i="7" s="1"/>
  <c r="G27" i="7"/>
  <c r="F27" i="7"/>
  <c r="E27" i="7"/>
  <c r="D27" i="7"/>
  <c r="C27" i="7"/>
  <c r="AF26" i="7"/>
  <c r="U25" i="7"/>
  <c r="AQ24" i="7"/>
  <c r="AN24" i="7"/>
  <c r="AC24" i="7"/>
  <c r="M24" i="7"/>
  <c r="J24" i="7"/>
  <c r="I24" i="7"/>
  <c r="H24" i="7"/>
  <c r="G24" i="7"/>
  <c r="F24" i="7"/>
  <c r="E24" i="7"/>
  <c r="D24" i="7"/>
  <c r="C24" i="7"/>
  <c r="X22" i="7"/>
  <c r="AQ21" i="7"/>
  <c r="AN21" i="7"/>
  <c r="AD21" i="7"/>
  <c r="M21" i="7"/>
  <c r="J21" i="7"/>
  <c r="I21" i="7"/>
  <c r="H21" i="7"/>
  <c r="U23" i="7" s="1"/>
  <c r="G21" i="7"/>
  <c r="F21" i="7"/>
  <c r="E21" i="7"/>
  <c r="D21" i="7"/>
  <c r="C21" i="7"/>
  <c r="AB20" i="7"/>
  <c r="Z20" i="7"/>
  <c r="X20" i="7"/>
  <c r="T20" i="7"/>
  <c r="R20" i="7"/>
  <c r="AA19" i="7"/>
  <c r="Z19" i="7"/>
  <c r="W19" i="7"/>
  <c r="S19" i="7"/>
  <c r="R19" i="7"/>
  <c r="AQ18" i="7"/>
  <c r="AN18" i="7"/>
  <c r="AE18" i="7"/>
  <c r="AC18" i="7"/>
  <c r="AA18" i="7"/>
  <c r="W18" i="7"/>
  <c r="U18" i="7"/>
  <c r="M18" i="7"/>
  <c r="J18" i="7"/>
  <c r="I18" i="7"/>
  <c r="H18" i="7"/>
  <c r="AE20" i="7" s="1"/>
  <c r="G18" i="7"/>
  <c r="F18" i="7"/>
  <c r="E18" i="7"/>
  <c r="D18" i="7"/>
  <c r="C18" i="7"/>
  <c r="AC17" i="7"/>
  <c r="U17" i="7"/>
  <c r="R17" i="7"/>
  <c r="Q17" i="7"/>
  <c r="AD16" i="7"/>
  <c r="W16" i="7"/>
  <c r="S16" i="7"/>
  <c r="AQ15" i="7"/>
  <c r="AN15" i="7"/>
  <c r="AG15" i="7"/>
  <c r="AE15" i="7"/>
  <c r="X15" i="7"/>
  <c r="V15" i="7"/>
  <c r="S15" i="7"/>
  <c r="R15" i="7"/>
  <c r="M15" i="7"/>
  <c r="J15" i="7"/>
  <c r="I15" i="7"/>
  <c r="H15" i="7"/>
  <c r="W17" i="7" s="1"/>
  <c r="G15" i="7"/>
  <c r="F15" i="7"/>
  <c r="E15" i="7"/>
  <c r="D15" i="7"/>
  <c r="C15" i="7"/>
  <c r="AE14" i="7"/>
  <c r="X13" i="7"/>
  <c r="AQ12" i="7"/>
  <c r="AN12" i="7"/>
  <c r="M12" i="7"/>
  <c r="J12" i="7"/>
  <c r="I12" i="7"/>
  <c r="H12" i="7"/>
  <c r="W14" i="7" s="1"/>
  <c r="G12" i="7"/>
  <c r="F12" i="7"/>
  <c r="E12" i="7"/>
  <c r="D12" i="7"/>
  <c r="C12" i="7"/>
  <c r="AF11" i="7"/>
  <c r="X11" i="7"/>
  <c r="V11" i="7"/>
  <c r="AG10" i="7"/>
  <c r="W10" i="7"/>
  <c r="U10" i="7"/>
  <c r="Q10" i="7"/>
  <c r="AQ9" i="7"/>
  <c r="AN9" i="7"/>
  <c r="AE9" i="7"/>
  <c r="Y9" i="7"/>
  <c r="Q9" i="7"/>
  <c r="M9" i="7"/>
  <c r="J9" i="7"/>
  <c r="I9" i="7"/>
  <c r="H9" i="7"/>
  <c r="Y10" i="7" s="1"/>
  <c r="G9" i="7"/>
  <c r="F9" i="7"/>
  <c r="E9" i="7"/>
  <c r="D9" i="7"/>
  <c r="C9" i="7"/>
  <c r="S68" i="6"/>
  <c r="T67" i="6"/>
  <c r="S67" i="6"/>
  <c r="R67" i="6" s="1"/>
  <c r="V67" i="6" s="1"/>
  <c r="S66" i="6"/>
  <c r="T66" i="6" s="1"/>
  <c r="D66" i="6"/>
  <c r="AB66" i="6" s="1"/>
  <c r="C66" i="6"/>
  <c r="B66" i="6"/>
  <c r="T65" i="6"/>
  <c r="S65" i="6"/>
  <c r="R65" i="6"/>
  <c r="V65" i="6" s="1"/>
  <c r="S64" i="6"/>
  <c r="T63" i="6"/>
  <c r="S63" i="6"/>
  <c r="R63" i="6"/>
  <c r="V63" i="6" s="1"/>
  <c r="D63" i="6"/>
  <c r="AB63" i="6" s="1"/>
  <c r="C63" i="6"/>
  <c r="B63" i="6"/>
  <c r="S62" i="6"/>
  <c r="T61" i="6"/>
  <c r="S61" i="6"/>
  <c r="R61" i="6"/>
  <c r="V61" i="6" s="1"/>
  <c r="S60" i="6"/>
  <c r="R60" i="6"/>
  <c r="V60" i="6" s="1"/>
  <c r="D60" i="6"/>
  <c r="AB60" i="6" s="1"/>
  <c r="C60" i="6"/>
  <c r="B60" i="6"/>
  <c r="T59" i="6"/>
  <c r="S59" i="6"/>
  <c r="R59" i="6"/>
  <c r="V59" i="6" s="1"/>
  <c r="S58" i="6"/>
  <c r="AB57" i="6"/>
  <c r="T57" i="6"/>
  <c r="S57" i="6"/>
  <c r="D57" i="6"/>
  <c r="C57" i="6"/>
  <c r="B57" i="6"/>
  <c r="S56" i="6"/>
  <c r="T55" i="6"/>
  <c r="S55" i="6"/>
  <c r="R55" i="6" s="1"/>
  <c r="V55" i="6" s="1"/>
  <c r="S54" i="6"/>
  <c r="T54" i="6" s="1"/>
  <c r="R54" i="6"/>
  <c r="V54" i="6" s="1"/>
  <c r="D54" i="6"/>
  <c r="AB54" i="6" s="1"/>
  <c r="C54" i="6"/>
  <c r="B54" i="6"/>
  <c r="S53" i="6"/>
  <c r="T53" i="6" s="1"/>
  <c r="R53" i="6"/>
  <c r="V53" i="6" s="1"/>
  <c r="S52" i="6"/>
  <c r="W51" i="6" s="1"/>
  <c r="X51" i="6" s="1"/>
  <c r="Y51" i="6" s="1"/>
  <c r="T51" i="6"/>
  <c r="S51" i="6"/>
  <c r="R51" i="6" s="1"/>
  <c r="V51" i="6" s="1"/>
  <c r="D51" i="6"/>
  <c r="AB51" i="6" s="1"/>
  <c r="C51" i="6"/>
  <c r="B51" i="6"/>
  <c r="S50" i="6"/>
  <c r="T49" i="6"/>
  <c r="S49" i="6"/>
  <c r="R49" i="6" s="1"/>
  <c r="V49" i="6" s="1"/>
  <c r="AB48" i="6"/>
  <c r="S48" i="6"/>
  <c r="T48" i="6" s="1"/>
  <c r="R48" i="6"/>
  <c r="V48" i="6" s="1"/>
  <c r="D48" i="6"/>
  <c r="C48" i="6"/>
  <c r="B48" i="6"/>
  <c r="S47" i="6"/>
  <c r="T47" i="6" s="1"/>
  <c r="R47" i="6"/>
  <c r="V47" i="6" s="1"/>
  <c r="S46" i="6"/>
  <c r="S45" i="6"/>
  <c r="D45" i="6"/>
  <c r="AB45" i="6" s="1"/>
  <c r="C45" i="6"/>
  <c r="B45" i="6"/>
  <c r="S44" i="6"/>
  <c r="S43" i="6"/>
  <c r="S42" i="6"/>
  <c r="R42" i="6" s="1"/>
  <c r="V42" i="6" s="1"/>
  <c r="D42" i="6"/>
  <c r="AB42" i="6" s="1"/>
  <c r="C42" i="6"/>
  <c r="B42" i="6"/>
  <c r="T41" i="6"/>
  <c r="S41" i="6"/>
  <c r="R41" i="6"/>
  <c r="V41" i="6" s="1"/>
  <c r="S40" i="6"/>
  <c r="AB39" i="6"/>
  <c r="S39" i="6"/>
  <c r="D39" i="6"/>
  <c r="C39" i="6"/>
  <c r="B39" i="6"/>
  <c r="S38" i="6"/>
  <c r="S37" i="6"/>
  <c r="W36" i="6" s="1"/>
  <c r="X36" i="6" s="1"/>
  <c r="AB36" i="6"/>
  <c r="S36" i="6"/>
  <c r="T36" i="6" s="1"/>
  <c r="R36" i="6"/>
  <c r="V36" i="6" s="1"/>
  <c r="D36" i="6"/>
  <c r="C36" i="6"/>
  <c r="B36" i="6"/>
  <c r="S35" i="6"/>
  <c r="T35" i="6" s="1"/>
  <c r="S34" i="6"/>
  <c r="W33" i="6" s="1"/>
  <c r="X33" i="6" s="1"/>
  <c r="Y33" i="6" s="1"/>
  <c r="T33" i="6"/>
  <c r="S33" i="6"/>
  <c r="R33" i="6" s="1"/>
  <c r="V33" i="6" s="1"/>
  <c r="D33" i="6"/>
  <c r="AB33" i="6" s="1"/>
  <c r="C33" i="6"/>
  <c r="B33" i="6"/>
  <c r="S32" i="6"/>
  <c r="T31" i="6"/>
  <c r="S31" i="6"/>
  <c r="R31" i="6" s="1"/>
  <c r="V31" i="6" s="1"/>
  <c r="AB30" i="6"/>
  <c r="S30" i="6"/>
  <c r="D30" i="6"/>
  <c r="C30" i="6"/>
  <c r="B30" i="6"/>
  <c r="S29" i="6"/>
  <c r="R29" i="6" s="1"/>
  <c r="V29" i="6" s="1"/>
  <c r="S28" i="6"/>
  <c r="T27" i="6"/>
  <c r="S27" i="6"/>
  <c r="R27" i="6"/>
  <c r="V27" i="6" s="1"/>
  <c r="D27" i="6"/>
  <c r="AB27" i="6" s="1"/>
  <c r="C27" i="6"/>
  <c r="B27" i="6"/>
  <c r="S26" i="6"/>
  <c r="V25" i="6"/>
  <c r="T25" i="6"/>
  <c r="S25" i="6"/>
  <c r="R25" i="6"/>
  <c r="AB24" i="6"/>
  <c r="S24" i="6"/>
  <c r="D24" i="6"/>
  <c r="C24" i="6"/>
  <c r="B24" i="6"/>
  <c r="S23" i="6"/>
  <c r="T23" i="6" s="1"/>
  <c r="S22" i="6"/>
  <c r="S21" i="6"/>
  <c r="T21" i="6" s="1"/>
  <c r="D21" i="6"/>
  <c r="C21" i="6"/>
  <c r="S20" i="6"/>
  <c r="T20" i="6" s="1"/>
  <c r="S19" i="6"/>
  <c r="T19" i="6" s="1"/>
  <c r="R19" i="6"/>
  <c r="V19" i="6" s="1"/>
  <c r="S18" i="6"/>
  <c r="D18" i="6"/>
  <c r="AB18" i="6" s="1"/>
  <c r="C18" i="6"/>
  <c r="B18" i="6"/>
  <c r="S17" i="6"/>
  <c r="T17" i="6" s="1"/>
  <c r="S16" i="6"/>
  <c r="T16" i="6" s="1"/>
  <c r="S15" i="6"/>
  <c r="T15" i="6" s="1"/>
  <c r="D15" i="6"/>
  <c r="C15" i="6"/>
  <c r="S14" i="6"/>
  <c r="T14" i="6" s="1"/>
  <c r="S13" i="6"/>
  <c r="T13" i="6" s="1"/>
  <c r="R13" i="6"/>
  <c r="V13" i="6" s="1"/>
  <c r="S12" i="6"/>
  <c r="W12" i="6" s="1"/>
  <c r="X12" i="6" s="1"/>
  <c r="D12" i="6"/>
  <c r="C12" i="6"/>
  <c r="T11" i="6"/>
  <c r="S11" i="6"/>
  <c r="R11" i="6"/>
  <c r="V11" i="6" s="1"/>
  <c r="S10" i="6"/>
  <c r="T10" i="6" s="1"/>
  <c r="R10" i="6"/>
  <c r="V10" i="6" s="1"/>
  <c r="S9" i="6"/>
  <c r="D9" i="6"/>
  <c r="C9" i="6"/>
  <c r="R68" i="5"/>
  <c r="J68" i="5"/>
  <c r="T68" i="5" s="1"/>
  <c r="V68" i="5" s="1"/>
  <c r="H68" i="5"/>
  <c r="R67" i="5"/>
  <c r="J67" i="5"/>
  <c r="T67" i="5" s="1"/>
  <c r="V67" i="5" s="1"/>
  <c r="H67" i="5"/>
  <c r="R66" i="5"/>
  <c r="J66" i="5"/>
  <c r="S66" i="5" s="1"/>
  <c r="U66" i="5" s="1"/>
  <c r="H66" i="5"/>
  <c r="D66" i="5"/>
  <c r="C66" i="5"/>
  <c r="B66" i="5"/>
  <c r="R65" i="5"/>
  <c r="J65" i="5"/>
  <c r="T65" i="5" s="1"/>
  <c r="V65" i="5" s="1"/>
  <c r="H65" i="5"/>
  <c r="V64" i="5"/>
  <c r="R64" i="5"/>
  <c r="J64" i="5"/>
  <c r="T64" i="5" s="1"/>
  <c r="H64" i="5"/>
  <c r="T63" i="5"/>
  <c r="V63" i="5" s="1"/>
  <c r="R63" i="5"/>
  <c r="J63" i="5"/>
  <c r="S63" i="5" s="1"/>
  <c r="U63" i="5" s="1"/>
  <c r="H63" i="5"/>
  <c r="D63" i="5"/>
  <c r="C63" i="5"/>
  <c r="B63" i="5"/>
  <c r="T62" i="5"/>
  <c r="V62" i="5" s="1"/>
  <c r="S62" i="5"/>
  <c r="U62" i="5" s="1"/>
  <c r="R62" i="5"/>
  <c r="J62" i="5"/>
  <c r="H62" i="5"/>
  <c r="R61" i="5"/>
  <c r="J61" i="5"/>
  <c r="T61" i="5" s="1"/>
  <c r="V61" i="5" s="1"/>
  <c r="H61" i="5"/>
  <c r="U60" i="5"/>
  <c r="R60" i="5"/>
  <c r="J60" i="5"/>
  <c r="S60" i="5" s="1"/>
  <c r="H60" i="5"/>
  <c r="D60" i="5"/>
  <c r="C60" i="5"/>
  <c r="B60" i="5"/>
  <c r="R59" i="5"/>
  <c r="J59" i="5"/>
  <c r="T59" i="5" s="1"/>
  <c r="V59" i="5" s="1"/>
  <c r="H59" i="5"/>
  <c r="R58" i="5"/>
  <c r="J58" i="5"/>
  <c r="T58" i="5" s="1"/>
  <c r="V58" i="5" s="1"/>
  <c r="H58" i="5"/>
  <c r="U57" i="5"/>
  <c r="R57" i="5"/>
  <c r="J57" i="5"/>
  <c r="S57" i="5" s="1"/>
  <c r="H57" i="5"/>
  <c r="D57" i="5"/>
  <c r="C57" i="5"/>
  <c r="B57" i="5"/>
  <c r="T56" i="5"/>
  <c r="V56" i="5" s="1"/>
  <c r="R56" i="5"/>
  <c r="J56" i="5"/>
  <c r="S56" i="5" s="1"/>
  <c r="U56" i="5" s="1"/>
  <c r="H56" i="5"/>
  <c r="R55" i="5"/>
  <c r="J55" i="5"/>
  <c r="H55" i="5"/>
  <c r="S54" i="5"/>
  <c r="U54" i="5" s="1"/>
  <c r="R54" i="5"/>
  <c r="J54" i="5"/>
  <c r="T54" i="5" s="1"/>
  <c r="V54" i="5" s="1"/>
  <c r="H54" i="5"/>
  <c r="D54" i="5"/>
  <c r="C54" i="5"/>
  <c r="B54" i="5"/>
  <c r="R53" i="5"/>
  <c r="J53" i="5"/>
  <c r="S53" i="5" s="1"/>
  <c r="U53" i="5" s="1"/>
  <c r="H53" i="5"/>
  <c r="R52" i="5"/>
  <c r="J52" i="5"/>
  <c r="S52" i="5" s="1"/>
  <c r="U52" i="5" s="1"/>
  <c r="H52" i="5"/>
  <c r="R51" i="5"/>
  <c r="J51" i="5"/>
  <c r="T51" i="5" s="1"/>
  <c r="V51" i="5" s="1"/>
  <c r="H51" i="5"/>
  <c r="D51" i="5"/>
  <c r="C51" i="5"/>
  <c r="B51" i="5"/>
  <c r="R50" i="5"/>
  <c r="J50" i="5"/>
  <c r="S50" i="5" s="1"/>
  <c r="U50" i="5" s="1"/>
  <c r="H50" i="5"/>
  <c r="R49" i="5"/>
  <c r="J49" i="5"/>
  <c r="S49" i="5" s="1"/>
  <c r="U49" i="5" s="1"/>
  <c r="H49" i="5"/>
  <c r="R48" i="5"/>
  <c r="J48" i="5"/>
  <c r="T48" i="5" s="1"/>
  <c r="V48" i="5" s="1"/>
  <c r="H48" i="5"/>
  <c r="D48" i="5"/>
  <c r="C48" i="5"/>
  <c r="B48" i="5"/>
  <c r="R47" i="5"/>
  <c r="J47" i="5"/>
  <c r="S47" i="5" s="1"/>
  <c r="U47" i="5" s="1"/>
  <c r="H47" i="5"/>
  <c r="T46" i="5"/>
  <c r="V46" i="5" s="1"/>
  <c r="R46" i="5"/>
  <c r="J46" i="5"/>
  <c r="S46" i="5" s="1"/>
  <c r="U46" i="5" s="1"/>
  <c r="H46" i="5"/>
  <c r="R45" i="5"/>
  <c r="J45" i="5"/>
  <c r="T45" i="5" s="1"/>
  <c r="V45" i="5" s="1"/>
  <c r="H45" i="5"/>
  <c r="D45" i="5"/>
  <c r="C45" i="5"/>
  <c r="B45" i="5"/>
  <c r="R44" i="5"/>
  <c r="J44" i="5"/>
  <c r="S44" i="5" s="1"/>
  <c r="U44" i="5" s="1"/>
  <c r="H44" i="5"/>
  <c r="T43" i="5"/>
  <c r="V43" i="5" s="1"/>
  <c r="R43" i="5"/>
  <c r="J43" i="5"/>
  <c r="S43" i="5" s="1"/>
  <c r="U43" i="5" s="1"/>
  <c r="H43" i="5"/>
  <c r="R42" i="5"/>
  <c r="J42" i="5"/>
  <c r="T42" i="5" s="1"/>
  <c r="V42" i="5" s="1"/>
  <c r="H42" i="5"/>
  <c r="D42" i="5"/>
  <c r="C42" i="5"/>
  <c r="B42" i="5"/>
  <c r="R41" i="5"/>
  <c r="J41" i="5"/>
  <c r="T41" i="5" s="1"/>
  <c r="V41" i="5" s="1"/>
  <c r="H41" i="5"/>
  <c r="S40" i="5"/>
  <c r="U40" i="5" s="1"/>
  <c r="R40" i="5"/>
  <c r="J40" i="5"/>
  <c r="T40" i="5" s="1"/>
  <c r="V40" i="5" s="1"/>
  <c r="H40" i="5"/>
  <c r="S39" i="5"/>
  <c r="U39" i="5" s="1"/>
  <c r="R39" i="5"/>
  <c r="J39" i="5"/>
  <c r="T39" i="5" s="1"/>
  <c r="V39" i="5" s="1"/>
  <c r="H39" i="5"/>
  <c r="D39" i="5"/>
  <c r="C39" i="5"/>
  <c r="B39" i="5"/>
  <c r="T38" i="5"/>
  <c r="V38" i="5" s="1"/>
  <c r="S38" i="5"/>
  <c r="U38" i="5" s="1"/>
  <c r="R38" i="5"/>
  <c r="J38" i="5"/>
  <c r="H38" i="5"/>
  <c r="R37" i="5"/>
  <c r="J37" i="5"/>
  <c r="T37" i="5" s="1"/>
  <c r="V37" i="5" s="1"/>
  <c r="H37" i="5"/>
  <c r="R36" i="5"/>
  <c r="J36" i="5"/>
  <c r="H36" i="5"/>
  <c r="D36" i="5"/>
  <c r="C36" i="5"/>
  <c r="B36" i="5"/>
  <c r="R35" i="5"/>
  <c r="J35" i="5"/>
  <c r="H35" i="5"/>
  <c r="T34" i="5"/>
  <c r="V34" i="5" s="1"/>
  <c r="S34" i="5"/>
  <c r="U34" i="5" s="1"/>
  <c r="R34" i="5"/>
  <c r="J34" i="5"/>
  <c r="H34" i="5"/>
  <c r="R33" i="5"/>
  <c r="J33" i="5"/>
  <c r="T33" i="5" s="1"/>
  <c r="V33" i="5" s="1"/>
  <c r="H33" i="5"/>
  <c r="D33" i="5"/>
  <c r="C33" i="5"/>
  <c r="B33" i="5"/>
  <c r="R32" i="5"/>
  <c r="J32" i="5"/>
  <c r="T32" i="5" s="1"/>
  <c r="V32" i="5" s="1"/>
  <c r="H32" i="5"/>
  <c r="R31" i="5"/>
  <c r="J31" i="5"/>
  <c r="S31" i="5" s="1"/>
  <c r="U31" i="5" s="1"/>
  <c r="H31" i="5"/>
  <c r="R30" i="5"/>
  <c r="J30" i="5"/>
  <c r="T30" i="5" s="1"/>
  <c r="V30" i="5" s="1"/>
  <c r="H30" i="5"/>
  <c r="D30" i="5"/>
  <c r="C30" i="5"/>
  <c r="B30" i="5"/>
  <c r="R29" i="5"/>
  <c r="J29" i="5"/>
  <c r="T29" i="5" s="1"/>
  <c r="V29" i="5" s="1"/>
  <c r="H29" i="5"/>
  <c r="R28" i="5"/>
  <c r="J28" i="5"/>
  <c r="T28" i="5" s="1"/>
  <c r="V28" i="5" s="1"/>
  <c r="H28" i="5"/>
  <c r="S27" i="5"/>
  <c r="U27" i="5" s="1"/>
  <c r="R27" i="5"/>
  <c r="J27" i="5"/>
  <c r="T27" i="5" s="1"/>
  <c r="V27" i="5" s="1"/>
  <c r="H27" i="5"/>
  <c r="D27" i="5"/>
  <c r="C27" i="5"/>
  <c r="B27" i="5"/>
  <c r="S26" i="5"/>
  <c r="U26" i="5" s="1"/>
  <c r="R26" i="5"/>
  <c r="J26" i="5"/>
  <c r="H26" i="5"/>
  <c r="R25" i="5"/>
  <c r="AG25" i="7" s="1"/>
  <c r="J25" i="5"/>
  <c r="Y25" i="7" s="1"/>
  <c r="H25" i="5"/>
  <c r="Q25" i="7" s="1"/>
  <c r="R24" i="5"/>
  <c r="AG24" i="7" s="1"/>
  <c r="J24" i="5"/>
  <c r="T24" i="5" s="1"/>
  <c r="V24" i="5" s="1"/>
  <c r="H24" i="5"/>
  <c r="D24" i="5"/>
  <c r="C24" i="5"/>
  <c r="R23" i="5"/>
  <c r="J23" i="5"/>
  <c r="T23" i="5" s="1"/>
  <c r="V23" i="5" s="1"/>
  <c r="H23" i="5"/>
  <c r="R22" i="5"/>
  <c r="J22" i="5"/>
  <c r="T22" i="5" s="1"/>
  <c r="V22" i="5" s="1"/>
  <c r="H22" i="5"/>
  <c r="S21" i="5"/>
  <c r="U21" i="5" s="1"/>
  <c r="R21" i="5"/>
  <c r="J21" i="5"/>
  <c r="T21" i="5" s="1"/>
  <c r="V21" i="5" s="1"/>
  <c r="H21" i="5"/>
  <c r="D21" i="5"/>
  <c r="C21" i="5"/>
  <c r="B21" i="5"/>
  <c r="T20" i="5"/>
  <c r="V20" i="5" s="1"/>
  <c r="S20" i="5"/>
  <c r="U20" i="5" s="1"/>
  <c r="R20" i="5"/>
  <c r="AG20" i="7" s="1"/>
  <c r="J20" i="5"/>
  <c r="Y20" i="7" s="1"/>
  <c r="H20" i="5"/>
  <c r="Q20" i="7" s="1"/>
  <c r="R19" i="5"/>
  <c r="AG19" i="7" s="1"/>
  <c r="J19" i="5"/>
  <c r="Y19" i="7" s="1"/>
  <c r="H19" i="5"/>
  <c r="Q19" i="7" s="1"/>
  <c r="R18" i="5"/>
  <c r="AG18" i="7" s="1"/>
  <c r="J18" i="5"/>
  <c r="Y18" i="7" s="1"/>
  <c r="H18" i="5"/>
  <c r="Q18" i="7" s="1"/>
  <c r="D18" i="5"/>
  <c r="C18" i="5"/>
  <c r="R17" i="5"/>
  <c r="J17" i="5"/>
  <c r="Y17" i="7" s="1"/>
  <c r="H17" i="5"/>
  <c r="S16" i="5"/>
  <c r="U16" i="5" s="1"/>
  <c r="R16" i="5"/>
  <c r="J16" i="5"/>
  <c r="T16" i="5" s="1"/>
  <c r="V16" i="5" s="1"/>
  <c r="H16" i="5"/>
  <c r="R15" i="5"/>
  <c r="J15" i="5"/>
  <c r="T15" i="5" s="1"/>
  <c r="V15" i="5" s="1"/>
  <c r="H15" i="5"/>
  <c r="D15" i="5"/>
  <c r="C15" i="5"/>
  <c r="B15" i="5"/>
  <c r="R14" i="5"/>
  <c r="J14" i="5"/>
  <c r="S14" i="5" s="1"/>
  <c r="U14" i="5" s="1"/>
  <c r="H14" i="5"/>
  <c r="R13" i="5"/>
  <c r="J13" i="5"/>
  <c r="H13" i="5"/>
  <c r="R12" i="5"/>
  <c r="J12" i="5"/>
  <c r="T12" i="5" s="1"/>
  <c r="V12" i="5" s="1"/>
  <c r="H12" i="5"/>
  <c r="D12" i="5"/>
  <c r="C12" i="5"/>
  <c r="B12" i="5"/>
  <c r="T11" i="5"/>
  <c r="V11" i="5" s="1"/>
  <c r="R11" i="5"/>
  <c r="J11" i="5"/>
  <c r="S11" i="5" s="1"/>
  <c r="U11" i="5" s="1"/>
  <c r="H11" i="5"/>
  <c r="R10" i="5"/>
  <c r="J10" i="5"/>
  <c r="S10" i="5" s="1"/>
  <c r="U10" i="5" s="1"/>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E63" i="3"/>
  <c r="Y63" i="3" s="1"/>
  <c r="Z63" i="3" s="1"/>
  <c r="D63" i="3"/>
  <c r="C63" i="3"/>
  <c r="B63" i="3"/>
  <c r="E60" i="3"/>
  <c r="Y60" i="3" s="1"/>
  <c r="Z60" i="3" s="1"/>
  <c r="D60" i="3"/>
  <c r="C60" i="3"/>
  <c r="B60" i="3"/>
  <c r="Y57" i="3"/>
  <c r="Z57" i="3" s="1"/>
  <c r="E57" i="3"/>
  <c r="D57" i="3"/>
  <c r="C57" i="3"/>
  <c r="B57" i="3"/>
  <c r="E54" i="3"/>
  <c r="Y54" i="3" s="1"/>
  <c r="Z54" i="3" s="1"/>
  <c r="D54" i="3"/>
  <c r="C54" i="3"/>
  <c r="B54" i="3"/>
  <c r="Y51" i="3"/>
  <c r="Z51" i="3" s="1"/>
  <c r="E51" i="3"/>
  <c r="D51" i="3"/>
  <c r="C51" i="3"/>
  <c r="B51" i="3"/>
  <c r="E48" i="3"/>
  <c r="Y48" i="3" s="1"/>
  <c r="Z48" i="3" s="1"/>
  <c r="D48" i="3"/>
  <c r="C48" i="3"/>
  <c r="B48" i="3"/>
  <c r="E45" i="3"/>
  <c r="Y45" i="3" s="1"/>
  <c r="Z45" i="3" s="1"/>
  <c r="D45" i="3"/>
  <c r="C45" i="3"/>
  <c r="B45" i="3"/>
  <c r="Y42" i="3"/>
  <c r="Z42" i="3" s="1"/>
  <c r="E42" i="3"/>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Z27" i="3"/>
  <c r="Y27" i="3"/>
  <c r="E27" i="3"/>
  <c r="D27" i="3"/>
  <c r="C27" i="3"/>
  <c r="B27" i="3"/>
  <c r="E24" i="3"/>
  <c r="Y24" i="3" s="1"/>
  <c r="Z24" i="3" s="1"/>
  <c r="D24" i="3"/>
  <c r="C24" i="3"/>
  <c r="B24" i="3"/>
  <c r="E21" i="3"/>
  <c r="Y21" i="3" s="1"/>
  <c r="Z21" i="3" s="1"/>
  <c r="N21" i="2" s="1"/>
  <c r="D21" i="3"/>
  <c r="C21" i="3"/>
  <c r="E18" i="3"/>
  <c r="Y18" i="3" s="1"/>
  <c r="Z18" i="3" s="1"/>
  <c r="D18" i="3"/>
  <c r="C18" i="3"/>
  <c r="B18" i="3"/>
  <c r="E15" i="3"/>
  <c r="Y15" i="3" s="1"/>
  <c r="Z15" i="3" s="1"/>
  <c r="AJ15" i="7" s="1"/>
  <c r="D15" i="3"/>
  <c r="C15" i="3"/>
  <c r="E12" i="3"/>
  <c r="Y12" i="3" s="1"/>
  <c r="Z12" i="3" s="1"/>
  <c r="N12" i="2" s="1"/>
  <c r="D12" i="3"/>
  <c r="C12" i="3"/>
  <c r="B12" i="3"/>
  <c r="E9" i="3"/>
  <c r="Y9" i="3" s="1"/>
  <c r="Z9" i="3" s="1"/>
  <c r="D9" i="3"/>
  <c r="C9" i="3"/>
  <c r="B9" i="3"/>
  <c r="U66" i="2"/>
  <c r="N66" i="2"/>
  <c r="N66" i="7" s="1"/>
  <c r="K66" i="2"/>
  <c r="B66" i="2"/>
  <c r="U63" i="2"/>
  <c r="N63" i="2"/>
  <c r="N63" i="7" s="1"/>
  <c r="K63" i="2"/>
  <c r="B63" i="2"/>
  <c r="B63" i="8" s="1"/>
  <c r="B63" i="9" s="1"/>
  <c r="U60" i="2"/>
  <c r="N60" i="2"/>
  <c r="N60" i="7" s="1"/>
  <c r="K60" i="2"/>
  <c r="K60" i="7" s="1"/>
  <c r="B60" i="2"/>
  <c r="U57" i="2"/>
  <c r="O57" i="2"/>
  <c r="O57" i="7" s="1"/>
  <c r="N57" i="2"/>
  <c r="N57" i="7" s="1"/>
  <c r="K57" i="2"/>
  <c r="B57" i="2"/>
  <c r="U54" i="2"/>
  <c r="O54" i="2"/>
  <c r="O54" i="7" s="1"/>
  <c r="N54" i="2"/>
  <c r="N54" i="7" s="1"/>
  <c r="K54" i="2"/>
  <c r="K54" i="7" s="1"/>
  <c r="B54" i="2"/>
  <c r="U51" i="2"/>
  <c r="N51" i="2"/>
  <c r="N51" i="7" s="1"/>
  <c r="K51" i="2"/>
  <c r="K51" i="7" s="1"/>
  <c r="B51" i="2"/>
  <c r="U48" i="2"/>
  <c r="N48" i="2"/>
  <c r="N48" i="7" s="1"/>
  <c r="L48" i="2"/>
  <c r="L48" i="7" s="1"/>
  <c r="K48" i="2"/>
  <c r="K48" i="7" s="1"/>
  <c r="B48" i="2"/>
  <c r="U45" i="2"/>
  <c r="N45" i="2"/>
  <c r="N45" i="7" s="1"/>
  <c r="K45" i="2"/>
  <c r="K45" i="7" s="1"/>
  <c r="B45" i="2"/>
  <c r="U42" i="2"/>
  <c r="N42" i="2"/>
  <c r="N42" i="7" s="1"/>
  <c r="K42" i="2"/>
  <c r="K42" i="7" s="1"/>
  <c r="B42" i="2"/>
  <c r="U39" i="2"/>
  <c r="N39" i="2"/>
  <c r="N39" i="7" s="1"/>
  <c r="L39" i="2"/>
  <c r="L39" i="7" s="1"/>
  <c r="K39" i="2"/>
  <c r="B39" i="2"/>
  <c r="U36" i="2"/>
  <c r="N36" i="2"/>
  <c r="N36" i="7" s="1"/>
  <c r="K36" i="2"/>
  <c r="K36" i="7" s="1"/>
  <c r="B36" i="2"/>
  <c r="U33" i="2"/>
  <c r="O33" i="2"/>
  <c r="O33" i="7" s="1"/>
  <c r="N33" i="2"/>
  <c r="N33" i="7" s="1"/>
  <c r="L33" i="2"/>
  <c r="L33" i="7" s="1"/>
  <c r="K33" i="2"/>
  <c r="K33" i="7" s="1"/>
  <c r="B33" i="2"/>
  <c r="U30" i="2"/>
  <c r="O30" i="2"/>
  <c r="O30" i="7" s="1"/>
  <c r="N30" i="2"/>
  <c r="N30" i="7" s="1"/>
  <c r="K30" i="2"/>
  <c r="K30" i="7" s="1"/>
  <c r="B30" i="2"/>
  <c r="U27" i="2"/>
  <c r="N27" i="2"/>
  <c r="N27" i="7" s="1"/>
  <c r="K27" i="2"/>
  <c r="K27" i="7" s="1"/>
  <c r="B27" i="2"/>
  <c r="U24" i="2"/>
  <c r="N24" i="2"/>
  <c r="N24" i="7" s="1"/>
  <c r="K24" i="2"/>
  <c r="K24" i="7" s="1"/>
  <c r="B24" i="2"/>
  <c r="B24" i="5" s="1"/>
  <c r="U21" i="2"/>
  <c r="K21" i="2"/>
  <c r="K21" i="7" s="1"/>
  <c r="B21" i="2"/>
  <c r="B21" i="8" s="1"/>
  <c r="B21" i="9" s="1"/>
  <c r="U18" i="2"/>
  <c r="N18" i="2"/>
  <c r="N18" i="7" s="1"/>
  <c r="K18" i="2"/>
  <c r="K18" i="7" s="1"/>
  <c r="B18" i="2"/>
  <c r="B18" i="5" s="1"/>
  <c r="U15" i="2"/>
  <c r="K15" i="2"/>
  <c r="K15" i="7" s="1"/>
  <c r="B15" i="2"/>
  <c r="U12" i="2"/>
  <c r="K12" i="2"/>
  <c r="K12" i="7" s="1"/>
  <c r="B12" i="2"/>
  <c r="B12" i="6" s="1"/>
  <c r="U9" i="2"/>
  <c r="K9" i="2"/>
  <c r="B9" i="2"/>
  <c r="C10" i="1"/>
  <c r="I8" i="1"/>
  <c r="C8" i="1"/>
  <c r="AA36" i="6" l="1"/>
  <c r="Y36" i="6"/>
  <c r="AB50" i="7"/>
  <c r="AD50" i="7"/>
  <c r="AG49" i="7"/>
  <c r="S49" i="7"/>
  <c r="AE48" i="7"/>
  <c r="U48" i="7"/>
  <c r="Z50" i="7"/>
  <c r="AD49" i="7"/>
  <c r="Q49" i="7"/>
  <c r="AC48" i="7"/>
  <c r="R48" i="7"/>
  <c r="Y50" i="7"/>
  <c r="AA49" i="7"/>
  <c r="AA48" i="7"/>
  <c r="Q48" i="7"/>
  <c r="V50" i="7"/>
  <c r="Z49" i="7"/>
  <c r="Z48" i="7"/>
  <c r="U50" i="7"/>
  <c r="Y49" i="7"/>
  <c r="AI48" i="7"/>
  <c r="Y48" i="7"/>
  <c r="AG48" i="7"/>
  <c r="Q50" i="7"/>
  <c r="L27" i="2"/>
  <c r="L27" i="7" s="1"/>
  <c r="O39" i="2"/>
  <c r="O39" i="7" s="1"/>
  <c r="T13" i="5"/>
  <c r="V13" i="5" s="1"/>
  <c r="S13" i="5"/>
  <c r="U13" i="5" s="1"/>
  <c r="T36" i="5"/>
  <c r="V36" i="5" s="1"/>
  <c r="S36" i="5"/>
  <c r="U36" i="5" s="1"/>
  <c r="K9" i="7"/>
  <c r="L9" i="2"/>
  <c r="L9" i="7" s="1"/>
  <c r="P63" i="2"/>
  <c r="P63" i="7" s="1"/>
  <c r="S29" i="5"/>
  <c r="U29" i="5" s="1"/>
  <c r="T35" i="5"/>
  <c r="V35" i="5" s="1"/>
  <c r="S35" i="5"/>
  <c r="U35" i="5" s="1"/>
  <c r="S51" i="5"/>
  <c r="U51" i="5" s="1"/>
  <c r="T53" i="5"/>
  <c r="V53" i="5" s="1"/>
  <c r="T29" i="6"/>
  <c r="T60" i="6"/>
  <c r="W60" i="6"/>
  <c r="X60" i="6" s="1"/>
  <c r="AG38" i="7"/>
  <c r="T38" i="7"/>
  <c r="Y37" i="7"/>
  <c r="AK36" i="7"/>
  <c r="Y36" i="7"/>
  <c r="AD38" i="7"/>
  <c r="R38" i="7"/>
  <c r="U37" i="7"/>
  <c r="AI36" i="7"/>
  <c r="U36" i="7"/>
  <c r="AB38" i="7"/>
  <c r="AG37" i="7"/>
  <c r="T37" i="7"/>
  <c r="AG36" i="7"/>
  <c r="T36" i="7"/>
  <c r="AA38" i="7"/>
  <c r="AE37" i="7"/>
  <c r="S37" i="7"/>
  <c r="AE36" i="7"/>
  <c r="S36" i="7"/>
  <c r="AC36" i="7"/>
  <c r="AC37" i="7"/>
  <c r="Q42" i="7"/>
  <c r="AI42" i="7"/>
  <c r="AD43" i="7"/>
  <c r="AH48" i="7"/>
  <c r="R50" i="7"/>
  <c r="AA53" i="7"/>
  <c r="AF53" i="7"/>
  <c r="AG52" i="7"/>
  <c r="Q52" i="7"/>
  <c r="Z51" i="7"/>
  <c r="AB53" i="7"/>
  <c r="AC52" i="7"/>
  <c r="V51" i="7"/>
  <c r="Y53" i="7"/>
  <c r="Z52" i="7"/>
  <c r="AK51" i="7"/>
  <c r="U51" i="7"/>
  <c r="X53" i="7"/>
  <c r="Y52" i="7"/>
  <c r="AH51" i="7"/>
  <c r="R51" i="7"/>
  <c r="U53" i="7"/>
  <c r="V52" i="7"/>
  <c r="AG51" i="7"/>
  <c r="Q51" i="7"/>
  <c r="O63" i="2"/>
  <c r="O63" i="7" s="1"/>
  <c r="R23" i="6"/>
  <c r="V23" i="6" s="1"/>
  <c r="T39" i="6"/>
  <c r="R39" i="6"/>
  <c r="V39" i="6" s="1"/>
  <c r="AC50" i="7"/>
  <c r="O45" i="2"/>
  <c r="O45" i="7" s="1"/>
  <c r="S23" i="5"/>
  <c r="U23" i="5" s="1"/>
  <c r="S30" i="5"/>
  <c r="U30" i="5" s="1"/>
  <c r="S32" i="5"/>
  <c r="U32" i="5" s="1"/>
  <c r="S33" i="5"/>
  <c r="U33" i="5" s="1"/>
  <c r="S48" i="5"/>
  <c r="U48" i="5" s="1"/>
  <c r="T50" i="5"/>
  <c r="V50" i="5" s="1"/>
  <c r="T55" i="5"/>
  <c r="V55" i="5" s="1"/>
  <c r="S55" i="5"/>
  <c r="U55" i="5" s="1"/>
  <c r="W9" i="6"/>
  <c r="X9" i="6" s="1"/>
  <c r="R9" i="6"/>
  <c r="V9" i="6" s="1"/>
  <c r="L51" i="2"/>
  <c r="L51" i="7" s="1"/>
  <c r="S17" i="5"/>
  <c r="U17" i="5" s="1"/>
  <c r="S41" i="5"/>
  <c r="U41" i="5" s="1"/>
  <c r="S45" i="5"/>
  <c r="U45" i="5" s="1"/>
  <c r="T47" i="5"/>
  <c r="V47" i="5" s="1"/>
  <c r="R20" i="6"/>
  <c r="V20" i="6" s="1"/>
  <c r="R35" i="6"/>
  <c r="V35" i="6" s="1"/>
  <c r="T45" i="6"/>
  <c r="R45" i="6"/>
  <c r="V45" i="6" s="1"/>
  <c r="AG50" i="7"/>
  <c r="P36" i="2"/>
  <c r="P36" i="7" s="1"/>
  <c r="R66" i="6"/>
  <c r="V66" i="6" s="1"/>
  <c r="AC9" i="7"/>
  <c r="AD26" i="7"/>
  <c r="AB26" i="7"/>
  <c r="W24" i="7"/>
  <c r="X26" i="7"/>
  <c r="U24" i="7"/>
  <c r="T26" i="7"/>
  <c r="AC25" i="7"/>
  <c r="X38" i="7"/>
  <c r="Y42" i="7"/>
  <c r="S43" i="7"/>
  <c r="S48" i="7"/>
  <c r="R49" i="7"/>
  <c r="AD52" i="7"/>
  <c r="X66" i="7"/>
  <c r="AB68" i="7"/>
  <c r="W68" i="7"/>
  <c r="X67" i="7"/>
  <c r="L15" i="2"/>
  <c r="L15" i="7" s="1"/>
  <c r="K57" i="7"/>
  <c r="P57" i="2"/>
  <c r="P57" i="7" s="1"/>
  <c r="K66" i="7"/>
  <c r="P66" i="2"/>
  <c r="P66" i="7" s="1"/>
  <c r="T10" i="5"/>
  <c r="V10" i="5" s="1"/>
  <c r="T17" i="5"/>
  <c r="V17" i="5" s="1"/>
  <c r="S42" i="5"/>
  <c r="U42" i="5" s="1"/>
  <c r="T44" i="5"/>
  <c r="V44" i="5" s="1"/>
  <c r="W27" i="6"/>
  <c r="X27" i="6" s="1"/>
  <c r="Y27" i="6" s="1"/>
  <c r="T37" i="6"/>
  <c r="R37" i="6"/>
  <c r="V37" i="6" s="1"/>
  <c r="T42" i="6"/>
  <c r="W42" i="6"/>
  <c r="X42" i="6" s="1"/>
  <c r="AA42" i="6" s="1"/>
  <c r="P18" i="2"/>
  <c r="P18" i="7" s="1"/>
  <c r="P33" i="2"/>
  <c r="P33" i="7" s="1"/>
  <c r="K39" i="7"/>
  <c r="P39" i="2"/>
  <c r="P39" i="7" s="1"/>
  <c r="P42" i="2"/>
  <c r="P42" i="7" s="1"/>
  <c r="L57" i="2"/>
  <c r="L57" i="7" s="1"/>
  <c r="T14" i="5"/>
  <c r="V14" i="5" s="1"/>
  <c r="T19" i="5"/>
  <c r="V19" i="5" s="1"/>
  <c r="T25" i="5"/>
  <c r="V25" i="5" s="1"/>
  <c r="S28" i="5"/>
  <c r="U28" i="5" s="1"/>
  <c r="S37" i="5"/>
  <c r="U37" i="5" s="1"/>
  <c r="T52" i="5"/>
  <c r="V52" i="5" s="1"/>
  <c r="T30" i="6"/>
  <c r="R30" i="6"/>
  <c r="V30" i="6" s="1"/>
  <c r="T43" i="6"/>
  <c r="R43" i="6"/>
  <c r="V43" i="6" s="1"/>
  <c r="AF44" i="7"/>
  <c r="U44" i="7"/>
  <c r="AB43" i="7"/>
  <c r="Q43" i="7"/>
  <c r="AE42" i="7"/>
  <c r="V42" i="7"/>
  <c r="AD44" i="7"/>
  <c r="S44" i="7"/>
  <c r="X43" i="7"/>
  <c r="AC42" i="7"/>
  <c r="T42" i="7"/>
  <c r="AB44" i="7"/>
  <c r="AG43" i="7"/>
  <c r="W43" i="7"/>
  <c r="AK42" i="7"/>
  <c r="AB42" i="7"/>
  <c r="S42" i="7"/>
  <c r="Z44" i="7"/>
  <c r="AF43" i="7"/>
  <c r="V43" i="7"/>
  <c r="AJ42" i="7"/>
  <c r="AL42" i="7" s="1"/>
  <c r="AA42" i="7"/>
  <c r="R42" i="7"/>
  <c r="Z42" i="7"/>
  <c r="T43" i="7"/>
  <c r="W44" i="7"/>
  <c r="V48" i="7"/>
  <c r="V49" i="7"/>
  <c r="K63" i="7"/>
  <c r="L63" i="2"/>
  <c r="L63" i="7" s="1"/>
  <c r="S22" i="5"/>
  <c r="U22" i="5" s="1"/>
  <c r="T31" i="5"/>
  <c r="V31" i="5" s="1"/>
  <c r="T49" i="5"/>
  <c r="V49" i="5" s="1"/>
  <c r="W57" i="6"/>
  <c r="X57" i="6" s="1"/>
  <c r="Y57" i="6" s="1"/>
  <c r="AC11" i="7"/>
  <c r="S11" i="7"/>
  <c r="T10" i="7"/>
  <c r="AB9" i="7"/>
  <c r="AD11" i="7"/>
  <c r="AE10" i="7"/>
  <c r="W9" i="7"/>
  <c r="AB11" i="7"/>
  <c r="AC10" i="7"/>
  <c r="U9" i="7"/>
  <c r="AA11" i="7"/>
  <c r="AB10" i="7"/>
  <c r="AK9" i="7"/>
  <c r="T9" i="7"/>
  <c r="AG9" i="7"/>
  <c r="T11" i="7"/>
  <c r="AC23" i="7"/>
  <c r="W36" i="7"/>
  <c r="W37" i="7"/>
  <c r="AF38" i="7"/>
  <c r="AD42" i="7"/>
  <c r="U43" i="7"/>
  <c r="X44" i="7"/>
  <c r="W48" i="7"/>
  <c r="W49" i="7"/>
  <c r="AC51" i="7"/>
  <c r="T53" i="7"/>
  <c r="Z56" i="7"/>
  <c r="AA56" i="7"/>
  <c r="U55" i="7"/>
  <c r="AC54" i="7"/>
  <c r="T56" i="7"/>
  <c r="Q55" i="7"/>
  <c r="Y54" i="7"/>
  <c r="S56" i="7"/>
  <c r="U54" i="7"/>
  <c r="AG55" i="7"/>
  <c r="T54" i="7"/>
  <c r="AC55" i="7"/>
  <c r="AK54" i="7"/>
  <c r="Q54" i="7"/>
  <c r="R18" i="6"/>
  <c r="V18" i="6" s="1"/>
  <c r="T18" i="6"/>
  <c r="R21" i="6"/>
  <c r="V21" i="6" s="1"/>
  <c r="T24" i="6"/>
  <c r="R24" i="6"/>
  <c r="V24" i="6" s="1"/>
  <c r="AG42" i="7"/>
  <c r="AA43" i="7"/>
  <c r="AE44" i="7"/>
  <c r="AD48" i="7"/>
  <c r="AE49" i="7"/>
  <c r="V63" i="7"/>
  <c r="AH63" i="7"/>
  <c r="Z64" i="7"/>
  <c r="AF65" i="7"/>
  <c r="AF13" i="7"/>
  <c r="AA15" i="7"/>
  <c r="X16" i="7"/>
  <c r="R18" i="7"/>
  <c r="AC19" i="7"/>
  <c r="AD20" i="7"/>
  <c r="AA57" i="7"/>
  <c r="AB58" i="7"/>
  <c r="W63" i="7"/>
  <c r="AK63" i="7"/>
  <c r="AD64" i="7"/>
  <c r="AG65" i="7"/>
  <c r="Q24" i="7"/>
  <c r="R57" i="6"/>
  <c r="V57" i="6" s="1"/>
  <c r="AB15" i="7"/>
  <c r="AA16" i="7"/>
  <c r="S18" i="7"/>
  <c r="AE19" i="7"/>
  <c r="AF20" i="7"/>
  <c r="S30" i="7"/>
  <c r="AE30" i="7"/>
  <c r="U31" i="7"/>
  <c r="AG31" i="7"/>
  <c r="AC32" i="7"/>
  <c r="AD33" i="7"/>
  <c r="Q35" i="7"/>
  <c r="AF57" i="7"/>
  <c r="AF58" i="7"/>
  <c r="Z60" i="7"/>
  <c r="R61" i="7"/>
  <c r="Q62" i="7"/>
  <c r="AG62" i="7"/>
  <c r="Y63" i="7"/>
  <c r="AG64" i="7"/>
  <c r="Z63" i="7"/>
  <c r="Q65" i="7"/>
  <c r="Z18" i="7"/>
  <c r="U19" i="7"/>
  <c r="V20" i="7"/>
  <c r="W30" i="7"/>
  <c r="AK30" i="7"/>
  <c r="Y31" i="7"/>
  <c r="U32" i="7"/>
  <c r="AC35" i="7"/>
  <c r="S41" i="7"/>
  <c r="R63" i="7"/>
  <c r="AD63" i="7"/>
  <c r="R64" i="7"/>
  <c r="X65" i="7"/>
  <c r="G69" i="9"/>
  <c r="G71" i="9" s="1"/>
  <c r="I69" i="9"/>
  <c r="I71" i="9" s="1"/>
  <c r="J69" i="9"/>
  <c r="J71" i="9" s="1"/>
  <c r="AJ9" i="7"/>
  <c r="N9" i="2"/>
  <c r="N21" i="7"/>
  <c r="O21" i="2"/>
  <c r="O21" i="7" s="1"/>
  <c r="N12" i="7"/>
  <c r="O12" i="2"/>
  <c r="O12" i="7" s="1"/>
  <c r="P12" i="2"/>
  <c r="P12" i="7" s="1"/>
  <c r="AA9" i="6"/>
  <c r="AB9" i="6" s="1"/>
  <c r="AH9" i="7" s="1"/>
  <c r="AL9" i="7" s="1"/>
  <c r="Y9" i="6"/>
  <c r="AA12" i="6"/>
  <c r="AB12" i="6" s="1"/>
  <c r="Y12" i="6"/>
  <c r="B45" i="8"/>
  <c r="B45" i="9" s="1"/>
  <c r="B45" i="7"/>
  <c r="P60" i="2"/>
  <c r="P60" i="7" s="1"/>
  <c r="B21" i="3"/>
  <c r="T57" i="5"/>
  <c r="V57" i="5" s="1"/>
  <c r="S64" i="5"/>
  <c r="U64" i="5" s="1"/>
  <c r="W15" i="6"/>
  <c r="X15" i="6" s="1"/>
  <c r="R17" i="6"/>
  <c r="V17" i="6" s="1"/>
  <c r="R22" i="6"/>
  <c r="V22" i="6" s="1"/>
  <c r="T22" i="6"/>
  <c r="R46" i="6"/>
  <c r="V46" i="6" s="1"/>
  <c r="T46" i="6"/>
  <c r="AC14" i="7"/>
  <c r="U14" i="7"/>
  <c r="AD13" i="7"/>
  <c r="V13" i="7"/>
  <c r="AD12" i="7"/>
  <c r="V12" i="7"/>
  <c r="AB14" i="7"/>
  <c r="T14" i="7"/>
  <c r="AC13" i="7"/>
  <c r="U13" i="7"/>
  <c r="AK12" i="7"/>
  <c r="AC12" i="7"/>
  <c r="U12" i="7"/>
  <c r="AA14" i="7"/>
  <c r="S14" i="7"/>
  <c r="AB13" i="7"/>
  <c r="T13" i="7"/>
  <c r="AJ12" i="7"/>
  <c r="AB12" i="7"/>
  <c r="T12" i="7"/>
  <c r="Z14" i="7"/>
  <c r="R14" i="7"/>
  <c r="AA13" i="7"/>
  <c r="S13" i="7"/>
  <c r="AI12" i="7"/>
  <c r="AA12" i="7"/>
  <c r="S12" i="7"/>
  <c r="AG14" i="7"/>
  <c r="Y14" i="7"/>
  <c r="Q14" i="7"/>
  <c r="Z13" i="7"/>
  <c r="R13" i="7"/>
  <c r="AH12" i="7"/>
  <c r="Z12" i="7"/>
  <c r="R12" i="7"/>
  <c r="AF14" i="7"/>
  <c r="X14" i="7"/>
  <c r="AG13" i="7"/>
  <c r="Y13" i="7"/>
  <c r="Q13" i="7"/>
  <c r="AG12" i="7"/>
  <c r="Y12" i="7"/>
  <c r="Q12" i="7"/>
  <c r="AD14" i="7"/>
  <c r="V14" i="7"/>
  <c r="AE13" i="7"/>
  <c r="W13" i="7"/>
  <c r="AE12" i="7"/>
  <c r="W12" i="7"/>
  <c r="Y24" i="7"/>
  <c r="R32" i="6"/>
  <c r="V32" i="6" s="1"/>
  <c r="T32" i="6"/>
  <c r="R56" i="6"/>
  <c r="V56" i="6" s="1"/>
  <c r="T56" i="6"/>
  <c r="R64" i="6"/>
  <c r="V64" i="6" s="1"/>
  <c r="T64" i="6"/>
  <c r="B15" i="8"/>
  <c r="B15" i="9" s="1"/>
  <c r="B15" i="7"/>
  <c r="L21" i="2"/>
  <c r="L21" i="7" s="1"/>
  <c r="P54" i="2"/>
  <c r="P54" i="7" s="1"/>
  <c r="S9" i="5"/>
  <c r="U9" i="5" s="1"/>
  <c r="S12" i="5"/>
  <c r="U12" i="5" s="1"/>
  <c r="S15" i="5"/>
  <c r="U15" i="5" s="1"/>
  <c r="B15" i="6"/>
  <c r="W30" i="6"/>
  <c r="X30" i="6" s="1"/>
  <c r="AA33" i="6"/>
  <c r="R40" i="6"/>
  <c r="V40" i="6" s="1"/>
  <c r="T40" i="6"/>
  <c r="W54" i="6"/>
  <c r="X54" i="6" s="1"/>
  <c r="AA57" i="6"/>
  <c r="AB47" i="7"/>
  <c r="T47" i="7"/>
  <c r="AC46" i="7"/>
  <c r="U46" i="7"/>
  <c r="AK45" i="7"/>
  <c r="AC45" i="7"/>
  <c r="U45" i="7"/>
  <c r="AG47" i="7"/>
  <c r="Y47" i="7"/>
  <c r="Q47" i="7"/>
  <c r="Z46" i="7"/>
  <c r="R46" i="7"/>
  <c r="AH45" i="7"/>
  <c r="AL45" i="7" s="1"/>
  <c r="Z45" i="7"/>
  <c r="AF47" i="7"/>
  <c r="X47" i="7"/>
  <c r="AG46" i="7"/>
  <c r="Y46" i="7"/>
  <c r="Q46" i="7"/>
  <c r="AG45" i="7"/>
  <c r="Y45" i="7"/>
  <c r="Q45" i="7"/>
  <c r="V47" i="7"/>
  <c r="AA46" i="7"/>
  <c r="X45" i="7"/>
  <c r="U47" i="7"/>
  <c r="X46" i="7"/>
  <c r="AJ45" i="7"/>
  <c r="W45" i="7"/>
  <c r="AE47" i="7"/>
  <c r="S47" i="7"/>
  <c r="W46" i="7"/>
  <c r="AI45" i="7"/>
  <c r="V45" i="7"/>
  <c r="AD47" i="7"/>
  <c r="R47" i="7"/>
  <c r="V46" i="7"/>
  <c r="AF45" i="7"/>
  <c r="T45" i="7"/>
  <c r="AC47" i="7"/>
  <c r="AF46" i="7"/>
  <c r="T46" i="7"/>
  <c r="AE45" i="7"/>
  <c r="S45" i="7"/>
  <c r="AA47" i="7"/>
  <c r="AE46" i="7"/>
  <c r="S46" i="7"/>
  <c r="AD45" i="7"/>
  <c r="R45" i="7"/>
  <c r="W47" i="7"/>
  <c r="AB46" i="7"/>
  <c r="AA45" i="7"/>
  <c r="AB45" i="7"/>
  <c r="Z47" i="7"/>
  <c r="O27" i="2"/>
  <c r="O27" i="7" s="1"/>
  <c r="P30" i="2"/>
  <c r="P30" i="7" s="1"/>
  <c r="B39" i="8"/>
  <c r="B39" i="9" s="1"/>
  <c r="B39" i="7"/>
  <c r="L45" i="2"/>
  <c r="L45" i="7" s="1"/>
  <c r="O51" i="2"/>
  <c r="O51" i="7" s="1"/>
  <c r="B12" i="8"/>
  <c r="B12" i="9" s="1"/>
  <c r="B12" i="7"/>
  <c r="L18" i="2"/>
  <c r="O24" i="2"/>
  <c r="P27" i="2"/>
  <c r="P27" i="7" s="1"/>
  <c r="B36" i="8"/>
  <c r="B36" i="9" s="1"/>
  <c r="B36" i="7"/>
  <c r="L42" i="2"/>
  <c r="L42" i="7" s="1"/>
  <c r="O48" i="2"/>
  <c r="O48" i="7" s="1"/>
  <c r="P51" i="2"/>
  <c r="P51" i="7" s="1"/>
  <c r="B60" i="8"/>
  <c r="B60" i="9" s="1"/>
  <c r="B60" i="7"/>
  <c r="L66" i="2"/>
  <c r="L66" i="7" s="1"/>
  <c r="T18" i="5"/>
  <c r="V18" i="5" s="1"/>
  <c r="S61" i="5"/>
  <c r="U61" i="5" s="1"/>
  <c r="S68" i="5"/>
  <c r="U68" i="5" s="1"/>
  <c r="T9" i="6"/>
  <c r="R12" i="6"/>
  <c r="V12" i="6" s="1"/>
  <c r="W18" i="6"/>
  <c r="X18" i="6" s="1"/>
  <c r="R26" i="6"/>
  <c r="V26" i="6" s="1"/>
  <c r="T26" i="6"/>
  <c r="R50" i="6"/>
  <c r="V50" i="6" s="1"/>
  <c r="T50" i="6"/>
  <c r="R68" i="6"/>
  <c r="V68" i="6" s="1"/>
  <c r="T68" i="6"/>
  <c r="B63" i="7"/>
  <c r="L24" i="2"/>
  <c r="P24" i="2"/>
  <c r="P24" i="7" s="1"/>
  <c r="B33" i="8"/>
  <c r="B33" i="9" s="1"/>
  <c r="B33" i="7"/>
  <c r="S59" i="5"/>
  <c r="U59" i="5" s="1"/>
  <c r="W21" i="6"/>
  <c r="X21" i="6" s="1"/>
  <c r="W24" i="6"/>
  <c r="X24" i="6" s="1"/>
  <c r="AA27" i="6"/>
  <c r="R34" i="6"/>
  <c r="V34" i="6" s="1"/>
  <c r="T34" i="6"/>
  <c r="W48" i="6"/>
  <c r="X48" i="6" s="1"/>
  <c r="AA51" i="6"/>
  <c r="R58" i="6"/>
  <c r="V58" i="6" s="1"/>
  <c r="T58" i="6"/>
  <c r="W66" i="6"/>
  <c r="X66" i="6" s="1"/>
  <c r="B18" i="8"/>
  <c r="B18" i="9" s="1"/>
  <c r="B18" i="7"/>
  <c r="B9" i="8"/>
  <c r="B9" i="9" s="1"/>
  <c r="B9" i="7"/>
  <c r="P48" i="2"/>
  <c r="P48" i="7" s="1"/>
  <c r="B57" i="7"/>
  <c r="B57" i="8"/>
  <c r="B57" i="9" s="1"/>
  <c r="B15" i="3"/>
  <c r="L12" i="2"/>
  <c r="L12" i="7" s="1"/>
  <c r="N15" i="2"/>
  <c r="O18" i="2"/>
  <c r="O18" i="7" s="1"/>
  <c r="P21" i="2"/>
  <c r="P21" i="7" s="1"/>
  <c r="B30" i="8"/>
  <c r="B30" i="9" s="1"/>
  <c r="B30" i="7"/>
  <c r="L36" i="2"/>
  <c r="L36" i="7" s="1"/>
  <c r="O42" i="2"/>
  <c r="O42" i="7" s="1"/>
  <c r="P45" i="2"/>
  <c r="P45" i="7" s="1"/>
  <c r="B54" i="8"/>
  <c r="B54" i="9" s="1"/>
  <c r="B54" i="7"/>
  <c r="L60" i="2"/>
  <c r="L60" i="7" s="1"/>
  <c r="O66" i="2"/>
  <c r="O66" i="7" s="1"/>
  <c r="T60" i="5"/>
  <c r="V60" i="5" s="1"/>
  <c r="S67" i="5"/>
  <c r="U67" i="5" s="1"/>
  <c r="T12" i="6"/>
  <c r="R15" i="6"/>
  <c r="V15" i="6" s="1"/>
  <c r="R16" i="6"/>
  <c r="V16" i="6" s="1"/>
  <c r="R44" i="6"/>
  <c r="V44" i="6" s="1"/>
  <c r="T44" i="6"/>
  <c r="W45" i="6"/>
  <c r="X45" i="6" s="1"/>
  <c r="X12" i="7"/>
  <c r="B27" i="8"/>
  <c r="B27" i="9" s="1"/>
  <c r="B27" i="7"/>
  <c r="B51" i="8"/>
  <c r="B51" i="9" s="1"/>
  <c r="B51" i="7"/>
  <c r="S58" i="5"/>
  <c r="U58" i="5" s="1"/>
  <c r="S65" i="5"/>
  <c r="U65" i="5" s="1"/>
  <c r="B9" i="6"/>
  <c r="B21" i="6"/>
  <c r="R28" i="6"/>
  <c r="V28" i="6" s="1"/>
  <c r="T28" i="6"/>
  <c r="R52" i="6"/>
  <c r="V52" i="6" s="1"/>
  <c r="T52" i="6"/>
  <c r="AF12" i="7"/>
  <c r="B21" i="7"/>
  <c r="B42" i="8"/>
  <c r="B42" i="9" s="1"/>
  <c r="B42" i="7"/>
  <c r="B66" i="8"/>
  <c r="B66" i="9" s="1"/>
  <c r="B66" i="7"/>
  <c r="B24" i="8"/>
  <c r="B24" i="9" s="1"/>
  <c r="B24" i="7"/>
  <c r="L30" i="2"/>
  <c r="L30" i="7" s="1"/>
  <c r="O36" i="2"/>
  <c r="O36" i="7" s="1"/>
  <c r="B48" i="8"/>
  <c r="B48" i="9" s="1"/>
  <c r="B48" i="7"/>
  <c r="L54" i="2"/>
  <c r="L54" i="7" s="1"/>
  <c r="O60" i="2"/>
  <c r="O60" i="7" s="1"/>
  <c r="T66" i="5"/>
  <c r="V66" i="5" s="1"/>
  <c r="R14" i="6"/>
  <c r="V14" i="6" s="1"/>
  <c r="R38" i="6"/>
  <c r="V38" i="6" s="1"/>
  <c r="T38" i="6"/>
  <c r="W39" i="6"/>
  <c r="X39" i="6" s="1"/>
  <c r="R62" i="6"/>
  <c r="V62" i="6" s="1"/>
  <c r="T62" i="6"/>
  <c r="W63" i="6"/>
  <c r="X63" i="6" s="1"/>
  <c r="X9" i="7"/>
  <c r="AF9" i="7"/>
  <c r="X10" i="7"/>
  <c r="AF10" i="7"/>
  <c r="W11" i="7"/>
  <c r="AE11" i="7"/>
  <c r="W15" i="7"/>
  <c r="AF15" i="7"/>
  <c r="R16" i="7"/>
  <c r="AB16" i="7"/>
  <c r="Z21" i="7"/>
  <c r="V22" i="7"/>
  <c r="Y23" i="7"/>
  <c r="AE29" i="7"/>
  <c r="R9" i="7"/>
  <c r="Z9" i="7"/>
  <c r="R10" i="7"/>
  <c r="Z10" i="7"/>
  <c r="Q11" i="7"/>
  <c r="Y11" i="7"/>
  <c r="AG11" i="7"/>
  <c r="AF17" i="7"/>
  <c r="X17" i="7"/>
  <c r="AG16" i="7"/>
  <c r="Y16" i="7"/>
  <c r="Q16" i="7"/>
  <c r="AD17" i="7"/>
  <c r="V17" i="7"/>
  <c r="AB17" i="7"/>
  <c r="T17" i="7"/>
  <c r="AC16" i="7"/>
  <c r="U16" i="7"/>
  <c r="AK15" i="7"/>
  <c r="AC15" i="7"/>
  <c r="U15" i="7"/>
  <c r="Y15" i="7"/>
  <c r="T16" i="7"/>
  <c r="AE16" i="7"/>
  <c r="Z17" i="7"/>
  <c r="AF21" i="7"/>
  <c r="Z22" i="7"/>
  <c r="AE23" i="7"/>
  <c r="T28" i="7"/>
  <c r="S9" i="7"/>
  <c r="AA9" i="7"/>
  <c r="AI9" i="7"/>
  <c r="S10" i="7"/>
  <c r="AA10" i="7"/>
  <c r="R11" i="7"/>
  <c r="Z11" i="7"/>
  <c r="Q15" i="7"/>
  <c r="Z15" i="7"/>
  <c r="AI15" i="7"/>
  <c r="V16" i="7"/>
  <c r="AF16" i="7"/>
  <c r="AA17" i="7"/>
  <c r="AD22" i="7"/>
  <c r="AG23" i="7"/>
  <c r="T27" i="7"/>
  <c r="X28" i="7"/>
  <c r="AF22" i="7"/>
  <c r="X27" i="7"/>
  <c r="F69" i="9"/>
  <c r="F71" i="9" s="1"/>
  <c r="AE17" i="7"/>
  <c r="R21" i="7"/>
  <c r="Q23" i="7"/>
  <c r="AC29" i="7"/>
  <c r="U29" i="7"/>
  <c r="AD28" i="7"/>
  <c r="V28" i="7"/>
  <c r="AD27" i="7"/>
  <c r="V27" i="7"/>
  <c r="AB29" i="7"/>
  <c r="T29" i="7"/>
  <c r="AC28" i="7"/>
  <c r="U28" i="7"/>
  <c r="AK27" i="7"/>
  <c r="AC27" i="7"/>
  <c r="U27" i="7"/>
  <c r="AA29" i="7"/>
  <c r="Z29" i="7"/>
  <c r="R29" i="7"/>
  <c r="AA28" i="7"/>
  <c r="S28" i="7"/>
  <c r="AI27" i="7"/>
  <c r="AA27" i="7"/>
  <c r="S27" i="7"/>
  <c r="AG29" i="7"/>
  <c r="Y29" i="7"/>
  <c r="Q29" i="7"/>
  <c r="Z28" i="7"/>
  <c r="R28" i="7"/>
  <c r="AH27" i="7"/>
  <c r="Z27" i="7"/>
  <c r="R27" i="7"/>
  <c r="AF29" i="7"/>
  <c r="X29" i="7"/>
  <c r="AG28" i="7"/>
  <c r="Y28" i="7"/>
  <c r="Q28" i="7"/>
  <c r="AG27" i="7"/>
  <c r="Y27" i="7"/>
  <c r="Q27" i="7"/>
  <c r="AD29" i="7"/>
  <c r="V29" i="7"/>
  <c r="AE28" i="7"/>
  <c r="W28" i="7"/>
  <c r="AE27" i="7"/>
  <c r="W27" i="7"/>
  <c r="AB27" i="7"/>
  <c r="AF28" i="7"/>
  <c r="V9" i="7"/>
  <c r="AD9" i="7"/>
  <c r="V10" i="7"/>
  <c r="AD10" i="7"/>
  <c r="U11" i="7"/>
  <c r="T15" i="7"/>
  <c r="AD15" i="7"/>
  <c r="Z16" i="7"/>
  <c r="S17" i="7"/>
  <c r="AG17" i="7"/>
  <c r="V21" i="7"/>
  <c r="AF27" i="7"/>
  <c r="S29" i="7"/>
  <c r="AD23" i="7"/>
  <c r="V23" i="7"/>
  <c r="AE22" i="7"/>
  <c r="W22" i="7"/>
  <c r="AE21" i="7"/>
  <c r="W21" i="7"/>
  <c r="AB23" i="7"/>
  <c r="T23" i="7"/>
  <c r="AC22" i="7"/>
  <c r="U22" i="7"/>
  <c r="AK21" i="7"/>
  <c r="AC21" i="7"/>
  <c r="U21" i="7"/>
  <c r="AA23" i="7"/>
  <c r="S23" i="7"/>
  <c r="AB22" i="7"/>
  <c r="T22" i="7"/>
  <c r="AJ21" i="7"/>
  <c r="AB21" i="7"/>
  <c r="T21" i="7"/>
  <c r="Z23" i="7"/>
  <c r="R23" i="7"/>
  <c r="AA22" i="7"/>
  <c r="S22" i="7"/>
  <c r="AI21" i="7"/>
  <c r="AA21" i="7"/>
  <c r="S21" i="7"/>
  <c r="AF23" i="7"/>
  <c r="X23" i="7"/>
  <c r="AG22" i="7"/>
  <c r="Y22" i="7"/>
  <c r="Q22" i="7"/>
  <c r="AG21" i="7"/>
  <c r="Y21" i="7"/>
  <c r="Q21" i="7"/>
  <c r="X21" i="7"/>
  <c r="R22" i="7"/>
  <c r="W23" i="7"/>
  <c r="AJ27" i="7"/>
  <c r="W29" i="7"/>
  <c r="X24" i="7"/>
  <c r="AF24" i="7"/>
  <c r="X25" i="7"/>
  <c r="AF25" i="7"/>
  <c r="W26" i="7"/>
  <c r="AE26" i="7"/>
  <c r="AC33" i="7"/>
  <c r="AK33" i="7"/>
  <c r="U34" i="7"/>
  <c r="AC34" i="7"/>
  <c r="T35" i="7"/>
  <c r="AB35" i="7"/>
  <c r="S39" i="7"/>
  <c r="AA39" i="7"/>
  <c r="AI39" i="7"/>
  <c r="S40" i="7"/>
  <c r="AA40" i="7"/>
  <c r="R41" i="7"/>
  <c r="Z41" i="7"/>
  <c r="AD68" i="7"/>
  <c r="V68" i="7"/>
  <c r="AE67" i="7"/>
  <c r="W67" i="7"/>
  <c r="AE66" i="7"/>
  <c r="W66" i="7"/>
  <c r="AC68" i="7"/>
  <c r="U68" i="7"/>
  <c r="AD67" i="7"/>
  <c r="V67" i="7"/>
  <c r="AD66" i="7"/>
  <c r="V66" i="7"/>
  <c r="AA68" i="7"/>
  <c r="S68" i="7"/>
  <c r="AB67" i="7"/>
  <c r="T67" i="7"/>
  <c r="AJ66" i="7"/>
  <c r="AB66" i="7"/>
  <c r="T66" i="7"/>
  <c r="Z68" i="7"/>
  <c r="R68" i="7"/>
  <c r="AA67" i="7"/>
  <c r="S67" i="7"/>
  <c r="AI66" i="7"/>
  <c r="AA66" i="7"/>
  <c r="S66" i="7"/>
  <c r="AG68" i="7"/>
  <c r="Y68" i="7"/>
  <c r="Q68" i="7"/>
  <c r="Z67" i="7"/>
  <c r="R67" i="7"/>
  <c r="AH66" i="7"/>
  <c r="Z66" i="7"/>
  <c r="R66" i="7"/>
  <c r="Y66" i="7"/>
  <c r="U67" i="7"/>
  <c r="X68" i="7"/>
  <c r="T18" i="7"/>
  <c r="AB18" i="7"/>
  <c r="T19" i="7"/>
  <c r="AB19" i="7"/>
  <c r="S20" i="7"/>
  <c r="AA20" i="7"/>
  <c r="R24" i="7"/>
  <c r="Z24" i="7"/>
  <c r="R25" i="7"/>
  <c r="Z25" i="7"/>
  <c r="Q26" i="7"/>
  <c r="Y26" i="7"/>
  <c r="AG26" i="7"/>
  <c r="X30" i="7"/>
  <c r="AF30" i="7"/>
  <c r="X31" i="7"/>
  <c r="AF31" i="7"/>
  <c r="W32" i="7"/>
  <c r="AE32" i="7"/>
  <c r="W33" i="7"/>
  <c r="AE33" i="7"/>
  <c r="W34" i="7"/>
  <c r="AE34" i="7"/>
  <c r="V35" i="7"/>
  <c r="AD35" i="7"/>
  <c r="V36" i="7"/>
  <c r="AD36" i="7"/>
  <c r="V37" i="7"/>
  <c r="AD37" i="7"/>
  <c r="U38" i="7"/>
  <c r="AC38" i="7"/>
  <c r="U39" i="7"/>
  <c r="AC39" i="7"/>
  <c r="AK39" i="7"/>
  <c r="U40" i="7"/>
  <c r="AC40" i="7"/>
  <c r="T41" i="7"/>
  <c r="AB41" i="7"/>
  <c r="S57" i="7"/>
  <c r="AF66" i="7"/>
  <c r="Y67" i="7"/>
  <c r="AE68" i="7"/>
  <c r="H69" i="9"/>
  <c r="H71" i="9" s="1"/>
  <c r="S24" i="7"/>
  <c r="AA24" i="7"/>
  <c r="S25" i="7"/>
  <c r="AA25" i="7"/>
  <c r="R26" i="7"/>
  <c r="Z26" i="7"/>
  <c r="X33" i="7"/>
  <c r="AF33" i="7"/>
  <c r="X34" i="7"/>
  <c r="AF34" i="7"/>
  <c r="W35" i="7"/>
  <c r="AE35" i="7"/>
  <c r="V39" i="7"/>
  <c r="AD39" i="7"/>
  <c r="V40" i="7"/>
  <c r="AD40" i="7"/>
  <c r="U41" i="7"/>
  <c r="AC41" i="7"/>
  <c r="AG59" i="7"/>
  <c r="Y59" i="7"/>
  <c r="Q59" i="7"/>
  <c r="Z58" i="7"/>
  <c r="R58" i="7"/>
  <c r="AH57" i="7"/>
  <c r="AL57" i="7" s="1"/>
  <c r="Z57" i="7"/>
  <c r="R57" i="7"/>
  <c r="AF59" i="7"/>
  <c r="X59" i="7"/>
  <c r="AG58" i="7"/>
  <c r="Y58" i="7"/>
  <c r="Q58" i="7"/>
  <c r="AG57" i="7"/>
  <c r="Y57" i="7"/>
  <c r="Q57" i="7"/>
  <c r="AD59" i="7"/>
  <c r="V59" i="7"/>
  <c r="AE58" i="7"/>
  <c r="W58" i="7"/>
  <c r="AE57" i="7"/>
  <c r="W57" i="7"/>
  <c r="AC59" i="7"/>
  <c r="U59" i="7"/>
  <c r="AD58" i="7"/>
  <c r="V58" i="7"/>
  <c r="AD57" i="7"/>
  <c r="V57" i="7"/>
  <c r="AB59" i="7"/>
  <c r="T59" i="7"/>
  <c r="AC58" i="7"/>
  <c r="U58" i="7"/>
  <c r="AK57" i="7"/>
  <c r="AC57" i="7"/>
  <c r="U57" i="7"/>
  <c r="T57" i="7"/>
  <c r="S59" i="7"/>
  <c r="AG66" i="7"/>
  <c r="AC67" i="7"/>
  <c r="AF68" i="7"/>
  <c r="V18" i="7"/>
  <c r="AD18" i="7"/>
  <c r="V19" i="7"/>
  <c r="AD19" i="7"/>
  <c r="U20" i="7"/>
  <c r="AC20" i="7"/>
  <c r="T24" i="7"/>
  <c r="AB24" i="7"/>
  <c r="T25" i="7"/>
  <c r="AB25" i="7"/>
  <c r="S26" i="7"/>
  <c r="AA26" i="7"/>
  <c r="R30" i="7"/>
  <c r="Z30" i="7"/>
  <c r="AH30" i="7"/>
  <c r="AL30" i="7" s="1"/>
  <c r="R31" i="7"/>
  <c r="Z31" i="7"/>
  <c r="Q32" i="7"/>
  <c r="Y32" i="7"/>
  <c r="AG32" i="7"/>
  <c r="Q33" i="7"/>
  <c r="Y33" i="7"/>
  <c r="AG33" i="7"/>
  <c r="Q34" i="7"/>
  <c r="Y34" i="7"/>
  <c r="AG34" i="7"/>
  <c r="X35" i="7"/>
  <c r="AF35" i="7"/>
  <c r="X36" i="7"/>
  <c r="AF36" i="7"/>
  <c r="X37" i="7"/>
  <c r="AF37" i="7"/>
  <c r="W38" i="7"/>
  <c r="AE38" i="7"/>
  <c r="W39" i="7"/>
  <c r="AE39" i="7"/>
  <c r="W40" i="7"/>
  <c r="AE40" i="7"/>
  <c r="V41" i="7"/>
  <c r="AD41" i="7"/>
  <c r="X57" i="7"/>
  <c r="S58" i="7"/>
  <c r="W59" i="7"/>
  <c r="AK66" i="7"/>
  <c r="AF67" i="7"/>
  <c r="X39" i="7"/>
  <c r="AF39" i="7"/>
  <c r="X40" i="7"/>
  <c r="AF40" i="7"/>
  <c r="W41" i="7"/>
  <c r="AE41" i="7"/>
  <c r="Q66" i="7"/>
  <c r="AG67" i="7"/>
  <c r="X18" i="7"/>
  <c r="AF18" i="7"/>
  <c r="X19" i="7"/>
  <c r="AF19" i="7"/>
  <c r="W20" i="7"/>
  <c r="V24" i="7"/>
  <c r="AD24" i="7"/>
  <c r="V25" i="7"/>
  <c r="AD25" i="7"/>
  <c r="U26" i="7"/>
  <c r="AC26" i="7"/>
  <c r="T30" i="7"/>
  <c r="AB30" i="7"/>
  <c r="AJ30" i="7"/>
  <c r="T31" i="7"/>
  <c r="AB31" i="7"/>
  <c r="S32" i="7"/>
  <c r="S33" i="7"/>
  <c r="AA33" i="7"/>
  <c r="AI33" i="7"/>
  <c r="S34" i="7"/>
  <c r="AA34" i="7"/>
  <c r="R35" i="7"/>
  <c r="Z35" i="7"/>
  <c r="R36" i="7"/>
  <c r="Z36" i="7"/>
  <c r="AH36" i="7"/>
  <c r="AL36" i="7" s="1"/>
  <c r="R37" i="7"/>
  <c r="Z37" i="7"/>
  <c r="Q38" i="7"/>
  <c r="Y38" i="7"/>
  <c r="Q39" i="7"/>
  <c r="Y39" i="7"/>
  <c r="AG39" i="7"/>
  <c r="Q40" i="7"/>
  <c r="Y40" i="7"/>
  <c r="AG40" i="7"/>
  <c r="X41" i="7"/>
  <c r="AF41" i="7"/>
  <c r="AC44" i="7"/>
  <c r="AG44" i="7"/>
  <c r="Y44" i="7"/>
  <c r="Q44" i="7"/>
  <c r="Z43" i="7"/>
  <c r="R43" i="7"/>
  <c r="X42" i="7"/>
  <c r="AF42" i="7"/>
  <c r="Y43" i="7"/>
  <c r="R44" i="7"/>
  <c r="AA44" i="7"/>
  <c r="AB57" i="7"/>
  <c r="X58" i="7"/>
  <c r="AA59" i="7"/>
  <c r="U66" i="7"/>
  <c r="T68" i="7"/>
  <c r="AE24" i="7"/>
  <c r="W25" i="7"/>
  <c r="AE25" i="7"/>
  <c r="V26" i="7"/>
  <c r="T33" i="7"/>
  <c r="AB33" i="7"/>
  <c r="AJ33" i="7"/>
  <c r="AL33" i="7" s="1"/>
  <c r="T34" i="7"/>
  <c r="AB34" i="7"/>
  <c r="S35" i="7"/>
  <c r="R39" i="7"/>
  <c r="Z39" i="7"/>
  <c r="AH39" i="7"/>
  <c r="AL39" i="7" s="1"/>
  <c r="R40" i="7"/>
  <c r="Z40" i="7"/>
  <c r="Q41" i="7"/>
  <c r="Y41" i="7"/>
  <c r="E69" i="9"/>
  <c r="E71" i="9" s="1"/>
  <c r="X48" i="7"/>
  <c r="AF48" i="7"/>
  <c r="X49" i="7"/>
  <c r="AF49" i="7"/>
  <c r="W50" i="7"/>
  <c r="AE50" i="7"/>
  <c r="W51" i="7"/>
  <c r="AE51" i="7"/>
  <c r="W52" i="7"/>
  <c r="AE52" i="7"/>
  <c r="V53" i="7"/>
  <c r="AD53" i="7"/>
  <c r="V54" i="7"/>
  <c r="AD54" i="7"/>
  <c r="V55" i="7"/>
  <c r="AD55" i="7"/>
  <c r="U56" i="7"/>
  <c r="AC56" i="7"/>
  <c r="T60" i="7"/>
  <c r="AB60" i="7"/>
  <c r="AJ60" i="7"/>
  <c r="AL60" i="7" s="1"/>
  <c r="T61" i="7"/>
  <c r="AB61" i="7"/>
  <c r="S62" i="7"/>
  <c r="AA62" i="7"/>
  <c r="S63" i="7"/>
  <c r="AA63" i="7"/>
  <c r="AI63" i="7"/>
  <c r="S64" i="7"/>
  <c r="AA64" i="7"/>
  <c r="R65" i="7"/>
  <c r="Z65" i="7"/>
  <c r="X50" i="7"/>
  <c r="AF50" i="7"/>
  <c r="X51" i="7"/>
  <c r="AF51" i="7"/>
  <c r="X52" i="7"/>
  <c r="AF52" i="7"/>
  <c r="W53" i="7"/>
  <c r="AE53" i="7"/>
  <c r="W54" i="7"/>
  <c r="AE54" i="7"/>
  <c r="W55" i="7"/>
  <c r="AE55" i="7"/>
  <c r="V56" i="7"/>
  <c r="AD56" i="7"/>
  <c r="U60" i="7"/>
  <c r="AC60" i="7"/>
  <c r="AK60" i="7"/>
  <c r="U61" i="7"/>
  <c r="AC61" i="7"/>
  <c r="T62" i="7"/>
  <c r="AB62" i="7"/>
  <c r="AB63" i="7"/>
  <c r="AJ63" i="7"/>
  <c r="AL63" i="7" s="1"/>
  <c r="T64" i="7"/>
  <c r="AB64" i="7"/>
  <c r="S65" i="7"/>
  <c r="AA65" i="7"/>
  <c r="X54" i="7"/>
  <c r="AF54" i="7"/>
  <c r="X55" i="7"/>
  <c r="AF55" i="7"/>
  <c r="W56" i="7"/>
  <c r="AE56" i="7"/>
  <c r="U64" i="7"/>
  <c r="AC64" i="7"/>
  <c r="T65" i="7"/>
  <c r="AB65" i="7"/>
  <c r="T48" i="7"/>
  <c r="AB48" i="7"/>
  <c r="AJ48" i="7"/>
  <c r="AL48" i="7" s="1"/>
  <c r="T49" i="7"/>
  <c r="AB49" i="7"/>
  <c r="S50" i="7"/>
  <c r="AA50" i="7"/>
  <c r="S51" i="7"/>
  <c r="AA51" i="7"/>
  <c r="AI51" i="7"/>
  <c r="S52" i="7"/>
  <c r="AA52" i="7"/>
  <c r="R53" i="7"/>
  <c r="Z53" i="7"/>
  <c r="R54" i="7"/>
  <c r="Z54" i="7"/>
  <c r="AH54" i="7"/>
  <c r="AL54" i="7" s="1"/>
  <c r="R55" i="7"/>
  <c r="Z55" i="7"/>
  <c r="Q56" i="7"/>
  <c r="Y56" i="7"/>
  <c r="AG56" i="7"/>
  <c r="X60" i="7"/>
  <c r="AF60" i="7"/>
  <c r="X61" i="7"/>
  <c r="AF61" i="7"/>
  <c r="W62" i="7"/>
  <c r="AE62" i="7"/>
  <c r="W64" i="7"/>
  <c r="AE64" i="7"/>
  <c r="V65" i="7"/>
  <c r="AD65" i="7"/>
  <c r="AK48" i="7"/>
  <c r="U49" i="7"/>
  <c r="AC49" i="7"/>
  <c r="T50" i="7"/>
  <c r="T51" i="7"/>
  <c r="AB51" i="7"/>
  <c r="AJ51" i="7"/>
  <c r="AL51" i="7" s="1"/>
  <c r="T52" i="7"/>
  <c r="AB52" i="7"/>
  <c r="S53" i="7"/>
  <c r="S54" i="7"/>
  <c r="AA54" i="7"/>
  <c r="AI54" i="7"/>
  <c r="S55" i="7"/>
  <c r="AA55" i="7"/>
  <c r="R56" i="7"/>
  <c r="Q60" i="7"/>
  <c r="Y60" i="7"/>
  <c r="AG60" i="7"/>
  <c r="Q61" i="7"/>
  <c r="Y61" i="7"/>
  <c r="AG61" i="7"/>
  <c r="X62" i="7"/>
  <c r="X63" i="7"/>
  <c r="AF63" i="7"/>
  <c r="X64" i="7"/>
  <c r="AF64" i="7"/>
  <c r="W65" i="7"/>
  <c r="Y42" i="6" l="1"/>
  <c r="AA60" i="6"/>
  <c r="Y60" i="6"/>
  <c r="AK18" i="7"/>
  <c r="AJ18" i="7" s="1"/>
  <c r="AA63" i="6"/>
  <c r="Y63" i="6"/>
  <c r="AA66" i="6"/>
  <c r="Y66" i="6"/>
  <c r="AA24" i="6"/>
  <c r="Y24" i="6"/>
  <c r="Y21" i="6"/>
  <c r="AA21" i="6"/>
  <c r="AB21" i="6" s="1"/>
  <c r="AH21" i="7" s="1"/>
  <c r="AL21" i="7" s="1"/>
  <c r="AA15" i="6"/>
  <c r="AB15" i="6" s="1"/>
  <c r="AH15" i="7" s="1"/>
  <c r="AL15" i="7" s="1"/>
  <c r="Y15" i="6"/>
  <c r="AL66" i="7"/>
  <c r="AA30" i="6"/>
  <c r="Y30" i="6"/>
  <c r="Y39" i="6"/>
  <c r="AA39" i="6"/>
  <c r="Y45" i="6"/>
  <c r="AA45" i="6"/>
  <c r="AL12" i="7"/>
  <c r="AA48" i="6"/>
  <c r="Y48" i="6"/>
  <c r="O24" i="7"/>
  <c r="T26" i="5"/>
  <c r="V26" i="5" s="1"/>
  <c r="AK24" i="7" s="1"/>
  <c r="AJ24" i="7" s="1"/>
  <c r="N9" i="7"/>
  <c r="O9" i="2"/>
  <c r="O9" i="7" s="1"/>
  <c r="P9" i="2"/>
  <c r="P9" i="7" s="1"/>
  <c r="AL27" i="7"/>
  <c r="N15" i="7"/>
  <c r="P15" i="2"/>
  <c r="P15" i="7" s="1"/>
  <c r="O15" i="2"/>
  <c r="O15" i="7" s="1"/>
  <c r="L24" i="7"/>
  <c r="S24" i="5"/>
  <c r="AA18" i="6"/>
  <c r="Y18" i="6"/>
  <c r="L18" i="7"/>
  <c r="S18" i="5"/>
  <c r="AA54" i="6"/>
  <c r="Y54" i="6"/>
  <c r="U24" i="5" l="1"/>
  <c r="S25" i="5"/>
  <c r="U25" i="5" s="1"/>
  <c r="AI24" i="7" s="1"/>
  <c r="AH24" i="7" s="1"/>
  <c r="AL24" i="7" s="1"/>
  <c r="U18" i="5"/>
  <c r="S19" i="5"/>
  <c r="U19" i="5" s="1"/>
  <c r="AI18" i="7" s="1"/>
  <c r="AH18" i="7" s="1"/>
  <c r="AL18"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ID#AAAAv0Q8fuc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ID#AAAAv0Q8fvM
Carlos Ivan Rueda Blanco    (2023-05-05 11:48:38)
Impacto: las consecuencias que puede ocasionar a la organización la materialización del riesgo.</t>
        </r>
      </text>
    </comment>
    <comment ref="E7" authorId="0" shapeId="0">
      <text>
        <r>
          <rPr>
            <sz val="11"/>
            <color theme="1"/>
            <rFont val="Calibri"/>
            <scheme val="minor"/>
          </rPr>
          <t>======
ID#AAAAv0Q8fu4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ID#AAAAv0Q8fvA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ID#AAAAv0S7WSY
Carlos Ivan Rueda Blanco    (2023-05-05 11:48:38)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ID#AAAAv0Q8fuk
Carlos Ivan Rueda Blanco    (2023-05-05 11:48:38)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ID#AAAAv0Q8fuo
Carlos Ivan Rueda Blanco    (2023-05-05 11:48:38)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ID#AAAAv0Q8fus
Carlos Ivan Rueda Blanco    (2023-05-05 11:48:38)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ID#AAAAv0Q8fvQ
Carlos Ivan Rueda Blanco    (2023-05-05 11:48:38)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xw7fjydLq9QxiYXe9bT98ovhO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ID#AAAAv0Q8fuU
Carlos Ivan Rueda Blanco    (2023-05-05 11:48:38)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ID#AAAAv0Q8fvc
Carlos Ivan Rueda Blanco    (2023-05-05 11:48:38)
Acción: se determina mediante verbos que indican la acción que deben realizar como parte del control.</t>
        </r>
      </text>
    </comment>
    <comment ref="G7" authorId="0" shapeId="0">
      <text>
        <r>
          <rPr>
            <sz val="11"/>
            <color theme="1"/>
            <rFont val="Calibri"/>
            <scheme val="minor"/>
          </rPr>
          <t>======
ID#AAAAv0Q8fuY
Carlos Ivan Rueda Blanco    (2023-05-05 11:48:38)
Complemento: corresponde a los detalles que permiten identificar claramente el objeto del control.</t>
        </r>
      </text>
    </comment>
    <comment ref="H7" authorId="0" shapeId="0">
      <text>
        <r>
          <rPr>
            <sz val="11"/>
            <color theme="1"/>
            <rFont val="Calibri"/>
            <scheme val="minor"/>
          </rPr>
          <t>======
ID#AAAAv0Q8fu8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ID#AAAAv0Q8fvg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ID#AAAAv0Q8fuw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pkPYWiGfTim/yY2+aeSzuhMWKl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ID#AAAAv0Q8fvE
Carlos Ivan Rueda Blanco    (2023-05-05 11:48:38)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ID#AAAAv0Q8fvY
Carlos Ivan Rueda Blanco    (2023-05-05 11:48:38)
Impacto: las consecuencias que puede ocasionar a la organización la materialización del riesgo.</t>
        </r>
      </text>
    </comment>
    <comment ref="E7" authorId="0" shapeId="0">
      <text>
        <r>
          <rPr>
            <sz val="11"/>
            <color theme="1"/>
            <rFont val="Calibri"/>
            <scheme val="minor"/>
          </rPr>
          <t>======
ID#AAAAv0Q8fvU
Carlos Ivan Rueda Blanco    (2023-05-05 11:48:38)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ID#AAAAv0Q8fug
Carlos Ivan Rueda Blanco    (2023-05-05 11:48:38)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ID#AAAAv0Q8fvI
La Estructura para describir un control es la siguiente    (2023-05-05 11:48:38)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ID#AAAAv0Q8fvk
Los tipos de controles son    (2023-05-05 11:48:38)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ID#AAAAv0Q8fu0
Las maneras en que se ejecutan los controles son    (2023-05-05 11:48:38)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58dgHmN3370RZ+lBSHugds9Zesw=="/>
    </ext>
  </extLst>
</comments>
</file>

<file path=xl/sharedStrings.xml><?xml version="1.0" encoding="utf-8"?>
<sst xmlns="http://schemas.openxmlformats.org/spreadsheetml/2006/main" count="887" uniqueCount="526">
  <si>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</si>
  <si>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</si>
  <si>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</si>
  <si>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</si>
  <si>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</si>
  <si>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</si>
  <si>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Manejo de Emergencias y Desastres</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</si>
  <si>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</si>
  <si>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</si>
  <si>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</si>
  <si>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</si>
  <si>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</si>
  <si>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</si>
  <si>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</si>
  <si>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</si>
  <si>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</si>
  <si>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</si>
  <si>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</si>
  <si>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</si>
  <si>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</si>
  <si>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</si>
  <si>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</si>
  <si>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</si>
  <si>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</si>
  <si>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</si>
  <si>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</si>
  <si>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</si>
  <si>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</si>
  <si>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</si>
  <si>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</si>
  <si>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</si>
  <si>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</si>
  <si>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</si>
  <si>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</si>
  <si>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</si>
  <si>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</si>
  <si>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</si>
  <si>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</si>
  <si>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</si>
  <si>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</si>
  <si>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</si>
  <si>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</si>
  <si>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</si>
  <si>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Desactualización de los actos administrativos que regulan funciones de la SMED. Desactualización de los instrumentos documentales del proceso</t>
  </si>
  <si>
    <t>Personal con la experiencia e idoneidad para la realización de las funciones de la SMED</t>
  </si>
  <si>
    <t>Debilidades en los sistemas de información para el manejo de emergencias y desastres</t>
  </si>
  <si>
    <t>Distribución interna de los grupos de trabajo con asignación de tareas</t>
  </si>
  <si>
    <t>Debilidades en la estructuración de la EIR</t>
  </si>
  <si>
    <t>Compromiso del personal para la realización de las funciones de la SMED</t>
  </si>
  <si>
    <t>Debilidades de recurso humano para la realización tareas de la SMED</t>
  </si>
  <si>
    <t>Disponibilidad y operación del CDLyR con funcionamiento 24 horas al día 7 días a la semana</t>
  </si>
  <si>
    <t xml:space="preserve">Debilidad en la asignación de recursos presupuestales </t>
  </si>
  <si>
    <t>Información confiable y oportuna sobre los procesos del Área de Servicios de Logística</t>
  </si>
  <si>
    <t>Asignación de actividades que no están enmarcadas en el funciones de la SMED y del proceso Manejo de la Ley 1523</t>
  </si>
  <si>
    <t>Personal de planta para dar continuidad a las actividades de la SMED</t>
  </si>
  <si>
    <t>Debilidad en la interacción entre los procesos misionales para la gestión del riesgo</t>
  </si>
  <si>
    <t>Capacidad Institucional a nivel operativo y logístico</t>
  </si>
  <si>
    <t>Pérdida de la memoria institucional. Falta de actualización en estructura, organización y funcionamiento de la entidad</t>
  </si>
  <si>
    <t>Sentido de pertenencia "personal que labora en la entidad, se siente identificado con los valores y objetivos del IDIGER"</t>
  </si>
  <si>
    <t xml:space="preserve">Falta de claridad institucional frente al trabajo comunitario </t>
  </si>
  <si>
    <t>Debilidad de Trabajo en equipo</t>
  </si>
  <si>
    <t>Falta de presencia y aporte del Área de Seguridad y Salud en el Trabajo, para definición de procesos y acompañamiento en cumplimiento de normatividad</t>
  </si>
  <si>
    <t>Deficiencia de vehículos automotores adecuados para el acceso a zonas con vías y topogracía de dificil acceso</t>
  </si>
  <si>
    <t xml:space="preserve">Demoras en los procesos de contratación para el desarrollo de las actividades de la SMED. Debilidad en los temas de correspondencia enviada por parte del área de correspondencia.Debilidad en los procesos  de planeación estrategica en cada una de las áreas   </t>
  </si>
  <si>
    <t xml:space="preserve">Deficit de información  historica de los procesos de la entidad </t>
  </si>
  <si>
    <t>Escasos espacios  de capacitación, inducción y reinducción  en temas administrativos, normativos y de temas generales de la entidad, y el quehacer de cada una de las areas</t>
  </si>
  <si>
    <t>Factores Externos (Análisis DOFA)</t>
  </si>
  <si>
    <t>Amenazas</t>
  </si>
  <si>
    <t>Oportunidades</t>
  </si>
  <si>
    <t>Desconocimiento de las entidades operativas del SDGRD_CC de la EDRE y su aplicación</t>
  </si>
  <si>
    <t>Normas que reglamentan las actividades de la SMED</t>
  </si>
  <si>
    <t>Desconocimiento de la comunidad y entidades privadas para acceder a los servicios de la SMED</t>
  </si>
  <si>
    <t>Instancias de coordinación y participación establecidas y en operación</t>
  </si>
  <si>
    <t xml:space="preserve">Alta rotación de personal lo que lleva a desgastes intitucionales y procedimientales, dificil control de procesos y productos. </t>
  </si>
  <si>
    <t>Disponibilidad de las entidades del SDGRD- CC para la actualización y participación de los instrumentos de la SMED</t>
  </si>
  <si>
    <t xml:space="preserve">Reducido conociemiento e  importancia del tema de la gestión del riesgo y Cambio climatico a nivel de las comunidades  </t>
  </si>
  <si>
    <t>Existencia de un marco legal y normativo que soporta el trabajo en el territorio</t>
  </si>
  <si>
    <t>Socialización al cliente externo de los procesos y procedimientos de la SMEyD</t>
  </si>
  <si>
    <t>Reconocimiento de instituciones del Distrtito, del trabajo realizado por el IDIGER</t>
  </si>
  <si>
    <t>Factores Externos (Análisis PESTEL)</t>
  </si>
  <si>
    <t>Factores Políticos</t>
  </si>
  <si>
    <t>Factores Económicos</t>
  </si>
  <si>
    <t>Gestión del conocimiento en los cambios de administración</t>
  </si>
  <si>
    <t>Asignación de recursos para el proceso de manejo de emergencias y desastres</t>
  </si>
  <si>
    <t>Factores Sociales</t>
  </si>
  <si>
    <t>Factores Tecnológicos</t>
  </si>
  <si>
    <t>Poblaciones ubicadas en zonas de alto riesgo</t>
  </si>
  <si>
    <t>Falta de sistemas de infoermación o  desactualizados</t>
  </si>
  <si>
    <t>Desconocimiento de los procesos de la gestión del riesgo por parte de la comunidad</t>
  </si>
  <si>
    <t>Factores Ecológicos</t>
  </si>
  <si>
    <t>Factores Legales</t>
  </si>
  <si>
    <t>Cambio climático</t>
  </si>
  <si>
    <t>Articulación de instrumentos normativos</t>
  </si>
  <si>
    <t>Riesgos naturales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</si>
  <si>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</si>
  <si>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</si>
  <si>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</si>
  <si>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</si>
  <si>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</si>
  <si>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</si>
  <si>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</si>
  <si>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</si>
  <si>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</si>
  <si>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</si>
  <si>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</si>
  <si>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</si>
  <si>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</si>
  <si>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</si>
  <si>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</si>
  <si>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</si>
  <si>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</si>
  <si>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</si>
  <si>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</si>
  <si>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</si>
  <si>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</si>
  <si>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</si>
  <si>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</si>
  <si>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</si>
  <si>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</si>
  <si>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</si>
  <si>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</si>
  <si>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</si>
  <si>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Aprovisionamiento, servicios de logística y entrega de ayudas no pecuniarias del centro distrital logístico y de reserva</t>
  </si>
  <si>
    <t>Afectación Reputacional</t>
  </si>
  <si>
    <t>Uso  de los elementos del CDLyR para actividades contrarias al objeto que fueron adquiridos para el favorecimiento de un tercero</t>
  </si>
  <si>
    <t>Corrupción</t>
  </si>
  <si>
    <t>Ejecución y Administración de procesos</t>
  </si>
  <si>
    <t>Rara vez: No se ha presentado en los últimos cinco años.</t>
  </si>
  <si>
    <t/>
  </si>
  <si>
    <t>Reconocimiento de AHCP para la relocalización transitoria de familias afectadas por emergencia o por riesgo inminente</t>
  </si>
  <si>
    <t>Afectación Económica (o presupuestal) y Reputacional</t>
  </si>
  <si>
    <t>Otorgamiento de la AHCP sin el cumplimiento de los requisitos para el favorecimiento de un tercero</t>
  </si>
  <si>
    <t>Emisión de concepto técnico de planes de emergencias y contingencias para actividades de aglomeraciones de público, parques de diverisiones, atracciones o dispositivos de entretenimeinto</t>
  </si>
  <si>
    <t>Emisión de conceptos técnicos de evaluación de planes de aglomeraciones de público, parques de diversiones, atracciones o dispositivos de entretenimiento, sin el cumplimiento de requisitos para beneficio de un tercero</t>
  </si>
  <si>
    <t>Corrupción en Trámites, OPAs y Consultas de Acceso a la Información Pública</t>
  </si>
  <si>
    <t>Compromisos de plan de acción</t>
  </si>
  <si>
    <t>Debilidad en el seguimiento de los compromisos</t>
  </si>
  <si>
    <t>Incumplimiento de las actividades establecidas en el plan de acción</t>
  </si>
  <si>
    <t>Estratégico</t>
  </si>
  <si>
    <t>Baja: La actividad que conlleva el riesgo se ejecuta de 3 a 24 veces por año</t>
  </si>
  <si>
    <t>Reputacional: El riesgo afecta la imagen de alguna área de la organización</t>
  </si>
  <si>
    <t>1 al 10</t>
  </si>
  <si>
    <t>11 al 15</t>
  </si>
  <si>
    <t>Porcentaje</t>
  </si>
  <si>
    <t>Las acciones establecidas en el PA deben tener un cumplimiento mínimo del 90%, teniendo en cuenta que las mismas están asociadas a las metas del proyecto de inversión</t>
  </si>
  <si>
    <t>Coordinación servicios de respuesta, emergencias y desastres</t>
  </si>
  <si>
    <t>Debilidad en el registro de población afectada por emergencias</t>
  </si>
  <si>
    <t>Gestión</t>
  </si>
  <si>
    <t>Media: La actividad que conlleva el riesgo se ejecuta de 24 a 500 veces por año</t>
  </si>
  <si>
    <t>Reputacional: El riesgo afecta la imagen de la entidad con algunos usuarios de relevancia frente al logro de los objetivos</t>
  </si>
  <si>
    <t>1 al 25</t>
  </si>
  <si>
    <t>26 al 35</t>
  </si>
  <si>
    <t>La atención oportuna de ayudas humanitarias en especie debe tener un cumplimiento mínimo del 75%, teniendo en cuenta que se requieren para beneficiar las familias afectadas por emergencias, calamidades o desastres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</si>
  <si>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</si>
  <si>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</si>
  <si>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</si>
  <si>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</si>
  <si>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</si>
  <si>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</si>
  <si>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</si>
  <si>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</si>
  <si>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</si>
  <si>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</si>
  <si>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</si>
  <si>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</si>
  <si>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</si>
  <si>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</si>
  <si>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</si>
  <si>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</si>
  <si>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</si>
  <si>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</si>
  <si>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</si>
  <si>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</si>
  <si>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</si>
  <si>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</si>
  <si>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</si>
  <si>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</si>
  <si>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</si>
  <si>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NO</t>
  </si>
  <si>
    <t>SI</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</si>
  <si>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</si>
  <si>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</si>
  <si>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</si>
  <si>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</si>
  <si>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</si>
  <si>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</si>
  <si>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</si>
  <si>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</si>
  <si>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</si>
  <si>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</si>
  <si>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</si>
  <si>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</si>
  <si>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</si>
  <si>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</si>
  <si>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</si>
  <si>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</si>
  <si>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</si>
  <si>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</si>
  <si>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</si>
  <si>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</si>
  <si>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</si>
  <si>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</si>
  <si>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</si>
  <si>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</si>
  <si>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</si>
  <si>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</si>
  <si>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</si>
  <si>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</si>
  <si>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</si>
  <si>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</si>
  <si>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</si>
  <si>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</si>
  <si>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</si>
  <si>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</si>
  <si>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</si>
  <si>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</si>
  <si>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Líderes de grupos funcionales</t>
  </si>
  <si>
    <t>realizan seguimiento a las actividades del plan de acción</t>
  </si>
  <si>
    <t>mensualmente con el fin de establecer el estado de avance de los compromisos establecidos</t>
  </si>
  <si>
    <t>Preventivo</t>
  </si>
  <si>
    <t>Manual</t>
  </si>
  <si>
    <t>Sin Documentar</t>
  </si>
  <si>
    <t>Continua</t>
  </si>
  <si>
    <t>Con registro</t>
  </si>
  <si>
    <t>Carpeta compartida</t>
  </si>
  <si>
    <t>Informe mensual de gestión</t>
  </si>
  <si>
    <t>En los casos, que se evidencien incumplimientos o retrasos en el cumplimiento de las actividades, adelantar la gestión para su priorización y en los casos que corresponda justificar el no cumplimiento</t>
  </si>
  <si>
    <t>Subdirector</t>
  </si>
  <si>
    <t>revisa el avance de las actividades del plan de acción</t>
  </si>
  <si>
    <t>cada dos meses con el fin de establecer el estado de avance de los compromisos establecidos</t>
  </si>
  <si>
    <t>Reuniones de seguimiento</t>
  </si>
  <si>
    <t>En los casos, que se evidencien incumplimientos o retrasos en el cumplimiento de las actividades, adelantar la gestión para su priorización</t>
  </si>
  <si>
    <t>El supervisor del contrato</t>
  </si>
  <si>
    <t>verifica mensualmente el estado de ejecución</t>
  </si>
  <si>
    <t>con el fin de establecer las necesidades de requerimientos</t>
  </si>
  <si>
    <t>Documentado</t>
  </si>
  <si>
    <t>Bases de datos ejecución de contrato, Inventario CDLyR</t>
  </si>
  <si>
    <t xml:space="preserve">En el caso que el contrato esté en un 80% de ejecución se comunica al Subdirector y se inician las actividades de precontractuales para un nuevo contrato </t>
  </si>
  <si>
    <t xml:space="preserve">El personal de servicios de logística  </t>
  </si>
  <si>
    <t>diariamente adelantan la revisión del inventario de los elementos del CDLyR</t>
  </si>
  <si>
    <t>de acuerdo a la programación establecida en el software realizando el respectivo registro.</t>
  </si>
  <si>
    <t>Aleatoria</t>
  </si>
  <si>
    <t>Reporte Software</t>
  </si>
  <si>
    <t>Se registran lasd observaciones en el software logístico</t>
  </si>
  <si>
    <t>El subdirector de Manejo de Emergencias y Desastres</t>
  </si>
  <si>
    <t>cuando se requiera establece la necesidad de adelantar contratos mediante la modalidad de urgencia manifiesta</t>
  </si>
  <si>
    <t>con el fin de contar de manera inmediata con suministros requeridos para la atención de emergencias, calamidades o desastres</t>
  </si>
  <si>
    <t>Correctivo</t>
  </si>
  <si>
    <t>Expediente contractual</t>
  </si>
  <si>
    <t>En el caso que se requiera se establece la necesidad de adelantar la contratación de suministros por la modalidad de urgencia manifiesta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</si>
  <si>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</si>
  <si>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</si>
  <si>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</si>
  <si>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</si>
  <si>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</si>
  <si>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</si>
  <si>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</si>
  <si>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</si>
  <si>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</si>
  <si>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</si>
  <si>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</si>
  <si>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</si>
  <si>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</si>
  <si>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</si>
  <si>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</si>
  <si>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</si>
  <si>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</si>
  <si>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</si>
  <si>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</si>
  <si>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</si>
  <si>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</si>
  <si>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</si>
  <si>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</si>
  <si>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</si>
  <si>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</si>
  <si>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</si>
  <si>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</si>
  <si>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</si>
  <si>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profesionales de servicios de logistica</t>
  </si>
  <si>
    <t>A demanda (cada vez que se realiza una solicitud de préstamo o entrega de elementos del CDLyR)</t>
  </si>
  <si>
    <t>Evitar el uso mal intensionado o inadecuado de los elementos que se solicitan en el CDLyR, para favorecimiento de un tercero.</t>
  </si>
  <si>
    <t>1) Verificación la actividad en la que será utilizado el elemento solicitado al CDLyR.</t>
  </si>
  <si>
    <t>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</si>
  <si>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prestamo o entrega en el software utilizado por el CDLyR.
2) Actas de Cliente externo.</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</si>
  <si>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</si>
  <si>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</si>
  <si>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</si>
  <si>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</si>
  <si>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</si>
  <si>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</si>
  <si>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</si>
  <si>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</si>
  <si>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</si>
  <si>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Diariamente</t>
  </si>
  <si>
    <t>Identificar novedades en el inventario que no coincidan con la programación establecida en el software utilizado por el CDLyR</t>
  </si>
  <si>
    <t>1) Revisión del inventario de los elementos del CDLyR de acuerdo a la programación establecida en el software.</t>
  </si>
  <si>
    <t>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t>
  </si>
  <si>
    <t>1) Soporte del registro de la acción en el software utilizado por el CDLyR, incluyendo las novedades que se presenten.</t>
  </si>
  <si>
    <t>El profesional asignado y profesional lider del grupo de gestión humanitaria.
y
El Subdirector para el Manejo deEmergencias y Desastres</t>
  </si>
  <si>
    <t>A demanda (cada vez que se presente un evento de riesgo inminente, emergencia, calamidad o desastre)</t>
  </si>
  <si>
    <t>Verificar que se cumplan todos los requisitos para otorgar las AHCP,con el fin de evitar su uso mal intensionado y favorecimiento de terceros.</t>
  </si>
  <si>
    <t>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t>
  </si>
  <si>
    <t>1) En caso de identificar el no cumplimiento de los requisitos, se procede a comunicar del no trámite, haciendo la devolución del expediente para su corrección, según las novedades identificadas.</t>
  </si>
  <si>
    <t>1) Base de datos AHCP con la información radicados  planillas de pago</t>
  </si>
  <si>
    <t>El profesional asignado y profesional lider del grupo de gestión de riesgos por aglomeraciones de público y STV.
y
El Subdirector para el Manejo deEmergencias y Desastres</t>
  </si>
  <si>
    <t>A demanda</t>
  </si>
  <si>
    <t>Verificar que se cumplan todos los requisitos para emitir concepto técnico de los planes de aglomeraciones de público, con el fin de evitar la materialización de riesgos y el favorecimiento de terceros.</t>
  </si>
  <si>
    <t>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t>
  </si>
  <si>
    <t>1) En caso de identificar el no cumplimiento de los requisitos, se procede a proyectar concepto técnico no favorable, según las novedades identificadas.</t>
  </si>
  <si>
    <t>1) Base de datos SUGA con los id de radicados entrada y salida, asignaciones (en donde están las revisiones y aprobaciones) y la información de favorable o no favorable.
2) base de datos PDADE con los id de radicados entrada y salida (en donde están las revisiones y aprobaciones)</t>
  </si>
  <si>
    <t>Verificar que se cumplan todos los requisitos para emitir certificado de emergencias, con el fin de evitar su uso mal intencionado y el favorecimiento de terceros.</t>
  </si>
  <si>
    <t>1) En caso de identificar el no cumplimiento de los requisitos, se procede a comunicar al solicitante.</t>
  </si>
  <si>
    <t>1) Base de datos con la información de las certificaciones generadas con los ID de entratda y salidas  (en donde están las revisiones y aprobaciones)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</si>
  <si>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</si>
  <si>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</si>
  <si>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</si>
  <si>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</si>
  <si>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</si>
  <si>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</si>
  <si>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</si>
  <si>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</si>
  <si>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</si>
  <si>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</si>
  <si>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</si>
  <si>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</si>
  <si>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</si>
  <si>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</si>
  <si>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</si>
  <si>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</si>
  <si>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</si>
  <si>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</si>
  <si>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</si>
  <si>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Servicios de logística</t>
  </si>
  <si>
    <t>Gestión Humanitaria</t>
  </si>
  <si>
    <t>Gestión de riesgos de aglomeraciones de público y STV</t>
  </si>
  <si>
    <t>Aceptar</t>
  </si>
  <si>
    <t>Servicios de respuesta</t>
  </si>
  <si>
    <t>Evitar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</si>
  <si>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</si>
  <si>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</si>
  <si>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</si>
  <si>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</si>
  <si>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</si>
  <si>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</si>
  <si>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</si>
  <si>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</si>
  <si>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</si>
  <si>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</si>
  <si>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</si>
  <si>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</si>
  <si>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</si>
  <si>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</si>
  <si>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</si>
  <si>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</si>
  <si>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</si>
  <si>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</si>
  <si>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</si>
  <si>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</si>
  <si>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</si>
  <si>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</si>
  <si>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</si>
  <si>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</si>
  <si>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</si>
  <si>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</si>
  <si>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</si>
  <si>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</si>
  <si>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</si>
  <si>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</si>
  <si>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</si>
  <si>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</si>
  <si>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</si>
  <si>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</si>
  <si>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</si>
  <si>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</si>
  <si>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</si>
  <si>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</si>
  <si>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</si>
  <si>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</si>
  <si>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</si>
  <si>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</si>
  <si>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</si>
  <si>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</si>
  <si>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</si>
  <si>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</si>
  <si>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</si>
  <si>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</si>
  <si>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</si>
  <si>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</si>
  <si>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</si>
  <si>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</si>
  <si>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</si>
  <si>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</si>
  <si>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</si>
  <si>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</si>
  <si>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</si>
  <si>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</si>
  <si>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</si>
  <si>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</si>
  <si>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</si>
  <si>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</si>
  <si>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</si>
  <si>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</si>
  <si>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</si>
  <si>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</si>
  <si>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</si>
  <si>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</si>
  <si>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</si>
  <si>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</si>
  <si>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</si>
  <si>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</si>
  <si>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</si>
  <si>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</si>
  <si>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</si>
  <si>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</si>
  <si>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</si>
  <si>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</si>
  <si>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</si>
  <si>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</si>
  <si>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</si>
  <si>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</si>
  <si>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</si>
  <si>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</si>
  <si>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</si>
  <si>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</si>
  <si>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</si>
  <si>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</si>
  <si>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</si>
  <si>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</si>
  <si>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</si>
  <si>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</si>
  <si>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</si>
  <si>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</si>
  <si>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</si>
  <si>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</si>
  <si>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</si>
  <si>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</si>
  <si>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</si>
  <si>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</si>
  <si>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</si>
  <si>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Intangibles</t>
  </si>
  <si>
    <r>
      <rPr>
        <b/>
        <sz val="11"/>
        <color theme="1"/>
        <rFont val="Calibri"/>
      </rPr>
      <t>Rara vez:</t>
    </r>
    <r>
      <rPr>
        <sz val="11"/>
        <color theme="1"/>
        <rFont val="Calibri"/>
      </rPr>
      <t xml:space="preserve"> No se ha presentado en los últimos cinco años.</t>
    </r>
  </si>
  <si>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</si>
  <si>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</si>
  <si>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</si>
  <si>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</si>
  <si>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</si>
  <si>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</si>
  <si>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</si>
  <si>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</si>
  <si>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</si>
  <si>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</si>
  <si>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</si>
  <si>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</si>
  <si>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</si>
  <si>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</si>
  <si>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</si>
  <si>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</si>
  <si>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</si>
  <si>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</si>
  <si>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</si>
  <si>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</si>
  <si>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</si>
  <si>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</si>
  <si>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</si>
  <si>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</si>
  <si>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</si>
  <si>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</si>
  <si>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</si>
  <si>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</si>
  <si>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</si>
  <si>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</si>
  <si>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</si>
  <si>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</si>
  <si>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</si>
  <si>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</si>
  <si>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</si>
  <si>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</si>
  <si>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</si>
  <si>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</si>
  <si>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</si>
  <si>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</si>
  <si>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</si>
  <si>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</si>
  <si>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</si>
  <si>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</si>
  <si>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</si>
  <si>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</si>
  <si>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</si>
  <si>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</si>
  <si>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</si>
  <si>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</si>
  <si>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</si>
  <si>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</si>
  <si>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</si>
  <si>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</si>
  <si>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</si>
  <si>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</si>
  <si>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</si>
  <si>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</si>
  <si>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</si>
  <si>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</si>
  <si>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</si>
  <si>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</si>
  <si>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</si>
  <si>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</si>
  <si>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</si>
  <si>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</si>
  <si>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</si>
  <si>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</si>
  <si>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</si>
  <si>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</si>
  <si>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Deficiencias en la información al momento de solicitar elementos
Debilidades en el control de la salida de los elementos</t>
  </si>
  <si>
    <t>Posibilidad de afectación reputacional por el uso  de los elementos del CDLyR para actividades contrarias al objeto que fueron adquiridos para el favorecimiento de un tercero, dedibo a deficiencias en la información y debilidades en el control de la salida de los elementos</t>
  </si>
  <si>
    <t>Debilidades en la verificación de los documentos para el trámite de la AHCP
Debilidades en la caracterización de la población afectada o identificada con riesgo inminente</t>
  </si>
  <si>
    <t>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t>
  </si>
  <si>
    <t>Debilidades en la verificación de los documentos del PEC</t>
  </si>
  <si>
    <t>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t>
  </si>
  <si>
    <t xml:space="preserve"> Emisión de certificados de emergencia, sin el cumplimiento de requisitos para beneficio de un tercero</t>
  </si>
  <si>
    <t>Posibilidad de afectación reputacional por la emisión de certificados de emergencia, sin el cumplimiento de requisitos para beneficio de un tercero, debido a la debilidad en el registro de afectación afectada</t>
  </si>
  <si>
    <t>El técnico administrativo y/o el profesional de servicios de respuesta
y 
El Subdirector para el Manejo deEmergencias y Desastres</t>
  </si>
  <si>
    <t>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t>
  </si>
  <si>
    <t>Posibilidad de afectación reputacional por el incumplimiento de las actividades establecidas en el plan de acción, debido a la debilidad en el seguimiento a los compromisos</t>
  </si>
  <si>
    <t>Posibilidad de afectación reputacional por la atención no oportuna de las solicitudes para atención de eventos o emergencias que lleguen a presentarse debido a falta de suministros disponibles en
el CDLyR</t>
  </si>
  <si>
    <t xml:space="preserve">No contar con suministros disponibles en el CDLyR
Incumplimientos por parte del proveedor para la entrega de las AH
</t>
  </si>
  <si>
    <t xml:space="preserve">No contar con contratos vigentes para el suministro de AH </t>
  </si>
  <si>
    <t>Realizar la revisión del procedimiento con el fin de identificar y documentar las mejoras para el fortalecimiento de los controles existentes.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</si>
</sst>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6">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u/>
      <sz val="9"/>
      <color theme="1"/>
      <name val="Arial Narrow"/>
    </font>
    <font>
      <sz val="9"/>
      <color rgb="FF000000"/>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2">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wrapText="1"/>
    </xf>
    <xf numFmtId="0" fontId="10" fillId="0" borderId="1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7" fillId="0" borderId="19" xfId="0" applyNumberFormat="1" applyFont="1" applyBorder="1" applyAlignment="1">
      <alignment horizontal="center" vertical="center" wrapText="1"/>
    </xf>
    <xf numFmtId="0" fontId="27" fillId="0" borderId="19" xfId="0" applyFont="1" applyBorder="1" applyAlignment="1">
      <alignment horizontal="center" vertical="center" wrapText="1"/>
    </xf>
    <xf numFmtId="0" fontId="29" fillId="0" borderId="19" xfId="0" applyFont="1" applyBorder="1" applyAlignment="1">
      <alignment horizontal="center" vertical="center" wrapText="1"/>
    </xf>
    <xf numFmtId="0" fontId="27"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28" fillId="0" borderId="20" xfId="0" applyFont="1" applyBorder="1" applyAlignment="1">
      <alignment horizontal="center" vertical="center" wrapText="1"/>
    </xf>
    <xf numFmtId="164" fontId="27" fillId="0" borderId="20" xfId="0" applyNumberFormat="1" applyFont="1" applyBorder="1" applyAlignment="1">
      <alignment horizontal="center" vertical="center" wrapText="1"/>
    </xf>
    <xf numFmtId="0" fontId="23" fillId="4" borderId="13"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30" fillId="0" borderId="19" xfId="0" applyFont="1" applyBorder="1" applyAlignment="1">
      <alignment horizontal="center" vertical="center"/>
    </xf>
    <xf numFmtId="0" fontId="32" fillId="4" borderId="13" xfId="0" applyFont="1" applyFill="1" applyBorder="1" applyAlignment="1">
      <alignment horizontal="center" vertical="center" wrapText="1"/>
    </xf>
    <xf numFmtId="0" fontId="31" fillId="4" borderId="19" xfId="0" applyFont="1" applyFill="1" applyBorder="1" applyAlignment="1">
      <alignment horizontal="center" vertical="center" wrapText="1"/>
    </xf>
    <xf numFmtId="0" fontId="31" fillId="4" borderId="13"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28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7C03-4686-A33F-00007BC5CA53}"/>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7C03-4686-A33F-00007BC5CA53}"/>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627144896"/>
        <c:axId val="1627145440"/>
      </c:barChart>
      <c:catAx>
        <c:axId val="162714489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27145440"/>
        <c:crosses val="autoZero"/>
        <c:auto val="1"/>
        <c:lblAlgn val="ctr"/>
        <c:lblOffset val="100"/>
        <c:noMultiLvlLbl val="1"/>
      </c:catAx>
      <c:valAx>
        <c:axId val="162714544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2714489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0978-47EC-876E-33DE1DA2EA4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0978-47EC-876E-33DE1DA2EA4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876482304"/>
        <c:axId val="1876484480"/>
      </c:barChart>
      <c:catAx>
        <c:axId val="1876482304"/>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876484480"/>
        <c:crosses val="autoZero"/>
        <c:auto val="1"/>
        <c:lblAlgn val="ctr"/>
        <c:lblOffset val="100"/>
        <c:noMultiLvlLbl val="1"/>
      </c:catAx>
      <c:valAx>
        <c:axId val="1876484480"/>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1876482304"/>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0-B303-44C9-B441-958417127A4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xmlns:c16r2="http://schemas.microsoft.com/office/drawing/2015/06/chart">
            <c:ext xmlns:c16="http://schemas.microsoft.com/office/drawing/2014/chart" uri="{C3380CC4-5D6E-409C-BE32-E72D297353CC}">
              <c16:uniqueId val="{00000001-B303-44C9-B441-958417127A4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876486112"/>
        <c:axId val="1876482848"/>
      </c:barChart>
      <c:catAx>
        <c:axId val="1876486112"/>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876482848"/>
        <c:crosses val="autoZero"/>
        <c:auto val="1"/>
        <c:lblAlgn val="ctr"/>
        <c:lblOffset val="100"/>
        <c:noMultiLvlLbl val="1"/>
      </c:catAx>
      <c:valAx>
        <c:axId val="1876482848"/>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1876486112"/>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799385506" name="Chart 1">
          <a:extLst>
            <a:ext uri="{FF2B5EF4-FFF2-40B4-BE49-F238E27FC236}">
              <a16:creationId xmlns:a16="http://schemas.microsoft.com/office/drawing/2014/main" xmlns="" id="{00000000-0008-0000-0800-0000A2A7A5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473093870" name="Chart 2">
          <a:extLst>
            <a:ext uri="{FF2B5EF4-FFF2-40B4-BE49-F238E27FC236}">
              <a16:creationId xmlns:a16="http://schemas.microsoft.com/office/drawing/2014/main" xmlns="" id="{00000000-0008-0000-0800-0000EEA0CD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331994974" name="Chart 3">
          <a:extLst>
            <a:ext uri="{FF2B5EF4-FFF2-40B4-BE49-F238E27FC236}">
              <a16:creationId xmlns:a16="http://schemas.microsoft.com/office/drawing/2014/main" xmlns="" id="{00000000-0008-0000-0800-00005EA164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topLeftCell="A6" zoomScale="80" zoomScaleNormal="80" workbookViewId="0">
      <selection activeCell="E18" sqref="E18:F18"/>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v>
      </c>
      <c r="D8" s="137"/>
      <c r="E8" s="137"/>
      <c r="F8" s="137"/>
      <c r="G8" s="137"/>
      <c r="H8" s="138"/>
      <c r="I8" s="79" t="str">
        <f>IFERROR(VLOOKUP(C6,'Datos Hoja 1'!$A$1:$D$17,3,FALSE),"")</f>
        <v>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v>
      </c>
      <c r="J8" s="73"/>
      <c r="K8" s="73"/>
      <c r="L8" s="67"/>
      <c r="M8" s="2"/>
      <c r="N8" s="2"/>
      <c r="O8" s="4"/>
      <c r="P8" s="4"/>
      <c r="Q8" s="4"/>
      <c r="R8" s="4"/>
      <c r="S8" s="4"/>
      <c r="T8" s="4"/>
      <c r="U8" s="4"/>
      <c r="V8" s="4"/>
      <c r="W8" s="4"/>
      <c r="X8" s="4"/>
      <c r="Y8" s="4"/>
      <c r="Z8" s="4"/>
    </row>
    <row r="9" spans="1:26" ht="42.75" customHeight="1">
      <c r="A9" s="70"/>
      <c r="B9" s="71"/>
      <c r="C9" s="139"/>
      <c r="D9" s="140"/>
      <c r="E9" s="140"/>
      <c r="F9" s="140"/>
      <c r="G9" s="140"/>
      <c r="H9" s="141"/>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5: Fortalecer el manejo de emergencias, calamidades y/o desastres en el marco del SDGR – CC en Bogotá D.C.</v>
      </c>
      <c r="D10" s="137"/>
      <c r="E10" s="137"/>
      <c r="F10" s="137"/>
      <c r="G10" s="137"/>
      <c r="H10" s="138"/>
      <c r="I10" s="68"/>
      <c r="J10" s="74"/>
      <c r="K10" s="74"/>
      <c r="L10" s="69"/>
      <c r="M10" s="2"/>
      <c r="N10" s="2"/>
      <c r="O10" s="4"/>
      <c r="P10" s="4"/>
      <c r="Q10" s="4"/>
      <c r="R10" s="4"/>
      <c r="S10" s="4"/>
      <c r="T10" s="4"/>
      <c r="U10" s="4"/>
      <c r="V10" s="4"/>
      <c r="W10" s="4"/>
      <c r="X10" s="4"/>
      <c r="Y10" s="4"/>
      <c r="Z10" s="4"/>
    </row>
    <row r="11" spans="1:26" ht="27.75" customHeight="1">
      <c r="A11" s="81"/>
      <c r="B11" s="82"/>
      <c r="C11" s="139"/>
      <c r="D11" s="140"/>
      <c r="E11" s="140"/>
      <c r="F11" s="140"/>
      <c r="G11" s="140"/>
      <c r="H11" s="141"/>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6.5" customHeight="1">
      <c r="A13" s="9" t="s">
        <v>11</v>
      </c>
      <c r="B13" s="65" t="s">
        <v>12</v>
      </c>
      <c r="C13" s="59"/>
      <c r="D13" s="10"/>
      <c r="E13" s="65" t="s">
        <v>13</v>
      </c>
      <c r="F13" s="59"/>
      <c r="G13" s="9"/>
      <c r="H13" s="65" t="s">
        <v>14</v>
      </c>
      <c r="I13" s="59"/>
      <c r="J13" s="10" t="s">
        <v>11</v>
      </c>
      <c r="K13" s="65" t="s">
        <v>15</v>
      </c>
      <c r="L13" s="59"/>
      <c r="M13" s="2"/>
      <c r="N13" s="2"/>
      <c r="O13" s="4"/>
      <c r="P13" s="4"/>
      <c r="Q13" s="4"/>
      <c r="R13" s="4"/>
      <c r="S13" s="4"/>
      <c r="T13" s="4"/>
      <c r="U13" s="4"/>
      <c r="V13" s="4"/>
      <c r="W13" s="4"/>
      <c r="X13" s="4"/>
      <c r="Y13" s="4"/>
      <c r="Z13" s="4"/>
    </row>
    <row r="14" spans="1:26" ht="16.5" customHeight="1">
      <c r="A14" s="9" t="s">
        <v>11</v>
      </c>
      <c r="B14" s="65" t="s">
        <v>16</v>
      </c>
      <c r="C14" s="59"/>
      <c r="D14" s="10"/>
      <c r="E14" s="65" t="s">
        <v>17</v>
      </c>
      <c r="F14" s="59"/>
      <c r="G14" s="9"/>
      <c r="H14" s="65" t="s">
        <v>18</v>
      </c>
      <c r="I14" s="59"/>
      <c r="J14" s="10"/>
      <c r="K14" s="65" t="s">
        <v>19</v>
      </c>
      <c r="L14" s="59"/>
      <c r="M14" s="2"/>
      <c r="N14" s="2"/>
      <c r="O14" s="4"/>
      <c r="P14" s="4"/>
      <c r="Q14" s="4"/>
      <c r="R14" s="4"/>
      <c r="S14" s="4"/>
      <c r="T14" s="4"/>
      <c r="U14" s="4"/>
      <c r="V14" s="4"/>
      <c r="W14" s="4"/>
      <c r="X14" s="4"/>
      <c r="Y14" s="4"/>
      <c r="Z14" s="4"/>
    </row>
    <row r="15" spans="1:26" ht="25.5" customHeight="1">
      <c r="A15" s="9" t="s">
        <v>11</v>
      </c>
      <c r="B15" s="65" t="s">
        <v>20</v>
      </c>
      <c r="C15" s="59"/>
      <c r="D15" s="10"/>
      <c r="E15" s="64" t="s">
        <v>21</v>
      </c>
      <c r="F15" s="59"/>
      <c r="G15" s="9"/>
      <c r="H15" s="65" t="s">
        <v>22</v>
      </c>
      <c r="I15" s="59"/>
      <c r="J15" s="10"/>
      <c r="K15" s="64" t="s">
        <v>23</v>
      </c>
      <c r="L15" s="59"/>
      <c r="M15" s="2"/>
      <c r="N15" s="2"/>
      <c r="O15" s="4"/>
      <c r="P15" s="4"/>
      <c r="Q15" s="4"/>
      <c r="R15" s="4"/>
      <c r="S15" s="4"/>
      <c r="T15" s="4"/>
      <c r="U15" s="4"/>
      <c r="V15" s="4"/>
      <c r="W15" s="4"/>
      <c r="X15" s="4"/>
      <c r="Y15" s="4"/>
      <c r="Z15" s="4"/>
    </row>
    <row r="16" spans="1:26" ht="16.5" customHeight="1">
      <c r="A16" s="9" t="s">
        <v>11</v>
      </c>
      <c r="B16" s="65" t="s">
        <v>24</v>
      </c>
      <c r="C16" s="59"/>
      <c r="D16" s="10"/>
      <c r="E16" s="65" t="s">
        <v>25</v>
      </c>
      <c r="F16" s="59"/>
      <c r="G16" s="9"/>
      <c r="H16" s="65" t="s">
        <v>26</v>
      </c>
      <c r="I16" s="59"/>
      <c r="J16" s="10"/>
      <c r="K16" s="65" t="s">
        <v>27</v>
      </c>
      <c r="L16" s="59"/>
      <c r="M16" s="2"/>
      <c r="N16" s="2"/>
      <c r="O16" s="4"/>
      <c r="P16" s="4"/>
      <c r="Q16" s="4"/>
      <c r="R16" s="4"/>
      <c r="S16" s="4"/>
      <c r="T16" s="4"/>
      <c r="U16" s="4"/>
      <c r="V16" s="4"/>
      <c r="W16" s="4"/>
      <c r="X16" s="4"/>
      <c r="Y16" s="4"/>
      <c r="Z16" s="4"/>
    </row>
    <row r="17" spans="1:26" ht="16.5" customHeight="1">
      <c r="A17" s="9"/>
      <c r="B17" s="65" t="s">
        <v>28</v>
      </c>
      <c r="C17" s="59"/>
      <c r="D17" s="10"/>
      <c r="E17" s="65" t="s">
        <v>29</v>
      </c>
      <c r="F17" s="59"/>
      <c r="G17" s="9"/>
      <c r="H17" s="65" t="s">
        <v>30</v>
      </c>
      <c r="I17" s="59"/>
      <c r="J17" s="10" t="s">
        <v>11</v>
      </c>
      <c r="K17" s="65" t="s">
        <v>31</v>
      </c>
      <c r="L17" s="59"/>
      <c r="M17" s="2"/>
      <c r="N17" s="2"/>
      <c r="O17" s="4"/>
      <c r="P17" s="4"/>
      <c r="Q17" s="4"/>
      <c r="R17" s="4"/>
      <c r="S17" s="4"/>
      <c r="T17" s="4"/>
      <c r="U17" s="4"/>
      <c r="V17" s="4"/>
      <c r="W17" s="4"/>
      <c r="X17" s="4"/>
      <c r="Y17" s="4"/>
      <c r="Z17" s="4"/>
    </row>
    <row r="18" spans="1:26" ht="25.5" customHeight="1">
      <c r="A18" s="9"/>
      <c r="B18" s="65" t="s">
        <v>32</v>
      </c>
      <c r="C18" s="59"/>
      <c r="D18" s="10"/>
      <c r="E18" s="64" t="s">
        <v>33</v>
      </c>
      <c r="F18" s="59"/>
      <c r="G18" s="9" t="s">
        <v>11</v>
      </c>
      <c r="H18" s="64" t="s">
        <v>34</v>
      </c>
      <c r="I18" s="59"/>
      <c r="J18" s="10"/>
      <c r="K18" s="65" t="s">
        <v>35</v>
      </c>
      <c r="L18" s="59"/>
      <c r="M18" s="2"/>
      <c r="N18" s="2"/>
      <c r="O18" s="4"/>
      <c r="P18" s="4"/>
      <c r="Q18" s="4"/>
      <c r="R18" s="4"/>
      <c r="S18" s="4"/>
      <c r="T18" s="4"/>
      <c r="U18" s="4"/>
      <c r="V18" s="4"/>
      <c r="W18" s="4"/>
      <c r="X18" s="4"/>
      <c r="Y18" s="4"/>
      <c r="Z18" s="4"/>
    </row>
    <row r="19" spans="1:26" ht="16.5" customHeight="1">
      <c r="A19" s="9"/>
      <c r="B19" s="65"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6.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6.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6.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6.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6.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6.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6.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6.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6.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6.5" customHeight="1">
      <c r="A31" s="11">
        <v>9</v>
      </c>
      <c r="B31" s="57" t="s">
        <v>59</v>
      </c>
      <c r="C31" s="58"/>
      <c r="D31" s="58"/>
      <c r="E31" s="58"/>
      <c r="F31" s="59"/>
      <c r="G31" s="11">
        <v>9</v>
      </c>
      <c r="H31" s="57"/>
      <c r="I31" s="58"/>
      <c r="J31" s="58"/>
      <c r="K31" s="58"/>
      <c r="L31" s="59"/>
      <c r="M31" s="2"/>
      <c r="N31" s="2"/>
      <c r="O31" s="4"/>
      <c r="P31" s="4"/>
      <c r="Q31" s="4"/>
      <c r="R31" s="4"/>
      <c r="S31" s="4"/>
      <c r="T31" s="4"/>
      <c r="U31" s="4"/>
      <c r="V31" s="4"/>
      <c r="W31" s="4"/>
      <c r="X31" s="4"/>
      <c r="Y31" s="4"/>
      <c r="Z31" s="4"/>
    </row>
    <row r="32" spans="1:26" ht="16.5" customHeight="1">
      <c r="A32" s="11">
        <v>10</v>
      </c>
      <c r="B32" s="57" t="s">
        <v>60</v>
      </c>
      <c r="C32" s="58"/>
      <c r="D32" s="58"/>
      <c r="E32" s="58"/>
      <c r="F32" s="59"/>
      <c r="G32" s="11">
        <v>10</v>
      </c>
      <c r="H32" s="57"/>
      <c r="I32" s="58"/>
      <c r="J32" s="58"/>
      <c r="K32" s="58"/>
      <c r="L32" s="59"/>
      <c r="M32" s="2"/>
      <c r="N32" s="2"/>
      <c r="O32" s="4"/>
      <c r="P32" s="4"/>
      <c r="Q32" s="4"/>
      <c r="R32" s="4"/>
      <c r="S32" s="4"/>
      <c r="T32" s="4"/>
      <c r="U32" s="4"/>
      <c r="V32" s="4"/>
      <c r="W32" s="4"/>
      <c r="X32" s="4"/>
      <c r="Y32" s="4"/>
      <c r="Z32" s="4"/>
    </row>
    <row r="33" spans="1:26" ht="16.5" customHeight="1">
      <c r="A33" s="11">
        <v>11</v>
      </c>
      <c r="B33" s="57" t="s">
        <v>61</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6.5" customHeight="1">
      <c r="A34" s="11">
        <v>12</v>
      </c>
      <c r="B34" s="57" t="s">
        <v>62</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6.5" customHeight="1">
      <c r="A35" s="11">
        <v>13</v>
      </c>
      <c r="B35" s="57" t="s">
        <v>63</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6.5" customHeight="1">
      <c r="A36" s="11">
        <v>14</v>
      </c>
      <c r="B36" s="57" t="s">
        <v>64</v>
      </c>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6.5" customHeight="1">
      <c r="A37" s="11">
        <v>15</v>
      </c>
      <c r="B37" s="57" t="s">
        <v>65</v>
      </c>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66</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67</v>
      </c>
      <c r="B39" s="62"/>
      <c r="C39" s="62"/>
      <c r="D39" s="62"/>
      <c r="E39" s="62"/>
      <c r="F39" s="63"/>
      <c r="G39" s="60" t="s">
        <v>68</v>
      </c>
      <c r="H39" s="58"/>
      <c r="I39" s="58"/>
      <c r="J39" s="58"/>
      <c r="K39" s="58"/>
      <c r="L39" s="59"/>
      <c r="M39" s="2"/>
      <c r="N39" s="2"/>
      <c r="O39" s="4"/>
      <c r="P39" s="4"/>
      <c r="Q39" s="4"/>
      <c r="R39" s="4"/>
      <c r="S39" s="4"/>
      <c r="T39" s="4"/>
      <c r="U39" s="4"/>
      <c r="V39" s="4"/>
      <c r="W39" s="4"/>
      <c r="X39" s="4"/>
      <c r="Y39" s="4"/>
      <c r="Z39" s="4"/>
    </row>
    <row r="40" spans="1:26" ht="16.5" customHeight="1">
      <c r="A40" s="11">
        <v>1</v>
      </c>
      <c r="B40" s="57" t="s">
        <v>69</v>
      </c>
      <c r="C40" s="58"/>
      <c r="D40" s="58"/>
      <c r="E40" s="58"/>
      <c r="F40" s="59"/>
      <c r="G40" s="11">
        <v>1</v>
      </c>
      <c r="H40" s="57" t="s">
        <v>70</v>
      </c>
      <c r="I40" s="58"/>
      <c r="J40" s="58"/>
      <c r="K40" s="58"/>
      <c r="L40" s="59"/>
      <c r="M40" s="2"/>
      <c r="N40" s="2"/>
      <c r="O40" s="4"/>
      <c r="P40" s="4"/>
      <c r="Q40" s="4"/>
      <c r="R40" s="4"/>
      <c r="S40" s="4"/>
      <c r="T40" s="4"/>
      <c r="U40" s="4"/>
      <c r="V40" s="4"/>
      <c r="W40" s="4"/>
      <c r="X40" s="4"/>
      <c r="Y40" s="4"/>
      <c r="Z40" s="4"/>
    </row>
    <row r="41" spans="1:26" ht="16.5" customHeight="1">
      <c r="A41" s="11">
        <v>2</v>
      </c>
      <c r="B41" s="57" t="s">
        <v>71</v>
      </c>
      <c r="C41" s="58"/>
      <c r="D41" s="58"/>
      <c r="E41" s="58"/>
      <c r="F41" s="59"/>
      <c r="G41" s="11">
        <v>2</v>
      </c>
      <c r="H41" s="57" t="s">
        <v>72</v>
      </c>
      <c r="I41" s="58"/>
      <c r="J41" s="58"/>
      <c r="K41" s="58"/>
      <c r="L41" s="59"/>
      <c r="M41" s="2"/>
      <c r="N41" s="2"/>
      <c r="O41" s="4"/>
      <c r="P41" s="4"/>
      <c r="Q41" s="4"/>
      <c r="R41" s="4"/>
      <c r="S41" s="4"/>
      <c r="T41" s="4"/>
      <c r="U41" s="4"/>
      <c r="V41" s="4"/>
      <c r="W41" s="4"/>
      <c r="X41" s="4"/>
      <c r="Y41" s="4"/>
      <c r="Z41" s="4"/>
    </row>
    <row r="42" spans="1:26" ht="16.5" customHeight="1">
      <c r="A42" s="11">
        <v>3</v>
      </c>
      <c r="B42" s="57" t="s">
        <v>73</v>
      </c>
      <c r="C42" s="58"/>
      <c r="D42" s="58"/>
      <c r="E42" s="58"/>
      <c r="F42" s="59"/>
      <c r="G42" s="11">
        <v>3</v>
      </c>
      <c r="H42" s="57" t="s">
        <v>74</v>
      </c>
      <c r="I42" s="58"/>
      <c r="J42" s="58"/>
      <c r="K42" s="58"/>
      <c r="L42" s="59"/>
      <c r="M42" s="2"/>
      <c r="N42" s="2"/>
      <c r="O42" s="4"/>
      <c r="P42" s="4"/>
      <c r="Q42" s="4"/>
      <c r="R42" s="4"/>
      <c r="S42" s="4"/>
      <c r="T42" s="4"/>
      <c r="U42" s="4"/>
      <c r="V42" s="4"/>
      <c r="W42" s="4"/>
      <c r="X42" s="4"/>
      <c r="Y42" s="4"/>
      <c r="Z42" s="4"/>
    </row>
    <row r="43" spans="1:26" ht="16.5" customHeight="1">
      <c r="A43" s="11">
        <v>4</v>
      </c>
      <c r="B43" s="57" t="s">
        <v>75</v>
      </c>
      <c r="C43" s="58"/>
      <c r="D43" s="58"/>
      <c r="E43" s="58"/>
      <c r="F43" s="59"/>
      <c r="G43" s="11">
        <v>4</v>
      </c>
      <c r="H43" s="57" t="s">
        <v>76</v>
      </c>
      <c r="I43" s="58"/>
      <c r="J43" s="58"/>
      <c r="K43" s="58"/>
      <c r="L43" s="59"/>
      <c r="M43" s="2"/>
      <c r="N43" s="2"/>
      <c r="O43" s="4"/>
      <c r="P43" s="4"/>
      <c r="Q43" s="4"/>
      <c r="R43" s="4"/>
      <c r="S43" s="4"/>
      <c r="T43" s="4"/>
      <c r="U43" s="4"/>
      <c r="V43" s="4"/>
      <c r="W43" s="4"/>
      <c r="X43" s="4"/>
      <c r="Y43" s="4"/>
      <c r="Z43" s="4"/>
    </row>
    <row r="44" spans="1:26" ht="16.5" customHeight="1">
      <c r="A44" s="11">
        <v>5</v>
      </c>
      <c r="B44" s="57"/>
      <c r="C44" s="58"/>
      <c r="D44" s="58"/>
      <c r="E44" s="58"/>
      <c r="F44" s="59"/>
      <c r="G44" s="11">
        <v>5</v>
      </c>
      <c r="H44" s="57" t="s">
        <v>77</v>
      </c>
      <c r="I44" s="58"/>
      <c r="J44" s="58"/>
      <c r="K44" s="58"/>
      <c r="L44" s="59"/>
      <c r="M44" s="2"/>
      <c r="N44" s="2"/>
      <c r="O44" s="4"/>
      <c r="P44" s="4"/>
      <c r="Q44" s="4"/>
      <c r="R44" s="4"/>
      <c r="S44" s="4"/>
      <c r="T44" s="4"/>
      <c r="U44" s="4"/>
      <c r="V44" s="4"/>
      <c r="W44" s="4"/>
      <c r="X44" s="4"/>
      <c r="Y44" s="4"/>
      <c r="Z44" s="4"/>
    </row>
    <row r="45" spans="1:26" ht="16.5" customHeight="1">
      <c r="A45" s="11">
        <v>6</v>
      </c>
      <c r="B45" s="57"/>
      <c r="C45" s="58"/>
      <c r="D45" s="58"/>
      <c r="E45" s="58"/>
      <c r="F45" s="59"/>
      <c r="G45" s="11">
        <v>6</v>
      </c>
      <c r="H45" s="57" t="s">
        <v>78</v>
      </c>
      <c r="I45" s="58"/>
      <c r="J45" s="58"/>
      <c r="K45" s="58"/>
      <c r="L45" s="59"/>
      <c r="M45" s="2"/>
      <c r="N45" s="2"/>
      <c r="O45" s="4"/>
      <c r="P45" s="4"/>
      <c r="Q45" s="4"/>
      <c r="R45" s="4"/>
      <c r="S45" s="4"/>
      <c r="T45" s="4"/>
      <c r="U45" s="4"/>
      <c r="V45" s="4"/>
      <c r="W45" s="4"/>
      <c r="X45" s="4"/>
      <c r="Y45" s="4"/>
      <c r="Z45" s="4"/>
    </row>
    <row r="46" spans="1:26" ht="16.5" customHeight="1">
      <c r="A46" s="11">
        <v>7</v>
      </c>
      <c r="B46" s="57"/>
      <c r="C46" s="58"/>
      <c r="D46" s="58"/>
      <c r="E46" s="58"/>
      <c r="F46" s="59"/>
      <c r="G46" s="11">
        <v>7</v>
      </c>
      <c r="H46" s="57"/>
      <c r="I46" s="58"/>
      <c r="J46" s="58"/>
      <c r="K46" s="58"/>
      <c r="L46" s="59"/>
      <c r="M46" s="2"/>
      <c r="N46" s="2"/>
      <c r="O46" s="4"/>
      <c r="P46" s="4"/>
      <c r="Q46" s="4"/>
      <c r="R46" s="4"/>
      <c r="S46" s="4"/>
      <c r="T46" s="4"/>
      <c r="U46" s="4"/>
      <c r="V46" s="4"/>
      <c r="W46" s="4"/>
      <c r="X46" s="4"/>
      <c r="Y46" s="4"/>
      <c r="Z46" s="4"/>
    </row>
    <row r="47" spans="1:26" ht="16.5" customHeight="1">
      <c r="A47" s="11">
        <v>8</v>
      </c>
      <c r="B47" s="57"/>
      <c r="C47" s="58"/>
      <c r="D47" s="58"/>
      <c r="E47" s="58"/>
      <c r="F47" s="59"/>
      <c r="G47" s="11">
        <v>8</v>
      </c>
      <c r="H47" s="57"/>
      <c r="I47" s="58"/>
      <c r="J47" s="58"/>
      <c r="K47" s="58"/>
      <c r="L47" s="59"/>
      <c r="M47" s="2"/>
      <c r="N47" s="2"/>
      <c r="O47" s="4"/>
      <c r="P47" s="4"/>
      <c r="Q47" s="4"/>
      <c r="R47" s="4"/>
      <c r="S47" s="4"/>
      <c r="T47" s="4"/>
      <c r="U47" s="4"/>
      <c r="V47" s="4"/>
      <c r="W47" s="4"/>
      <c r="X47" s="4"/>
      <c r="Y47" s="4"/>
      <c r="Z47" s="4"/>
    </row>
    <row r="48" spans="1:26" ht="16.5" customHeight="1">
      <c r="A48" s="11">
        <v>9</v>
      </c>
      <c r="B48" s="57"/>
      <c r="C48" s="58"/>
      <c r="D48" s="58"/>
      <c r="E48" s="58"/>
      <c r="F48" s="59"/>
      <c r="G48" s="11">
        <v>9</v>
      </c>
      <c r="H48" s="57"/>
      <c r="I48" s="58"/>
      <c r="J48" s="58"/>
      <c r="K48" s="58"/>
      <c r="L48" s="59"/>
      <c r="M48" s="2"/>
      <c r="N48" s="2"/>
      <c r="O48" s="4"/>
      <c r="P48" s="4"/>
      <c r="Q48" s="4"/>
      <c r="R48" s="4"/>
      <c r="S48" s="4"/>
      <c r="T48" s="4"/>
      <c r="U48" s="4"/>
      <c r="V48" s="4"/>
      <c r="W48" s="4"/>
      <c r="X48" s="4"/>
      <c r="Y48" s="4"/>
      <c r="Z48" s="4"/>
    </row>
    <row r="49" spans="1:26" ht="16.5" customHeight="1">
      <c r="A49" s="11">
        <v>10</v>
      </c>
      <c r="B49" s="57"/>
      <c r="C49" s="58"/>
      <c r="D49" s="58"/>
      <c r="E49" s="58"/>
      <c r="F49" s="59"/>
      <c r="G49" s="11">
        <v>10</v>
      </c>
      <c r="H49" s="57"/>
      <c r="I49" s="58"/>
      <c r="J49" s="58"/>
      <c r="K49" s="58"/>
      <c r="L49" s="59"/>
      <c r="M49" s="2"/>
      <c r="N49" s="2"/>
      <c r="O49" s="4"/>
      <c r="P49" s="4"/>
      <c r="Q49" s="4"/>
      <c r="R49" s="4"/>
      <c r="S49" s="4"/>
      <c r="T49" s="4"/>
      <c r="U49" s="4"/>
      <c r="V49" s="4"/>
      <c r="W49" s="4"/>
      <c r="X49" s="4"/>
      <c r="Y49" s="4"/>
      <c r="Z49" s="4"/>
    </row>
    <row r="50" spans="1:26" ht="16.5" customHeight="1">
      <c r="A50" s="11">
        <v>11</v>
      </c>
      <c r="B50" s="57"/>
      <c r="C50" s="58"/>
      <c r="D50" s="58"/>
      <c r="E50" s="58"/>
      <c r="F50" s="59"/>
      <c r="G50" s="11">
        <v>11</v>
      </c>
      <c r="H50" s="57"/>
      <c r="I50" s="58"/>
      <c r="J50" s="58"/>
      <c r="K50" s="58"/>
      <c r="L50" s="59"/>
      <c r="M50" s="2"/>
      <c r="N50" s="2"/>
      <c r="O50" s="4"/>
      <c r="P50" s="4"/>
      <c r="Q50" s="4"/>
      <c r="R50" s="4"/>
      <c r="S50" s="4"/>
      <c r="T50" s="4"/>
      <c r="U50" s="4"/>
      <c r="V50" s="4"/>
      <c r="W50" s="4"/>
      <c r="X50" s="4"/>
      <c r="Y50" s="4"/>
      <c r="Z50" s="4"/>
    </row>
    <row r="51" spans="1:26" ht="16.5" customHeight="1">
      <c r="A51" s="11">
        <v>12</v>
      </c>
      <c r="B51" s="57"/>
      <c r="C51" s="58"/>
      <c r="D51" s="58"/>
      <c r="E51" s="58"/>
      <c r="F51" s="59"/>
      <c r="G51" s="11">
        <v>12</v>
      </c>
      <c r="H51" s="57"/>
      <c r="I51" s="58"/>
      <c r="J51" s="58"/>
      <c r="K51" s="58"/>
      <c r="L51" s="59"/>
      <c r="M51" s="2"/>
      <c r="N51" s="2"/>
      <c r="O51" s="4"/>
      <c r="P51" s="4"/>
      <c r="Q51" s="4"/>
      <c r="R51" s="4"/>
      <c r="S51" s="4"/>
      <c r="T51" s="4"/>
      <c r="U51" s="4"/>
      <c r="V51" s="4"/>
      <c r="W51" s="4"/>
      <c r="X51" s="4"/>
      <c r="Y51" s="4"/>
      <c r="Z51" s="4"/>
    </row>
    <row r="52" spans="1:26" ht="16.5" customHeight="1">
      <c r="A52" s="11">
        <v>13</v>
      </c>
      <c r="B52" s="57"/>
      <c r="C52" s="58"/>
      <c r="D52" s="58"/>
      <c r="E52" s="58"/>
      <c r="F52" s="59"/>
      <c r="G52" s="11">
        <v>13</v>
      </c>
      <c r="H52" s="57"/>
      <c r="I52" s="58"/>
      <c r="J52" s="58"/>
      <c r="K52" s="58"/>
      <c r="L52" s="59"/>
      <c r="M52" s="2"/>
      <c r="N52" s="2"/>
      <c r="O52" s="4"/>
      <c r="P52" s="4"/>
      <c r="Q52" s="4"/>
      <c r="R52" s="4"/>
      <c r="S52" s="4"/>
      <c r="T52" s="4"/>
      <c r="U52" s="4"/>
      <c r="V52" s="4"/>
      <c r="W52" s="4"/>
      <c r="X52" s="4"/>
      <c r="Y52" s="4"/>
      <c r="Z52" s="4"/>
    </row>
    <row r="53" spans="1:26" ht="16.5" customHeight="1">
      <c r="A53" s="11">
        <v>14</v>
      </c>
      <c r="B53" s="57"/>
      <c r="C53" s="58"/>
      <c r="D53" s="58"/>
      <c r="E53" s="58"/>
      <c r="F53" s="59"/>
      <c r="G53" s="11">
        <v>14</v>
      </c>
      <c r="H53" s="57"/>
      <c r="I53" s="58"/>
      <c r="J53" s="58"/>
      <c r="K53" s="58"/>
      <c r="L53" s="59"/>
      <c r="M53" s="2"/>
      <c r="N53" s="2"/>
      <c r="O53" s="4"/>
      <c r="P53" s="4"/>
      <c r="Q53" s="4"/>
      <c r="R53" s="4"/>
      <c r="S53" s="4"/>
      <c r="T53" s="4"/>
      <c r="U53" s="4"/>
      <c r="V53" s="4"/>
      <c r="W53" s="4"/>
      <c r="X53" s="4"/>
      <c r="Y53" s="4"/>
      <c r="Z53" s="4"/>
    </row>
    <row r="54" spans="1:26" ht="16.5" customHeight="1">
      <c r="A54" s="11">
        <v>15</v>
      </c>
      <c r="B54" s="57"/>
      <c r="C54" s="58"/>
      <c r="D54" s="58"/>
      <c r="E54" s="58"/>
      <c r="F54" s="59"/>
      <c r="G54" s="11">
        <v>15</v>
      </c>
      <c r="H54" s="57"/>
      <c r="I54" s="58"/>
      <c r="J54" s="58"/>
      <c r="K54" s="58"/>
      <c r="L54" s="59"/>
      <c r="M54" s="2"/>
      <c r="N54" s="2"/>
      <c r="O54" s="4"/>
      <c r="P54" s="4"/>
      <c r="Q54" s="4"/>
      <c r="R54" s="4"/>
      <c r="S54" s="4"/>
      <c r="T54" s="4"/>
      <c r="U54" s="4"/>
      <c r="V54" s="4"/>
      <c r="W54" s="4"/>
      <c r="X54" s="4"/>
      <c r="Y54" s="4"/>
      <c r="Z54" s="4"/>
    </row>
    <row r="55" spans="1:26" ht="16.5" customHeight="1">
      <c r="A55" s="60" t="s">
        <v>79</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80</v>
      </c>
      <c r="B56" s="62"/>
      <c r="C56" s="62"/>
      <c r="D56" s="62"/>
      <c r="E56" s="62"/>
      <c r="F56" s="63"/>
      <c r="G56" s="60" t="s">
        <v>81</v>
      </c>
      <c r="H56" s="58"/>
      <c r="I56" s="58"/>
      <c r="J56" s="58"/>
      <c r="K56" s="58"/>
      <c r="L56" s="59"/>
      <c r="M56" s="2"/>
      <c r="N56" s="2"/>
      <c r="O56" s="4"/>
      <c r="P56" s="4"/>
      <c r="Q56" s="4"/>
      <c r="R56" s="4"/>
      <c r="S56" s="4"/>
      <c r="T56" s="4"/>
      <c r="U56" s="4"/>
      <c r="V56" s="4"/>
      <c r="W56" s="4"/>
      <c r="X56" s="4"/>
      <c r="Y56" s="4"/>
      <c r="Z56" s="4"/>
    </row>
    <row r="57" spans="1:26" ht="16.5" customHeight="1">
      <c r="A57" s="11">
        <v>1</v>
      </c>
      <c r="B57" s="57" t="s">
        <v>82</v>
      </c>
      <c r="C57" s="58"/>
      <c r="D57" s="58"/>
      <c r="E57" s="58"/>
      <c r="F57" s="59"/>
      <c r="G57" s="11">
        <v>1</v>
      </c>
      <c r="H57" s="57" t="s">
        <v>83</v>
      </c>
      <c r="I57" s="58"/>
      <c r="J57" s="58"/>
      <c r="K57" s="58"/>
      <c r="L57" s="59"/>
      <c r="M57" s="2"/>
      <c r="N57" s="2"/>
      <c r="O57" s="4"/>
      <c r="P57" s="4"/>
      <c r="Q57" s="4"/>
      <c r="R57" s="4"/>
      <c r="S57" s="4"/>
      <c r="T57" s="4"/>
      <c r="U57" s="4"/>
      <c r="V57" s="4"/>
      <c r="W57" s="4"/>
      <c r="X57" s="4"/>
      <c r="Y57" s="4"/>
      <c r="Z57" s="4"/>
    </row>
    <row r="58" spans="1:26" ht="16.5" customHeight="1">
      <c r="A58" s="11">
        <v>2</v>
      </c>
      <c r="B58" s="57"/>
      <c r="C58" s="58"/>
      <c r="D58" s="58"/>
      <c r="E58" s="58"/>
      <c r="F58" s="59"/>
      <c r="G58" s="11">
        <v>2</v>
      </c>
      <c r="H58" s="57"/>
      <c r="I58" s="58"/>
      <c r="J58" s="58"/>
      <c r="K58" s="58"/>
      <c r="L58" s="59"/>
      <c r="M58" s="2"/>
      <c r="N58" s="2"/>
      <c r="O58" s="4"/>
      <c r="P58" s="4"/>
      <c r="Q58" s="4"/>
      <c r="R58" s="4"/>
      <c r="S58" s="4"/>
      <c r="T58" s="4"/>
      <c r="U58" s="4"/>
      <c r="V58" s="4"/>
      <c r="W58" s="4"/>
      <c r="X58" s="4"/>
      <c r="Y58" s="4"/>
      <c r="Z58" s="4"/>
    </row>
    <row r="59" spans="1:26" ht="16.5" customHeight="1">
      <c r="A59" s="11">
        <v>3</v>
      </c>
      <c r="B59" s="57"/>
      <c r="C59" s="58"/>
      <c r="D59" s="58"/>
      <c r="E59" s="58"/>
      <c r="F59" s="59"/>
      <c r="G59" s="11">
        <v>3</v>
      </c>
      <c r="H59" s="57"/>
      <c r="I59" s="58"/>
      <c r="J59" s="58"/>
      <c r="K59" s="58"/>
      <c r="L59" s="59"/>
      <c r="M59" s="2"/>
      <c r="N59" s="2"/>
      <c r="O59" s="4"/>
      <c r="P59" s="4"/>
      <c r="Q59" s="4"/>
      <c r="R59" s="4"/>
      <c r="S59" s="4"/>
      <c r="T59" s="4"/>
      <c r="U59" s="4"/>
      <c r="V59" s="4"/>
      <c r="W59" s="4"/>
      <c r="X59" s="4"/>
      <c r="Y59" s="4"/>
      <c r="Z59" s="4"/>
    </row>
    <row r="60" spans="1:26" ht="16.5" customHeight="1">
      <c r="A60" s="11">
        <v>4</v>
      </c>
      <c r="B60" s="57"/>
      <c r="C60" s="58"/>
      <c r="D60" s="58"/>
      <c r="E60" s="58"/>
      <c r="F60" s="59"/>
      <c r="G60" s="11">
        <v>4</v>
      </c>
      <c r="H60" s="57"/>
      <c r="I60" s="58"/>
      <c r="J60" s="58"/>
      <c r="K60" s="58"/>
      <c r="L60" s="59"/>
      <c r="M60" s="2"/>
      <c r="N60" s="2"/>
      <c r="O60" s="4"/>
      <c r="P60" s="4"/>
      <c r="Q60" s="4"/>
      <c r="R60" s="4"/>
      <c r="S60" s="4"/>
      <c r="T60" s="4"/>
      <c r="U60" s="4"/>
      <c r="V60" s="4"/>
      <c r="W60" s="4"/>
      <c r="X60" s="4"/>
      <c r="Y60" s="4"/>
      <c r="Z60" s="4"/>
    </row>
    <row r="61" spans="1:26" ht="16.5" customHeight="1">
      <c r="A61" s="11">
        <v>5</v>
      </c>
      <c r="B61" s="57"/>
      <c r="C61" s="58"/>
      <c r="D61" s="58"/>
      <c r="E61" s="58"/>
      <c r="F61" s="59"/>
      <c r="G61" s="11">
        <v>5</v>
      </c>
      <c r="H61" s="57"/>
      <c r="I61" s="58"/>
      <c r="J61" s="58"/>
      <c r="K61" s="58"/>
      <c r="L61" s="59"/>
      <c r="M61" s="2"/>
      <c r="N61" s="2"/>
      <c r="O61" s="4"/>
      <c r="P61" s="4"/>
      <c r="Q61" s="4"/>
      <c r="R61" s="4"/>
      <c r="S61" s="4"/>
      <c r="T61" s="4"/>
      <c r="U61" s="4"/>
      <c r="V61" s="4"/>
      <c r="W61" s="4"/>
      <c r="X61" s="4"/>
      <c r="Y61" s="4"/>
      <c r="Z61" s="4"/>
    </row>
    <row r="62" spans="1:26" ht="16.5" customHeight="1">
      <c r="A62" s="11">
        <v>6</v>
      </c>
      <c r="B62" s="57"/>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6.5" customHeight="1">
      <c r="A63" s="11">
        <v>7</v>
      </c>
      <c r="B63" s="57"/>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6.5" customHeight="1">
      <c r="A64" s="11">
        <v>8</v>
      </c>
      <c r="B64" s="57"/>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6.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6.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84</v>
      </c>
      <c r="B67" s="62"/>
      <c r="C67" s="62"/>
      <c r="D67" s="62"/>
      <c r="E67" s="62"/>
      <c r="F67" s="63"/>
      <c r="G67" s="60" t="s">
        <v>85</v>
      </c>
      <c r="H67" s="58"/>
      <c r="I67" s="58"/>
      <c r="J67" s="58"/>
      <c r="K67" s="58"/>
      <c r="L67" s="59"/>
      <c r="M67" s="2"/>
      <c r="N67" s="2"/>
      <c r="O67" s="4"/>
      <c r="P67" s="4"/>
      <c r="Q67" s="4"/>
      <c r="R67" s="4"/>
      <c r="S67" s="4"/>
      <c r="T67" s="4"/>
      <c r="U67" s="4"/>
      <c r="V67" s="4"/>
      <c r="W67" s="4"/>
      <c r="X67" s="4"/>
      <c r="Y67" s="4"/>
      <c r="Z67" s="4"/>
    </row>
    <row r="68" spans="1:26" ht="16.5" customHeight="1">
      <c r="A68" s="11">
        <v>1</v>
      </c>
      <c r="B68" s="57" t="s">
        <v>86</v>
      </c>
      <c r="C68" s="58"/>
      <c r="D68" s="58"/>
      <c r="E68" s="58"/>
      <c r="F68" s="59"/>
      <c r="G68" s="11">
        <v>1</v>
      </c>
      <c r="H68" s="57" t="s">
        <v>87</v>
      </c>
      <c r="I68" s="58"/>
      <c r="J68" s="58"/>
      <c r="K68" s="58"/>
      <c r="L68" s="59"/>
      <c r="M68" s="2"/>
      <c r="N68" s="2"/>
      <c r="O68" s="4"/>
      <c r="P68" s="4"/>
      <c r="Q68" s="4"/>
      <c r="R68" s="4"/>
      <c r="S68" s="4"/>
      <c r="T68" s="4"/>
      <c r="U68" s="4"/>
      <c r="V68" s="4"/>
      <c r="W68" s="4"/>
      <c r="X68" s="4"/>
      <c r="Y68" s="4"/>
      <c r="Z68" s="4"/>
    </row>
    <row r="69" spans="1:26" ht="16.5" customHeight="1">
      <c r="A69" s="11">
        <v>2</v>
      </c>
      <c r="B69" s="57" t="s">
        <v>88</v>
      </c>
      <c r="C69" s="58"/>
      <c r="D69" s="58"/>
      <c r="E69" s="58"/>
      <c r="F69" s="59"/>
      <c r="G69" s="11">
        <v>2</v>
      </c>
      <c r="H69" s="57"/>
      <c r="I69" s="58"/>
      <c r="J69" s="58"/>
      <c r="K69" s="58"/>
      <c r="L69" s="59"/>
      <c r="M69" s="2"/>
      <c r="N69" s="2"/>
      <c r="O69" s="4"/>
      <c r="P69" s="4"/>
      <c r="Q69" s="4"/>
      <c r="R69" s="4"/>
      <c r="S69" s="4"/>
      <c r="T69" s="4"/>
      <c r="U69" s="4"/>
      <c r="V69" s="4"/>
      <c r="W69" s="4"/>
      <c r="X69" s="4"/>
      <c r="Y69" s="4"/>
      <c r="Z69" s="4"/>
    </row>
    <row r="70" spans="1:26" ht="16.5" customHeight="1">
      <c r="A70" s="11">
        <v>3</v>
      </c>
      <c r="B70" s="57"/>
      <c r="C70" s="58"/>
      <c r="D70" s="58"/>
      <c r="E70" s="58"/>
      <c r="F70" s="59"/>
      <c r="G70" s="11">
        <v>3</v>
      </c>
      <c r="H70" s="57"/>
      <c r="I70" s="58"/>
      <c r="J70" s="58"/>
      <c r="K70" s="58"/>
      <c r="L70" s="59"/>
      <c r="M70" s="2"/>
      <c r="N70" s="2"/>
      <c r="O70" s="4"/>
      <c r="P70" s="4"/>
      <c r="Q70" s="4"/>
      <c r="R70" s="4"/>
      <c r="S70" s="4"/>
      <c r="T70" s="4"/>
      <c r="U70" s="4"/>
      <c r="V70" s="4"/>
      <c r="W70" s="4"/>
      <c r="X70" s="4"/>
      <c r="Y70" s="4"/>
      <c r="Z70" s="4"/>
    </row>
    <row r="71" spans="1:26" ht="16.5" customHeight="1">
      <c r="A71" s="11">
        <v>4</v>
      </c>
      <c r="B71" s="57"/>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6.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6.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6.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6.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6.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6.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89</v>
      </c>
      <c r="B78" s="62"/>
      <c r="C78" s="62"/>
      <c r="D78" s="62"/>
      <c r="E78" s="62"/>
      <c r="F78" s="63"/>
      <c r="G78" s="60" t="s">
        <v>90</v>
      </c>
      <c r="H78" s="58"/>
      <c r="I78" s="58"/>
      <c r="J78" s="58"/>
      <c r="K78" s="58"/>
      <c r="L78" s="59"/>
      <c r="M78" s="2"/>
      <c r="N78" s="2"/>
      <c r="O78" s="4"/>
      <c r="P78" s="4"/>
      <c r="Q78" s="4"/>
      <c r="R78" s="4"/>
      <c r="S78" s="4"/>
      <c r="T78" s="4"/>
      <c r="U78" s="4"/>
      <c r="V78" s="4"/>
      <c r="W78" s="4"/>
      <c r="X78" s="4"/>
      <c r="Y78" s="4"/>
      <c r="Z78" s="4"/>
    </row>
    <row r="79" spans="1:26" ht="16.5" customHeight="1">
      <c r="A79" s="11">
        <v>1</v>
      </c>
      <c r="B79" s="57" t="s">
        <v>91</v>
      </c>
      <c r="C79" s="58"/>
      <c r="D79" s="58"/>
      <c r="E79" s="58"/>
      <c r="F79" s="59"/>
      <c r="G79" s="11">
        <v>1</v>
      </c>
      <c r="H79" s="57" t="s">
        <v>92</v>
      </c>
      <c r="I79" s="58"/>
      <c r="J79" s="58"/>
      <c r="K79" s="58"/>
      <c r="L79" s="59"/>
      <c r="M79" s="2"/>
      <c r="N79" s="2"/>
      <c r="O79" s="4"/>
      <c r="P79" s="4"/>
      <c r="Q79" s="4"/>
      <c r="R79" s="4"/>
      <c r="S79" s="4"/>
      <c r="T79" s="4"/>
      <c r="U79" s="4"/>
      <c r="V79" s="4"/>
      <c r="W79" s="4"/>
      <c r="X79" s="4"/>
      <c r="Y79" s="4"/>
      <c r="Z79" s="4"/>
    </row>
    <row r="80" spans="1:26" ht="16.5" customHeight="1">
      <c r="A80" s="11">
        <v>2</v>
      </c>
      <c r="B80" s="57" t="s">
        <v>93</v>
      </c>
      <c r="C80" s="58"/>
      <c r="D80" s="58"/>
      <c r="E80" s="58"/>
      <c r="F80" s="59"/>
      <c r="G80" s="11">
        <v>2</v>
      </c>
      <c r="H80" s="57"/>
      <c r="I80" s="58"/>
      <c r="J80" s="58"/>
      <c r="K80" s="58"/>
      <c r="L80" s="59"/>
      <c r="M80" s="2"/>
      <c r="N80" s="2"/>
      <c r="O80" s="4"/>
      <c r="P80" s="4"/>
      <c r="Q80" s="4"/>
      <c r="R80" s="4"/>
      <c r="S80" s="4"/>
      <c r="T80" s="4"/>
      <c r="U80" s="4"/>
      <c r="V80" s="4"/>
      <c r="W80" s="4"/>
      <c r="X80" s="4"/>
      <c r="Y80" s="4"/>
      <c r="Z80" s="4"/>
    </row>
    <row r="81" spans="1:26" ht="16.5" customHeight="1">
      <c r="A81" s="11">
        <v>3</v>
      </c>
      <c r="B81" s="57"/>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6.5" customHeight="1">
      <c r="A82" s="11">
        <v>4</v>
      </c>
      <c r="B82" s="57"/>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6.5" customHeight="1">
      <c r="A83" s="11">
        <v>5</v>
      </c>
      <c r="B83" s="57"/>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6.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6.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6.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6.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6.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0" t="s">
        <v>362</v>
      </c>
      <c r="B1" s="40" t="s">
        <v>108</v>
      </c>
      <c r="C1" s="40" t="s">
        <v>109</v>
      </c>
      <c r="D1" s="40" t="s">
        <v>363</v>
      </c>
      <c r="E1" s="40" t="s">
        <v>364</v>
      </c>
      <c r="F1" s="40" t="s">
        <v>99</v>
      </c>
      <c r="G1" s="40" t="s">
        <v>365</v>
      </c>
      <c r="H1" s="40" t="s">
        <v>366</v>
      </c>
      <c r="I1" s="40" t="s">
        <v>205</v>
      </c>
      <c r="J1" s="40" t="s">
        <v>367</v>
      </c>
      <c r="K1" s="40" t="s">
        <v>235</v>
      </c>
      <c r="L1" s="40" t="s">
        <v>368</v>
      </c>
      <c r="M1" s="40" t="s">
        <v>369</v>
      </c>
      <c r="N1" s="40" t="s">
        <v>370</v>
      </c>
      <c r="O1" s="40" t="s">
        <v>371</v>
      </c>
      <c r="P1" s="40" t="s">
        <v>372</v>
      </c>
      <c r="Q1" s="41" t="s">
        <v>125</v>
      </c>
      <c r="R1" s="40" t="s">
        <v>373</v>
      </c>
      <c r="S1" s="40" t="s">
        <v>374</v>
      </c>
      <c r="T1" s="40" t="s">
        <v>375</v>
      </c>
      <c r="U1" s="40" t="s">
        <v>376</v>
      </c>
      <c r="V1" s="40" t="s">
        <v>377</v>
      </c>
      <c r="W1" s="40" t="s">
        <v>378</v>
      </c>
      <c r="X1" s="40" t="s">
        <v>379</v>
      </c>
      <c r="Y1" s="40" t="s">
        <v>369</v>
      </c>
      <c r="Z1" s="40" t="s">
        <v>380</v>
      </c>
      <c r="AA1" s="40" t="s">
        <v>381</v>
      </c>
      <c r="AB1" s="40" t="s">
        <v>382</v>
      </c>
      <c r="AC1" s="40" t="s">
        <v>383</v>
      </c>
      <c r="AD1" s="40" t="s">
        <v>370</v>
      </c>
      <c r="AE1" s="40" t="s">
        <v>384</v>
      </c>
    </row>
    <row r="2" spans="1:31" ht="45">
      <c r="A2" s="42" t="s">
        <v>385</v>
      </c>
      <c r="B2" s="43" t="s">
        <v>147</v>
      </c>
      <c r="C2" s="42" t="s">
        <v>386</v>
      </c>
      <c r="D2" s="43" t="s">
        <v>387</v>
      </c>
      <c r="E2" s="43" t="s">
        <v>388</v>
      </c>
      <c r="F2" s="43" t="s">
        <v>389</v>
      </c>
      <c r="G2" s="44"/>
      <c r="H2" s="44"/>
      <c r="I2" s="44" t="s">
        <v>219</v>
      </c>
      <c r="J2" s="44" t="s">
        <v>220</v>
      </c>
      <c r="K2" s="44" t="s">
        <v>235</v>
      </c>
      <c r="L2" s="44" t="s">
        <v>222</v>
      </c>
      <c r="M2" s="45" t="s">
        <v>223</v>
      </c>
      <c r="N2" s="44" t="s">
        <v>335</v>
      </c>
      <c r="O2" s="44" t="s">
        <v>179</v>
      </c>
      <c r="P2" s="43" t="s">
        <v>390</v>
      </c>
      <c r="Q2" s="43" t="s">
        <v>391</v>
      </c>
      <c r="R2" s="43" t="s">
        <v>392</v>
      </c>
      <c r="S2" s="43" t="s">
        <v>284</v>
      </c>
      <c r="T2" s="43" t="s">
        <v>285</v>
      </c>
      <c r="U2" s="44" t="s">
        <v>286</v>
      </c>
      <c r="V2" s="44" t="s">
        <v>287</v>
      </c>
      <c r="W2" s="44" t="s">
        <v>288</v>
      </c>
      <c r="X2" s="43" t="s">
        <v>289</v>
      </c>
      <c r="Y2" s="43" t="s">
        <v>290</v>
      </c>
      <c r="Z2" s="44" t="s">
        <v>284</v>
      </c>
      <c r="AA2" s="44">
        <v>15</v>
      </c>
      <c r="AB2" s="46" t="s">
        <v>393</v>
      </c>
      <c r="AC2" s="46" t="s">
        <v>292</v>
      </c>
      <c r="AD2" s="44" t="s">
        <v>337</v>
      </c>
      <c r="AE2" s="44" t="str">
        <f>""</f>
        <v/>
      </c>
    </row>
    <row r="3" spans="1:31" ht="45">
      <c r="A3" s="42" t="s">
        <v>123</v>
      </c>
      <c r="B3" s="42" t="s">
        <v>394</v>
      </c>
      <c r="C3" s="42" t="s">
        <v>126</v>
      </c>
      <c r="D3" s="43" t="s">
        <v>395</v>
      </c>
      <c r="E3" s="43" t="s">
        <v>396</v>
      </c>
      <c r="F3" s="43" t="s">
        <v>397</v>
      </c>
      <c r="G3" s="44"/>
      <c r="H3" s="44"/>
      <c r="I3" s="44" t="s">
        <v>398</v>
      </c>
      <c r="J3" s="44" t="s">
        <v>399</v>
      </c>
      <c r="K3" s="44" t="s">
        <v>221</v>
      </c>
      <c r="L3" s="44" t="s">
        <v>241</v>
      </c>
      <c r="M3" s="45" t="s">
        <v>400</v>
      </c>
      <c r="N3" s="44" t="s">
        <v>337</v>
      </c>
      <c r="O3" s="44" t="s">
        <v>178</v>
      </c>
      <c r="P3" s="43" t="s">
        <v>401</v>
      </c>
      <c r="Q3" s="43" t="s">
        <v>402</v>
      </c>
      <c r="R3" s="43" t="s">
        <v>403</v>
      </c>
      <c r="S3" s="43" t="s">
        <v>404</v>
      </c>
      <c r="T3" s="43" t="s">
        <v>405</v>
      </c>
      <c r="U3" s="44" t="s">
        <v>406</v>
      </c>
      <c r="V3" s="44" t="s">
        <v>407</v>
      </c>
      <c r="W3" s="44" t="s">
        <v>408</v>
      </c>
      <c r="X3" s="43" t="s">
        <v>409</v>
      </c>
      <c r="Y3" s="43" t="s">
        <v>410</v>
      </c>
      <c r="Z3" s="44" t="s">
        <v>404</v>
      </c>
      <c r="AA3" s="44">
        <v>0</v>
      </c>
      <c r="AB3" s="46" t="s">
        <v>411</v>
      </c>
      <c r="AC3" s="46" t="s">
        <v>412</v>
      </c>
      <c r="AD3" s="44" t="s">
        <v>331</v>
      </c>
      <c r="AE3" s="43"/>
    </row>
    <row r="4" spans="1:31" ht="60">
      <c r="A4" s="42" t="s">
        <v>130</v>
      </c>
      <c r="B4" s="42" t="s">
        <v>413</v>
      </c>
      <c r="C4" s="43" t="s">
        <v>414</v>
      </c>
      <c r="D4" s="43" t="s">
        <v>415</v>
      </c>
      <c r="E4" s="43" t="s">
        <v>416</v>
      </c>
      <c r="F4" s="43" t="s">
        <v>417</v>
      </c>
      <c r="G4" s="44"/>
      <c r="H4" s="44"/>
      <c r="I4" s="44" t="s">
        <v>247</v>
      </c>
      <c r="J4" s="44" t="s">
        <v>418</v>
      </c>
      <c r="K4" s="44" t="s">
        <v>418</v>
      </c>
      <c r="L4" s="44" t="s">
        <v>418</v>
      </c>
      <c r="M4" s="44" t="s">
        <v>418</v>
      </c>
      <c r="N4" s="45" t="s">
        <v>419</v>
      </c>
      <c r="O4" s="43"/>
      <c r="P4" s="43" t="s">
        <v>420</v>
      </c>
      <c r="Q4" s="43" t="s">
        <v>421</v>
      </c>
      <c r="R4" s="43"/>
      <c r="S4" s="43"/>
      <c r="T4" s="43"/>
      <c r="U4" s="43"/>
      <c r="V4" s="43" t="s">
        <v>422</v>
      </c>
      <c r="W4" s="43"/>
      <c r="X4" s="43"/>
      <c r="Y4" s="43" t="s">
        <v>423</v>
      </c>
      <c r="Z4" s="44" t="s">
        <v>285</v>
      </c>
      <c r="AA4" s="44">
        <v>15</v>
      </c>
      <c r="AB4" s="46" t="s">
        <v>424</v>
      </c>
      <c r="AC4" s="46" t="s">
        <v>425</v>
      </c>
      <c r="AD4" s="45" t="s">
        <v>426</v>
      </c>
      <c r="AE4" s="43"/>
    </row>
    <row r="5" spans="1:31" ht="45">
      <c r="A5" s="4"/>
      <c r="B5" s="42" t="s">
        <v>427</v>
      </c>
      <c r="C5" s="42" t="s">
        <v>428</v>
      </c>
      <c r="D5" s="4" t="s">
        <v>429</v>
      </c>
      <c r="E5" s="4" t="s">
        <v>430</v>
      </c>
      <c r="F5" s="47" t="s">
        <v>431</v>
      </c>
      <c r="G5" s="48"/>
      <c r="H5" s="48"/>
      <c r="I5" s="44" t="s">
        <v>418</v>
      </c>
      <c r="J5" s="44"/>
      <c r="K5" s="44"/>
      <c r="L5" s="44"/>
      <c r="M5" s="44"/>
      <c r="N5" s="44" t="s">
        <v>432</v>
      </c>
      <c r="O5" s="4"/>
      <c r="P5" s="43" t="s">
        <v>433</v>
      </c>
      <c r="Q5" s="43" t="s">
        <v>434</v>
      </c>
      <c r="R5" s="4"/>
      <c r="S5" s="4"/>
      <c r="T5" s="4"/>
      <c r="U5" s="4"/>
      <c r="V5" s="4"/>
      <c r="W5" s="4"/>
      <c r="X5" s="4"/>
      <c r="Y5" s="4"/>
      <c r="Z5" s="44" t="s">
        <v>405</v>
      </c>
      <c r="AA5" s="44">
        <v>0</v>
      </c>
      <c r="AB5" s="4"/>
      <c r="AC5" s="46" t="s">
        <v>435</v>
      </c>
      <c r="AD5" s="44"/>
      <c r="AE5" s="4"/>
    </row>
    <row r="6" spans="1:31" ht="30">
      <c r="A6" s="4"/>
      <c r="B6" s="43" t="s">
        <v>138</v>
      </c>
      <c r="C6" s="47" t="s">
        <v>436</v>
      </c>
      <c r="D6" s="4" t="s">
        <v>437</v>
      </c>
      <c r="E6" s="4" t="s">
        <v>438</v>
      </c>
      <c r="F6" s="47" t="s">
        <v>6</v>
      </c>
      <c r="G6" s="48"/>
      <c r="H6" s="48"/>
      <c r="I6" s="44"/>
      <c r="J6" s="44"/>
      <c r="K6" s="44"/>
      <c r="L6" s="44"/>
      <c r="M6" s="44"/>
      <c r="N6" s="44"/>
      <c r="O6" s="4"/>
      <c r="P6" s="43" t="s">
        <v>439</v>
      </c>
      <c r="Q6" s="43" t="s">
        <v>440</v>
      </c>
      <c r="R6" s="4"/>
      <c r="S6" s="4"/>
      <c r="T6" s="4"/>
      <c r="U6" s="4"/>
      <c r="V6" s="4"/>
      <c r="W6" s="4"/>
      <c r="X6" s="4"/>
      <c r="Y6" s="4"/>
      <c r="Z6" s="44" t="s">
        <v>286</v>
      </c>
      <c r="AA6" s="44">
        <v>15</v>
      </c>
      <c r="AB6" s="4"/>
      <c r="AC6" s="4"/>
      <c r="AD6" s="4"/>
      <c r="AE6" s="4"/>
    </row>
    <row r="7" spans="1:31" ht="60">
      <c r="A7" s="4"/>
      <c r="B7" s="47" t="s">
        <v>134</v>
      </c>
      <c r="C7" s="4" t="s">
        <v>441</v>
      </c>
      <c r="D7" s="4"/>
      <c r="E7" s="4" t="s">
        <v>442</v>
      </c>
      <c r="F7" s="4" t="s">
        <v>443</v>
      </c>
      <c r="G7" s="48"/>
      <c r="H7" s="48"/>
      <c r="I7" s="44"/>
      <c r="J7" s="44"/>
      <c r="K7" s="44"/>
      <c r="L7" s="44"/>
      <c r="M7" s="44"/>
      <c r="N7" s="44"/>
      <c r="O7" s="4"/>
      <c r="P7" s="43" t="s">
        <v>444</v>
      </c>
      <c r="Q7" s="4"/>
      <c r="R7" s="4"/>
      <c r="S7" s="4"/>
      <c r="T7" s="4"/>
      <c r="U7" s="4"/>
      <c r="V7" s="4"/>
      <c r="W7" s="4"/>
      <c r="X7" s="4"/>
      <c r="Y7" s="4"/>
      <c r="Z7" s="44" t="s">
        <v>406</v>
      </c>
      <c r="AA7" s="44">
        <v>0</v>
      </c>
      <c r="AB7" s="4"/>
      <c r="AC7" s="4"/>
      <c r="AD7" s="4"/>
      <c r="AE7" s="4"/>
    </row>
    <row r="8" spans="1:31">
      <c r="A8" s="4"/>
      <c r="B8" s="4" t="s">
        <v>125</v>
      </c>
      <c r="C8" s="4" t="s">
        <v>445</v>
      </c>
      <c r="D8" s="4"/>
      <c r="E8" s="4" t="s">
        <v>446</v>
      </c>
      <c r="F8" s="4" t="s">
        <v>447</v>
      </c>
      <c r="G8" s="48"/>
      <c r="H8" s="48"/>
      <c r="I8" s="44"/>
      <c r="J8" s="44"/>
      <c r="K8" s="44"/>
      <c r="L8" s="44"/>
      <c r="M8" s="44"/>
      <c r="N8" s="44"/>
      <c r="O8" s="4"/>
      <c r="P8" s="43" t="s">
        <v>448</v>
      </c>
      <c r="Q8" s="4"/>
      <c r="R8" s="4"/>
      <c r="S8" s="4"/>
      <c r="T8" s="4"/>
      <c r="U8" s="4"/>
      <c r="V8" s="4"/>
      <c r="W8" s="4"/>
      <c r="X8" s="4"/>
      <c r="Y8" s="4"/>
      <c r="Z8" s="44" t="s">
        <v>287</v>
      </c>
      <c r="AA8" s="44">
        <v>15</v>
      </c>
      <c r="AB8" s="4"/>
      <c r="AC8" s="4"/>
      <c r="AD8" s="4"/>
      <c r="AE8" s="4"/>
    </row>
    <row r="9" spans="1:31">
      <c r="A9" s="4"/>
      <c r="B9" s="4" t="s">
        <v>449</v>
      </c>
      <c r="C9" s="4"/>
      <c r="D9" s="4"/>
      <c r="E9" s="4" t="s">
        <v>450</v>
      </c>
      <c r="F9" s="4" t="s">
        <v>451</v>
      </c>
      <c r="G9" s="48"/>
      <c r="H9" s="48"/>
      <c r="I9" s="44"/>
      <c r="J9" s="44"/>
      <c r="K9" s="44"/>
      <c r="L9" s="44"/>
      <c r="M9" s="44"/>
      <c r="N9" s="44"/>
      <c r="O9" s="4"/>
      <c r="P9" s="43" t="s">
        <v>452</v>
      </c>
      <c r="Q9" s="4"/>
      <c r="R9" s="4"/>
      <c r="S9" s="4"/>
      <c r="T9" s="4"/>
      <c r="U9" s="4"/>
      <c r="V9" s="4"/>
      <c r="W9" s="4"/>
      <c r="X9" s="4"/>
      <c r="Y9" s="4"/>
      <c r="Z9" s="44" t="s">
        <v>407</v>
      </c>
      <c r="AA9" s="44">
        <v>10</v>
      </c>
      <c r="AB9" s="4"/>
      <c r="AC9" s="4"/>
      <c r="AD9" s="4"/>
      <c r="AE9" s="4"/>
    </row>
    <row r="10" spans="1:31">
      <c r="A10" s="4"/>
      <c r="B10" s="4" t="s">
        <v>453</v>
      </c>
      <c r="C10" s="4"/>
      <c r="D10" s="4"/>
      <c r="E10" s="4" t="s">
        <v>454</v>
      </c>
      <c r="F10" s="4" t="s">
        <v>455</v>
      </c>
      <c r="G10" s="48"/>
      <c r="H10" s="48"/>
      <c r="I10" s="44"/>
      <c r="J10" s="44"/>
      <c r="K10" s="44"/>
      <c r="L10" s="44"/>
      <c r="M10" s="44"/>
      <c r="N10" s="44"/>
      <c r="O10" s="4"/>
      <c r="P10" s="4"/>
      <c r="Q10" s="4"/>
      <c r="R10" s="4"/>
      <c r="S10" s="4"/>
      <c r="T10" s="4"/>
      <c r="U10" s="4"/>
      <c r="V10" s="4"/>
      <c r="W10" s="4"/>
      <c r="X10" s="4"/>
      <c r="Y10" s="4"/>
      <c r="Z10" s="44" t="s">
        <v>422</v>
      </c>
      <c r="AA10" s="44">
        <v>0</v>
      </c>
      <c r="AB10" s="4"/>
      <c r="AC10" s="4"/>
      <c r="AD10" s="4"/>
      <c r="AE10" s="4"/>
    </row>
    <row r="11" spans="1:31">
      <c r="A11" s="4"/>
      <c r="B11" s="4" t="s">
        <v>456</v>
      </c>
      <c r="C11" s="4"/>
      <c r="D11" s="4"/>
      <c r="E11" s="4" t="s">
        <v>457</v>
      </c>
      <c r="F11" s="4" t="s">
        <v>458</v>
      </c>
      <c r="G11" s="48"/>
      <c r="H11" s="48"/>
      <c r="I11" s="44"/>
      <c r="J11" s="44"/>
      <c r="K11" s="44"/>
      <c r="L11" s="44"/>
      <c r="M11" s="44"/>
      <c r="N11" s="44"/>
      <c r="O11" s="4"/>
      <c r="P11" s="4"/>
      <c r="Q11" s="4"/>
      <c r="R11" s="4"/>
      <c r="S11" s="4"/>
      <c r="T11" s="4"/>
      <c r="U11" s="4"/>
      <c r="V11" s="4"/>
      <c r="W11" s="4"/>
      <c r="X11" s="4"/>
      <c r="Y11" s="4"/>
      <c r="Z11" s="44" t="s">
        <v>288</v>
      </c>
      <c r="AA11" s="44">
        <v>15</v>
      </c>
      <c r="AB11" s="4"/>
      <c r="AC11" s="4"/>
      <c r="AD11" s="4"/>
      <c r="AE11" s="4"/>
    </row>
    <row r="12" spans="1:31">
      <c r="A12" s="4"/>
      <c r="B12" s="4"/>
      <c r="C12" s="4"/>
      <c r="D12" s="4"/>
      <c r="E12" s="4"/>
      <c r="F12" s="4" t="s">
        <v>459</v>
      </c>
      <c r="G12" s="48"/>
      <c r="H12" s="48"/>
      <c r="I12" s="44"/>
      <c r="J12" s="44"/>
      <c r="K12" s="44"/>
      <c r="L12" s="44"/>
      <c r="M12" s="44"/>
      <c r="N12" s="44"/>
      <c r="O12" s="4"/>
      <c r="P12" s="4"/>
      <c r="Q12" s="4"/>
      <c r="R12" s="4"/>
      <c r="S12" s="4"/>
      <c r="T12" s="4"/>
      <c r="U12" s="4"/>
      <c r="V12" s="4"/>
      <c r="W12" s="4"/>
      <c r="X12" s="4"/>
      <c r="Y12" s="4"/>
      <c r="Z12" s="44" t="s">
        <v>408</v>
      </c>
      <c r="AA12" s="44">
        <v>0</v>
      </c>
      <c r="AB12" s="4"/>
      <c r="AC12" s="4"/>
      <c r="AD12" s="4"/>
      <c r="AE12" s="4"/>
    </row>
    <row r="13" spans="1:31">
      <c r="A13" s="4"/>
      <c r="B13" s="4"/>
      <c r="C13" s="4"/>
      <c r="D13" s="4"/>
      <c r="E13" s="4"/>
      <c r="F13" s="4" t="s">
        <v>460</v>
      </c>
      <c r="G13" s="48"/>
      <c r="H13" s="48"/>
      <c r="I13" s="44"/>
      <c r="J13" s="44"/>
      <c r="K13" s="44"/>
      <c r="L13" s="44"/>
      <c r="M13" s="44"/>
      <c r="N13" s="44"/>
      <c r="O13" s="4"/>
      <c r="P13" s="4"/>
      <c r="Q13" s="4"/>
      <c r="R13" s="4"/>
      <c r="S13" s="4"/>
      <c r="T13" s="4"/>
      <c r="U13" s="4"/>
      <c r="V13" s="4"/>
      <c r="W13" s="4"/>
      <c r="X13" s="4"/>
      <c r="Y13" s="4"/>
      <c r="Z13" s="44" t="s">
        <v>289</v>
      </c>
      <c r="AA13" s="44">
        <v>15</v>
      </c>
      <c r="AB13" s="4"/>
      <c r="AC13" s="4"/>
      <c r="AD13" s="4"/>
      <c r="AE13" s="4"/>
    </row>
    <row r="14" spans="1:31">
      <c r="A14" s="4"/>
      <c r="B14" s="4"/>
      <c r="C14" s="4"/>
      <c r="D14" s="4"/>
      <c r="E14" s="4"/>
      <c r="F14" s="4" t="s">
        <v>461</v>
      </c>
      <c r="G14" s="48"/>
      <c r="H14" s="48"/>
      <c r="I14" s="44"/>
      <c r="J14" s="44"/>
      <c r="K14" s="44"/>
      <c r="L14" s="44"/>
      <c r="M14" s="44"/>
      <c r="N14" s="44"/>
      <c r="O14" s="4"/>
      <c r="P14" s="4"/>
      <c r="Q14" s="4"/>
      <c r="R14" s="4"/>
      <c r="S14" s="4"/>
      <c r="T14" s="4"/>
      <c r="U14" s="4"/>
      <c r="V14" s="4"/>
      <c r="W14" s="4"/>
      <c r="X14" s="4"/>
      <c r="Y14" s="4"/>
      <c r="Z14" s="44" t="s">
        <v>409</v>
      </c>
      <c r="AA14" s="44">
        <v>0</v>
      </c>
      <c r="AB14" s="4"/>
      <c r="AC14" s="4"/>
      <c r="AD14" s="4"/>
      <c r="AE14" s="4"/>
    </row>
    <row r="15" spans="1:31">
      <c r="A15" s="4"/>
      <c r="B15" s="4"/>
      <c r="C15" s="4"/>
      <c r="D15" s="4"/>
      <c r="E15" s="4"/>
      <c r="F15" s="4" t="s">
        <v>462</v>
      </c>
      <c r="G15" s="48"/>
      <c r="H15" s="48"/>
      <c r="I15" s="44"/>
      <c r="J15" s="44"/>
      <c r="K15" s="44"/>
      <c r="L15" s="44"/>
      <c r="M15" s="44"/>
      <c r="N15" s="44"/>
      <c r="O15" s="4"/>
      <c r="P15" s="4"/>
      <c r="Q15" s="4"/>
      <c r="R15" s="4"/>
      <c r="S15" s="4"/>
      <c r="T15" s="4"/>
      <c r="U15" s="4"/>
      <c r="V15" s="4"/>
      <c r="W15" s="4"/>
      <c r="X15" s="4"/>
      <c r="Y15" s="4"/>
      <c r="Z15" s="44" t="s">
        <v>290</v>
      </c>
      <c r="AA15" s="44">
        <v>10</v>
      </c>
      <c r="AB15" s="4"/>
      <c r="AC15" s="4"/>
      <c r="AD15" s="4"/>
      <c r="AE15" s="4"/>
    </row>
    <row r="16" spans="1:31">
      <c r="A16" s="4"/>
      <c r="B16" s="4"/>
      <c r="C16" s="4"/>
      <c r="D16" s="4"/>
      <c r="E16" s="4"/>
      <c r="F16" s="4" t="s">
        <v>463</v>
      </c>
      <c r="G16" s="48"/>
      <c r="H16" s="48"/>
      <c r="I16" s="44"/>
      <c r="J16" s="44"/>
      <c r="K16" s="44"/>
      <c r="L16" s="44"/>
      <c r="M16" s="44"/>
      <c r="N16" s="44"/>
      <c r="O16" s="4"/>
      <c r="P16" s="4"/>
      <c r="Q16" s="4"/>
      <c r="R16" s="4"/>
      <c r="S16" s="4"/>
      <c r="T16" s="4"/>
      <c r="U16" s="4"/>
      <c r="V16" s="4"/>
      <c r="W16" s="4"/>
      <c r="X16" s="4"/>
      <c r="Y16" s="4"/>
      <c r="Z16" s="44" t="s">
        <v>410</v>
      </c>
      <c r="AA16" s="44">
        <v>5</v>
      </c>
      <c r="AB16" s="4"/>
      <c r="AC16" s="4"/>
      <c r="AD16" s="4"/>
      <c r="AE16" s="4"/>
    </row>
    <row r="17" spans="1:31">
      <c r="A17" s="4"/>
      <c r="B17" s="4"/>
      <c r="C17" s="4"/>
      <c r="D17" s="4"/>
      <c r="E17" s="4"/>
      <c r="F17" s="4" t="s">
        <v>464</v>
      </c>
      <c r="G17" s="48"/>
      <c r="H17" s="48"/>
      <c r="I17" s="44"/>
      <c r="J17" s="44"/>
      <c r="K17" s="44"/>
      <c r="L17" s="44"/>
      <c r="M17" s="44"/>
      <c r="N17" s="44"/>
      <c r="O17" s="4"/>
      <c r="P17" s="4"/>
      <c r="Q17" s="4"/>
      <c r="R17" s="4"/>
      <c r="S17" s="4"/>
      <c r="T17" s="4"/>
      <c r="U17" s="4"/>
      <c r="V17" s="4"/>
      <c r="W17" s="4"/>
      <c r="X17" s="4"/>
      <c r="Y17" s="4"/>
      <c r="Z17" s="44" t="s">
        <v>423</v>
      </c>
      <c r="AA17" s="44">
        <v>0</v>
      </c>
      <c r="AB17" s="4"/>
      <c r="AC17" s="4"/>
      <c r="AD17" s="4"/>
      <c r="AE17" s="4"/>
    </row>
    <row r="18" spans="1:3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5.7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5.7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5.7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5.7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5.7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5.7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5.7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5.7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5.7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5.7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5.7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5.7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5.7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5.7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5.7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5.7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5.7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5.7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5.7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5.7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5.7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5.7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5.7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5.7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5.7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5.7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5.7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5.7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5.7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5.7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5.7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5.7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5.7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5.7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5.7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5.7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5.7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5.7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5.7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5.7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5.7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5.7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5.7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5.7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5.7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5.7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5.7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5.7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5.7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5.7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5.7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5.7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5.7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5.7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5.7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5.7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5.7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5.7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5.7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5.7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5.7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5.7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5.7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5.7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5.7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5.7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5.7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5.7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5.7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5.7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5.7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5.7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5.7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5.7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5.7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5.7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5.7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5.7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5.7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5.7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5.7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5.7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5.7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5.7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5.7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5.7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5.7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5.7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5.7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5.7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5.7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5.7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5.7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5.7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5.7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5.7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5.7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5.7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5.7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5.7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5.7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5.7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5.7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5.7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5.7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5.7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5.7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5.7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5.7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5.7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5.7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5.7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5.7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5.7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5.7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5.7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5.7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5.7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5.7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5.7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5.7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5.7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5.7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5.7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5.7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5.7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5.7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5.7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5.7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5.7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5.7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5.7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5.7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5.7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5.7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5.7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5.7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5.7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5.7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5.7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5.7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5.7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5.7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5.7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5.7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5.7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5.7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5.7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5.7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5.7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5.7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5.7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5.7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5.7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5.7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5.7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5.7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5.7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5.7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5.7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5.7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5.7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5.7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5.7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5.7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5.7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5.7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5.7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5.7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5.7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5.7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5.7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5.7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5.7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5.7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5.7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5.7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5.7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5.7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5.7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5.7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5.7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5.7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5.7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5.7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5.7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5.7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5.7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5.7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5.7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5.7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5.7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5.7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5.7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5.7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5.7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5.7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5.7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5.7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5.7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5.7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5.7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5.7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5.7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5.7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5.7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5.7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5.7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5.7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5.7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5.7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5.7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5.7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5.7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5.7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5.7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5.7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5.7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5.7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5.7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5.7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5.7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5.7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5.7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5.7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5.7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5.7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5.7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5.7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5.7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5.7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5.7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5.7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5.7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5.7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5.7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5.7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5.7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5.7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5.7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5.7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5.7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5.7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5.7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5.7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5.7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5.7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5.7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5.7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5.7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5.7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5.7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5.7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5.7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5.7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5.7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5.7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5.7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5.7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5.7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5.7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5.7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5.7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5.7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5.7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5.7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5.7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5.7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5.7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5.7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5.7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5.7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5.7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5.7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5.7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5.7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5.7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5.7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5.7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5.7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5.7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5.7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5.7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5.7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5.7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5.7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5.7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5.7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5.7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5.7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5.7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5.7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5.7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5.7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5.7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5.7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5.7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5.7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5.7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5.7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5.7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5.7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5.7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5.7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5.7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5.7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5.7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5.7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5.7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5.7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5.7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5.7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5.7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5.7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5.7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5.7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5.7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5.7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5.7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5.7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5.7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5.7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5.7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5.7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5.7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5.7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5.7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5.7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5.7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5.7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5.7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5.7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5.7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5.7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5.7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5.7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5.7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5.7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5.7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5.7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5.7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5.7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5.7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5.7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5.7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5.7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5.7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5.7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5.7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5.7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5.7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5.7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5.7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5.7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5.7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5.7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5.7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5.7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5.7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5.7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5.7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5.7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5.7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5.7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5.7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5.7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5.7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5.7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5.7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5.7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5.7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5.7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5.7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5.7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5.7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5.7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5.7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5.7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5.7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5.7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5.7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5.7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5.7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5.7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5.7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5.7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5.7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5.7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5.7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5.7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5.7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5.7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5.7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5.7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5.7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5.7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5.7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5.7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5.7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5.7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5.7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5.7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5.7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5.7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5.7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5.7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5.7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5.7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5.7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5.7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5.7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5.7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5.7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5.7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5.7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5.7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5.7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5.7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5.7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5.7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5.7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5.7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5.7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5.7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5.7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5.7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5.7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5.7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5.7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5.7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5.7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5.7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5.7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5.7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5.7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5.7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5.7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5.7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5.7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5.7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5.7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5.7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5.7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5.7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5.7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5.7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5.7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5.7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5.7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5.7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5.7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5.7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5.7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5.7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5.7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5.7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5.7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5.7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5.7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5.7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5.7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5.7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5.7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5.7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5.7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5.7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5.7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5.7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5.7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5.7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5.7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5.7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5.7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5.7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5.7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5.7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5.7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5.7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5.7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5.7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5.7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5.7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5.7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5.7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5.7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5.7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5.7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5.7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5.7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5.7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5.7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5.7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5.7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5.7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5.7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5.7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5.7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5.7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5.7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5.7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5.7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5.7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5.7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5.7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5.7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5.7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5.7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5.7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5.7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5.7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5.7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5.7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5.7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5.7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5.7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5.7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5.7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5.7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5.7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5.7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5.7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5.7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5.7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5.7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5.7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5.7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5.7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5.7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5.7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5.7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5.7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5.7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5.7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5.7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5.7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5.7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5.7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5.7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5.7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5.7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5.7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5.7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5.7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5.7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5.7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5.7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5.7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5.7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5.7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5.7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5.7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5.7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5.7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5.7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5.7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5.7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5.7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5.7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5.7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5.7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5.7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5.7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5.7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5.7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5.7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5.7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5.7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5.7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5.7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5.7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5.7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5.7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5.7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5.7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5.7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5.7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5.7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5.7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5.7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5.7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5.7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5.7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5.7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5.7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5.7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5.7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5.7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5.7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5.7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5.7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5.7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5.7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5.7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5.7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5.7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5.7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5.7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5.7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5.7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5.7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5.7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5.7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5.7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5.7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5.7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5.7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5.7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5.7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5.7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5.7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5.7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5.7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5.7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5.7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5.7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5.7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5.7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5.7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5.7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5.7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5.7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5.7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5.7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5.7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5.7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5.7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5.7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5.7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5.7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5.7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5.7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5.7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5.7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5.7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5.7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5.7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5.7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5.7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5.7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5.7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5.7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5.7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5.7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5.7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5.7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5.7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5.7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5.7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5.7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5.7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5.7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5.7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5.7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5.7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5.7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5.7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5.7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5.7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5.7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5.7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5.7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5.7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5.7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5.7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5.7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5.7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5.7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5.7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5.7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5.7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5.7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5.7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5.7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5.7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5.7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5.7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5.7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5.7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5.7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5.7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5.7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5.7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5.7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5.7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5.7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5.7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5.7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5.7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5.7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5.7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5.7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5.7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5.7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5.7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5.7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5.7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5.7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5.7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5.7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5.7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5.7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5.7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5.7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5.7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5.7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5.7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5.7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5.7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5.7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5.7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5.7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5.7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5.7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5.7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5.7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5.7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5.7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5.7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5.7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5.7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5.7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5.7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5.7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5.7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5.7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5.7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5.7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5.7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5.7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5.7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5.7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5.7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5.7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5.7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5.7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5.7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5.7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5.7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5.7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5.7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5.7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5.7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5.7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5.7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5.7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5.7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5.7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5.7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5.7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5.7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5.7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5.7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5.7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5.7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5.7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5.7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5.7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5.7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5.7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5.7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5.7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5.7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5.7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5.7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5.7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5.7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5.7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5.7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5.7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5.7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5.7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5.7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5.7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5.7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5.7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5.7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5.7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5.7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5.7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5.7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5.7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5.7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5.7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5.7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5.7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5.7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5.7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5.7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5.7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5.7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5.7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5.7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5.7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5.7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5.7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5.7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5.7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5.7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5.7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5.7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5.7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5.7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5.7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5.7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5.7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5.7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5.7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5.7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5.7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5.7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5.7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5.7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5.7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5.7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5.7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5.7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5.7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5.7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5.7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5.7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5.7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5.7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5.7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5.7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5.7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5.7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5.7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5.7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5.7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5.7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5.7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5.7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5.7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5.7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5.7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5.7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5.7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5.7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5.7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5.7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5.7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5.7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5.7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5.7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5.7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5.7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5.7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5.7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5.7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5.7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5.7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5.7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5.7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5.7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5.7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5.7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5.7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5.7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5.7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5.7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5.7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5.7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5.7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5.7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5.7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5.7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5.7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5.7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5.7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5.7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5.7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5.7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5.7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5.7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5.7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5.7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5.7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5.7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5.7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5.7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5.7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5.7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5.7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5.7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5.7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5.7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5.7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5.7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5.7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5.7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5.7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5.7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5.7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5.7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5.7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5.7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5.7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5.7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5.7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5.7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5.7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5.7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5.7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5.7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5.7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5.7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5.7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5.7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5.7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5.7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5.7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5.7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5.7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5.7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5.7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5.7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5.7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5.7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5.7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5.7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5.7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5.7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5.7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5.7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5.7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5.7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5.7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5.7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5.7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5.7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5.7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5.7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5.7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5.7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5.7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5.7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5.7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5.7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5.7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5.7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5.7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5.7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5.7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5.7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5.7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5.7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5.7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5.7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5.7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5.7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5.7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5.7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5.7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5.7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5.7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5.7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5.7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5.7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5.7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5.7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5.7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5.7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5.7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5.7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5.7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5.7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5.7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5.7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5.7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5.7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5.7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5.7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5.7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5.7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5.7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5.7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5.7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5.7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5.7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5.7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465</v>
      </c>
      <c r="B1" s="50" t="s">
        <v>365</v>
      </c>
      <c r="C1" s="50" t="s">
        <v>466</v>
      </c>
      <c r="D1" s="50" t="s">
        <v>467</v>
      </c>
      <c r="E1" s="51"/>
      <c r="F1" s="51"/>
      <c r="G1" s="51"/>
      <c r="H1" s="51"/>
      <c r="I1" s="51"/>
      <c r="J1" s="51"/>
      <c r="K1" s="51"/>
      <c r="L1" s="51"/>
      <c r="M1" s="51"/>
      <c r="N1" s="51"/>
      <c r="O1" s="51"/>
      <c r="P1" s="51"/>
      <c r="Q1" s="51"/>
      <c r="R1" s="51"/>
      <c r="S1" s="51"/>
      <c r="T1" s="51"/>
      <c r="U1" s="51"/>
      <c r="V1" s="51"/>
      <c r="W1" s="51"/>
      <c r="X1" s="51"/>
      <c r="Y1" s="51"/>
      <c r="Z1" s="51"/>
    </row>
    <row r="2" spans="1:26" ht="99">
      <c r="A2" s="52" t="s">
        <v>389</v>
      </c>
      <c r="B2" s="53" t="s">
        <v>468</v>
      </c>
      <c r="C2" s="53" t="s">
        <v>469</v>
      </c>
      <c r="D2" s="53" t="s">
        <v>470</v>
      </c>
      <c r="E2" s="54"/>
      <c r="F2" s="54"/>
      <c r="G2" s="54"/>
      <c r="H2" s="54"/>
      <c r="I2" s="54"/>
      <c r="J2" s="54"/>
      <c r="K2" s="54"/>
      <c r="L2" s="54"/>
      <c r="M2" s="54"/>
      <c r="N2" s="54"/>
      <c r="O2" s="54"/>
      <c r="P2" s="54"/>
      <c r="Q2" s="54"/>
      <c r="R2" s="54"/>
      <c r="S2" s="54"/>
      <c r="T2" s="54"/>
      <c r="U2" s="54"/>
      <c r="V2" s="54"/>
      <c r="W2" s="54"/>
      <c r="X2" s="54"/>
      <c r="Y2" s="54"/>
      <c r="Z2" s="54"/>
    </row>
    <row r="3" spans="1:26" ht="117">
      <c r="A3" s="52" t="s">
        <v>397</v>
      </c>
      <c r="B3" s="53" t="s">
        <v>471</v>
      </c>
      <c r="C3" s="53" t="s">
        <v>472</v>
      </c>
      <c r="D3" s="53" t="s">
        <v>473</v>
      </c>
      <c r="E3" s="54"/>
      <c r="F3" s="54"/>
      <c r="G3" s="54"/>
      <c r="H3" s="54"/>
      <c r="I3" s="54"/>
      <c r="J3" s="54"/>
      <c r="K3" s="54"/>
      <c r="L3" s="54"/>
      <c r="M3" s="54"/>
      <c r="N3" s="54"/>
      <c r="O3" s="54"/>
      <c r="P3" s="54"/>
      <c r="Q3" s="54"/>
      <c r="R3" s="54"/>
      <c r="S3" s="54"/>
      <c r="T3" s="54"/>
      <c r="U3" s="54"/>
      <c r="V3" s="54"/>
      <c r="W3" s="54"/>
      <c r="X3" s="54"/>
      <c r="Y3" s="54"/>
      <c r="Z3" s="54"/>
    </row>
    <row r="4" spans="1:26" ht="63">
      <c r="A4" s="52" t="s">
        <v>443</v>
      </c>
      <c r="B4" s="53" t="s">
        <v>474</v>
      </c>
      <c r="C4" s="53" t="s">
        <v>475</v>
      </c>
      <c r="D4" s="53" t="s">
        <v>476</v>
      </c>
      <c r="E4" s="54"/>
      <c r="F4" s="54"/>
      <c r="G4" s="54"/>
      <c r="H4" s="54"/>
      <c r="I4" s="54"/>
      <c r="J4" s="54"/>
      <c r="K4" s="54"/>
      <c r="L4" s="54"/>
      <c r="M4" s="54"/>
      <c r="N4" s="54"/>
      <c r="O4" s="54"/>
      <c r="P4" s="54"/>
      <c r="Q4" s="54"/>
      <c r="R4" s="54"/>
      <c r="S4" s="54"/>
      <c r="T4" s="54"/>
      <c r="U4" s="54"/>
      <c r="V4" s="54"/>
      <c r="W4" s="54"/>
      <c r="X4" s="54"/>
      <c r="Y4" s="54"/>
      <c r="Z4" s="54"/>
    </row>
    <row r="5" spans="1:26" ht="45">
      <c r="A5" s="52" t="s">
        <v>447</v>
      </c>
      <c r="B5" s="53" t="s">
        <v>477</v>
      </c>
      <c r="C5" s="53" t="s">
        <v>478</v>
      </c>
      <c r="D5" s="53" t="s">
        <v>479</v>
      </c>
      <c r="E5" s="54"/>
      <c r="F5" s="54"/>
      <c r="G5" s="54"/>
      <c r="H5" s="54"/>
      <c r="I5" s="54"/>
      <c r="J5" s="54"/>
      <c r="K5" s="54"/>
      <c r="L5" s="54"/>
      <c r="M5" s="54"/>
      <c r="N5" s="54"/>
      <c r="O5" s="54"/>
      <c r="P5" s="54"/>
      <c r="Q5" s="54"/>
      <c r="R5" s="54"/>
      <c r="S5" s="54"/>
      <c r="T5" s="54"/>
      <c r="U5" s="54"/>
      <c r="V5" s="54"/>
      <c r="W5" s="54"/>
      <c r="X5" s="54"/>
      <c r="Y5" s="54"/>
      <c r="Z5" s="54"/>
    </row>
    <row r="6" spans="1:26" ht="63">
      <c r="A6" s="52" t="s">
        <v>451</v>
      </c>
      <c r="B6" s="53" t="s">
        <v>480</v>
      </c>
      <c r="C6" s="53" t="s">
        <v>481</v>
      </c>
      <c r="D6" s="53" t="s">
        <v>476</v>
      </c>
      <c r="E6" s="54"/>
      <c r="F6" s="54"/>
      <c r="G6" s="54"/>
      <c r="H6" s="54"/>
      <c r="I6" s="54"/>
      <c r="J6" s="54"/>
      <c r="K6" s="54"/>
      <c r="L6" s="54"/>
      <c r="M6" s="54"/>
      <c r="N6" s="54"/>
      <c r="O6" s="54"/>
      <c r="P6" s="54"/>
      <c r="Q6" s="54"/>
      <c r="R6" s="54"/>
      <c r="S6" s="54"/>
      <c r="T6" s="54"/>
      <c r="U6" s="54"/>
      <c r="V6" s="54"/>
      <c r="W6" s="54"/>
      <c r="X6" s="54"/>
      <c r="Y6" s="54"/>
      <c r="Z6" s="54"/>
    </row>
    <row r="7" spans="1:26" ht="120" customHeight="1">
      <c r="A7" s="52" t="s">
        <v>431</v>
      </c>
      <c r="B7" s="53" t="s">
        <v>482</v>
      </c>
      <c r="C7" s="53" t="s">
        <v>483</v>
      </c>
      <c r="D7" s="53" t="s">
        <v>484</v>
      </c>
      <c r="E7" s="54"/>
      <c r="F7" s="54"/>
      <c r="G7" s="54"/>
      <c r="H7" s="54"/>
      <c r="I7" s="54"/>
      <c r="J7" s="54"/>
      <c r="K7" s="54"/>
      <c r="L7" s="54"/>
      <c r="M7" s="54"/>
      <c r="N7" s="54"/>
      <c r="O7" s="54"/>
      <c r="P7" s="54"/>
      <c r="Q7" s="54"/>
      <c r="R7" s="54"/>
      <c r="S7" s="54"/>
      <c r="T7" s="54"/>
      <c r="U7" s="54"/>
      <c r="V7" s="54"/>
      <c r="W7" s="54"/>
      <c r="X7" s="54"/>
      <c r="Y7" s="54"/>
      <c r="Z7" s="54"/>
    </row>
    <row r="8" spans="1:26" ht="54">
      <c r="A8" s="52" t="s">
        <v>417</v>
      </c>
      <c r="B8" s="53" t="s">
        <v>485</v>
      </c>
      <c r="C8" s="53" t="s">
        <v>486</v>
      </c>
      <c r="D8" s="53" t="s">
        <v>473</v>
      </c>
      <c r="E8" s="54"/>
      <c r="F8" s="54"/>
      <c r="G8" s="54"/>
      <c r="H8" s="54"/>
      <c r="I8" s="54"/>
      <c r="J8" s="54"/>
      <c r="K8" s="54"/>
      <c r="L8" s="54"/>
      <c r="M8" s="54"/>
      <c r="N8" s="54"/>
      <c r="O8" s="54"/>
      <c r="P8" s="54"/>
      <c r="Q8" s="54"/>
      <c r="R8" s="54"/>
      <c r="S8" s="54"/>
      <c r="T8" s="54"/>
      <c r="U8" s="54"/>
      <c r="V8" s="54"/>
      <c r="W8" s="54"/>
      <c r="X8" s="54"/>
      <c r="Y8" s="54"/>
      <c r="Z8" s="54"/>
    </row>
    <row r="9" spans="1:26" ht="63">
      <c r="A9" s="52" t="s">
        <v>6</v>
      </c>
      <c r="B9" s="53" t="s">
        <v>487</v>
      </c>
      <c r="C9" s="53" t="s">
        <v>488</v>
      </c>
      <c r="D9" s="53" t="s">
        <v>489</v>
      </c>
      <c r="E9" s="54"/>
      <c r="F9" s="54"/>
      <c r="G9" s="54"/>
      <c r="H9" s="54"/>
      <c r="I9" s="54"/>
      <c r="J9" s="54"/>
      <c r="K9" s="54"/>
      <c r="L9" s="54"/>
      <c r="M9" s="54"/>
      <c r="N9" s="54"/>
      <c r="O9" s="54"/>
      <c r="P9" s="54"/>
      <c r="Q9" s="54"/>
      <c r="R9" s="54"/>
      <c r="S9" s="54"/>
      <c r="T9" s="54"/>
      <c r="U9" s="54"/>
      <c r="V9" s="54"/>
      <c r="W9" s="54"/>
      <c r="X9" s="54"/>
      <c r="Y9" s="54"/>
      <c r="Z9" s="54"/>
    </row>
    <row r="10" spans="1:26" ht="63">
      <c r="A10" s="52" t="s">
        <v>455</v>
      </c>
      <c r="B10" s="53" t="s">
        <v>490</v>
      </c>
      <c r="C10" s="53" t="s">
        <v>491</v>
      </c>
      <c r="D10" s="53" t="s">
        <v>476</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458</v>
      </c>
      <c r="B11" s="53" t="s">
        <v>492</v>
      </c>
      <c r="C11" s="53" t="s">
        <v>493</v>
      </c>
      <c r="D11" s="53" t="s">
        <v>476</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459</v>
      </c>
      <c r="B12" s="53" t="s">
        <v>494</v>
      </c>
      <c r="C12" s="53" t="s">
        <v>495</v>
      </c>
      <c r="D12" s="53" t="s">
        <v>476</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460</v>
      </c>
      <c r="B13" s="53" t="s">
        <v>496</v>
      </c>
      <c r="C13" s="53" t="s">
        <v>497</v>
      </c>
      <c r="D13" s="53" t="s">
        <v>476</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461</v>
      </c>
      <c r="B14" s="53" t="s">
        <v>498</v>
      </c>
      <c r="C14" s="53" t="s">
        <v>499</v>
      </c>
      <c r="D14" s="53" t="s">
        <v>476</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462</v>
      </c>
      <c r="B15" s="53" t="s">
        <v>500</v>
      </c>
      <c r="C15" s="53" t="s">
        <v>501</v>
      </c>
      <c r="D15" s="53" t="s">
        <v>502</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464</v>
      </c>
      <c r="B16" s="55"/>
      <c r="C16" s="55"/>
      <c r="D16" s="53" t="s">
        <v>484</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463</v>
      </c>
      <c r="B17" s="53" t="s">
        <v>503</v>
      </c>
      <c r="C17" s="53" t="s">
        <v>504</v>
      </c>
      <c r="D17" s="53" t="s">
        <v>476</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A6" zoomScale="80" zoomScaleNormal="80" workbookViewId="0">
      <pane xSplit="1" ySplit="3" topLeftCell="B17" activePane="bottomRight" state="frozen"/>
      <selection activeCell="A6" sqref="A6"/>
      <selection pane="topRight" activeCell="B6" sqref="B6"/>
      <selection pane="bottomLeft" activeCell="A9" sqref="A9"/>
      <selection pane="bottomRight" activeCell="B27" sqref="B27:B29"/>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5"/>
      <c r="B1" s="67"/>
      <c r="C1" s="96" t="s">
        <v>0</v>
      </c>
      <c r="D1" s="73"/>
      <c r="E1" s="73"/>
      <c r="F1" s="73"/>
      <c r="G1" s="73"/>
      <c r="H1" s="73"/>
      <c r="I1" s="73"/>
      <c r="J1" s="73"/>
      <c r="K1" s="73"/>
      <c r="L1" s="73"/>
      <c r="M1" s="73"/>
      <c r="N1" s="73"/>
      <c r="O1" s="73"/>
      <c r="P1" s="73"/>
      <c r="Q1" s="73"/>
      <c r="R1" s="73"/>
      <c r="S1" s="73"/>
      <c r="T1" s="73"/>
      <c r="U1" s="67"/>
      <c r="V1" s="12" t="s">
        <v>94</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95</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96</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97</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98</v>
      </c>
      <c r="B6" s="93" t="s">
        <v>99</v>
      </c>
      <c r="C6" s="98" t="s">
        <v>100</v>
      </c>
      <c r="D6" s="58"/>
      <c r="E6" s="58"/>
      <c r="F6" s="58"/>
      <c r="G6" s="58"/>
      <c r="H6" s="58"/>
      <c r="I6" s="58"/>
      <c r="J6" s="59"/>
      <c r="K6" s="98" t="s">
        <v>101</v>
      </c>
      <c r="L6" s="58"/>
      <c r="M6" s="58"/>
      <c r="N6" s="58"/>
      <c r="O6" s="58"/>
      <c r="P6" s="59"/>
      <c r="Q6" s="98" t="s">
        <v>102</v>
      </c>
      <c r="R6" s="58"/>
      <c r="S6" s="58"/>
      <c r="T6" s="58"/>
      <c r="U6" s="58"/>
      <c r="V6" s="59"/>
      <c r="W6" s="4"/>
      <c r="X6" s="4"/>
      <c r="Y6" s="4"/>
      <c r="Z6" s="4"/>
    </row>
    <row r="7" spans="1:26" ht="18" customHeight="1">
      <c r="A7" s="84"/>
      <c r="B7" s="84"/>
      <c r="C7" s="92" t="s">
        <v>103</v>
      </c>
      <c r="D7" s="92" t="s">
        <v>104</v>
      </c>
      <c r="E7" s="92" t="s">
        <v>105</v>
      </c>
      <c r="F7" s="92" t="s">
        <v>106</v>
      </c>
      <c r="G7" s="99" t="s">
        <v>107</v>
      </c>
      <c r="H7" s="92" t="s">
        <v>108</v>
      </c>
      <c r="I7" s="92" t="s">
        <v>109</v>
      </c>
      <c r="J7" s="92" t="s">
        <v>110</v>
      </c>
      <c r="K7" s="94" t="s">
        <v>111</v>
      </c>
      <c r="L7" s="93" t="s">
        <v>112</v>
      </c>
      <c r="M7" s="100" t="s">
        <v>113</v>
      </c>
      <c r="N7" s="94" t="s">
        <v>114</v>
      </c>
      <c r="O7" s="93" t="s">
        <v>112</v>
      </c>
      <c r="P7" s="94" t="s">
        <v>115</v>
      </c>
      <c r="Q7" s="92" t="s">
        <v>116</v>
      </c>
      <c r="R7" s="92" t="s">
        <v>117</v>
      </c>
      <c r="S7" s="92" t="s">
        <v>118</v>
      </c>
      <c r="T7" s="92" t="s">
        <v>119</v>
      </c>
      <c r="U7" s="94" t="s">
        <v>120</v>
      </c>
      <c r="V7" s="92" t="s">
        <v>121</v>
      </c>
      <c r="W7" s="4"/>
      <c r="X7" s="4"/>
      <c r="Y7" s="4"/>
      <c r="Z7" s="4"/>
    </row>
    <row r="8" spans="1:26" ht="34.5" customHeight="1">
      <c r="A8" s="85"/>
      <c r="B8" s="85"/>
      <c r="C8" s="85"/>
      <c r="D8" s="85"/>
      <c r="E8" s="85"/>
      <c r="F8" s="85"/>
      <c r="G8" s="85"/>
      <c r="H8" s="85"/>
      <c r="I8" s="85"/>
      <c r="J8" s="85"/>
      <c r="K8" s="85"/>
      <c r="L8" s="85"/>
      <c r="M8" s="85"/>
      <c r="N8" s="85"/>
      <c r="O8" s="85"/>
      <c r="P8" s="85"/>
      <c r="Q8" s="85"/>
      <c r="R8" s="85"/>
      <c r="S8" s="85"/>
      <c r="T8" s="85"/>
      <c r="U8" s="85"/>
      <c r="V8" s="85"/>
      <c r="W8" s="4"/>
      <c r="X8" s="4"/>
      <c r="Y8" s="4"/>
      <c r="Z8" s="4"/>
    </row>
    <row r="9" spans="1:26" ht="16.5" customHeight="1">
      <c r="A9" s="91">
        <v>1</v>
      </c>
      <c r="B9" s="86" t="str">
        <f>IF(C9="","",
IF('1. Punto de Partida'!$C$6="","",'1. Punto de Partida'!$C$6))</f>
        <v>Manejo de Emergencias y Desastres</v>
      </c>
      <c r="C9" s="86" t="s">
        <v>122</v>
      </c>
      <c r="D9" s="86" t="s">
        <v>123</v>
      </c>
      <c r="E9" s="86" t="s">
        <v>124</v>
      </c>
      <c r="F9" s="86" t="s">
        <v>511</v>
      </c>
      <c r="G9" s="86" t="s">
        <v>512</v>
      </c>
      <c r="H9" s="86" t="s">
        <v>125</v>
      </c>
      <c r="I9" s="86" t="s">
        <v>126</v>
      </c>
      <c r="J9" s="86" t="s">
        <v>127</v>
      </c>
      <c r="K9" s="87" t="str">
        <f>IFERROR(MID(J9,1,SEARCH(":",J9,1)-1),"")</f>
        <v>Rara vez</v>
      </c>
      <c r="L9" s="88">
        <f>IF(OR(K9="Rara vez",K9="Muy Baja"),0.2,
IF(OR(K9="Improbable",K9="Baja"),0.4,
IF(OR(K9="Posible",K9="Media"),0.6,
IF(OR(K9="Probable",K9="Alta"),0.8,
IF(OR(K9="Casi seguro",K9="Muy Alta"),1,"")))))</f>
        <v>0.2</v>
      </c>
      <c r="M9" s="89" t="s">
        <v>128</v>
      </c>
      <c r="N9" s="8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88">
        <f>IF(N9="Leve",0.2,
IF(N9="Menor",0.4,
IF(N9="Moderado",0.6,
IF(N9="Mayor",0.8,
IF(N9="Catastrófico",1,"")))))</f>
        <v>0.6</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0"/>
      <c r="R9" s="90"/>
      <c r="S9" s="90"/>
      <c r="T9" s="90"/>
      <c r="U9" s="86" t="str">
        <f>IF(S9="","","Cuatrimestral")</f>
        <v/>
      </c>
      <c r="V9" s="86"/>
      <c r="W9" s="4"/>
      <c r="X9" s="4"/>
      <c r="Y9" s="4"/>
      <c r="Z9" s="4"/>
    </row>
    <row r="10" spans="1:26" ht="27.6" customHeight="1">
      <c r="A10" s="84"/>
      <c r="B10" s="84"/>
      <c r="C10" s="84"/>
      <c r="D10" s="84"/>
      <c r="E10" s="84"/>
      <c r="F10" s="84"/>
      <c r="G10" s="84"/>
      <c r="H10" s="84"/>
      <c r="I10" s="84"/>
      <c r="J10" s="84"/>
      <c r="K10" s="84"/>
      <c r="L10" s="84"/>
      <c r="M10" s="84"/>
      <c r="N10" s="84"/>
      <c r="O10" s="84"/>
      <c r="P10" s="84"/>
      <c r="Q10" s="84"/>
      <c r="R10" s="84"/>
      <c r="S10" s="84"/>
      <c r="T10" s="84"/>
      <c r="U10" s="84"/>
      <c r="V10" s="84"/>
      <c r="W10" s="4"/>
      <c r="X10" s="4"/>
      <c r="Y10" s="4"/>
      <c r="Z10" s="4"/>
    </row>
    <row r="11" spans="1:26" ht="33.950000000000003" customHeight="1">
      <c r="A11" s="85"/>
      <c r="B11" s="85"/>
      <c r="C11" s="85"/>
      <c r="D11" s="85"/>
      <c r="E11" s="85"/>
      <c r="F11" s="85"/>
      <c r="G11" s="85"/>
      <c r="H11" s="85"/>
      <c r="I11" s="85"/>
      <c r="J11" s="85"/>
      <c r="K11" s="85"/>
      <c r="L11" s="85"/>
      <c r="M11" s="85"/>
      <c r="N11" s="85"/>
      <c r="O11" s="85"/>
      <c r="P11" s="85"/>
      <c r="Q11" s="85"/>
      <c r="R11" s="85"/>
      <c r="S11" s="85"/>
      <c r="T11" s="85"/>
      <c r="U11" s="85"/>
      <c r="V11" s="85"/>
      <c r="W11" s="4"/>
      <c r="X11" s="4"/>
      <c r="Y11" s="4"/>
      <c r="Z11" s="4"/>
    </row>
    <row r="12" spans="1:26" ht="35.450000000000003" customHeight="1">
      <c r="A12" s="91">
        <v>2</v>
      </c>
      <c r="B12" s="86" t="str">
        <f>IF(C12="","",
IF('1. Punto de Partida'!$C$6="","",'1. Punto de Partida'!$C$6))</f>
        <v>Manejo de Emergencias y Desastres</v>
      </c>
      <c r="C12" s="86" t="s">
        <v>129</v>
      </c>
      <c r="D12" s="86" t="s">
        <v>130</v>
      </c>
      <c r="E12" s="86" t="s">
        <v>131</v>
      </c>
      <c r="F12" s="86" t="s">
        <v>513</v>
      </c>
      <c r="G12" s="86" t="s">
        <v>514</v>
      </c>
      <c r="H12" s="86" t="s">
        <v>125</v>
      </c>
      <c r="I12" s="86" t="s">
        <v>126</v>
      </c>
      <c r="J12" s="86" t="s">
        <v>127</v>
      </c>
      <c r="K12" s="87" t="str">
        <f>IFERROR(MID(J12,1,SEARCH(":",J12,1)-1),"")</f>
        <v>Rara vez</v>
      </c>
      <c r="L12" s="88">
        <f>IF(OR(K12="Rara vez",K12="Muy Baja"),0.2,
IF(OR(K12="Improbable",K12="Baja"),0.4,
IF(OR(K12="Posible",K12="Media"),0.6,
IF(OR(K12="Probable",K12="Alta"),0.8,
IF(OR(K12="Casi seguro",K12="Muy Alta"),1,"")))))</f>
        <v>0.2</v>
      </c>
      <c r="M12" s="89"/>
      <c r="N12" s="8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88">
        <f>IF(N12="Leve",0.2,
IF(N12="Menor",0.4,
IF(N12="Moderado",0.6,
IF(N12="Mayor",0.8,
IF(N12="Catastrófico",1,"")))))</f>
        <v>0.6</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0"/>
      <c r="R12" s="90"/>
      <c r="S12" s="90"/>
      <c r="T12" s="90"/>
      <c r="U12" s="86" t="str">
        <f>IF(S12="","","Cuatrimestral")</f>
        <v/>
      </c>
      <c r="V12" s="86"/>
      <c r="W12" s="4"/>
      <c r="X12" s="4"/>
      <c r="Y12" s="4"/>
      <c r="Z12" s="4"/>
    </row>
    <row r="13" spans="1:26" ht="47.1" customHeight="1">
      <c r="A13" s="84"/>
      <c r="B13" s="84"/>
      <c r="C13" s="84"/>
      <c r="D13" s="84"/>
      <c r="E13" s="84"/>
      <c r="F13" s="84"/>
      <c r="G13" s="84"/>
      <c r="H13" s="84"/>
      <c r="I13" s="84"/>
      <c r="J13" s="84"/>
      <c r="K13" s="84"/>
      <c r="L13" s="84"/>
      <c r="M13" s="84"/>
      <c r="N13" s="84"/>
      <c r="O13" s="84"/>
      <c r="P13" s="84"/>
      <c r="Q13" s="84"/>
      <c r="R13" s="84"/>
      <c r="S13" s="84"/>
      <c r="T13" s="84"/>
      <c r="U13" s="84"/>
      <c r="V13" s="84"/>
      <c r="W13" s="4"/>
      <c r="X13" s="4"/>
      <c r="Y13" s="4"/>
      <c r="Z13" s="4"/>
    </row>
    <row r="14" spans="1:26" ht="16.5" customHeight="1">
      <c r="A14" s="85"/>
      <c r="B14" s="85"/>
      <c r="C14" s="85"/>
      <c r="D14" s="85"/>
      <c r="E14" s="85"/>
      <c r="F14" s="85"/>
      <c r="G14" s="85"/>
      <c r="H14" s="85"/>
      <c r="I14" s="85"/>
      <c r="J14" s="85"/>
      <c r="K14" s="85"/>
      <c r="L14" s="85"/>
      <c r="M14" s="85"/>
      <c r="N14" s="85"/>
      <c r="O14" s="85"/>
      <c r="P14" s="85"/>
      <c r="Q14" s="85"/>
      <c r="R14" s="85"/>
      <c r="S14" s="85"/>
      <c r="T14" s="85"/>
      <c r="U14" s="85"/>
      <c r="V14" s="85"/>
      <c r="W14" s="4"/>
      <c r="X14" s="4"/>
      <c r="Y14" s="4"/>
      <c r="Z14" s="4"/>
    </row>
    <row r="15" spans="1:26" ht="35.1" customHeight="1">
      <c r="A15" s="91">
        <v>3</v>
      </c>
      <c r="B15" s="86" t="str">
        <f>IF(C15="","",
IF('1. Punto de Partida'!$C$6="","",'1. Punto de Partida'!$C$6))</f>
        <v>Manejo de Emergencias y Desastres</v>
      </c>
      <c r="C15" s="86" t="s">
        <v>132</v>
      </c>
      <c r="D15" s="86" t="s">
        <v>123</v>
      </c>
      <c r="E15" s="86" t="s">
        <v>133</v>
      </c>
      <c r="F15" s="86" t="s">
        <v>515</v>
      </c>
      <c r="G15" s="86" t="s">
        <v>516</v>
      </c>
      <c r="H15" s="86" t="s">
        <v>134</v>
      </c>
      <c r="I15" s="86" t="s">
        <v>126</v>
      </c>
      <c r="J15" s="86" t="s">
        <v>127</v>
      </c>
      <c r="K15" s="87" t="str">
        <f>IFERROR(MID(J15,1,SEARCH(":",J15,1)-1),"")</f>
        <v>Rara vez</v>
      </c>
      <c r="L15" s="88">
        <f>IF(OR(K15="Rara vez",K15="Muy Baja"),0.2,
IF(OR(K15="Improbable",K15="Baja"),0.4,
IF(OR(K15="Posible",K15="Media"),0.6,
IF(OR(K15="Probable",K15="Alta"),0.8,
IF(OR(K15="Casi seguro",K15="Muy Alta"),1,"")))))</f>
        <v>0.2</v>
      </c>
      <c r="M15" s="89"/>
      <c r="N15" s="8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88">
        <f>IF(N15="Leve",0.2,
IF(N15="Menor",0.4,
IF(N15="Moderado",0.6,
IF(N15="Mayor",0.8,
IF(N15="Catastrófico",1,"")))))</f>
        <v>0.6</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0"/>
      <c r="R15" s="90"/>
      <c r="S15" s="90"/>
      <c r="T15" s="90"/>
      <c r="U15" s="86" t="str">
        <f>IF(S15="","","Cuatrimestral")</f>
        <v/>
      </c>
      <c r="V15" s="86"/>
      <c r="W15" s="4"/>
      <c r="X15" s="4"/>
      <c r="Y15" s="4"/>
      <c r="Z15" s="4"/>
    </row>
    <row r="16" spans="1:26" ht="35.1" customHeight="1">
      <c r="A16" s="84"/>
      <c r="B16" s="84"/>
      <c r="C16" s="84"/>
      <c r="D16" s="84"/>
      <c r="E16" s="84"/>
      <c r="F16" s="84"/>
      <c r="G16" s="84"/>
      <c r="H16" s="84"/>
      <c r="I16" s="84"/>
      <c r="J16" s="84"/>
      <c r="K16" s="84"/>
      <c r="L16" s="84"/>
      <c r="M16" s="84"/>
      <c r="N16" s="84"/>
      <c r="O16" s="84"/>
      <c r="P16" s="84"/>
      <c r="Q16" s="84"/>
      <c r="R16" s="84"/>
      <c r="S16" s="84"/>
      <c r="T16" s="84"/>
      <c r="U16" s="84"/>
      <c r="V16" s="84"/>
      <c r="W16" s="4"/>
      <c r="X16" s="4"/>
      <c r="Y16" s="4"/>
      <c r="Z16" s="4"/>
    </row>
    <row r="17" spans="1:26" ht="35.1" customHeight="1">
      <c r="A17" s="85"/>
      <c r="B17" s="85"/>
      <c r="C17" s="85"/>
      <c r="D17" s="85"/>
      <c r="E17" s="85"/>
      <c r="F17" s="85"/>
      <c r="G17" s="85"/>
      <c r="H17" s="85"/>
      <c r="I17" s="85"/>
      <c r="J17" s="85"/>
      <c r="K17" s="85"/>
      <c r="L17" s="85"/>
      <c r="M17" s="85"/>
      <c r="N17" s="85"/>
      <c r="O17" s="85"/>
      <c r="P17" s="85"/>
      <c r="Q17" s="85"/>
      <c r="R17" s="85"/>
      <c r="S17" s="85"/>
      <c r="T17" s="85"/>
      <c r="U17" s="85"/>
      <c r="V17" s="85"/>
      <c r="W17" s="4"/>
      <c r="X17" s="4"/>
      <c r="Y17" s="4"/>
      <c r="Z17" s="4"/>
    </row>
    <row r="18" spans="1:26" ht="16.5" customHeight="1">
      <c r="A18" s="91">
        <v>4</v>
      </c>
      <c r="B18" s="86" t="str">
        <f>IF(C18="","",
IF('1. Punto de Partida'!$C$6="","",'1. Punto de Partida'!$C$6))</f>
        <v>Manejo de Emergencias y Desastres</v>
      </c>
      <c r="C18" s="86" t="s">
        <v>135</v>
      </c>
      <c r="D18" s="86" t="s">
        <v>123</v>
      </c>
      <c r="E18" s="86" t="s">
        <v>137</v>
      </c>
      <c r="F18" s="86" t="s">
        <v>136</v>
      </c>
      <c r="G18" s="86" t="s">
        <v>521</v>
      </c>
      <c r="H18" s="86" t="s">
        <v>138</v>
      </c>
      <c r="I18" s="86" t="s">
        <v>126</v>
      </c>
      <c r="J18" s="86" t="s">
        <v>139</v>
      </c>
      <c r="K18" s="87" t="str">
        <f>IFERROR(MID(J18,1,SEARCH(":",J18,1)-1),"")</f>
        <v>Baja</v>
      </c>
      <c r="L18" s="88">
        <f>IF(OR(K18="Rara vez",K18="Muy Baja"),0.2,
IF(OR(K18="Improbable",K18="Baja"),0.4,
IF(OR(K18="Posible",K18="Media"),0.6,
IF(OR(K18="Probable",K18="Alta"),0.8,
IF(OR(K18="Casi seguro",K18="Muy Alta"),1,"")))))</f>
        <v>0.4</v>
      </c>
      <c r="M18" s="89" t="s">
        <v>140</v>
      </c>
      <c r="N18" s="8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Leve</v>
      </c>
      <c r="O18" s="88">
        <f>IF(N18="Leve",0.2,
IF(N18="Menor",0.4,
IF(N18="Moderado",0.6,
IF(N18="Mayor",0.8,
IF(N18="Catastrófico",1,"")))))</f>
        <v>0.2</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Bajo</v>
      </c>
      <c r="Q18" s="90" t="s">
        <v>141</v>
      </c>
      <c r="R18" s="90" t="s">
        <v>142</v>
      </c>
      <c r="S18" s="90">
        <v>100</v>
      </c>
      <c r="T18" s="90" t="s">
        <v>143</v>
      </c>
      <c r="U18" s="86" t="str">
        <f>IF(S18="","","Cuatrimestral")</f>
        <v>Cuatrimestral</v>
      </c>
      <c r="V18" s="86" t="s">
        <v>144</v>
      </c>
      <c r="W18" s="4"/>
      <c r="X18" s="4"/>
      <c r="Y18" s="4"/>
      <c r="Z18" s="4"/>
    </row>
    <row r="19" spans="1:26" ht="15" customHeight="1">
      <c r="A19" s="84"/>
      <c r="B19" s="84"/>
      <c r="C19" s="84"/>
      <c r="D19" s="84"/>
      <c r="E19" s="84"/>
      <c r="F19" s="84"/>
      <c r="G19" s="84"/>
      <c r="H19" s="84"/>
      <c r="I19" s="84"/>
      <c r="J19" s="84"/>
      <c r="K19" s="84"/>
      <c r="L19" s="84"/>
      <c r="M19" s="84"/>
      <c r="N19" s="84"/>
      <c r="O19" s="84"/>
      <c r="P19" s="84"/>
      <c r="Q19" s="84"/>
      <c r="R19" s="84"/>
      <c r="S19" s="84"/>
      <c r="T19" s="84"/>
      <c r="U19" s="84"/>
      <c r="V19" s="84"/>
      <c r="W19" s="4"/>
      <c r="X19" s="4"/>
      <c r="Y19" s="4"/>
      <c r="Z19" s="4"/>
    </row>
    <row r="20" spans="1:26" ht="15" customHeight="1">
      <c r="A20" s="85"/>
      <c r="B20" s="85"/>
      <c r="C20" s="85"/>
      <c r="D20" s="85"/>
      <c r="E20" s="85"/>
      <c r="F20" s="85"/>
      <c r="G20" s="85"/>
      <c r="H20" s="85"/>
      <c r="I20" s="85"/>
      <c r="J20" s="85"/>
      <c r="K20" s="85"/>
      <c r="L20" s="85"/>
      <c r="M20" s="85"/>
      <c r="N20" s="85"/>
      <c r="O20" s="85"/>
      <c r="P20" s="85"/>
      <c r="Q20" s="85"/>
      <c r="R20" s="85"/>
      <c r="S20" s="85"/>
      <c r="T20" s="85"/>
      <c r="U20" s="85"/>
      <c r="V20" s="85"/>
      <c r="W20" s="4"/>
      <c r="X20" s="4"/>
      <c r="Y20" s="4"/>
      <c r="Z20" s="4"/>
    </row>
    <row r="21" spans="1:26" ht="33.6" customHeight="1">
      <c r="A21" s="91">
        <v>5</v>
      </c>
      <c r="B21" s="86" t="str">
        <f>IF(C21="","",
IF('1. Punto de Partida'!$C$6="","",'1. Punto de Partida'!$C$6))</f>
        <v>Manejo de Emergencias y Desastres</v>
      </c>
      <c r="C21" s="86" t="s">
        <v>145</v>
      </c>
      <c r="D21" s="86" t="s">
        <v>123</v>
      </c>
      <c r="E21" s="86" t="s">
        <v>517</v>
      </c>
      <c r="F21" s="86" t="s">
        <v>146</v>
      </c>
      <c r="G21" s="86" t="s">
        <v>518</v>
      </c>
      <c r="H21" s="86" t="s">
        <v>134</v>
      </c>
      <c r="I21" s="86" t="s">
        <v>126</v>
      </c>
      <c r="J21" s="86" t="s">
        <v>127</v>
      </c>
      <c r="K21" s="87" t="str">
        <f>IFERROR(MID(J21,1,SEARCH(":",J21,1)-1),"")</f>
        <v>Rara vez</v>
      </c>
      <c r="L21" s="88">
        <f>IF(OR(K21="Rara vez",K21="Muy Baja"),0.2,
IF(OR(K21="Improbable",K21="Baja"),0.4,
IF(OR(K21="Posible",K21="Media"),0.6,
IF(OR(K21="Probable",K21="Alta"),0.8,
IF(OR(K21="Casi seguro",K21="Muy Alta"),1,"")))))</f>
        <v>0.2</v>
      </c>
      <c r="M21" s="89"/>
      <c r="N21" s="8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88">
        <f>IF(N21="Leve",0.2,
IF(N21="Menor",0.4,
IF(N21="Moderado",0.6,
IF(N21="Mayor",0.8,
IF(N21="Catastrófico",1,"")))))</f>
        <v>0.6</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0"/>
      <c r="R21" s="90"/>
      <c r="S21" s="90"/>
      <c r="T21" s="90"/>
      <c r="U21" s="86" t="str">
        <f>IF(S21="","","Cuatrimestral")</f>
        <v/>
      </c>
      <c r="V21" s="86"/>
      <c r="W21" s="4"/>
      <c r="X21" s="4"/>
      <c r="Y21" s="4"/>
      <c r="Z21" s="4"/>
    </row>
    <row r="22" spans="1:26" ht="33.6" customHeight="1">
      <c r="A22" s="84"/>
      <c r="B22" s="84"/>
      <c r="C22" s="84"/>
      <c r="D22" s="84"/>
      <c r="E22" s="84"/>
      <c r="F22" s="84"/>
      <c r="G22" s="84"/>
      <c r="H22" s="84"/>
      <c r="I22" s="84"/>
      <c r="J22" s="84"/>
      <c r="K22" s="84"/>
      <c r="L22" s="84"/>
      <c r="M22" s="84"/>
      <c r="N22" s="84"/>
      <c r="O22" s="84"/>
      <c r="P22" s="84"/>
      <c r="Q22" s="84"/>
      <c r="R22" s="84"/>
      <c r="S22" s="84"/>
      <c r="T22" s="84"/>
      <c r="U22" s="84"/>
      <c r="V22" s="84"/>
      <c r="W22" s="4"/>
      <c r="X22" s="4"/>
      <c r="Y22" s="4"/>
      <c r="Z22" s="4"/>
    </row>
    <row r="23" spans="1:26" ht="33.6" customHeight="1">
      <c r="A23" s="85"/>
      <c r="B23" s="85"/>
      <c r="C23" s="85"/>
      <c r="D23" s="85"/>
      <c r="E23" s="85"/>
      <c r="F23" s="85"/>
      <c r="G23" s="85"/>
      <c r="H23" s="85"/>
      <c r="I23" s="85"/>
      <c r="J23" s="85"/>
      <c r="K23" s="85"/>
      <c r="L23" s="85"/>
      <c r="M23" s="85"/>
      <c r="N23" s="85"/>
      <c r="O23" s="85"/>
      <c r="P23" s="85"/>
      <c r="Q23" s="85"/>
      <c r="R23" s="85"/>
      <c r="S23" s="85"/>
      <c r="T23" s="85"/>
      <c r="U23" s="85"/>
      <c r="V23" s="85"/>
      <c r="W23" s="4"/>
      <c r="X23" s="4"/>
      <c r="Y23" s="4"/>
      <c r="Z23" s="4"/>
    </row>
    <row r="24" spans="1:26" ht="28.5" customHeight="1">
      <c r="A24" s="91">
        <v>6</v>
      </c>
      <c r="B24" s="86" t="str">
        <f>IF(C24="","",
IF('1. Punto de Partida'!$C$6="","",'1. Punto de Partida'!$C$6))</f>
        <v>Manejo de Emergencias y Desastres</v>
      </c>
      <c r="C24" s="86" t="s">
        <v>122</v>
      </c>
      <c r="D24" s="86" t="s">
        <v>123</v>
      </c>
      <c r="E24" s="86" t="s">
        <v>524</v>
      </c>
      <c r="F24" s="86" t="s">
        <v>523</v>
      </c>
      <c r="G24" s="86" t="s">
        <v>522</v>
      </c>
      <c r="H24" s="86" t="s">
        <v>147</v>
      </c>
      <c r="I24" s="86" t="s">
        <v>126</v>
      </c>
      <c r="J24" s="86" t="s">
        <v>148</v>
      </c>
      <c r="K24" s="87" t="str">
        <f>IFERROR(MID(J24,1,SEARCH(":",J24,1)-1),"")</f>
        <v>Media</v>
      </c>
      <c r="L24" s="88">
        <f>IF(OR(K24="Rara vez",K24="Muy Baja"),0.2,
IF(OR(K24="Improbable",K24="Baja"),0.4,
IF(OR(K24="Posible",K24="Media"),0.6,
IF(OR(K24="Probable",K24="Alta"),0.8,
IF(OR(K24="Casi seguro",K24="Muy Alta"),1,"")))))</f>
        <v>0.6</v>
      </c>
      <c r="M24" s="89" t="s">
        <v>149</v>
      </c>
      <c r="N24" s="8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8">
        <f>IF(N24="Leve",0.2,
IF(N24="Menor",0.4,
IF(N24="Moderado",0.6,
IF(N24="Mayor",0.8,
IF(N24="Catastrófico",1,"")))))</f>
        <v>0.6</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90" t="s">
        <v>150</v>
      </c>
      <c r="R24" s="90" t="s">
        <v>151</v>
      </c>
      <c r="S24" s="90">
        <v>100</v>
      </c>
      <c r="T24" s="90" t="s">
        <v>143</v>
      </c>
      <c r="U24" s="86" t="str">
        <f>IF(S24="","","Cuatrimestral")</f>
        <v>Cuatrimestral</v>
      </c>
      <c r="V24" s="86" t="s">
        <v>152</v>
      </c>
      <c r="W24" s="4"/>
      <c r="X24" s="4"/>
      <c r="Y24" s="4"/>
      <c r="Z24" s="4"/>
    </row>
    <row r="25" spans="1:26" ht="28.5" customHeight="1">
      <c r="A25" s="84"/>
      <c r="B25" s="84"/>
      <c r="C25" s="84"/>
      <c r="D25" s="84"/>
      <c r="E25" s="84"/>
      <c r="F25" s="84"/>
      <c r="G25" s="84"/>
      <c r="H25" s="84"/>
      <c r="I25" s="84"/>
      <c r="J25" s="84"/>
      <c r="K25" s="84"/>
      <c r="L25" s="84"/>
      <c r="M25" s="84"/>
      <c r="N25" s="84"/>
      <c r="O25" s="84"/>
      <c r="P25" s="84"/>
      <c r="Q25" s="84"/>
      <c r="R25" s="84"/>
      <c r="S25" s="84"/>
      <c r="T25" s="84"/>
      <c r="U25" s="84"/>
      <c r="V25" s="84"/>
      <c r="W25" s="4"/>
      <c r="X25" s="4"/>
      <c r="Y25" s="4"/>
      <c r="Z25" s="4"/>
    </row>
    <row r="26" spans="1:26" ht="28.5" customHeight="1">
      <c r="A26" s="85"/>
      <c r="B26" s="85"/>
      <c r="C26" s="85"/>
      <c r="D26" s="85"/>
      <c r="E26" s="85"/>
      <c r="F26" s="85"/>
      <c r="G26" s="85"/>
      <c r="H26" s="85"/>
      <c r="I26" s="85"/>
      <c r="J26" s="85"/>
      <c r="K26" s="85"/>
      <c r="L26" s="85"/>
      <c r="M26" s="85"/>
      <c r="N26" s="85"/>
      <c r="O26" s="85"/>
      <c r="P26" s="85"/>
      <c r="Q26" s="85"/>
      <c r="R26" s="85"/>
      <c r="S26" s="85"/>
      <c r="T26" s="85"/>
      <c r="U26" s="85"/>
      <c r="V26" s="85"/>
      <c r="W26" s="4"/>
      <c r="X26" s="4"/>
      <c r="Y26" s="4"/>
      <c r="Z26" s="4"/>
    </row>
    <row r="27" spans="1:26" ht="28.5" customHeight="1">
      <c r="A27" s="91">
        <v>7</v>
      </c>
      <c r="B27" s="86" t="str">
        <f>IF(C27="","",
IF('1. Punto de Partida'!$C$6="","",'1. Punto de Partida'!$C$6))</f>
        <v/>
      </c>
      <c r="C27" s="86"/>
      <c r="D27" s="86"/>
      <c r="E27" s="86"/>
      <c r="F27" s="86"/>
      <c r="G27" s="86"/>
      <c r="H27" s="86"/>
      <c r="I27" s="86"/>
      <c r="J27" s="86"/>
      <c r="K27" s="87" t="str">
        <f>IFERROR(MID(J27,1,SEARCH(":",J27,1)-1),"")</f>
        <v/>
      </c>
      <c r="L27" s="88" t="str">
        <f>IF(OR(K27="Rara vez",K27="Muy Baja"),0.2,
IF(OR(K27="Improbable",K27="Baja"),0.4,
IF(OR(K27="Posible",K27="Media"),0.6,
IF(OR(K27="Probable",K27="Alta"),0.8,
IF(OR(K27="Casi seguro",K27="Muy Alta"),1,"")))))</f>
        <v/>
      </c>
      <c r="M27" s="89"/>
      <c r="N27" s="8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88" t="str">
        <f>IF(N27="Leve",0.2,
IF(N27="Menor",0.4,
IF(N27="Moderado",0.6,
IF(N27="Mayor",0.8,
IF(N27="Catastrófico",1,"")))))</f>
        <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90"/>
      <c r="R27" s="90"/>
      <c r="S27" s="90"/>
      <c r="T27" s="90"/>
      <c r="U27" s="86" t="str">
        <f>IF(S27="","","Cuatrimestral")</f>
        <v/>
      </c>
      <c r="V27" s="86"/>
      <c r="W27" s="4"/>
      <c r="X27" s="4"/>
      <c r="Y27" s="4"/>
      <c r="Z27" s="4"/>
    </row>
    <row r="28" spans="1:26" ht="15" customHeight="1">
      <c r="A28" s="84"/>
      <c r="B28" s="84"/>
      <c r="C28" s="84"/>
      <c r="D28" s="84"/>
      <c r="E28" s="84"/>
      <c r="F28" s="84"/>
      <c r="G28" s="84"/>
      <c r="H28" s="84"/>
      <c r="I28" s="84"/>
      <c r="J28" s="84"/>
      <c r="K28" s="84"/>
      <c r="L28" s="84"/>
      <c r="M28" s="84"/>
      <c r="N28" s="84"/>
      <c r="O28" s="84"/>
      <c r="P28" s="84"/>
      <c r="Q28" s="84"/>
      <c r="R28" s="84"/>
      <c r="S28" s="84"/>
      <c r="T28" s="84"/>
      <c r="U28" s="84"/>
      <c r="V28" s="84"/>
      <c r="W28" s="4"/>
      <c r="X28" s="4"/>
      <c r="Y28" s="4"/>
      <c r="Z28" s="4"/>
    </row>
    <row r="29" spans="1:26" ht="15" customHeight="1">
      <c r="A29" s="85"/>
      <c r="B29" s="85"/>
      <c r="C29" s="85"/>
      <c r="D29" s="85"/>
      <c r="E29" s="85"/>
      <c r="F29" s="85"/>
      <c r="G29" s="85"/>
      <c r="H29" s="85"/>
      <c r="I29" s="85"/>
      <c r="J29" s="85"/>
      <c r="K29" s="85"/>
      <c r="L29" s="85"/>
      <c r="M29" s="85"/>
      <c r="N29" s="85"/>
      <c r="O29" s="85"/>
      <c r="P29" s="85"/>
      <c r="Q29" s="85"/>
      <c r="R29" s="85"/>
      <c r="S29" s="85"/>
      <c r="T29" s="85"/>
      <c r="U29" s="85"/>
      <c r="V29" s="85"/>
      <c r="W29" s="4"/>
      <c r="X29" s="4"/>
      <c r="Y29" s="4"/>
      <c r="Z29" s="4"/>
    </row>
    <row r="30" spans="1:26" ht="16.5" customHeight="1">
      <c r="A30" s="91">
        <v>8</v>
      </c>
      <c r="B30" s="86" t="str">
        <f>IF(C30="","",
IF('1. Punto de Partida'!$C$6="","",'1. Punto de Partida'!$C$6))</f>
        <v/>
      </c>
      <c r="C30" s="86"/>
      <c r="D30" s="86"/>
      <c r="E30" s="86"/>
      <c r="F30" s="86"/>
      <c r="G30" s="86"/>
      <c r="H30" s="86"/>
      <c r="I30" s="86"/>
      <c r="J30" s="86"/>
      <c r="K30" s="87" t="str">
        <f>IFERROR(MID(J30,1,SEARCH(":",J30,1)-1),"")</f>
        <v/>
      </c>
      <c r="L30" s="88" t="str">
        <f>IF(OR(K30="Rara vez",K30="Muy Baja"),0.2,
IF(OR(K30="Improbable",K30="Baja"),0.4,
IF(OR(K30="Posible",K30="Media"),0.6,
IF(OR(K30="Probable",K30="Alta"),0.8,
IF(OR(K30="Casi seguro",K30="Muy Alta"),1,"")))))</f>
        <v/>
      </c>
      <c r="M30" s="89"/>
      <c r="N30" s="8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8" t="str">
        <f>IF(N30="Leve",0.2,
IF(N30="Menor",0.4,
IF(N30="Moderado",0.6,
IF(N30="Mayor",0.8,
IF(N30="Catastrófico",1,"")))))</f>
        <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0"/>
      <c r="R30" s="90"/>
      <c r="S30" s="90"/>
      <c r="T30" s="90"/>
      <c r="U30" s="86" t="str">
        <f>IF(S30="","","Cuatrimestral")</f>
        <v/>
      </c>
      <c r="V30" s="86"/>
      <c r="W30" s="4"/>
      <c r="X30" s="4"/>
      <c r="Y30" s="4"/>
      <c r="Z30" s="4"/>
    </row>
    <row r="31" spans="1:26" ht="15" customHeight="1">
      <c r="A31" s="84"/>
      <c r="B31" s="84"/>
      <c r="C31" s="84"/>
      <c r="D31" s="84"/>
      <c r="E31" s="84"/>
      <c r="F31" s="84"/>
      <c r="G31" s="84"/>
      <c r="H31" s="84"/>
      <c r="I31" s="84"/>
      <c r="J31" s="84"/>
      <c r="K31" s="84"/>
      <c r="L31" s="84"/>
      <c r="M31" s="84"/>
      <c r="N31" s="84"/>
      <c r="O31" s="84"/>
      <c r="P31" s="84"/>
      <c r="Q31" s="84"/>
      <c r="R31" s="84"/>
      <c r="S31" s="84"/>
      <c r="T31" s="84"/>
      <c r="U31" s="84"/>
      <c r="V31" s="84"/>
      <c r="W31" s="4"/>
      <c r="X31" s="4"/>
      <c r="Y31" s="4"/>
      <c r="Z31" s="4"/>
    </row>
    <row r="32" spans="1:26" ht="15" customHeight="1">
      <c r="A32" s="85"/>
      <c r="B32" s="85"/>
      <c r="C32" s="85"/>
      <c r="D32" s="85"/>
      <c r="E32" s="85"/>
      <c r="F32" s="85"/>
      <c r="G32" s="85"/>
      <c r="H32" s="85"/>
      <c r="I32" s="85"/>
      <c r="J32" s="85"/>
      <c r="K32" s="85"/>
      <c r="L32" s="85"/>
      <c r="M32" s="85"/>
      <c r="N32" s="85"/>
      <c r="O32" s="85"/>
      <c r="P32" s="85"/>
      <c r="Q32" s="85"/>
      <c r="R32" s="85"/>
      <c r="S32" s="85"/>
      <c r="T32" s="85"/>
      <c r="U32" s="85"/>
      <c r="V32" s="85"/>
      <c r="W32" s="4"/>
      <c r="X32" s="4"/>
      <c r="Y32" s="4"/>
      <c r="Z32" s="4"/>
    </row>
    <row r="33" spans="1:26" ht="16.5" customHeight="1">
      <c r="A33" s="91">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9"/>
      <c r="N33" s="8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0"/>
      <c r="R33" s="90"/>
      <c r="S33" s="90"/>
      <c r="T33" s="90"/>
      <c r="U33" s="86" t="str">
        <f>IF(S33="","","Cuatrimestral")</f>
        <v/>
      </c>
      <c r="V33" s="86"/>
      <c r="W33" s="4"/>
      <c r="X33" s="4"/>
      <c r="Y33" s="4"/>
      <c r="Z33" s="4"/>
    </row>
    <row r="34" spans="1:26" ht="15" customHeight="1">
      <c r="A34" s="84"/>
      <c r="B34" s="84"/>
      <c r="C34" s="84"/>
      <c r="D34" s="84"/>
      <c r="E34" s="84"/>
      <c r="F34" s="84"/>
      <c r="G34" s="84"/>
      <c r="H34" s="84"/>
      <c r="I34" s="84"/>
      <c r="J34" s="84"/>
      <c r="K34" s="84"/>
      <c r="L34" s="84"/>
      <c r="M34" s="84"/>
      <c r="N34" s="84"/>
      <c r="O34" s="84"/>
      <c r="P34" s="84"/>
      <c r="Q34" s="84"/>
      <c r="R34" s="84"/>
      <c r="S34" s="84"/>
      <c r="T34" s="84"/>
      <c r="U34" s="84"/>
      <c r="V34" s="84"/>
      <c r="W34" s="4"/>
      <c r="X34" s="4"/>
      <c r="Y34" s="4"/>
      <c r="Z34" s="4"/>
    </row>
    <row r="35" spans="1:26" ht="15" customHeight="1">
      <c r="A35" s="85"/>
      <c r="B35" s="85"/>
      <c r="C35" s="85"/>
      <c r="D35" s="85"/>
      <c r="E35" s="85"/>
      <c r="F35" s="85"/>
      <c r="G35" s="85"/>
      <c r="H35" s="85"/>
      <c r="I35" s="85"/>
      <c r="J35" s="85"/>
      <c r="K35" s="85"/>
      <c r="L35" s="85"/>
      <c r="M35" s="85"/>
      <c r="N35" s="85"/>
      <c r="O35" s="85"/>
      <c r="P35" s="85"/>
      <c r="Q35" s="85"/>
      <c r="R35" s="85"/>
      <c r="S35" s="85"/>
      <c r="T35" s="85"/>
      <c r="U35" s="85"/>
      <c r="V35" s="85"/>
      <c r="W35" s="4"/>
      <c r="X35" s="4"/>
      <c r="Y35" s="4"/>
      <c r="Z35" s="4"/>
    </row>
    <row r="36" spans="1:26" ht="16.5" customHeight="1">
      <c r="A36" s="91">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9"/>
      <c r="N36" s="8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0"/>
      <c r="R36" s="90"/>
      <c r="S36" s="90"/>
      <c r="T36" s="90"/>
      <c r="U36" s="86" t="str">
        <f>IF(S36="","","Cuatrimestral")</f>
        <v/>
      </c>
      <c r="V36" s="86"/>
      <c r="W36" s="4"/>
      <c r="X36" s="4"/>
      <c r="Y36" s="4"/>
      <c r="Z36" s="4"/>
    </row>
    <row r="37" spans="1:26" ht="15" customHeight="1">
      <c r="A37" s="84"/>
      <c r="B37" s="84"/>
      <c r="C37" s="84"/>
      <c r="D37" s="84"/>
      <c r="E37" s="84"/>
      <c r="F37" s="84"/>
      <c r="G37" s="84"/>
      <c r="H37" s="84"/>
      <c r="I37" s="84"/>
      <c r="J37" s="84"/>
      <c r="K37" s="84"/>
      <c r="L37" s="84"/>
      <c r="M37" s="84"/>
      <c r="N37" s="84"/>
      <c r="O37" s="84"/>
      <c r="P37" s="84"/>
      <c r="Q37" s="84"/>
      <c r="R37" s="84"/>
      <c r="S37" s="84"/>
      <c r="T37" s="84"/>
      <c r="U37" s="84"/>
      <c r="V37" s="84"/>
      <c r="W37" s="4"/>
      <c r="X37" s="4"/>
      <c r="Y37" s="4"/>
      <c r="Z37" s="4"/>
    </row>
    <row r="38" spans="1:26" ht="15" customHeight="1">
      <c r="A38" s="85"/>
      <c r="B38" s="85"/>
      <c r="C38" s="85"/>
      <c r="D38" s="85"/>
      <c r="E38" s="85"/>
      <c r="F38" s="85"/>
      <c r="G38" s="85"/>
      <c r="H38" s="85"/>
      <c r="I38" s="85"/>
      <c r="J38" s="85"/>
      <c r="K38" s="85"/>
      <c r="L38" s="85"/>
      <c r="M38" s="85"/>
      <c r="N38" s="85"/>
      <c r="O38" s="85"/>
      <c r="P38" s="85"/>
      <c r="Q38" s="85"/>
      <c r="R38" s="85"/>
      <c r="S38" s="85"/>
      <c r="T38" s="85"/>
      <c r="U38" s="85"/>
      <c r="V38" s="85"/>
      <c r="W38" s="4"/>
      <c r="X38" s="4"/>
      <c r="Y38" s="4"/>
      <c r="Z38" s="4"/>
    </row>
    <row r="39" spans="1:26" ht="16.5" customHeight="1">
      <c r="A39" s="91">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9"/>
      <c r="N39" s="8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0"/>
      <c r="R39" s="90"/>
      <c r="S39" s="90"/>
      <c r="T39" s="90"/>
      <c r="U39" s="86" t="str">
        <f>IF(S39="","","Cuatrimestral")</f>
        <v/>
      </c>
      <c r="V39" s="86"/>
      <c r="W39" s="4"/>
      <c r="X39" s="4"/>
      <c r="Y39" s="4"/>
      <c r="Z39" s="4"/>
    </row>
    <row r="40" spans="1:26" ht="15" customHeight="1">
      <c r="A40" s="84"/>
      <c r="B40" s="84"/>
      <c r="C40" s="84"/>
      <c r="D40" s="84"/>
      <c r="E40" s="84"/>
      <c r="F40" s="84"/>
      <c r="G40" s="84"/>
      <c r="H40" s="84"/>
      <c r="I40" s="84"/>
      <c r="J40" s="84"/>
      <c r="K40" s="84"/>
      <c r="L40" s="84"/>
      <c r="M40" s="84"/>
      <c r="N40" s="84"/>
      <c r="O40" s="84"/>
      <c r="P40" s="84"/>
      <c r="Q40" s="84"/>
      <c r="R40" s="84"/>
      <c r="S40" s="84"/>
      <c r="T40" s="84"/>
      <c r="U40" s="84"/>
      <c r="V40" s="84"/>
      <c r="W40" s="4"/>
      <c r="X40" s="4"/>
      <c r="Y40" s="4"/>
      <c r="Z40" s="4"/>
    </row>
    <row r="41" spans="1:26" ht="15" customHeight="1">
      <c r="A41" s="85"/>
      <c r="B41" s="85"/>
      <c r="C41" s="85"/>
      <c r="D41" s="85"/>
      <c r="E41" s="85"/>
      <c r="F41" s="85"/>
      <c r="G41" s="85"/>
      <c r="H41" s="85"/>
      <c r="I41" s="85"/>
      <c r="J41" s="85"/>
      <c r="K41" s="85"/>
      <c r="L41" s="85"/>
      <c r="M41" s="85"/>
      <c r="N41" s="85"/>
      <c r="O41" s="85"/>
      <c r="P41" s="85"/>
      <c r="Q41" s="85"/>
      <c r="R41" s="85"/>
      <c r="S41" s="85"/>
      <c r="T41" s="85"/>
      <c r="U41" s="85"/>
      <c r="V41" s="85"/>
      <c r="W41" s="4"/>
      <c r="X41" s="4"/>
      <c r="Y41" s="4"/>
      <c r="Z41" s="4"/>
    </row>
    <row r="42" spans="1:26" ht="16.5" customHeight="1">
      <c r="A42" s="91">
        <v>12</v>
      </c>
      <c r="B42" s="86" t="str">
        <f>IF(C42="","",
IF('1. Punto de Partida'!$C$6="","",'1. Punto de Partida'!$C$6))</f>
        <v/>
      </c>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9"/>
      <c r="N42" s="8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0"/>
      <c r="R42" s="90"/>
      <c r="S42" s="90"/>
      <c r="T42" s="90"/>
      <c r="U42" s="86" t="str">
        <f>IF(S42="","","Cuatrimestral")</f>
        <v/>
      </c>
      <c r="V42" s="86"/>
      <c r="W42" s="4"/>
      <c r="X42" s="4"/>
      <c r="Y42" s="4"/>
      <c r="Z42" s="4"/>
    </row>
    <row r="43" spans="1:26" ht="15" customHeight="1">
      <c r="A43" s="84"/>
      <c r="B43" s="84"/>
      <c r="C43" s="84"/>
      <c r="D43" s="84"/>
      <c r="E43" s="84"/>
      <c r="F43" s="84"/>
      <c r="G43" s="84"/>
      <c r="H43" s="84"/>
      <c r="I43" s="84"/>
      <c r="J43" s="84"/>
      <c r="K43" s="84"/>
      <c r="L43" s="84"/>
      <c r="M43" s="84"/>
      <c r="N43" s="84"/>
      <c r="O43" s="84"/>
      <c r="P43" s="84"/>
      <c r="Q43" s="84"/>
      <c r="R43" s="84"/>
      <c r="S43" s="84"/>
      <c r="T43" s="84"/>
      <c r="U43" s="84"/>
      <c r="V43" s="84"/>
      <c r="W43" s="4"/>
      <c r="X43" s="4"/>
      <c r="Y43" s="4"/>
      <c r="Z43" s="4"/>
    </row>
    <row r="44" spans="1:26" ht="15" customHeight="1">
      <c r="A44" s="85"/>
      <c r="B44" s="85"/>
      <c r="C44" s="85"/>
      <c r="D44" s="85"/>
      <c r="E44" s="85"/>
      <c r="F44" s="85"/>
      <c r="G44" s="85"/>
      <c r="H44" s="85"/>
      <c r="I44" s="85"/>
      <c r="J44" s="85"/>
      <c r="K44" s="85"/>
      <c r="L44" s="85"/>
      <c r="M44" s="85"/>
      <c r="N44" s="85"/>
      <c r="O44" s="85"/>
      <c r="P44" s="85"/>
      <c r="Q44" s="85"/>
      <c r="R44" s="85"/>
      <c r="S44" s="85"/>
      <c r="T44" s="85"/>
      <c r="U44" s="85"/>
      <c r="V44" s="85"/>
      <c r="W44" s="4"/>
      <c r="X44" s="4"/>
      <c r="Y44" s="4"/>
      <c r="Z44" s="4"/>
    </row>
    <row r="45" spans="1:26" ht="16.5" customHeight="1">
      <c r="A45" s="91">
        <v>13</v>
      </c>
      <c r="B45" s="86" t="str">
        <f>IF(C45="","",
IF('1. Punto de Partida'!$C$6="","",'1. Punto de Partida'!$C$6))</f>
        <v/>
      </c>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9"/>
      <c r="N45" s="8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0"/>
      <c r="R45" s="90"/>
      <c r="S45" s="90"/>
      <c r="T45" s="90"/>
      <c r="U45" s="86" t="str">
        <f>IF(S45="","","Cuatrimestral")</f>
        <v/>
      </c>
      <c r="V45" s="86"/>
      <c r="W45" s="4"/>
      <c r="X45" s="4"/>
      <c r="Y45" s="4"/>
      <c r="Z45" s="4"/>
    </row>
    <row r="46" spans="1:26" ht="15" customHeight="1">
      <c r="A46" s="84"/>
      <c r="B46" s="84"/>
      <c r="C46" s="84"/>
      <c r="D46" s="84"/>
      <c r="E46" s="84"/>
      <c r="F46" s="84"/>
      <c r="G46" s="84"/>
      <c r="H46" s="84"/>
      <c r="I46" s="84"/>
      <c r="J46" s="84"/>
      <c r="K46" s="84"/>
      <c r="L46" s="84"/>
      <c r="M46" s="84"/>
      <c r="N46" s="84"/>
      <c r="O46" s="84"/>
      <c r="P46" s="84"/>
      <c r="Q46" s="84"/>
      <c r="R46" s="84"/>
      <c r="S46" s="84"/>
      <c r="T46" s="84"/>
      <c r="U46" s="84"/>
      <c r="V46" s="84"/>
      <c r="W46" s="4"/>
      <c r="X46" s="4"/>
      <c r="Y46" s="4"/>
      <c r="Z46" s="4"/>
    </row>
    <row r="47" spans="1:26" ht="15" customHeight="1">
      <c r="A47" s="85"/>
      <c r="B47" s="85"/>
      <c r="C47" s="85"/>
      <c r="D47" s="85"/>
      <c r="E47" s="85"/>
      <c r="F47" s="85"/>
      <c r="G47" s="85"/>
      <c r="H47" s="85"/>
      <c r="I47" s="85"/>
      <c r="J47" s="85"/>
      <c r="K47" s="85"/>
      <c r="L47" s="85"/>
      <c r="M47" s="85"/>
      <c r="N47" s="85"/>
      <c r="O47" s="85"/>
      <c r="P47" s="85"/>
      <c r="Q47" s="85"/>
      <c r="R47" s="85"/>
      <c r="S47" s="85"/>
      <c r="T47" s="85"/>
      <c r="U47" s="85"/>
      <c r="V47" s="85"/>
      <c r="W47" s="4"/>
      <c r="X47" s="4"/>
      <c r="Y47" s="4"/>
      <c r="Z47" s="4"/>
    </row>
    <row r="48" spans="1:26" ht="16.5" customHeight="1">
      <c r="A48" s="91">
        <v>14</v>
      </c>
      <c r="B48" s="86" t="str">
        <f>IF(C48="","",
IF('1. Punto de Partida'!$C$6="","",'1. Punto de Partida'!$C$6))</f>
        <v/>
      </c>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9"/>
      <c r="N48" s="8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0"/>
      <c r="R48" s="90"/>
      <c r="S48" s="90"/>
      <c r="T48" s="90"/>
      <c r="U48" s="86" t="str">
        <f>IF(S48="","","Cuatrimestral")</f>
        <v/>
      </c>
      <c r="V48" s="86"/>
      <c r="W48" s="4"/>
      <c r="X48" s="4"/>
      <c r="Y48" s="4"/>
      <c r="Z48" s="4"/>
    </row>
    <row r="49" spans="1:26" ht="15" customHeight="1">
      <c r="A49" s="84"/>
      <c r="B49" s="84"/>
      <c r="C49" s="84"/>
      <c r="D49" s="84"/>
      <c r="E49" s="84"/>
      <c r="F49" s="84"/>
      <c r="G49" s="84"/>
      <c r="H49" s="84"/>
      <c r="I49" s="84"/>
      <c r="J49" s="84"/>
      <c r="K49" s="84"/>
      <c r="L49" s="84"/>
      <c r="M49" s="84"/>
      <c r="N49" s="84"/>
      <c r="O49" s="84"/>
      <c r="P49" s="84"/>
      <c r="Q49" s="84"/>
      <c r="R49" s="84"/>
      <c r="S49" s="84"/>
      <c r="T49" s="84"/>
      <c r="U49" s="84"/>
      <c r="V49" s="84"/>
      <c r="W49" s="4"/>
      <c r="X49" s="4"/>
      <c r="Y49" s="4"/>
      <c r="Z49" s="4"/>
    </row>
    <row r="50" spans="1:26" ht="15" customHeight="1">
      <c r="A50" s="85"/>
      <c r="B50" s="85"/>
      <c r="C50" s="85"/>
      <c r="D50" s="85"/>
      <c r="E50" s="85"/>
      <c r="F50" s="85"/>
      <c r="G50" s="85"/>
      <c r="H50" s="85"/>
      <c r="I50" s="85"/>
      <c r="J50" s="85"/>
      <c r="K50" s="85"/>
      <c r="L50" s="85"/>
      <c r="M50" s="85"/>
      <c r="N50" s="85"/>
      <c r="O50" s="85"/>
      <c r="P50" s="85"/>
      <c r="Q50" s="85"/>
      <c r="R50" s="85"/>
      <c r="S50" s="85"/>
      <c r="T50" s="85"/>
      <c r="U50" s="85"/>
      <c r="V50" s="85"/>
      <c r="W50" s="4"/>
      <c r="X50" s="4"/>
      <c r="Y50" s="4"/>
      <c r="Z50" s="4"/>
    </row>
    <row r="51" spans="1:26" ht="16.5" customHeight="1">
      <c r="A51" s="91">
        <v>15</v>
      </c>
      <c r="B51" s="86" t="str">
        <f>IF(C51="","",
IF('1. Punto de Partida'!$C$6="","",'1. Punto de Partida'!$C$6))</f>
        <v/>
      </c>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9"/>
      <c r="N51" s="8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0"/>
      <c r="R51" s="90"/>
      <c r="S51" s="90"/>
      <c r="T51" s="90"/>
      <c r="U51" s="86" t="str">
        <f>IF(S51="","","Cuatrimestral")</f>
        <v/>
      </c>
      <c r="V51" s="86"/>
      <c r="W51" s="4"/>
      <c r="X51" s="4"/>
      <c r="Y51" s="4"/>
      <c r="Z51" s="4"/>
    </row>
    <row r="52" spans="1:26" ht="15" customHeight="1">
      <c r="A52" s="84"/>
      <c r="B52" s="84"/>
      <c r="C52" s="84"/>
      <c r="D52" s="84"/>
      <c r="E52" s="84"/>
      <c r="F52" s="84"/>
      <c r="G52" s="84"/>
      <c r="H52" s="84"/>
      <c r="I52" s="84"/>
      <c r="J52" s="84"/>
      <c r="K52" s="84"/>
      <c r="L52" s="84"/>
      <c r="M52" s="84"/>
      <c r="N52" s="84"/>
      <c r="O52" s="84"/>
      <c r="P52" s="84"/>
      <c r="Q52" s="84"/>
      <c r="R52" s="84"/>
      <c r="S52" s="84"/>
      <c r="T52" s="84"/>
      <c r="U52" s="84"/>
      <c r="V52" s="84"/>
      <c r="W52" s="4"/>
      <c r="X52" s="4"/>
      <c r="Y52" s="4"/>
      <c r="Z52" s="4"/>
    </row>
    <row r="53" spans="1:26" ht="15" customHeight="1">
      <c r="A53" s="85"/>
      <c r="B53" s="85"/>
      <c r="C53" s="85"/>
      <c r="D53" s="85"/>
      <c r="E53" s="85"/>
      <c r="F53" s="85"/>
      <c r="G53" s="85"/>
      <c r="H53" s="85"/>
      <c r="I53" s="85"/>
      <c r="J53" s="85"/>
      <c r="K53" s="85"/>
      <c r="L53" s="85"/>
      <c r="M53" s="85"/>
      <c r="N53" s="85"/>
      <c r="O53" s="85"/>
      <c r="P53" s="85"/>
      <c r="Q53" s="85"/>
      <c r="R53" s="85"/>
      <c r="S53" s="85"/>
      <c r="T53" s="85"/>
      <c r="U53" s="85"/>
      <c r="V53" s="85"/>
      <c r="W53" s="4"/>
      <c r="X53" s="4"/>
      <c r="Y53" s="4"/>
      <c r="Z53" s="4"/>
    </row>
    <row r="54" spans="1:26" ht="16.5" customHeight="1">
      <c r="A54" s="91">
        <v>16</v>
      </c>
      <c r="B54" s="86" t="str">
        <f>IF(C54="","",
IF('1. Punto de Partida'!$C$6="","",'1. Punto de Partida'!$C$6))</f>
        <v/>
      </c>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9"/>
      <c r="N54" s="8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0"/>
      <c r="R54" s="90"/>
      <c r="S54" s="90"/>
      <c r="T54" s="90"/>
      <c r="U54" s="86" t="str">
        <f>IF(S54="","","Cuatrimestral")</f>
        <v/>
      </c>
      <c r="V54" s="86"/>
      <c r="W54" s="4"/>
      <c r="X54" s="4"/>
      <c r="Y54" s="4"/>
      <c r="Z54" s="4"/>
    </row>
    <row r="55" spans="1:26" ht="15" customHeight="1">
      <c r="A55" s="84"/>
      <c r="B55" s="84"/>
      <c r="C55" s="84"/>
      <c r="D55" s="84"/>
      <c r="E55" s="84"/>
      <c r="F55" s="84"/>
      <c r="G55" s="84"/>
      <c r="H55" s="84"/>
      <c r="I55" s="84"/>
      <c r="J55" s="84"/>
      <c r="K55" s="84"/>
      <c r="L55" s="84"/>
      <c r="M55" s="84"/>
      <c r="N55" s="84"/>
      <c r="O55" s="84"/>
      <c r="P55" s="84"/>
      <c r="Q55" s="84"/>
      <c r="R55" s="84"/>
      <c r="S55" s="84"/>
      <c r="T55" s="84"/>
      <c r="U55" s="84"/>
      <c r="V55" s="84"/>
      <c r="W55" s="4"/>
      <c r="X55" s="4"/>
      <c r="Y55" s="4"/>
      <c r="Z55" s="4"/>
    </row>
    <row r="56" spans="1:26" ht="15" customHeight="1">
      <c r="A56" s="85"/>
      <c r="B56" s="85"/>
      <c r="C56" s="85"/>
      <c r="D56" s="85"/>
      <c r="E56" s="85"/>
      <c r="F56" s="85"/>
      <c r="G56" s="85"/>
      <c r="H56" s="85"/>
      <c r="I56" s="85"/>
      <c r="J56" s="85"/>
      <c r="K56" s="85"/>
      <c r="L56" s="85"/>
      <c r="M56" s="85"/>
      <c r="N56" s="85"/>
      <c r="O56" s="85"/>
      <c r="P56" s="85"/>
      <c r="Q56" s="85"/>
      <c r="R56" s="85"/>
      <c r="S56" s="85"/>
      <c r="T56" s="85"/>
      <c r="U56" s="85"/>
      <c r="V56" s="85"/>
      <c r="W56" s="4"/>
      <c r="X56" s="4"/>
      <c r="Y56" s="4"/>
      <c r="Z56" s="4"/>
    </row>
    <row r="57" spans="1:26" ht="16.5" customHeight="1">
      <c r="A57" s="91">
        <v>17</v>
      </c>
      <c r="B57" s="86" t="str">
        <f>IF(C57="","",
IF('1. Punto de Partida'!$C$6="","",'1. Punto de Partida'!$C$6))</f>
        <v/>
      </c>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9"/>
      <c r="N57" s="8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0"/>
      <c r="R57" s="90"/>
      <c r="S57" s="90"/>
      <c r="T57" s="90"/>
      <c r="U57" s="86" t="str">
        <f>IF(S57="","","Cuatrimestral")</f>
        <v/>
      </c>
      <c r="V57" s="86"/>
      <c r="W57" s="4"/>
      <c r="X57" s="4"/>
      <c r="Y57" s="4"/>
      <c r="Z57" s="4"/>
    </row>
    <row r="58" spans="1:26" ht="15" customHeight="1">
      <c r="A58" s="84"/>
      <c r="B58" s="84"/>
      <c r="C58" s="84"/>
      <c r="D58" s="84"/>
      <c r="E58" s="84"/>
      <c r="F58" s="84"/>
      <c r="G58" s="84"/>
      <c r="H58" s="84"/>
      <c r="I58" s="84"/>
      <c r="J58" s="84"/>
      <c r="K58" s="84"/>
      <c r="L58" s="84"/>
      <c r="M58" s="84"/>
      <c r="N58" s="84"/>
      <c r="O58" s="84"/>
      <c r="P58" s="84"/>
      <c r="Q58" s="84"/>
      <c r="R58" s="84"/>
      <c r="S58" s="84"/>
      <c r="T58" s="84"/>
      <c r="U58" s="84"/>
      <c r="V58" s="84"/>
      <c r="W58" s="4"/>
      <c r="X58" s="4"/>
      <c r="Y58" s="4"/>
      <c r="Z58" s="4"/>
    </row>
    <row r="59" spans="1:26" ht="15" customHeight="1">
      <c r="A59" s="85"/>
      <c r="B59" s="85"/>
      <c r="C59" s="85"/>
      <c r="D59" s="85"/>
      <c r="E59" s="85"/>
      <c r="F59" s="85"/>
      <c r="G59" s="85"/>
      <c r="H59" s="85"/>
      <c r="I59" s="85"/>
      <c r="J59" s="85"/>
      <c r="K59" s="85"/>
      <c r="L59" s="85"/>
      <c r="M59" s="85"/>
      <c r="N59" s="85"/>
      <c r="O59" s="85"/>
      <c r="P59" s="85"/>
      <c r="Q59" s="85"/>
      <c r="R59" s="85"/>
      <c r="S59" s="85"/>
      <c r="T59" s="85"/>
      <c r="U59" s="85"/>
      <c r="V59" s="85"/>
      <c r="W59" s="4"/>
      <c r="X59" s="4"/>
      <c r="Y59" s="4"/>
      <c r="Z59" s="4"/>
    </row>
    <row r="60" spans="1:26" ht="16.5" customHeight="1">
      <c r="A60" s="91">
        <v>18</v>
      </c>
      <c r="B60" s="86" t="str">
        <f>IF(C60="","",
IF('1. Punto de Partida'!$C$6="","",'1. Punto de Partida'!$C$6))</f>
        <v/>
      </c>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9"/>
      <c r="N60" s="8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0"/>
      <c r="R60" s="90"/>
      <c r="S60" s="90"/>
      <c r="T60" s="90"/>
      <c r="U60" s="86" t="str">
        <f>IF(S60="","","Cuatrimestral")</f>
        <v/>
      </c>
      <c r="V60" s="86"/>
      <c r="W60" s="4"/>
      <c r="X60" s="4"/>
      <c r="Y60" s="4"/>
      <c r="Z60" s="4"/>
    </row>
    <row r="61" spans="1:26" ht="15" customHeight="1">
      <c r="A61" s="84"/>
      <c r="B61" s="84"/>
      <c r="C61" s="84"/>
      <c r="D61" s="84"/>
      <c r="E61" s="84"/>
      <c r="F61" s="84"/>
      <c r="G61" s="84"/>
      <c r="H61" s="84"/>
      <c r="I61" s="84"/>
      <c r="J61" s="84"/>
      <c r="K61" s="84"/>
      <c r="L61" s="84"/>
      <c r="M61" s="84"/>
      <c r="N61" s="84"/>
      <c r="O61" s="84"/>
      <c r="P61" s="84"/>
      <c r="Q61" s="84"/>
      <c r="R61" s="84"/>
      <c r="S61" s="84"/>
      <c r="T61" s="84"/>
      <c r="U61" s="84"/>
      <c r="V61" s="84"/>
      <c r="W61" s="4"/>
      <c r="X61" s="4"/>
      <c r="Y61" s="4"/>
      <c r="Z61" s="4"/>
    </row>
    <row r="62" spans="1:26" ht="15" customHeight="1">
      <c r="A62" s="85"/>
      <c r="B62" s="85"/>
      <c r="C62" s="85"/>
      <c r="D62" s="85"/>
      <c r="E62" s="85"/>
      <c r="F62" s="85"/>
      <c r="G62" s="85"/>
      <c r="H62" s="85"/>
      <c r="I62" s="85"/>
      <c r="J62" s="85"/>
      <c r="K62" s="85"/>
      <c r="L62" s="85"/>
      <c r="M62" s="85"/>
      <c r="N62" s="85"/>
      <c r="O62" s="85"/>
      <c r="P62" s="85"/>
      <c r="Q62" s="85"/>
      <c r="R62" s="85"/>
      <c r="S62" s="85"/>
      <c r="T62" s="85"/>
      <c r="U62" s="85"/>
      <c r="V62" s="85"/>
      <c r="W62" s="4"/>
      <c r="X62" s="4"/>
      <c r="Y62" s="4"/>
      <c r="Z62" s="4"/>
    </row>
    <row r="63" spans="1:26" ht="16.5" customHeight="1">
      <c r="A63" s="91">
        <v>19</v>
      </c>
      <c r="B63" s="86" t="str">
        <f>IF(C63="","",
IF('1. Punto de Partida'!$C$6="","",'1. Punto de Partida'!$C$6))</f>
        <v/>
      </c>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9"/>
      <c r="N63" s="8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0"/>
      <c r="R63" s="90"/>
      <c r="S63" s="90"/>
      <c r="T63" s="90"/>
      <c r="U63" s="86" t="str">
        <f>IF(S63="","","Cuatrimestral")</f>
        <v/>
      </c>
      <c r="V63" s="86"/>
      <c r="W63" s="4"/>
      <c r="X63" s="4"/>
      <c r="Y63" s="4"/>
      <c r="Z63" s="4"/>
    </row>
    <row r="64" spans="1:26" ht="15" customHeight="1">
      <c r="A64" s="84"/>
      <c r="B64" s="84"/>
      <c r="C64" s="84"/>
      <c r="D64" s="84"/>
      <c r="E64" s="84"/>
      <c r="F64" s="84"/>
      <c r="G64" s="84"/>
      <c r="H64" s="84"/>
      <c r="I64" s="84"/>
      <c r="J64" s="84"/>
      <c r="K64" s="84"/>
      <c r="L64" s="84"/>
      <c r="M64" s="84"/>
      <c r="N64" s="84"/>
      <c r="O64" s="84"/>
      <c r="P64" s="84"/>
      <c r="Q64" s="84"/>
      <c r="R64" s="84"/>
      <c r="S64" s="84"/>
      <c r="T64" s="84"/>
      <c r="U64" s="84"/>
      <c r="V64" s="84"/>
      <c r="W64" s="4"/>
      <c r="X64" s="4"/>
      <c r="Y64" s="4"/>
      <c r="Z64" s="4"/>
    </row>
    <row r="65" spans="1:26" ht="15" customHeight="1">
      <c r="A65" s="85"/>
      <c r="B65" s="85"/>
      <c r="C65" s="85"/>
      <c r="D65" s="85"/>
      <c r="E65" s="85"/>
      <c r="F65" s="85"/>
      <c r="G65" s="85"/>
      <c r="H65" s="85"/>
      <c r="I65" s="85"/>
      <c r="J65" s="85"/>
      <c r="K65" s="85"/>
      <c r="L65" s="85"/>
      <c r="M65" s="85"/>
      <c r="N65" s="85"/>
      <c r="O65" s="85"/>
      <c r="P65" s="85"/>
      <c r="Q65" s="85"/>
      <c r="R65" s="85"/>
      <c r="S65" s="85"/>
      <c r="T65" s="85"/>
      <c r="U65" s="85"/>
      <c r="V65" s="85"/>
      <c r="W65" s="4"/>
      <c r="X65" s="4"/>
      <c r="Y65" s="4"/>
      <c r="Z65" s="4"/>
    </row>
    <row r="66" spans="1:26" ht="16.5" customHeight="1">
      <c r="A66" s="91">
        <v>20</v>
      </c>
      <c r="B66" s="86" t="str">
        <f>IF(C66="","",
IF('1. Punto de Partida'!$C$6="","",'1. Punto de Partida'!$C$6))</f>
        <v/>
      </c>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9"/>
      <c r="N66" s="8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0"/>
      <c r="R66" s="90"/>
      <c r="S66" s="90"/>
      <c r="T66" s="90"/>
      <c r="U66" s="86" t="str">
        <f>IF(S66="","","Cuatrimestral")</f>
        <v/>
      </c>
      <c r="V66" s="86"/>
      <c r="W66" s="4"/>
      <c r="X66" s="4"/>
      <c r="Y66" s="4"/>
      <c r="Z66" s="4"/>
    </row>
    <row r="67" spans="1:26" ht="15" customHeight="1">
      <c r="A67" s="84"/>
      <c r="B67" s="84"/>
      <c r="C67" s="84"/>
      <c r="D67" s="84"/>
      <c r="E67" s="84"/>
      <c r="F67" s="84"/>
      <c r="G67" s="84"/>
      <c r="H67" s="84"/>
      <c r="I67" s="84"/>
      <c r="J67" s="84"/>
      <c r="K67" s="84"/>
      <c r="L67" s="84"/>
      <c r="M67" s="84"/>
      <c r="N67" s="84"/>
      <c r="O67" s="84"/>
      <c r="P67" s="84"/>
      <c r="Q67" s="84"/>
      <c r="R67" s="84"/>
      <c r="S67" s="84"/>
      <c r="T67" s="84"/>
      <c r="U67" s="84"/>
      <c r="V67" s="84"/>
      <c r="W67" s="4"/>
      <c r="X67" s="4"/>
      <c r="Y67" s="4"/>
      <c r="Z67" s="4"/>
    </row>
    <row r="68" spans="1:26" ht="15" customHeight="1">
      <c r="A68" s="85"/>
      <c r="B68" s="85"/>
      <c r="C68" s="85"/>
      <c r="D68" s="85"/>
      <c r="E68" s="85"/>
      <c r="F68" s="85"/>
      <c r="G68" s="85"/>
      <c r="H68" s="85"/>
      <c r="I68" s="85"/>
      <c r="J68" s="85"/>
      <c r="K68" s="85"/>
      <c r="L68" s="85"/>
      <c r="M68" s="85"/>
      <c r="N68" s="85"/>
      <c r="O68" s="85"/>
      <c r="P68" s="85"/>
      <c r="Q68" s="85"/>
      <c r="R68" s="85"/>
      <c r="S68" s="85"/>
      <c r="T68" s="85"/>
      <c r="U68" s="85"/>
      <c r="V68" s="85"/>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7" priority="1" operator="equal">
      <formula>"Muy Alta"</formula>
    </cfRule>
    <cfRule type="cellIs" dxfId="286" priority="2" operator="equal">
      <formula>"Alta"</formula>
    </cfRule>
    <cfRule type="cellIs" dxfId="285" priority="3" operator="equal">
      <formula>"Media"</formula>
    </cfRule>
    <cfRule type="cellIs" dxfId="284" priority="4" operator="equal">
      <formula>"Baja"</formula>
    </cfRule>
    <cfRule type="cellIs" dxfId="283" priority="5" operator="equal">
      <formula>"Muy Baja"</formula>
    </cfRule>
  </conditionalFormatting>
  <conditionalFormatting sqref="K9:K53">
    <cfRule type="expression" dxfId="282" priority="6">
      <formula>IF($K9="Casi seguro",1,0)</formula>
    </cfRule>
    <cfRule type="expression" dxfId="281" priority="7">
      <formula>IF($K9="Probable",1,0)</formula>
    </cfRule>
    <cfRule type="expression" dxfId="280" priority="8">
      <formula>IF($K9="Posible",1,0)</formula>
    </cfRule>
    <cfRule type="expression" dxfId="279" priority="9">
      <formula>IF($K9="Improbable",1,0)</formula>
    </cfRule>
    <cfRule type="expression" dxfId="278" priority="10">
      <formula>IF($K9="Rara vez",1,0)</formula>
    </cfRule>
  </conditionalFormatting>
  <conditionalFormatting sqref="K12 K15 K18 K21 K24 K27 K30 K33 K36 K39 K42 K45 K48 K51">
    <cfRule type="cellIs" dxfId="277" priority="11" operator="equal">
      <formula>"Muy Alta"</formula>
    </cfRule>
    <cfRule type="cellIs" dxfId="276" priority="12" operator="equal">
      <formula>"Alta"</formula>
    </cfRule>
    <cfRule type="cellIs" dxfId="275" priority="13" operator="equal">
      <formula>"Media"</formula>
    </cfRule>
    <cfRule type="cellIs" dxfId="274" priority="14" operator="equal">
      <formula>"Baja"</formula>
    </cfRule>
    <cfRule type="cellIs" dxfId="273" priority="15" operator="equal">
      <formula>"Muy Baja"</formula>
    </cfRule>
  </conditionalFormatting>
  <conditionalFormatting sqref="K54 K57 K60 K63 K66">
    <cfRule type="cellIs" dxfId="272" priority="26" operator="equal">
      <formula>"Muy Alta"</formula>
    </cfRule>
    <cfRule type="cellIs" dxfId="271" priority="27" operator="equal">
      <formula>"Alta"</formula>
    </cfRule>
    <cfRule type="cellIs" dxfId="270" priority="28" operator="equal">
      <formula>"Media"</formula>
    </cfRule>
    <cfRule type="cellIs" dxfId="269" priority="29" operator="equal">
      <formula>"Baja"</formula>
    </cfRule>
    <cfRule type="cellIs" dxfId="268" priority="30" operator="equal">
      <formula>"Muy Baja"</formula>
    </cfRule>
  </conditionalFormatting>
  <conditionalFormatting sqref="K54:K68">
    <cfRule type="expression" dxfId="267" priority="36">
      <formula>IF($K54="Casi seguro",1,0)</formula>
    </cfRule>
    <cfRule type="expression" dxfId="266" priority="37">
      <formula>IF($K54="Probable",1,0)</formula>
    </cfRule>
    <cfRule type="expression" dxfId="265" priority="38">
      <formula>IF($K54="Posible",1,0)</formula>
    </cfRule>
    <cfRule type="expression" dxfId="264" priority="39">
      <formula>IF($K54="Improbable",1,0)</formula>
    </cfRule>
    <cfRule type="expression" dxfId="263" priority="40">
      <formula>IF($K54="Rara vez",1,0)</formula>
    </cfRule>
  </conditionalFormatting>
  <conditionalFormatting sqref="N9">
    <cfRule type="cellIs" dxfId="262" priority="41" operator="equal">
      <formula>"Catastrófico"</formula>
    </cfRule>
    <cfRule type="cellIs" dxfId="261" priority="42" operator="equal">
      <formula>"Mayor"</formula>
    </cfRule>
    <cfRule type="cellIs" dxfId="260" priority="43" operator="equal">
      <formula>"Moderado"</formula>
    </cfRule>
    <cfRule type="cellIs" dxfId="259" priority="44" operator="equal">
      <formula>"Menor"</formula>
    </cfRule>
    <cfRule type="cellIs" dxfId="258" priority="45" operator="equal">
      <formula>"Leve"</formula>
    </cfRule>
  </conditionalFormatting>
  <conditionalFormatting sqref="N12 N15 N18 N21 N24 N27 N30 N33 N36 N39 N42 N45 N48 N51 N54 N57 N60 N63 N66">
    <cfRule type="cellIs" dxfId="257" priority="46" operator="equal">
      <formula>"Catastrófico"</formula>
    </cfRule>
    <cfRule type="cellIs" dxfId="256" priority="47" operator="equal">
      <formula>"Mayor"</formula>
    </cfRule>
    <cfRule type="cellIs" dxfId="255" priority="48" operator="equal">
      <formula>"Moderado"</formula>
    </cfRule>
    <cfRule type="cellIs" dxfId="254" priority="49" operator="equal">
      <formula>"Menor"</formula>
    </cfRule>
    <cfRule type="cellIs" dxfId="253" priority="50" operator="equal">
      <formula>"Leve"</formula>
    </cfRule>
  </conditionalFormatting>
  <conditionalFormatting sqref="P9">
    <cfRule type="cellIs" dxfId="252" priority="51" operator="equal">
      <formula>"Extremo"</formula>
    </cfRule>
    <cfRule type="cellIs" dxfId="251" priority="52" operator="equal">
      <formula>"Alto"</formula>
    </cfRule>
    <cfRule type="cellIs" dxfId="250" priority="53" operator="equal">
      <formula>"Moderado"</formula>
    </cfRule>
    <cfRule type="cellIs" dxfId="249" priority="54" operator="equal">
      <formula>"Bajo"</formula>
    </cfRule>
  </conditionalFormatting>
  <conditionalFormatting sqref="P12">
    <cfRule type="cellIs" dxfId="248" priority="55" operator="equal">
      <formula>"Extremo"</formula>
    </cfRule>
    <cfRule type="cellIs" dxfId="247" priority="56" operator="equal">
      <formula>"Alto"</formula>
    </cfRule>
    <cfRule type="cellIs" dxfId="246" priority="57" operator="equal">
      <formula>"Moderado"</formula>
    </cfRule>
    <cfRule type="cellIs" dxfId="245" priority="58" operator="equal">
      <formula>"Bajo"</formula>
    </cfRule>
  </conditionalFormatting>
  <conditionalFormatting sqref="P15 P18 P21">
    <cfRule type="cellIs" dxfId="244" priority="59" operator="equal">
      <formula>"Extremo"</formula>
    </cfRule>
    <cfRule type="cellIs" dxfId="243" priority="60" operator="equal">
      <formula>"Alto"</formula>
    </cfRule>
    <cfRule type="cellIs" dxfId="242" priority="61" operator="equal">
      <formula>"Moderado"</formula>
    </cfRule>
    <cfRule type="cellIs" dxfId="241" priority="62" operator="equal">
      <formula>"Bajo"</formula>
    </cfRule>
  </conditionalFormatting>
  <conditionalFormatting sqref="P24 P27 P30 P33 P36 P39 P42 P45 P48 P51 P54 P57 P60 P63 P66">
    <cfRule type="cellIs" dxfId="240" priority="63" operator="equal">
      <formula>"Extremo"</formula>
    </cfRule>
    <cfRule type="cellIs" dxfId="239" priority="64" operator="equal">
      <formula>"Alto"</formula>
    </cfRule>
    <cfRule type="cellIs" dxfId="238" priority="65" operator="equal">
      <formula>"Moderado"</formula>
    </cfRule>
    <cfRule type="cellIs" dxfId="237" priority="66" operator="equal">
      <formula>"Bajo"</formula>
    </cfRule>
  </conditionalFormatting>
  <conditionalFormatting sqref="Q9:V68">
    <cfRule type="expression" dxfId="236" priority="67">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6" zoomScale="80" zoomScaleNormal="80" workbookViewId="0">
      <pane xSplit="1" ySplit="3" topLeftCell="B9" activePane="bottomRight" state="frozen"/>
      <selection activeCell="A6" sqref="A6"/>
      <selection pane="topRight" activeCell="B6" sqref="B6"/>
      <selection pane="bottomLeft" activeCell="A9" sqref="A9"/>
      <selection pane="bottomRight" activeCell="D15" sqref="D15:D17"/>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7"/>
      <c r="C1" s="72" t="s">
        <v>0</v>
      </c>
      <c r="D1" s="73"/>
      <c r="E1" s="73"/>
      <c r="F1" s="73"/>
      <c r="G1" s="73"/>
      <c r="H1" s="73"/>
      <c r="I1" s="73"/>
      <c r="J1" s="73"/>
      <c r="K1" s="73"/>
      <c r="L1" s="73"/>
      <c r="M1" s="73"/>
      <c r="N1" s="73"/>
      <c r="O1" s="73"/>
      <c r="P1" s="73"/>
      <c r="Q1" s="73"/>
      <c r="R1" s="73"/>
      <c r="S1" s="73"/>
      <c r="T1" s="73"/>
      <c r="U1" s="73"/>
      <c r="V1" s="73"/>
      <c r="W1" s="67"/>
      <c r="X1" s="102" t="s">
        <v>153</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2" t="s">
        <v>154</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2" t="s">
        <v>155</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2" t="s">
        <v>156</v>
      </c>
      <c r="Y4" s="58"/>
      <c r="Z4" s="59"/>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100</v>
      </c>
      <c r="B6" s="58"/>
      <c r="C6" s="58"/>
      <c r="D6" s="58"/>
      <c r="E6" s="59"/>
      <c r="F6" s="98" t="s">
        <v>157</v>
      </c>
      <c r="G6" s="58"/>
      <c r="H6" s="58"/>
      <c r="I6" s="58"/>
      <c r="J6" s="58"/>
      <c r="K6" s="58"/>
      <c r="L6" s="58"/>
      <c r="M6" s="58"/>
      <c r="N6" s="58"/>
      <c r="O6" s="58"/>
      <c r="P6" s="58"/>
      <c r="Q6" s="58"/>
      <c r="R6" s="58"/>
      <c r="S6" s="58"/>
      <c r="T6" s="58"/>
      <c r="U6" s="58"/>
      <c r="V6" s="58"/>
      <c r="W6" s="58"/>
      <c r="X6" s="59"/>
      <c r="Y6" s="94" t="s">
        <v>158</v>
      </c>
      <c r="Z6" s="94" t="s">
        <v>114</v>
      </c>
      <c r="AA6" s="3"/>
      <c r="AB6" s="3"/>
      <c r="AC6" s="3"/>
      <c r="AD6" s="3"/>
      <c r="AE6" s="3"/>
      <c r="AF6" s="3"/>
      <c r="AG6" s="3"/>
      <c r="AH6" s="3"/>
      <c r="AI6" s="3"/>
      <c r="AJ6" s="3"/>
      <c r="AK6" s="3"/>
    </row>
    <row r="7" spans="1:37" ht="18" customHeight="1">
      <c r="A7" s="97" t="s">
        <v>98</v>
      </c>
      <c r="B7" s="93" t="s">
        <v>99</v>
      </c>
      <c r="C7" s="93" t="s">
        <v>103</v>
      </c>
      <c r="D7" s="93" t="s">
        <v>107</v>
      </c>
      <c r="E7" s="93" t="s">
        <v>108</v>
      </c>
      <c r="F7" s="101" t="s">
        <v>159</v>
      </c>
      <c r="G7" s="101" t="s">
        <v>160</v>
      </c>
      <c r="H7" s="101" t="s">
        <v>161</v>
      </c>
      <c r="I7" s="101" t="s">
        <v>162</v>
      </c>
      <c r="J7" s="101" t="s">
        <v>163</v>
      </c>
      <c r="K7" s="101" t="s">
        <v>164</v>
      </c>
      <c r="L7" s="101" t="s">
        <v>165</v>
      </c>
      <c r="M7" s="101" t="s">
        <v>166</v>
      </c>
      <c r="N7" s="101" t="s">
        <v>167</v>
      </c>
      <c r="O7" s="101" t="s">
        <v>168</v>
      </c>
      <c r="P7" s="101" t="s">
        <v>169</v>
      </c>
      <c r="Q7" s="101" t="s">
        <v>170</v>
      </c>
      <c r="R7" s="101" t="s">
        <v>171</v>
      </c>
      <c r="S7" s="101" t="s">
        <v>172</v>
      </c>
      <c r="T7" s="101" t="s">
        <v>173</v>
      </c>
      <c r="U7" s="101" t="s">
        <v>174</v>
      </c>
      <c r="V7" s="101" t="s">
        <v>175</v>
      </c>
      <c r="W7" s="101" t="s">
        <v>176</v>
      </c>
      <c r="X7" s="101" t="s">
        <v>177</v>
      </c>
      <c r="Y7" s="84"/>
      <c r="Z7" s="84"/>
      <c r="AA7" s="3"/>
      <c r="AB7" s="3"/>
      <c r="AC7" s="3"/>
      <c r="AD7" s="3"/>
      <c r="AE7" s="3"/>
      <c r="AF7" s="3"/>
      <c r="AG7" s="3"/>
      <c r="AH7" s="3"/>
      <c r="AI7" s="3"/>
      <c r="AJ7" s="3"/>
      <c r="AK7" s="3"/>
    </row>
    <row r="8" spans="1:37" ht="35.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16"/>
      <c r="AB8" s="16"/>
      <c r="AC8" s="16"/>
      <c r="AD8" s="16"/>
      <c r="AE8" s="16"/>
      <c r="AF8" s="16"/>
      <c r="AG8" s="16"/>
      <c r="AH8" s="16"/>
      <c r="AI8" s="16"/>
      <c r="AJ8" s="16"/>
      <c r="AK8" s="16"/>
    </row>
    <row r="9" spans="1:37" ht="17.25" customHeight="1">
      <c r="A9" s="91">
        <v>1</v>
      </c>
      <c r="B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Aprovisionamiento, servicios de logística y entrega de ayudas no pecuniarias del centro distrital logístico y de reserva</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el uso  de los elementos del CDLyR para actividades contrarias al objeto que fueron adquiridos para el favorecimiento de un tercero, dedibo a deficiencias en la información y debilidades en el control de la salida de los elementos</v>
      </c>
      <c r="E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6" t="s">
        <v>178</v>
      </c>
      <c r="G9" s="86" t="s">
        <v>178</v>
      </c>
      <c r="H9" s="86" t="s">
        <v>179</v>
      </c>
      <c r="I9" s="86" t="s">
        <v>178</v>
      </c>
      <c r="J9" s="86" t="s">
        <v>178</v>
      </c>
      <c r="K9" s="86" t="s">
        <v>178</v>
      </c>
      <c r="L9" s="86" t="s">
        <v>178</v>
      </c>
      <c r="M9" s="86" t="s">
        <v>178</v>
      </c>
      <c r="N9" s="86" t="s">
        <v>178</v>
      </c>
      <c r="O9" s="86" t="s">
        <v>179</v>
      </c>
      <c r="P9" s="86" t="s">
        <v>179</v>
      </c>
      <c r="Q9" s="86" t="s">
        <v>179</v>
      </c>
      <c r="R9" s="86" t="s">
        <v>178</v>
      </c>
      <c r="S9" s="86" t="s">
        <v>178</v>
      </c>
      <c r="T9" s="86" t="s">
        <v>178</v>
      </c>
      <c r="U9" s="86" t="s">
        <v>178</v>
      </c>
      <c r="V9" s="86" t="s">
        <v>178</v>
      </c>
      <c r="W9" s="86" t="s">
        <v>178</v>
      </c>
      <c r="X9" s="86" t="s">
        <v>178</v>
      </c>
      <c r="Y9" s="86">
        <f>IF(OR(E9="",E9="No Aplica"),"",COUNTIF(F9:X11,"SI"))</f>
        <v>4</v>
      </c>
      <c r="Z9" s="8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Moderado</v>
      </c>
      <c r="AA9" s="17"/>
      <c r="AB9" s="17"/>
      <c r="AC9" s="17"/>
      <c r="AD9" s="17"/>
      <c r="AE9" s="17"/>
      <c r="AF9" s="17"/>
      <c r="AG9" s="17"/>
      <c r="AH9" s="17"/>
      <c r="AI9" s="17"/>
      <c r="AJ9" s="17"/>
      <c r="AK9" s="17"/>
    </row>
    <row r="10" spans="1:37" ht="17.25" customHeight="1">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17.2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7.25" customHeight="1">
      <c r="A12" s="91">
        <v>2</v>
      </c>
      <c r="B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Reconocimiento de AHCP para la relocalización transitoria de familias afectadas por emergencia o por riesgo inminente</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E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F12" s="86" t="s">
        <v>178</v>
      </c>
      <c r="G12" s="86" t="s">
        <v>178</v>
      </c>
      <c r="H12" s="86" t="s">
        <v>178</v>
      </c>
      <c r="I12" s="86" t="s">
        <v>178</v>
      </c>
      <c r="J12" s="86" t="s">
        <v>179</v>
      </c>
      <c r="K12" s="86" t="s">
        <v>179</v>
      </c>
      <c r="L12" s="86" t="s">
        <v>178</v>
      </c>
      <c r="M12" s="86" t="s">
        <v>178</v>
      </c>
      <c r="N12" s="86" t="s">
        <v>178</v>
      </c>
      <c r="O12" s="86" t="s">
        <v>179</v>
      </c>
      <c r="P12" s="86" t="s">
        <v>179</v>
      </c>
      <c r="Q12" s="86" t="s">
        <v>179</v>
      </c>
      <c r="R12" s="86" t="s">
        <v>178</v>
      </c>
      <c r="S12" s="86" t="s">
        <v>178</v>
      </c>
      <c r="T12" s="86" t="s">
        <v>178</v>
      </c>
      <c r="U12" s="86" t="s">
        <v>178</v>
      </c>
      <c r="V12" s="86" t="s">
        <v>178</v>
      </c>
      <c r="W12" s="86" t="s">
        <v>178</v>
      </c>
      <c r="X12" s="86" t="s">
        <v>178</v>
      </c>
      <c r="Y12" s="86">
        <f>IF(OR(E12="",E12="No Aplica"),"",COUNTIF(F12:X14,"SI"))</f>
        <v>5</v>
      </c>
      <c r="Z12" s="8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Moderado</v>
      </c>
      <c r="AA12" s="3"/>
      <c r="AB12" s="3"/>
      <c r="AC12" s="3"/>
      <c r="AD12" s="3"/>
      <c r="AE12" s="3"/>
      <c r="AF12" s="3"/>
      <c r="AG12" s="3"/>
      <c r="AH12" s="3"/>
      <c r="AI12" s="3"/>
      <c r="AJ12" s="3"/>
      <c r="AK12" s="3"/>
    </row>
    <row r="13" spans="1:37" ht="17.2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7.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7.25" customHeight="1">
      <c r="A15" s="91">
        <v>3</v>
      </c>
      <c r="B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Emisión de concepto técnico de planes de emergencias y contingencias para actividades de aglomeraciones de público, parques de diverisiones, atracciones o dispositivos de entretenimeinto</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E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F15" s="86" t="s">
        <v>178</v>
      </c>
      <c r="G15" s="86" t="s">
        <v>178</v>
      </c>
      <c r="H15" s="86" t="s">
        <v>178</v>
      </c>
      <c r="I15" s="86" t="s">
        <v>178</v>
      </c>
      <c r="J15" s="86" t="s">
        <v>179</v>
      </c>
      <c r="K15" s="86" t="s">
        <v>178</v>
      </c>
      <c r="L15" s="86" t="s">
        <v>178</v>
      </c>
      <c r="M15" s="86" t="s">
        <v>178</v>
      </c>
      <c r="N15" s="86" t="s">
        <v>178</v>
      </c>
      <c r="O15" s="86" t="s">
        <v>179</v>
      </c>
      <c r="P15" s="86" t="s">
        <v>179</v>
      </c>
      <c r="Q15" s="86" t="s">
        <v>179</v>
      </c>
      <c r="R15" s="86" t="s">
        <v>178</v>
      </c>
      <c r="S15" s="86" t="s">
        <v>178</v>
      </c>
      <c r="T15" s="86" t="s">
        <v>178</v>
      </c>
      <c r="U15" s="86" t="s">
        <v>178</v>
      </c>
      <c r="V15" s="86" t="s">
        <v>178</v>
      </c>
      <c r="W15" s="86" t="s">
        <v>178</v>
      </c>
      <c r="X15" s="86" t="s">
        <v>178</v>
      </c>
      <c r="Y15" s="86">
        <f>IF(OR(E15="",E15="No Aplica"),"",COUNTIF(F15:X17,"SI"))</f>
        <v>4</v>
      </c>
      <c r="Z15" s="8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Moderado</v>
      </c>
      <c r="AA15" s="3"/>
      <c r="AB15" s="3"/>
      <c r="AC15" s="3"/>
      <c r="AD15" s="3"/>
      <c r="AE15" s="3"/>
      <c r="AF15" s="3"/>
      <c r="AG15" s="3"/>
      <c r="AH15" s="3"/>
      <c r="AI15" s="3"/>
      <c r="AJ15" s="3"/>
      <c r="AK15" s="3"/>
    </row>
    <row r="16" spans="1:37" ht="17.2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7.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c r="A18" s="91">
        <v>4</v>
      </c>
      <c r="B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86"/>
      <c r="G18" s="86"/>
      <c r="H18" s="86"/>
      <c r="I18" s="86"/>
      <c r="J18" s="86"/>
      <c r="K18" s="86"/>
      <c r="L18" s="86"/>
      <c r="M18" s="86"/>
      <c r="N18" s="86"/>
      <c r="O18" s="86"/>
      <c r="P18" s="86"/>
      <c r="Q18" s="86"/>
      <c r="R18" s="86"/>
      <c r="S18" s="86"/>
      <c r="T18" s="86"/>
      <c r="U18" s="86"/>
      <c r="V18" s="86"/>
      <c r="W18" s="86"/>
      <c r="X18" s="86"/>
      <c r="Y18" s="86" t="str">
        <f>IF(OR(E18="",E18="No Aplica"),"",COUNTIF(F18:X20,"SI"))</f>
        <v/>
      </c>
      <c r="Z18" s="8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6.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c r="A21" s="91">
        <v>5</v>
      </c>
      <c r="B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Coordinación servicios de respuesta, emergencias y desastres</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Posibilidad de afectación reputacional por la emisión de certificados de emergencia, sin el cumplimiento de requisitos para beneficio de un tercero, debido a la debilidad en el registro de afectación afectada</v>
      </c>
      <c r="E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F21" s="86" t="s">
        <v>178</v>
      </c>
      <c r="G21" s="86" t="s">
        <v>178</v>
      </c>
      <c r="H21" s="86" t="s">
        <v>178</v>
      </c>
      <c r="I21" s="86" t="s">
        <v>178</v>
      </c>
      <c r="J21" s="86" t="s">
        <v>179</v>
      </c>
      <c r="K21" s="86" t="s">
        <v>178</v>
      </c>
      <c r="L21" s="86" t="s">
        <v>178</v>
      </c>
      <c r="M21" s="86" t="s">
        <v>178</v>
      </c>
      <c r="N21" s="86" t="s">
        <v>178</v>
      </c>
      <c r="O21" s="86" t="s">
        <v>179</v>
      </c>
      <c r="P21" s="86" t="s">
        <v>179</v>
      </c>
      <c r="Q21" s="86" t="s">
        <v>179</v>
      </c>
      <c r="R21" s="86" t="s">
        <v>178</v>
      </c>
      <c r="S21" s="86" t="s">
        <v>178</v>
      </c>
      <c r="T21" s="86" t="s">
        <v>178</v>
      </c>
      <c r="U21" s="86" t="s">
        <v>178</v>
      </c>
      <c r="V21" s="86" t="s">
        <v>178</v>
      </c>
      <c r="W21" s="86" t="s">
        <v>178</v>
      </c>
      <c r="X21" s="86" t="s">
        <v>178</v>
      </c>
      <c r="Y21" s="86">
        <f>IF(OR(E21="",E21="No Aplica"),"",COUNTIF(F21:X23,"SI"))</f>
        <v>4</v>
      </c>
      <c r="Z21" s="8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Moderado</v>
      </c>
      <c r="AA21" s="3"/>
      <c r="AB21" s="3"/>
      <c r="AC21" s="3"/>
      <c r="AD21" s="3"/>
      <c r="AE21" s="3"/>
      <c r="AF21" s="3"/>
      <c r="AG21" s="3"/>
      <c r="AH21" s="3"/>
      <c r="AI21" s="3"/>
      <c r="AJ21" s="3"/>
      <c r="AK21" s="3"/>
    </row>
    <row r="22" spans="1:37" ht="16.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6.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c r="A24" s="91">
        <v>6</v>
      </c>
      <c r="B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6"/>
      <c r="G24" s="86"/>
      <c r="H24" s="86"/>
      <c r="I24" s="86"/>
      <c r="J24" s="86"/>
      <c r="K24" s="86"/>
      <c r="L24" s="86"/>
      <c r="M24" s="86"/>
      <c r="N24" s="86"/>
      <c r="O24" s="86"/>
      <c r="P24" s="86"/>
      <c r="Q24" s="86"/>
      <c r="R24" s="86"/>
      <c r="S24" s="86"/>
      <c r="T24" s="86"/>
      <c r="U24" s="86"/>
      <c r="V24" s="86"/>
      <c r="W24" s="86"/>
      <c r="X24" s="86"/>
      <c r="Y24" s="86" t="str">
        <f>IF(OR(E24="",E24="No Aplica"),"",COUNTIF(F24:X26,"SI"))</f>
        <v/>
      </c>
      <c r="Z24" s="8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16.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c r="A27" s="91">
        <v>7</v>
      </c>
      <c r="B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86"/>
      <c r="G27" s="86"/>
      <c r="H27" s="86"/>
      <c r="I27" s="86"/>
      <c r="J27" s="86"/>
      <c r="K27" s="86"/>
      <c r="L27" s="86"/>
      <c r="M27" s="86"/>
      <c r="N27" s="86"/>
      <c r="O27" s="86"/>
      <c r="P27" s="86"/>
      <c r="Q27" s="86"/>
      <c r="R27" s="86"/>
      <c r="S27" s="86"/>
      <c r="T27" s="86"/>
      <c r="U27" s="86"/>
      <c r="V27" s="86"/>
      <c r="W27" s="86"/>
      <c r="X27" s="86"/>
      <c r="Y27" s="86" t="str">
        <f>IF(OR(E27="",E27="No Aplica"),"",COUNTIF(F27:X29,"SI"))</f>
        <v/>
      </c>
      <c r="Z27" s="8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16.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c r="A30" s="91">
        <v>8</v>
      </c>
      <c r="B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6"/>
      <c r="G30" s="86"/>
      <c r="H30" s="86"/>
      <c r="I30" s="86"/>
      <c r="J30" s="86"/>
      <c r="K30" s="86"/>
      <c r="L30" s="86"/>
      <c r="M30" s="86"/>
      <c r="N30" s="86"/>
      <c r="O30" s="86"/>
      <c r="P30" s="86"/>
      <c r="Q30" s="86"/>
      <c r="R30" s="86"/>
      <c r="S30" s="86"/>
      <c r="T30" s="86"/>
      <c r="U30" s="86"/>
      <c r="V30" s="86"/>
      <c r="W30" s="86"/>
      <c r="X30" s="86"/>
      <c r="Y30" s="86" t="str">
        <f>IF(OR(E30="",E30="No Aplica"),"",COUNTIF(F30:X32,"SI"))</f>
        <v/>
      </c>
      <c r="Z30" s="8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c r="A33" s="91">
        <v>9</v>
      </c>
      <c r="B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c r="A36" s="91">
        <v>10</v>
      </c>
      <c r="B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c r="A39" s="91">
        <v>11</v>
      </c>
      <c r="B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c r="A42" s="91">
        <v>12</v>
      </c>
      <c r="B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c r="A45" s="91">
        <v>13</v>
      </c>
      <c r="B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c r="A48" s="91">
        <v>14</v>
      </c>
      <c r="B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c r="A51" s="91">
        <v>15</v>
      </c>
      <c r="B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c r="A54" s="91">
        <v>16</v>
      </c>
      <c r="B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c r="A57" s="91">
        <v>17</v>
      </c>
      <c r="B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c r="A60" s="91">
        <v>18</v>
      </c>
      <c r="B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c r="A63" s="91">
        <v>19</v>
      </c>
      <c r="B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c r="A66" s="91">
        <v>20</v>
      </c>
      <c r="B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Y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9:Z11">
    <cfRule type="expression" dxfId="229" priority="7">
      <formula>IF($E9="No aplica",1,0)</formula>
    </cfRule>
  </conditionalFormatting>
  <conditionalFormatting sqref="Z12 Z15 Z18 Z21 Z24 Z27 Z30 Z33 Z36 Z39 Z42 Z45 Z48 Z51 Z54 Z57 Z60 Z63 Z66">
    <cfRule type="cellIs" dxfId="228" priority="8" operator="equal">
      <formula>"Catastrófico"</formula>
    </cfRule>
    <cfRule type="cellIs" dxfId="227" priority="9" operator="equal">
      <formula>"Mayor"</formula>
    </cfRule>
    <cfRule type="cellIs" dxfId="226" priority="10" operator="equal">
      <formula>"Moderado"</formula>
    </cfRule>
    <cfRule type="cellIs" dxfId="225" priority="11" operator="equal">
      <formula>"Menor"</formula>
    </cfRule>
    <cfRule type="cellIs" dxfId="224" priority="12" operator="equal">
      <formula>"Leve"</formula>
    </cfRule>
  </conditionalFormatting>
  <conditionalFormatting sqref="Z12:Z68">
    <cfRule type="expression" dxfId="223" priority="13">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7"/>
      <c r="C1" s="72" t="s">
        <v>0</v>
      </c>
      <c r="D1" s="73"/>
      <c r="E1" s="73"/>
      <c r="F1" s="73"/>
      <c r="G1" s="73"/>
      <c r="H1" s="73"/>
      <c r="I1" s="73"/>
      <c r="J1" s="67"/>
      <c r="K1" s="102" t="s">
        <v>180</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2" t="s">
        <v>181</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2" t="s">
        <v>182</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2" t="s">
        <v>183</v>
      </c>
      <c r="L4" s="59"/>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100</v>
      </c>
      <c r="B6" s="58"/>
      <c r="C6" s="58"/>
      <c r="D6" s="58"/>
      <c r="E6" s="58"/>
      <c r="F6" s="58"/>
      <c r="G6" s="59"/>
      <c r="H6" s="98" t="s">
        <v>184</v>
      </c>
      <c r="I6" s="58"/>
      <c r="J6" s="58"/>
      <c r="K6" s="58"/>
      <c r="L6" s="59"/>
      <c r="M6" s="3"/>
      <c r="N6" s="3"/>
      <c r="O6" s="3"/>
      <c r="P6" s="3"/>
      <c r="Q6" s="4"/>
      <c r="R6" s="4"/>
      <c r="S6" s="4"/>
      <c r="T6" s="4"/>
      <c r="U6" s="4"/>
      <c r="V6" s="4"/>
      <c r="W6" s="4"/>
      <c r="X6" s="4"/>
      <c r="Y6" s="4"/>
      <c r="Z6" s="4"/>
    </row>
    <row r="7" spans="1:26" ht="18" customHeight="1">
      <c r="A7" s="97" t="s">
        <v>98</v>
      </c>
      <c r="B7" s="93" t="s">
        <v>99</v>
      </c>
      <c r="C7" s="93" t="s">
        <v>103</v>
      </c>
      <c r="D7" s="93" t="s">
        <v>107</v>
      </c>
      <c r="E7" s="93" t="s">
        <v>108</v>
      </c>
      <c r="F7" s="94" t="s">
        <v>109</v>
      </c>
      <c r="G7" s="94" t="s">
        <v>185</v>
      </c>
      <c r="H7" s="101" t="s">
        <v>186</v>
      </c>
      <c r="I7" s="101" t="s">
        <v>187</v>
      </c>
      <c r="J7" s="93" t="s">
        <v>188</v>
      </c>
      <c r="K7" s="101" t="s">
        <v>189</v>
      </c>
      <c r="L7" s="101" t="s">
        <v>190</v>
      </c>
      <c r="M7" s="3"/>
      <c r="N7" s="3"/>
      <c r="O7" s="3"/>
      <c r="P7" s="3"/>
      <c r="Q7" s="4"/>
      <c r="R7" s="4"/>
      <c r="S7" s="4"/>
      <c r="T7" s="4"/>
      <c r="U7" s="4"/>
      <c r="V7" s="4"/>
      <c r="W7" s="4"/>
      <c r="X7" s="4"/>
      <c r="Y7" s="4"/>
      <c r="Z7" s="4"/>
    </row>
    <row r="8" spans="1:26" ht="35.25" customHeight="1">
      <c r="A8" s="85"/>
      <c r="B8" s="85"/>
      <c r="C8" s="85"/>
      <c r="D8" s="85"/>
      <c r="E8" s="85"/>
      <c r="F8" s="85"/>
      <c r="G8" s="85"/>
      <c r="H8" s="85"/>
      <c r="I8" s="85"/>
      <c r="J8" s="85"/>
      <c r="K8" s="85"/>
      <c r="L8" s="85"/>
      <c r="M8" s="16"/>
      <c r="N8" s="16"/>
      <c r="O8" s="16"/>
      <c r="P8" s="16"/>
      <c r="Q8" s="4"/>
      <c r="R8" s="4"/>
      <c r="S8" s="4"/>
      <c r="T8" s="4"/>
      <c r="U8" s="4"/>
      <c r="V8" s="4"/>
      <c r="W8" s="4"/>
      <c r="X8" s="4"/>
      <c r="Y8" s="4"/>
      <c r="Z8" s="4"/>
    </row>
    <row r="9" spans="1:26" ht="16.5" customHeight="1">
      <c r="A9" s="91">
        <v>1</v>
      </c>
      <c r="B9" s="86" t="str">
        <f>IF(MID('2. Identificación del Riesgo'!H9:H11,1,27)="Seguridad de la Información",'2. Identificación del Riesgo'!B9:B11,
IF('2. Identificación del Riesgo'!H9:H11="","",
IF(MID('2. Identificación del Riesgo'!H9:H11,1,27)&lt;&gt;"Seguridad de la Información","No aplica")))</f>
        <v>No aplica</v>
      </c>
      <c r="C9" s="86" t="str">
        <f>IF(MID('2. Identificación del Riesgo'!H9:H11,1,27)="Seguridad de la Información",'2. Identificación del Riesgo'!C9:C11,
IF('2. Identificación del Riesgo'!H9:H11="","",
IF(MID('2. Identificación del Riesgo'!H9:H11,1,27)&lt;&gt;"Seguridad de la Información","No aplica")))</f>
        <v>No aplica</v>
      </c>
      <c r="D9" s="86" t="str">
        <f>IF(MID('2. Identificación del Riesgo'!H9:H11,1,27)="Seguridad de la Información",'2. Identificación del Riesgo'!G9:G11,
IF('2. Identificación del Riesgo'!H9:H11="","",
IF(MID('2. Identificación del Riesgo'!H9:H11,1,27)&lt;&gt;"Seguridad de la Información","No aplica")))</f>
        <v>No aplica</v>
      </c>
      <c r="E9" s="86" t="str">
        <f>IF(MID('2. Identificación del Riesgo'!H9:H11,1,27)="Seguridad de la Información",'2. Identificación del Riesgo'!H9:H11,
IF('2. Identificación del Riesgo'!H9:H11="","",
IF(MID('2. Identificación del Riesgo'!H9:H11,1,27)&lt;&gt;"Seguridad de la Información","No aplica")))</f>
        <v>No aplica</v>
      </c>
      <c r="F9" s="86" t="str">
        <f>IF(MID('2. Identificación del Riesgo'!H9:H11,1,27)="Seguridad de la Información",'2. Identificación del Riesgo'!I9:I11,
IF('2. Identificación del Riesgo'!H9:H11="","",
IF(MID('2. Identificación del Riesgo'!H9:H11,1,27)&lt;&gt;"Seguridad de la Información","No aplica")))</f>
        <v>No aplica</v>
      </c>
      <c r="G9" s="8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6"/>
      <c r="I9" s="86"/>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7"/>
      <c r="N9" s="17"/>
      <c r="O9" s="17"/>
      <c r="P9" s="17"/>
      <c r="Q9" s="4"/>
      <c r="R9" s="4"/>
      <c r="S9" s="4"/>
      <c r="T9" s="4"/>
      <c r="U9" s="4"/>
      <c r="V9" s="4"/>
      <c r="W9" s="4"/>
      <c r="X9" s="4"/>
      <c r="Y9" s="4"/>
      <c r="Z9" s="4"/>
    </row>
    <row r="10" spans="1:26" ht="16.5" customHeight="1">
      <c r="A10" s="84"/>
      <c r="B10" s="84"/>
      <c r="C10" s="84"/>
      <c r="D10" s="84"/>
      <c r="E10" s="84"/>
      <c r="F10" s="84"/>
      <c r="G10" s="84"/>
      <c r="H10" s="84"/>
      <c r="I10" s="84"/>
      <c r="J10" s="84"/>
      <c r="K10" s="84"/>
      <c r="L10" s="84"/>
      <c r="M10" s="3"/>
      <c r="N10" s="3"/>
      <c r="O10" s="3"/>
      <c r="P10" s="3"/>
      <c r="Q10" s="4"/>
      <c r="R10" s="4"/>
      <c r="S10" s="4"/>
      <c r="T10" s="4"/>
      <c r="U10" s="4"/>
      <c r="V10" s="4"/>
      <c r="W10" s="4"/>
      <c r="X10" s="4"/>
      <c r="Y10" s="4"/>
      <c r="Z10" s="4"/>
    </row>
    <row r="11" spans="1:26" ht="16.5" customHeight="1">
      <c r="A11" s="85"/>
      <c r="B11" s="85"/>
      <c r="C11" s="85"/>
      <c r="D11" s="85"/>
      <c r="E11" s="85"/>
      <c r="F11" s="85"/>
      <c r="G11" s="85"/>
      <c r="H11" s="85"/>
      <c r="I11" s="85"/>
      <c r="J11" s="85"/>
      <c r="K11" s="85"/>
      <c r="L11" s="85"/>
      <c r="M11" s="3"/>
      <c r="N11" s="3"/>
      <c r="O11" s="3"/>
      <c r="P11" s="3"/>
      <c r="Q11" s="4"/>
      <c r="R11" s="4"/>
      <c r="S11" s="4"/>
      <c r="T11" s="4"/>
      <c r="U11" s="4"/>
      <c r="V11" s="4"/>
      <c r="W11" s="4"/>
      <c r="X11" s="4"/>
      <c r="Y11" s="4"/>
      <c r="Z11" s="4"/>
    </row>
    <row r="12" spans="1:26" ht="16.5" customHeight="1">
      <c r="A12" s="91">
        <v>2</v>
      </c>
      <c r="B12" s="86" t="str">
        <f>IF(MID('2. Identificación del Riesgo'!H12:H14,1,27)="Seguridad de la Información",'2. Identificación del Riesgo'!B12:B14,
IF('2. Identificación del Riesgo'!H12:H14="","",
IF(MID('2. Identificación del Riesgo'!H12:H14,1,27)&lt;&gt;"Seguridad de la Información","No aplica")))</f>
        <v>No aplica</v>
      </c>
      <c r="C12" s="86" t="str">
        <f>IF(MID('2. Identificación del Riesgo'!H12:H14,1,27)="Seguridad de la Información",'2. Identificación del Riesgo'!C12:C14,
IF('2. Identificación del Riesgo'!H12:H14="","",
IF(MID('2. Identificación del Riesgo'!H12:H14,1,27)&lt;&gt;"Seguridad de la Información","No aplica")))</f>
        <v>No aplica</v>
      </c>
      <c r="D12" s="86" t="str">
        <f>IF(MID('2. Identificación del Riesgo'!H12:H14,1,27)="Seguridad de la Información",'2. Identificación del Riesgo'!G12:G14,
IF('2. Identificación del Riesgo'!H12:H14="","",
IF(MID('2. Identificación del Riesgo'!H12:H14,1,27)&lt;&gt;"Seguridad de la Información","No aplica")))</f>
        <v>No aplica</v>
      </c>
      <c r="E12" s="86" t="str">
        <f>IF(MID('2. Identificación del Riesgo'!H12:H14,1,27)="Seguridad de la Información",'2. Identificación del Riesgo'!H12:H14,
IF('2. Identificación del Riesgo'!H12:H14="","",
IF(MID('2. Identificación del Riesgo'!H12:H14,1,27)&lt;&gt;"Seguridad de la Información","No aplica")))</f>
        <v>No aplica</v>
      </c>
      <c r="F12" s="86" t="str">
        <f>IF(MID('2. Identificación del Riesgo'!H12:H14,1,27)="Seguridad de la Información",'2. Identificación del Riesgo'!I12:I14,
IF('2. Identificación del Riesgo'!H12:H14="","",
IF(MID('2. Identificación del Riesgo'!H12:H14,1,27)&lt;&gt;"Seguridad de la Información","No aplica")))</f>
        <v>No aplica</v>
      </c>
      <c r="G12" s="8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6"/>
      <c r="I12" s="86"/>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4"/>
      <c r="R12" s="4"/>
      <c r="S12" s="4"/>
      <c r="T12" s="4"/>
      <c r="U12" s="4"/>
      <c r="V12" s="4"/>
      <c r="W12" s="4"/>
      <c r="X12" s="4"/>
      <c r="Y12" s="4"/>
      <c r="Z12" s="4"/>
    </row>
    <row r="13" spans="1:26" ht="16.5" customHeight="1">
      <c r="A13" s="84"/>
      <c r="B13" s="84"/>
      <c r="C13" s="84"/>
      <c r="D13" s="84"/>
      <c r="E13" s="84"/>
      <c r="F13" s="84"/>
      <c r="G13" s="84"/>
      <c r="H13" s="84"/>
      <c r="I13" s="84"/>
      <c r="J13" s="84"/>
      <c r="K13" s="84"/>
      <c r="L13" s="84"/>
      <c r="M13" s="3"/>
      <c r="N13" s="3"/>
      <c r="O13" s="3"/>
      <c r="P13" s="3"/>
      <c r="Q13" s="4"/>
      <c r="R13" s="4"/>
      <c r="S13" s="4"/>
      <c r="T13" s="4"/>
      <c r="U13" s="4"/>
      <c r="V13" s="4"/>
      <c r="W13" s="4"/>
      <c r="X13" s="4"/>
      <c r="Y13" s="4"/>
      <c r="Z13" s="4"/>
    </row>
    <row r="14" spans="1:26" ht="16.5" customHeight="1">
      <c r="A14" s="85"/>
      <c r="B14" s="85"/>
      <c r="C14" s="85"/>
      <c r="D14" s="85"/>
      <c r="E14" s="85"/>
      <c r="F14" s="85"/>
      <c r="G14" s="85"/>
      <c r="H14" s="85"/>
      <c r="I14" s="85"/>
      <c r="J14" s="85"/>
      <c r="K14" s="85"/>
      <c r="L14" s="85"/>
      <c r="M14" s="3"/>
      <c r="N14" s="3"/>
      <c r="O14" s="3"/>
      <c r="P14" s="3"/>
      <c r="Q14" s="4"/>
      <c r="R14" s="4"/>
      <c r="S14" s="4"/>
      <c r="T14" s="4"/>
      <c r="U14" s="4"/>
      <c r="V14" s="4"/>
      <c r="W14" s="4"/>
      <c r="X14" s="4"/>
      <c r="Y14" s="4"/>
      <c r="Z14" s="4"/>
    </row>
    <row r="15" spans="1:26" ht="16.5" customHeight="1">
      <c r="A15" s="91">
        <v>3</v>
      </c>
      <c r="B15" s="86" t="str">
        <f>IF(MID('2. Identificación del Riesgo'!H15:H17,1,27)="Seguridad de la Información",'2. Identificación del Riesgo'!B15:B17,
IF('2. Identificación del Riesgo'!H15:H17="","",
IF(MID('2. Identificación del Riesgo'!H15:H17,1,27)&lt;&gt;"Seguridad de la Información","No aplica")))</f>
        <v>No aplica</v>
      </c>
      <c r="C15" s="86" t="str">
        <f>IF(MID('2. Identificación del Riesgo'!H15:H17,1,27)="Seguridad de la Información",'2. Identificación del Riesgo'!C15:C17,
IF('2. Identificación del Riesgo'!H15:H17="","",
IF(MID('2. Identificación del Riesgo'!H15:H17,1,27)&lt;&gt;"Seguridad de la Información","No aplica")))</f>
        <v>No aplica</v>
      </c>
      <c r="D15" s="86" t="str">
        <f>IF(MID('2. Identificación del Riesgo'!H15:H17,1,27)="Seguridad de la Información",'2. Identificación del Riesgo'!G15:G17,
IF('2. Identificación del Riesgo'!H15:H17="","",
IF(MID('2. Identificación del Riesgo'!H15:H17,1,27)&lt;&gt;"Seguridad de la Información","No aplica")))</f>
        <v>No aplica</v>
      </c>
      <c r="E15" s="86" t="str">
        <f>IF(MID('2. Identificación del Riesgo'!H15:H17,1,27)="Seguridad de la Información",'2. Identificación del Riesgo'!H15:H17,
IF('2. Identificación del Riesgo'!H15:H17="","",
IF(MID('2. Identificación del Riesgo'!H15:H17,1,27)&lt;&gt;"Seguridad de la Información","No aplica")))</f>
        <v>No aplica</v>
      </c>
      <c r="F15" s="86" t="str">
        <f>IF(MID('2. Identificación del Riesgo'!H15:H17,1,27)="Seguridad de la Información",'2. Identificación del Riesgo'!I15:I17,
IF('2. Identificación del Riesgo'!H15:H17="","",
IF(MID('2. Identificación del Riesgo'!H15:H17,1,27)&lt;&gt;"Seguridad de la Información","No aplica")))</f>
        <v>No aplica</v>
      </c>
      <c r="G15" s="8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6"/>
      <c r="I15" s="86"/>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4"/>
      <c r="R15" s="4"/>
      <c r="S15" s="4"/>
      <c r="T15" s="4"/>
      <c r="U15" s="4"/>
      <c r="V15" s="4"/>
      <c r="W15" s="4"/>
      <c r="X15" s="4"/>
      <c r="Y15" s="4"/>
      <c r="Z15" s="4"/>
    </row>
    <row r="16" spans="1:26" ht="16.5" customHeight="1">
      <c r="A16" s="84"/>
      <c r="B16" s="84"/>
      <c r="C16" s="84"/>
      <c r="D16" s="84"/>
      <c r="E16" s="84"/>
      <c r="F16" s="84"/>
      <c r="G16" s="84"/>
      <c r="H16" s="84"/>
      <c r="I16" s="84"/>
      <c r="J16" s="84"/>
      <c r="K16" s="84"/>
      <c r="L16" s="84"/>
      <c r="M16" s="3"/>
      <c r="N16" s="3"/>
      <c r="O16" s="3"/>
      <c r="P16" s="3"/>
      <c r="Q16" s="4"/>
      <c r="R16" s="4"/>
      <c r="S16" s="4"/>
      <c r="T16" s="4"/>
      <c r="U16" s="4"/>
      <c r="V16" s="4"/>
      <c r="W16" s="4"/>
      <c r="X16" s="4"/>
      <c r="Y16" s="4"/>
      <c r="Z16" s="4"/>
    </row>
    <row r="17" spans="1:26" ht="16.5" customHeight="1">
      <c r="A17" s="85"/>
      <c r="B17" s="85"/>
      <c r="C17" s="85"/>
      <c r="D17" s="85"/>
      <c r="E17" s="85"/>
      <c r="F17" s="85"/>
      <c r="G17" s="85"/>
      <c r="H17" s="85"/>
      <c r="I17" s="85"/>
      <c r="J17" s="85"/>
      <c r="K17" s="85"/>
      <c r="L17" s="85"/>
      <c r="M17" s="3"/>
      <c r="N17" s="3"/>
      <c r="O17" s="3"/>
      <c r="P17" s="3"/>
      <c r="Q17" s="4"/>
      <c r="R17" s="4"/>
      <c r="S17" s="4"/>
      <c r="T17" s="4"/>
      <c r="U17" s="4"/>
      <c r="V17" s="4"/>
      <c r="W17" s="4"/>
      <c r="X17" s="4"/>
      <c r="Y17" s="4"/>
      <c r="Z17" s="4"/>
    </row>
    <row r="18" spans="1:26" ht="16.5" customHeight="1">
      <c r="A18" s="91">
        <v>4</v>
      </c>
      <c r="B18" s="86" t="str">
        <f>IF(MID('2. Identificación del Riesgo'!H18:H20,1,27)="Seguridad de la Información",'2. Identificación del Riesgo'!B18:B20,
IF('2. Identificación del Riesgo'!H18:H20="","",
IF(MID('2. Identificación del Riesgo'!H18:H20,1,27)&lt;&gt;"Seguridad de la Información","No aplica")))</f>
        <v>No aplica</v>
      </c>
      <c r="C18" s="86" t="str">
        <f>IF(MID('2. Identificación del Riesgo'!H18:H20,1,27)="Seguridad de la Información",'2. Identificación del Riesgo'!C18:C20,
IF('2. Identificación del Riesgo'!H18:H20="","",
IF(MID('2. Identificación del Riesgo'!H18:H20,1,27)&lt;&gt;"Seguridad de la Información","No aplica")))</f>
        <v>No aplica</v>
      </c>
      <c r="D18" s="86" t="str">
        <f>IF(MID('2. Identificación del Riesgo'!H18:H20,1,27)="Seguridad de la Información",'2. Identificación del Riesgo'!G18:G20,
IF('2. Identificación del Riesgo'!H18:H20="","",
IF(MID('2. Identificación del Riesgo'!H18:H20,1,27)&lt;&gt;"Seguridad de la Información","No aplica")))</f>
        <v>No aplica</v>
      </c>
      <c r="E18" s="86" t="str">
        <f>IF(MID('2. Identificación del Riesgo'!H18:H20,1,27)="Seguridad de la Información",'2. Identificación del Riesgo'!H18:H20,
IF('2. Identificación del Riesgo'!H18:H20="","",
IF(MID('2. Identificación del Riesgo'!H18:H20,1,27)&lt;&gt;"Seguridad de la Información","No aplica")))</f>
        <v>No aplica</v>
      </c>
      <c r="F18" s="86" t="str">
        <f>IF(MID('2. Identificación del Riesgo'!H18:H20,1,27)="Seguridad de la Información",'2. Identificación del Riesgo'!I18:I20,
IF('2. Identificación del Riesgo'!H18:H20="","",
IF(MID('2. Identificación del Riesgo'!H18:H20,1,27)&lt;&gt;"Seguridad de la Información","No aplica")))</f>
        <v>No aplica</v>
      </c>
      <c r="G18" s="8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6"/>
      <c r="I18" s="86"/>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4"/>
      <c r="R18" s="4"/>
      <c r="S18" s="4"/>
      <c r="T18" s="4"/>
      <c r="U18" s="4"/>
      <c r="V18" s="4"/>
      <c r="W18" s="4"/>
      <c r="X18" s="4"/>
      <c r="Y18" s="4"/>
      <c r="Z18" s="4"/>
    </row>
    <row r="19" spans="1:26" ht="16.5" customHeight="1">
      <c r="A19" s="84"/>
      <c r="B19" s="84"/>
      <c r="C19" s="84"/>
      <c r="D19" s="84"/>
      <c r="E19" s="84"/>
      <c r="F19" s="84"/>
      <c r="G19" s="84"/>
      <c r="H19" s="84"/>
      <c r="I19" s="84"/>
      <c r="J19" s="84"/>
      <c r="K19" s="84"/>
      <c r="L19" s="84"/>
      <c r="M19" s="3"/>
      <c r="N19" s="3"/>
      <c r="O19" s="3"/>
      <c r="P19" s="3"/>
      <c r="Q19" s="4"/>
      <c r="R19" s="4"/>
      <c r="S19" s="4"/>
      <c r="T19" s="4"/>
      <c r="U19" s="4"/>
      <c r="V19" s="4"/>
      <c r="W19" s="4"/>
      <c r="X19" s="4"/>
      <c r="Y19" s="4"/>
      <c r="Z19" s="4"/>
    </row>
    <row r="20" spans="1:26" ht="16.5" customHeight="1">
      <c r="A20" s="85"/>
      <c r="B20" s="85"/>
      <c r="C20" s="85"/>
      <c r="D20" s="85"/>
      <c r="E20" s="85"/>
      <c r="F20" s="85"/>
      <c r="G20" s="85"/>
      <c r="H20" s="85"/>
      <c r="I20" s="85"/>
      <c r="J20" s="85"/>
      <c r="K20" s="85"/>
      <c r="L20" s="85"/>
      <c r="M20" s="3"/>
      <c r="N20" s="3"/>
      <c r="O20" s="3"/>
      <c r="P20" s="3"/>
      <c r="Q20" s="4"/>
      <c r="R20" s="4"/>
      <c r="S20" s="4"/>
      <c r="T20" s="4"/>
      <c r="U20" s="4"/>
      <c r="V20" s="4"/>
      <c r="W20" s="4"/>
      <c r="X20" s="4"/>
      <c r="Y20" s="4"/>
      <c r="Z20" s="4"/>
    </row>
    <row r="21" spans="1:26" ht="16.5" customHeight="1">
      <c r="A21" s="91">
        <v>5</v>
      </c>
      <c r="B21" s="86" t="str">
        <f>IF(MID('2. Identificación del Riesgo'!H21:H23,1,27)="Seguridad de la Información",'2. Identificación del Riesgo'!B21:B23,
IF('2. Identificación del Riesgo'!H21:H23="","",
IF(MID('2. Identificación del Riesgo'!H21:H23,1,27)&lt;&gt;"Seguridad de la Información","No aplica")))</f>
        <v>No aplica</v>
      </c>
      <c r="C21" s="86" t="str">
        <f>IF(MID('2. Identificación del Riesgo'!H21:H23,1,27)="Seguridad de la Información",'2. Identificación del Riesgo'!C21:C23,
IF('2. Identificación del Riesgo'!H21:H23="","",
IF(MID('2. Identificación del Riesgo'!H21:H23,1,27)&lt;&gt;"Seguridad de la Información","No aplica")))</f>
        <v>No aplica</v>
      </c>
      <c r="D21" s="86" t="str">
        <f>IF(MID('2. Identificación del Riesgo'!H21:H23,1,27)="Seguridad de la Información",'2. Identificación del Riesgo'!G21:G23,
IF('2. Identificación del Riesgo'!H21:H23="","",
IF(MID('2. Identificación del Riesgo'!H21:H23,1,27)&lt;&gt;"Seguridad de la Información","No aplica")))</f>
        <v>No aplica</v>
      </c>
      <c r="E21" s="86" t="str">
        <f>IF(MID('2. Identificación del Riesgo'!H21:H23,1,27)="Seguridad de la Información",'2. Identificación del Riesgo'!H21:H23,
IF('2. Identificación del Riesgo'!H21:H23="","",
IF(MID('2. Identificación del Riesgo'!H21:H23,1,27)&lt;&gt;"Seguridad de la Información","No aplica")))</f>
        <v>No aplica</v>
      </c>
      <c r="F21" s="86" t="str">
        <f>IF(MID('2. Identificación del Riesgo'!H21:H23,1,27)="Seguridad de la Información",'2. Identificación del Riesgo'!I21:I23,
IF('2. Identificación del Riesgo'!H21:H23="","",
IF(MID('2. Identificación del Riesgo'!H21:H23,1,27)&lt;&gt;"Seguridad de la Información","No aplica")))</f>
        <v>No aplica</v>
      </c>
      <c r="G21" s="8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6"/>
      <c r="I21" s="86"/>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4"/>
      <c r="R21" s="4"/>
      <c r="S21" s="4"/>
      <c r="T21" s="4"/>
      <c r="U21" s="4"/>
      <c r="V21" s="4"/>
      <c r="W21" s="4"/>
      <c r="X21" s="4"/>
      <c r="Y21" s="4"/>
      <c r="Z21" s="4"/>
    </row>
    <row r="22" spans="1:26" ht="16.5" customHeight="1">
      <c r="A22" s="84"/>
      <c r="B22" s="84"/>
      <c r="C22" s="84"/>
      <c r="D22" s="84"/>
      <c r="E22" s="84"/>
      <c r="F22" s="84"/>
      <c r="G22" s="84"/>
      <c r="H22" s="84"/>
      <c r="I22" s="84"/>
      <c r="J22" s="84"/>
      <c r="K22" s="84"/>
      <c r="L22" s="84"/>
      <c r="M22" s="3"/>
      <c r="N22" s="3"/>
      <c r="O22" s="3"/>
      <c r="P22" s="3"/>
      <c r="Q22" s="4"/>
      <c r="R22" s="4"/>
      <c r="S22" s="4"/>
      <c r="T22" s="4"/>
      <c r="U22" s="4"/>
      <c r="V22" s="4"/>
      <c r="W22" s="4"/>
      <c r="X22" s="4"/>
      <c r="Y22" s="4"/>
      <c r="Z22" s="4"/>
    </row>
    <row r="23" spans="1:26" ht="16.5" customHeight="1">
      <c r="A23" s="85"/>
      <c r="B23" s="85"/>
      <c r="C23" s="85"/>
      <c r="D23" s="85"/>
      <c r="E23" s="85"/>
      <c r="F23" s="85"/>
      <c r="G23" s="85"/>
      <c r="H23" s="85"/>
      <c r="I23" s="85"/>
      <c r="J23" s="85"/>
      <c r="K23" s="85"/>
      <c r="L23" s="85"/>
      <c r="M23" s="3"/>
      <c r="N23" s="3"/>
      <c r="O23" s="3"/>
      <c r="P23" s="3"/>
      <c r="Q23" s="4"/>
      <c r="R23" s="4"/>
      <c r="S23" s="4"/>
      <c r="T23" s="4"/>
      <c r="U23" s="4"/>
      <c r="V23" s="4"/>
      <c r="W23" s="4"/>
      <c r="X23" s="4"/>
      <c r="Y23" s="4"/>
      <c r="Z23" s="4"/>
    </row>
    <row r="24" spans="1:26" ht="16.5" customHeight="1">
      <c r="A24" s="91">
        <v>6</v>
      </c>
      <c r="B24" s="86" t="str">
        <f>IF(MID('2. Identificación del Riesgo'!H24:H26,1,27)="Seguridad de la Información",'2. Identificación del Riesgo'!B24:B26,
IF('2. Identificación del Riesgo'!H24:H26="","",
IF(MID('2. Identificación del Riesgo'!H24:H26,1,27)&lt;&gt;"Seguridad de la Información","No aplica")))</f>
        <v>No aplica</v>
      </c>
      <c r="C24" s="86" t="str">
        <f>IF(MID('2. Identificación del Riesgo'!H24:H26,1,27)="Seguridad de la Información",'2. Identificación del Riesgo'!C24:C26,
IF('2. Identificación del Riesgo'!H24:H26="","",
IF(MID('2. Identificación del Riesgo'!H24:H26,1,27)&lt;&gt;"Seguridad de la Información","No aplica")))</f>
        <v>No aplica</v>
      </c>
      <c r="D24" s="86" t="str">
        <f>IF(MID('2. Identificación del Riesgo'!H24:H26,1,27)="Seguridad de la Información",'2. Identificación del Riesgo'!G24:G26,
IF('2. Identificación del Riesgo'!H24:H26="","",
IF(MID('2. Identificación del Riesgo'!H24:H26,1,27)&lt;&gt;"Seguridad de la Información","No aplica")))</f>
        <v>No aplica</v>
      </c>
      <c r="E24" s="86" t="str">
        <f>IF(MID('2. Identificación del Riesgo'!H24:H26,1,27)="Seguridad de la Información",'2. Identificación del Riesgo'!H24:H26,
IF('2. Identificación del Riesgo'!H24:H26="","",
IF(MID('2. Identificación del Riesgo'!H24:H26,1,27)&lt;&gt;"Seguridad de la Información","No aplica")))</f>
        <v>No aplica</v>
      </c>
      <c r="F24" s="86" t="str">
        <f>IF(MID('2. Identificación del Riesgo'!H24:H26,1,27)="Seguridad de la Información",'2. Identificación del Riesgo'!I24:I26,
IF('2. Identificación del Riesgo'!H24:H26="","",
IF(MID('2. Identificación del Riesgo'!H24:H26,1,27)&lt;&gt;"Seguridad de la Información","No aplica")))</f>
        <v>No aplica</v>
      </c>
      <c r="G24" s="8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6"/>
      <c r="I24" s="86"/>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4"/>
      <c r="R24" s="4"/>
      <c r="S24" s="4"/>
      <c r="T24" s="4"/>
      <c r="U24" s="4"/>
      <c r="V24" s="4"/>
      <c r="W24" s="4"/>
      <c r="X24" s="4"/>
      <c r="Y24" s="4"/>
      <c r="Z24" s="4"/>
    </row>
    <row r="25" spans="1:26" ht="16.5" customHeight="1">
      <c r="A25" s="84"/>
      <c r="B25" s="84"/>
      <c r="C25" s="84"/>
      <c r="D25" s="84"/>
      <c r="E25" s="84"/>
      <c r="F25" s="84"/>
      <c r="G25" s="84"/>
      <c r="H25" s="84"/>
      <c r="I25" s="84"/>
      <c r="J25" s="84"/>
      <c r="K25" s="84"/>
      <c r="L25" s="84"/>
      <c r="M25" s="3"/>
      <c r="N25" s="3"/>
      <c r="O25" s="3"/>
      <c r="P25" s="3"/>
      <c r="Q25" s="4"/>
      <c r="R25" s="4"/>
      <c r="S25" s="4"/>
      <c r="T25" s="4"/>
      <c r="U25" s="4"/>
      <c r="V25" s="4"/>
      <c r="W25" s="4"/>
      <c r="X25" s="4"/>
      <c r="Y25" s="4"/>
      <c r="Z25" s="4"/>
    </row>
    <row r="26" spans="1:26" ht="16.5" customHeight="1">
      <c r="A26" s="85"/>
      <c r="B26" s="85"/>
      <c r="C26" s="85"/>
      <c r="D26" s="85"/>
      <c r="E26" s="85"/>
      <c r="F26" s="85"/>
      <c r="G26" s="85"/>
      <c r="H26" s="85"/>
      <c r="I26" s="85"/>
      <c r="J26" s="85"/>
      <c r="K26" s="85"/>
      <c r="L26" s="85"/>
      <c r="M26" s="3"/>
      <c r="N26" s="3"/>
      <c r="O26" s="3"/>
      <c r="P26" s="3"/>
      <c r="Q26" s="4"/>
      <c r="R26" s="4"/>
      <c r="S26" s="4"/>
      <c r="T26" s="4"/>
      <c r="U26" s="4"/>
      <c r="V26" s="4"/>
      <c r="W26" s="4"/>
      <c r="X26" s="4"/>
      <c r="Y26" s="4"/>
      <c r="Z26" s="4"/>
    </row>
    <row r="27" spans="1:26" ht="16.5" customHeight="1">
      <c r="A27" s="91">
        <v>7</v>
      </c>
      <c r="B27" s="86" t="str">
        <f>IF(MID('2. Identificación del Riesgo'!H27:H29,1,27)="Seguridad de la Información",'2. Identificación del Riesgo'!B27:B29,
IF('2. Identificación del Riesgo'!H27:H29="","",
IF(MID('2. Identificación del Riesgo'!H27:H29,1,27)&lt;&gt;"Seguridad de la Información","No aplica")))</f>
        <v/>
      </c>
      <c r="C27" s="86" t="str">
        <f>IF(MID('2. Identificación del Riesgo'!H27:H29,1,27)="Seguridad de la Información",'2. Identificación del Riesgo'!C27:C29,
IF('2. Identificación del Riesgo'!H27:H29="","",
IF(MID('2. Identificación del Riesgo'!H27:H29,1,27)&lt;&gt;"Seguridad de la Información","No aplica")))</f>
        <v/>
      </c>
      <c r="D27" s="86" t="str">
        <f>IF(MID('2. Identificación del Riesgo'!H27:H29,1,27)="Seguridad de la Información",'2. Identificación del Riesgo'!G27:G29,
IF('2. Identificación del Riesgo'!H27:H29="","",
IF(MID('2. Identificación del Riesgo'!H27:H29,1,27)&lt;&gt;"Seguridad de la Información","No aplica")))</f>
        <v/>
      </c>
      <c r="E27" s="86" t="str">
        <f>IF(MID('2. Identificación del Riesgo'!H27:H29,1,27)="Seguridad de la Información",'2. Identificación del Riesgo'!H27:H29,
IF('2. Identificación del Riesgo'!H27:H29="","",
IF(MID('2. Identificación del Riesgo'!H27:H29,1,27)&lt;&gt;"Seguridad de la Información","No aplica")))</f>
        <v/>
      </c>
      <c r="F27" s="86" t="str">
        <f>IF(MID('2. Identificación del Riesgo'!H27:H29,1,27)="Seguridad de la Información",'2. Identificación del Riesgo'!I27:I29,
IF('2. Identificación del Riesgo'!H27:H29="","",
IF(MID('2. Identificación del Riesgo'!H27:H29,1,27)&lt;&gt;"Seguridad de la Información","No aplica")))</f>
        <v/>
      </c>
      <c r="G27" s="8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86"/>
      <c r="I27" s="86"/>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4"/>
      <c r="R27" s="4"/>
      <c r="S27" s="4"/>
      <c r="T27" s="4"/>
      <c r="U27" s="4"/>
      <c r="V27" s="4"/>
      <c r="W27" s="4"/>
      <c r="X27" s="4"/>
      <c r="Y27" s="4"/>
      <c r="Z27" s="4"/>
    </row>
    <row r="28" spans="1:26" ht="16.5" customHeight="1">
      <c r="A28" s="84"/>
      <c r="B28" s="84"/>
      <c r="C28" s="84"/>
      <c r="D28" s="84"/>
      <c r="E28" s="84"/>
      <c r="F28" s="84"/>
      <c r="G28" s="84"/>
      <c r="H28" s="84"/>
      <c r="I28" s="84"/>
      <c r="J28" s="84"/>
      <c r="K28" s="84"/>
      <c r="L28" s="84"/>
      <c r="M28" s="3"/>
      <c r="N28" s="3"/>
      <c r="O28" s="3"/>
      <c r="P28" s="3"/>
      <c r="Q28" s="4"/>
      <c r="R28" s="4"/>
      <c r="S28" s="4"/>
      <c r="T28" s="4"/>
      <c r="U28" s="4"/>
      <c r="V28" s="4"/>
      <c r="W28" s="4"/>
      <c r="X28" s="4"/>
      <c r="Y28" s="4"/>
      <c r="Z28" s="4"/>
    </row>
    <row r="29" spans="1:26" ht="16.5" customHeight="1">
      <c r="A29" s="85"/>
      <c r="B29" s="85"/>
      <c r="C29" s="85"/>
      <c r="D29" s="85"/>
      <c r="E29" s="85"/>
      <c r="F29" s="85"/>
      <c r="G29" s="85"/>
      <c r="H29" s="85"/>
      <c r="I29" s="85"/>
      <c r="J29" s="85"/>
      <c r="K29" s="85"/>
      <c r="L29" s="85"/>
      <c r="M29" s="3"/>
      <c r="N29" s="3"/>
      <c r="O29" s="3"/>
      <c r="P29" s="3"/>
      <c r="Q29" s="4"/>
      <c r="R29" s="4"/>
      <c r="S29" s="4"/>
      <c r="T29" s="4"/>
      <c r="U29" s="4"/>
      <c r="V29" s="4"/>
      <c r="W29" s="4"/>
      <c r="X29" s="4"/>
      <c r="Y29" s="4"/>
      <c r="Z29" s="4"/>
    </row>
    <row r="30" spans="1:26" ht="16.5" customHeight="1">
      <c r="A30" s="91">
        <v>8</v>
      </c>
      <c r="B30" s="86" t="str">
        <f>IF(MID('2. Identificación del Riesgo'!H30:H32,1,27)="Seguridad de la Información",'2. Identificación del Riesgo'!B30:B32,
IF('2. Identificación del Riesgo'!H30:H32="","",
IF(MID('2. Identificación del Riesgo'!H30:H32,1,27)&lt;&gt;"Seguridad de la Información","No aplica")))</f>
        <v/>
      </c>
      <c r="C30" s="86" t="str">
        <f>IF(MID('2. Identificación del Riesgo'!H30:H32,1,27)="Seguridad de la Información",'2. Identificación del Riesgo'!C30:C32,
IF('2. Identificación del Riesgo'!H30:H32="","",
IF(MID('2. Identificación del Riesgo'!H30:H32,1,27)&lt;&gt;"Seguridad de la Información","No aplica")))</f>
        <v/>
      </c>
      <c r="D30" s="86" t="str">
        <f>IF(MID('2. Identificación del Riesgo'!H30:H32,1,27)="Seguridad de la Información",'2. Identificación del Riesgo'!G30:G32,
IF('2. Identificación del Riesgo'!H30:H32="","",
IF(MID('2. Identificación del Riesgo'!H30:H32,1,27)&lt;&gt;"Seguridad de la Información","No aplica")))</f>
        <v/>
      </c>
      <c r="E30" s="86" t="str">
        <f>IF(MID('2. Identificación del Riesgo'!H30:H32,1,27)="Seguridad de la Información",'2. Identificación del Riesgo'!H30:H32,
IF('2. Identificación del Riesgo'!H30:H32="","",
IF(MID('2. Identificación del Riesgo'!H30:H32,1,27)&lt;&gt;"Seguridad de la Información","No aplica")))</f>
        <v/>
      </c>
      <c r="F30" s="86" t="str">
        <f>IF(MID('2. Identificación del Riesgo'!H30:H32,1,27)="Seguridad de la Información",'2. Identificación del Riesgo'!I30:I32,
IF('2. Identificación del Riesgo'!H30:H32="","",
IF(MID('2. Identificación del Riesgo'!H30:H32,1,27)&lt;&gt;"Seguridad de la Información","No aplica")))</f>
        <v/>
      </c>
      <c r="G30" s="8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6"/>
      <c r="I30" s="86"/>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4"/>
      <c r="R30" s="4"/>
      <c r="S30" s="4"/>
      <c r="T30" s="4"/>
      <c r="U30" s="4"/>
      <c r="V30" s="4"/>
      <c r="W30" s="4"/>
      <c r="X30" s="4"/>
      <c r="Y30" s="4"/>
      <c r="Z30" s="4"/>
    </row>
    <row r="31" spans="1:26" ht="16.5" customHeight="1">
      <c r="A31" s="84"/>
      <c r="B31" s="84"/>
      <c r="C31" s="84"/>
      <c r="D31" s="84"/>
      <c r="E31" s="84"/>
      <c r="F31" s="84"/>
      <c r="G31" s="84"/>
      <c r="H31" s="84"/>
      <c r="I31" s="84"/>
      <c r="J31" s="84"/>
      <c r="K31" s="84"/>
      <c r="L31" s="84"/>
      <c r="M31" s="3"/>
      <c r="N31" s="3"/>
      <c r="O31" s="3"/>
      <c r="P31" s="3"/>
      <c r="Q31" s="4"/>
      <c r="R31" s="4"/>
      <c r="S31" s="4"/>
      <c r="T31" s="4"/>
      <c r="U31" s="4"/>
      <c r="V31" s="4"/>
      <c r="W31" s="4"/>
      <c r="X31" s="4"/>
      <c r="Y31" s="4"/>
      <c r="Z31" s="4"/>
    </row>
    <row r="32" spans="1:26" ht="16.5" customHeight="1">
      <c r="A32" s="85"/>
      <c r="B32" s="85"/>
      <c r="C32" s="85"/>
      <c r="D32" s="85"/>
      <c r="E32" s="85"/>
      <c r="F32" s="85"/>
      <c r="G32" s="85"/>
      <c r="H32" s="85"/>
      <c r="I32" s="85"/>
      <c r="J32" s="85"/>
      <c r="K32" s="85"/>
      <c r="L32" s="85"/>
      <c r="M32" s="3"/>
      <c r="N32" s="3"/>
      <c r="O32" s="3"/>
      <c r="P32" s="3"/>
      <c r="Q32" s="4"/>
      <c r="R32" s="4"/>
      <c r="S32" s="4"/>
      <c r="T32" s="4"/>
      <c r="U32" s="4"/>
      <c r="V32" s="4"/>
      <c r="W32" s="4"/>
      <c r="X32" s="4"/>
      <c r="Y32" s="4"/>
      <c r="Z32" s="4"/>
    </row>
    <row r="33" spans="1:26" ht="16.5" customHeight="1">
      <c r="A33" s="91">
        <v>9</v>
      </c>
      <c r="B33" s="86" t="str">
        <f>IF(MID('2. Identificación del Riesgo'!H33:H35,1,27)="Seguridad de la Información",'2. Identificación del Riesgo'!B33:B35,
IF('2. Identificación del Riesgo'!H33:H35="","",
IF(MID('2. Identificación del Riesgo'!H33:H35,1,27)&lt;&gt;"Seguridad de la Información","No aplica")))</f>
        <v/>
      </c>
      <c r="C33" s="86" t="str">
        <f>IF(MID('2. Identificación del Riesgo'!H33:H35,1,27)="Seguridad de la Información",'2. Identificación del Riesgo'!C33:C35,
IF('2. Identificación del Riesgo'!H33:H35="","",
IF(MID('2. Identificación del Riesgo'!H33:H35,1,27)&lt;&gt;"Seguridad de la Información","No aplica")))</f>
        <v/>
      </c>
      <c r="D33" s="86" t="str">
        <f>IF(MID('2. Identificación del Riesgo'!H33:H35,1,27)="Seguridad de la Información",'2. Identificación del Riesgo'!G33:G35,
IF('2. Identificación del Riesgo'!H33:H35="","",
IF(MID('2. Identificación del Riesgo'!H33:H35,1,27)&lt;&gt;"Seguridad de la Información","No aplica")))</f>
        <v/>
      </c>
      <c r="E33" s="86" t="str">
        <f>IF(MID('2. Identificación del Riesgo'!H33:H35,1,27)="Seguridad de la Información",'2. Identificación del Riesgo'!H33:H35,
IF('2. Identificación del Riesgo'!H33:H35="","",
IF(MID('2. Identificación del Riesgo'!H33:H35,1,27)&lt;&gt;"Seguridad de la Información","No aplica")))</f>
        <v/>
      </c>
      <c r="F33" s="86" t="str">
        <f>IF(MID('2. Identificación del Riesgo'!H33:H35,1,27)="Seguridad de la Información",'2. Identificación del Riesgo'!I33:I35,
IF('2. Identificación del Riesgo'!H33:H35="","",
IF(MID('2. Identificación del Riesgo'!H33:H35,1,27)&lt;&gt;"Seguridad de la Información","No aplica")))</f>
        <v/>
      </c>
      <c r="G33" s="8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6"/>
      <c r="I33" s="86"/>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4"/>
      <c r="R33" s="4"/>
      <c r="S33" s="4"/>
      <c r="T33" s="4"/>
      <c r="U33" s="4"/>
      <c r="V33" s="4"/>
      <c r="W33" s="4"/>
      <c r="X33" s="4"/>
      <c r="Y33" s="4"/>
      <c r="Z33" s="4"/>
    </row>
    <row r="34" spans="1:26" ht="16.5" customHeight="1">
      <c r="A34" s="84"/>
      <c r="B34" s="84"/>
      <c r="C34" s="84"/>
      <c r="D34" s="84"/>
      <c r="E34" s="84"/>
      <c r="F34" s="84"/>
      <c r="G34" s="84"/>
      <c r="H34" s="84"/>
      <c r="I34" s="84"/>
      <c r="J34" s="84"/>
      <c r="K34" s="84"/>
      <c r="L34" s="84"/>
      <c r="M34" s="3"/>
      <c r="N34" s="3"/>
      <c r="O34" s="3"/>
      <c r="P34" s="3"/>
      <c r="Q34" s="4"/>
      <c r="R34" s="4"/>
      <c r="S34" s="4"/>
      <c r="T34" s="4"/>
      <c r="U34" s="4"/>
      <c r="V34" s="4"/>
      <c r="W34" s="4"/>
      <c r="X34" s="4"/>
      <c r="Y34" s="4"/>
      <c r="Z34" s="4"/>
    </row>
    <row r="35" spans="1:26" ht="16.5" customHeight="1">
      <c r="A35" s="85"/>
      <c r="B35" s="85"/>
      <c r="C35" s="85"/>
      <c r="D35" s="85"/>
      <c r="E35" s="85"/>
      <c r="F35" s="85"/>
      <c r="G35" s="85"/>
      <c r="H35" s="85"/>
      <c r="I35" s="85"/>
      <c r="J35" s="85"/>
      <c r="K35" s="85"/>
      <c r="L35" s="85"/>
      <c r="M35" s="3"/>
      <c r="N35" s="3"/>
      <c r="O35" s="3"/>
      <c r="P35" s="3"/>
      <c r="Q35" s="4"/>
      <c r="R35" s="4"/>
      <c r="S35" s="4"/>
      <c r="T35" s="4"/>
      <c r="U35" s="4"/>
      <c r="V35" s="4"/>
      <c r="W35" s="4"/>
      <c r="X35" s="4"/>
      <c r="Y35" s="4"/>
      <c r="Z35" s="4"/>
    </row>
    <row r="36" spans="1:26" ht="16.5" customHeight="1">
      <c r="A36" s="91">
        <v>10</v>
      </c>
      <c r="B36" s="86" t="str">
        <f>IF(MID('2. Identificación del Riesgo'!H36:H38,1,27)="Seguridad de la Información",'2. Identificación del Riesgo'!B36:B38,
IF('2. Identificación del Riesgo'!H36:H38="","",
IF(MID('2. Identificación del Riesgo'!H36:H38,1,27)&lt;&gt;"Seguridad de la Información","No aplica")))</f>
        <v/>
      </c>
      <c r="C36" s="86" t="str">
        <f>IF(MID('2. Identificación del Riesgo'!H36:H38,1,27)="Seguridad de la Información",'2. Identificación del Riesgo'!C36:C38,
IF('2. Identificación del Riesgo'!H36:H38="","",
IF(MID('2. Identificación del Riesgo'!H36:H38,1,27)&lt;&gt;"Seguridad de la Información","No aplica")))</f>
        <v/>
      </c>
      <c r="D36" s="86" t="str">
        <f>IF(MID('2. Identificación del Riesgo'!H36:H38,1,27)="Seguridad de la Información",'2. Identificación del Riesgo'!G36:G38,
IF('2. Identificación del Riesgo'!H36:H38="","",
IF(MID('2. Identificación del Riesgo'!H36:H38,1,27)&lt;&gt;"Seguridad de la Información","No aplica")))</f>
        <v/>
      </c>
      <c r="E36" s="86" t="str">
        <f>IF(MID('2. Identificación del Riesgo'!H36:H38,1,27)="Seguridad de la Información",'2. Identificación del Riesgo'!H36:H38,
IF('2. Identificación del Riesgo'!H36:H38="","",
IF(MID('2. Identificación del Riesgo'!H36:H38,1,27)&lt;&gt;"Seguridad de la Información","No aplica")))</f>
        <v/>
      </c>
      <c r="F36" s="86" t="str">
        <f>IF(MID('2. Identificación del Riesgo'!H36:H38,1,27)="Seguridad de la Información",'2. Identificación del Riesgo'!I36:I38,
IF('2. Identificación del Riesgo'!H36:H38="","",
IF(MID('2. Identificación del Riesgo'!H36:H38,1,27)&lt;&gt;"Seguridad de la Información","No aplica")))</f>
        <v/>
      </c>
      <c r="G36" s="8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6"/>
      <c r="I36" s="86"/>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4"/>
      <c r="R36" s="4"/>
      <c r="S36" s="4"/>
      <c r="T36" s="4"/>
      <c r="U36" s="4"/>
      <c r="V36" s="4"/>
      <c r="W36" s="4"/>
      <c r="X36" s="4"/>
      <c r="Y36" s="4"/>
      <c r="Z36" s="4"/>
    </row>
    <row r="37" spans="1:26" ht="16.5" customHeight="1">
      <c r="A37" s="84"/>
      <c r="B37" s="84"/>
      <c r="C37" s="84"/>
      <c r="D37" s="84"/>
      <c r="E37" s="84"/>
      <c r="F37" s="84"/>
      <c r="G37" s="84"/>
      <c r="H37" s="84"/>
      <c r="I37" s="84"/>
      <c r="J37" s="84"/>
      <c r="K37" s="84"/>
      <c r="L37" s="84"/>
      <c r="M37" s="2"/>
      <c r="N37" s="2"/>
      <c r="O37" s="2"/>
      <c r="P37" s="2"/>
      <c r="Q37" s="4"/>
      <c r="R37" s="4"/>
      <c r="S37" s="4"/>
      <c r="T37" s="4"/>
      <c r="U37" s="4"/>
      <c r="V37" s="4"/>
      <c r="W37" s="4"/>
      <c r="X37" s="4"/>
      <c r="Y37" s="4"/>
      <c r="Z37" s="4"/>
    </row>
    <row r="38" spans="1:26" ht="16.5" customHeight="1">
      <c r="A38" s="85"/>
      <c r="B38" s="85"/>
      <c r="C38" s="85"/>
      <c r="D38" s="85"/>
      <c r="E38" s="85"/>
      <c r="F38" s="85"/>
      <c r="G38" s="85"/>
      <c r="H38" s="85"/>
      <c r="I38" s="85"/>
      <c r="J38" s="85"/>
      <c r="K38" s="85"/>
      <c r="L38" s="85"/>
      <c r="M38" s="2"/>
      <c r="N38" s="2"/>
      <c r="O38" s="2"/>
      <c r="P38" s="2"/>
      <c r="Q38" s="4"/>
      <c r="R38" s="4"/>
      <c r="S38" s="4"/>
      <c r="T38" s="4"/>
      <c r="U38" s="4"/>
      <c r="V38" s="4"/>
      <c r="W38" s="4"/>
      <c r="X38" s="4"/>
      <c r="Y38" s="4"/>
      <c r="Z38" s="4"/>
    </row>
    <row r="39" spans="1:26" ht="16.5" customHeight="1">
      <c r="A39" s="91">
        <v>11</v>
      </c>
      <c r="B39" s="86" t="str">
        <f>IF(MID('2. Identificación del Riesgo'!H39:H41,1,27)="Seguridad de la Información",'2. Identificación del Riesgo'!B39:B41,
IF('2. Identificación del Riesgo'!H39:H41="","",
IF(MID('2. Identificación del Riesgo'!H39:H41,1,27)&lt;&gt;"Seguridad de la Información","No aplica")))</f>
        <v/>
      </c>
      <c r="C39" s="86" t="str">
        <f>IF(MID('2. Identificación del Riesgo'!H39:H41,1,27)="Seguridad de la Información",'2. Identificación del Riesgo'!C39:C41,
IF('2. Identificación del Riesgo'!H39:H41="","",
IF(MID('2. Identificación del Riesgo'!H39:H41,1,27)&lt;&gt;"Seguridad de la Información","No aplica")))</f>
        <v/>
      </c>
      <c r="D39" s="86" t="str">
        <f>IF(MID('2. Identificación del Riesgo'!H39:H41,1,27)="Seguridad de la Información",'2. Identificación del Riesgo'!G39:G41,
IF('2. Identificación del Riesgo'!H39:H41="","",
IF(MID('2. Identificación del Riesgo'!H39:H41,1,27)&lt;&gt;"Seguridad de la Información","No aplica")))</f>
        <v/>
      </c>
      <c r="E39" s="86" t="str">
        <f>IF(MID('2. Identificación del Riesgo'!H39:H41,1,27)="Seguridad de la Información",'2. Identificación del Riesgo'!H39:H41,
IF('2. Identificación del Riesgo'!H39:H41="","",
IF(MID('2. Identificación del Riesgo'!H39:H41,1,27)&lt;&gt;"Seguridad de la Información","No aplica")))</f>
        <v/>
      </c>
      <c r="F39" s="86" t="str">
        <f>IF(MID('2. Identificación del Riesgo'!H39:H41,1,27)="Seguridad de la Información",'2. Identificación del Riesgo'!I39:I41,
IF('2. Identificación del Riesgo'!H39:H41="","",
IF(MID('2. Identificación del Riesgo'!H39:H41,1,27)&lt;&gt;"Seguridad de la Información","No aplica")))</f>
        <v/>
      </c>
      <c r="G39" s="8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6"/>
      <c r="I39" s="86"/>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4"/>
      <c r="R39" s="4"/>
      <c r="S39" s="4"/>
      <c r="T39" s="4"/>
      <c r="U39" s="4"/>
      <c r="V39" s="4"/>
      <c r="W39" s="4"/>
      <c r="X39" s="4"/>
      <c r="Y39" s="4"/>
      <c r="Z39" s="4"/>
    </row>
    <row r="40" spans="1:26" ht="16.5" customHeight="1">
      <c r="A40" s="84"/>
      <c r="B40" s="84"/>
      <c r="C40" s="84"/>
      <c r="D40" s="84"/>
      <c r="E40" s="84"/>
      <c r="F40" s="84"/>
      <c r="G40" s="84"/>
      <c r="H40" s="84"/>
      <c r="I40" s="84"/>
      <c r="J40" s="84"/>
      <c r="K40" s="84"/>
      <c r="L40" s="84"/>
      <c r="M40" s="2"/>
      <c r="N40" s="2"/>
      <c r="O40" s="2"/>
      <c r="P40" s="2"/>
      <c r="Q40" s="4"/>
      <c r="R40" s="4"/>
      <c r="S40" s="4"/>
      <c r="T40" s="4"/>
      <c r="U40" s="4"/>
      <c r="V40" s="4"/>
      <c r="W40" s="4"/>
      <c r="X40" s="4"/>
      <c r="Y40" s="4"/>
      <c r="Z40" s="4"/>
    </row>
    <row r="41" spans="1:26" ht="16.5" customHeight="1">
      <c r="A41" s="85"/>
      <c r="B41" s="85"/>
      <c r="C41" s="85"/>
      <c r="D41" s="85"/>
      <c r="E41" s="85"/>
      <c r="F41" s="85"/>
      <c r="G41" s="85"/>
      <c r="H41" s="85"/>
      <c r="I41" s="85"/>
      <c r="J41" s="85"/>
      <c r="K41" s="85"/>
      <c r="L41" s="85"/>
      <c r="M41" s="2"/>
      <c r="N41" s="2"/>
      <c r="O41" s="2"/>
      <c r="P41" s="2"/>
      <c r="Q41" s="4"/>
      <c r="R41" s="4"/>
      <c r="S41" s="4"/>
      <c r="T41" s="4"/>
      <c r="U41" s="4"/>
      <c r="V41" s="4"/>
      <c r="W41" s="4"/>
      <c r="X41" s="4"/>
      <c r="Y41" s="4"/>
      <c r="Z41" s="4"/>
    </row>
    <row r="42" spans="1:26" ht="16.5" customHeight="1">
      <c r="A42" s="91">
        <v>12</v>
      </c>
      <c r="B42" s="86" t="str">
        <f>IF(MID('2. Identificación del Riesgo'!H42:H44,1,27)="Seguridad de la Información",'2. Identificación del Riesgo'!B42:B44,
IF('2. Identificación del Riesgo'!H42:H44="","",
IF(MID('2. Identificación del Riesgo'!H42:H44,1,27)&lt;&gt;"Seguridad de la Información","No aplica")))</f>
        <v/>
      </c>
      <c r="C42" s="86" t="str">
        <f>IF(MID('2. Identificación del Riesgo'!H42:H44,1,27)="Seguridad de la Información",'2. Identificación del Riesgo'!C42:C44,
IF('2. Identificación del Riesgo'!H42:H44="","",
IF(MID('2. Identificación del Riesgo'!H42:H44,1,27)&lt;&gt;"Seguridad de la Información","No aplica")))</f>
        <v/>
      </c>
      <c r="D42" s="86" t="str">
        <f>IF(MID('2. Identificación del Riesgo'!H42:H44,1,27)="Seguridad de la Información",'2. Identificación del Riesgo'!G42:G44,
IF('2. Identificación del Riesgo'!H42:H44="","",
IF(MID('2. Identificación del Riesgo'!H42:H44,1,27)&lt;&gt;"Seguridad de la Información","No aplica")))</f>
        <v/>
      </c>
      <c r="E42" s="86" t="str">
        <f>IF(MID('2. Identificación del Riesgo'!H42:H44,1,27)="Seguridad de la Información",'2. Identificación del Riesgo'!H42:H44,
IF('2. Identificación del Riesgo'!H42:H44="","",
IF(MID('2. Identificación del Riesgo'!H42:H44,1,27)&lt;&gt;"Seguridad de la Información","No aplica")))</f>
        <v/>
      </c>
      <c r="F42" s="86" t="str">
        <f>IF(MID('2. Identificación del Riesgo'!H42:H44,1,27)="Seguridad de la Información",'2. Identificación del Riesgo'!I42:I44,
IF('2. Identificación del Riesgo'!H42:H44="","",
IF(MID('2. Identificación del Riesgo'!H42:H44,1,27)&lt;&gt;"Seguridad de la Información","No aplica")))</f>
        <v/>
      </c>
      <c r="G42" s="8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6"/>
      <c r="I42" s="86"/>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4"/>
      <c r="R42" s="4"/>
      <c r="S42" s="4"/>
      <c r="T42" s="4"/>
      <c r="U42" s="4"/>
      <c r="V42" s="4"/>
      <c r="W42" s="4"/>
      <c r="X42" s="4"/>
      <c r="Y42" s="4"/>
      <c r="Z42" s="4"/>
    </row>
    <row r="43" spans="1:26" ht="16.5" customHeight="1">
      <c r="A43" s="84"/>
      <c r="B43" s="84"/>
      <c r="C43" s="84"/>
      <c r="D43" s="84"/>
      <c r="E43" s="84"/>
      <c r="F43" s="84"/>
      <c r="G43" s="84"/>
      <c r="H43" s="84"/>
      <c r="I43" s="84"/>
      <c r="J43" s="84"/>
      <c r="K43" s="84"/>
      <c r="L43" s="84"/>
      <c r="M43" s="2"/>
      <c r="N43" s="2"/>
      <c r="O43" s="2"/>
      <c r="P43" s="2"/>
      <c r="Q43" s="4"/>
      <c r="R43" s="4"/>
      <c r="S43" s="4"/>
      <c r="T43" s="4"/>
      <c r="U43" s="4"/>
      <c r="V43" s="4"/>
      <c r="W43" s="4"/>
      <c r="X43" s="4"/>
      <c r="Y43" s="4"/>
      <c r="Z43" s="4"/>
    </row>
    <row r="44" spans="1:26" ht="16.5" customHeight="1">
      <c r="A44" s="85"/>
      <c r="B44" s="85"/>
      <c r="C44" s="85"/>
      <c r="D44" s="85"/>
      <c r="E44" s="85"/>
      <c r="F44" s="85"/>
      <c r="G44" s="85"/>
      <c r="H44" s="85"/>
      <c r="I44" s="85"/>
      <c r="J44" s="85"/>
      <c r="K44" s="85"/>
      <c r="L44" s="85"/>
      <c r="M44" s="2"/>
      <c r="N44" s="2"/>
      <c r="O44" s="2"/>
      <c r="P44" s="2"/>
      <c r="Q44" s="4"/>
      <c r="R44" s="4"/>
      <c r="S44" s="4"/>
      <c r="T44" s="4"/>
      <c r="U44" s="4"/>
      <c r="V44" s="4"/>
      <c r="W44" s="4"/>
      <c r="X44" s="4"/>
      <c r="Y44" s="4"/>
      <c r="Z44" s="4"/>
    </row>
    <row r="45" spans="1:26" ht="16.5" customHeight="1">
      <c r="A45" s="91">
        <v>13</v>
      </c>
      <c r="B45" s="86" t="str">
        <f>IF(MID('2. Identificación del Riesgo'!H45:H47,1,27)="Seguridad de la Información",'2. Identificación del Riesgo'!B45:B47,
IF('2. Identificación del Riesgo'!H45:H47="","",
IF(MID('2. Identificación del Riesgo'!H45:H47,1,27)&lt;&gt;"Seguridad de la Información","No aplica")))</f>
        <v/>
      </c>
      <c r="C45" s="86" t="str">
        <f>IF(MID('2. Identificación del Riesgo'!H45:H47,1,27)="Seguridad de la Información",'2. Identificación del Riesgo'!C45:C47,
IF('2. Identificación del Riesgo'!H45:H47="","",
IF(MID('2. Identificación del Riesgo'!H45:H47,1,27)&lt;&gt;"Seguridad de la Información","No aplica")))</f>
        <v/>
      </c>
      <c r="D45" s="86" t="str">
        <f>IF(MID('2. Identificación del Riesgo'!H45:H47,1,27)="Seguridad de la Información",'2. Identificación del Riesgo'!G45:G47,
IF('2. Identificación del Riesgo'!H45:H47="","",
IF(MID('2. Identificación del Riesgo'!H45:H47,1,27)&lt;&gt;"Seguridad de la Información","No aplica")))</f>
        <v/>
      </c>
      <c r="E45" s="86" t="str">
        <f>IF(MID('2. Identificación del Riesgo'!H45:H47,1,27)="Seguridad de la Información",'2. Identificación del Riesgo'!H45:H47,
IF('2. Identificación del Riesgo'!H45:H47="","",
IF(MID('2. Identificación del Riesgo'!H45:H47,1,27)&lt;&gt;"Seguridad de la Información","No aplica")))</f>
        <v/>
      </c>
      <c r="F45" s="86" t="str">
        <f>IF(MID('2. Identificación del Riesgo'!H45:H47,1,27)="Seguridad de la Información",'2. Identificación del Riesgo'!I45:I47,
IF('2. Identificación del Riesgo'!H45:H47="","",
IF(MID('2. Identificación del Riesgo'!H45:H47,1,27)&lt;&gt;"Seguridad de la Información","No aplica")))</f>
        <v/>
      </c>
      <c r="G45" s="8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6"/>
      <c r="I45" s="86"/>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4"/>
      <c r="R45" s="4"/>
      <c r="S45" s="4"/>
      <c r="T45" s="4"/>
      <c r="U45" s="4"/>
      <c r="V45" s="4"/>
      <c r="W45" s="4"/>
      <c r="X45" s="4"/>
      <c r="Y45" s="4"/>
      <c r="Z45" s="4"/>
    </row>
    <row r="46" spans="1:26" ht="16.5" customHeight="1">
      <c r="A46" s="84"/>
      <c r="B46" s="84"/>
      <c r="C46" s="84"/>
      <c r="D46" s="84"/>
      <c r="E46" s="84"/>
      <c r="F46" s="84"/>
      <c r="G46" s="84"/>
      <c r="H46" s="84"/>
      <c r="I46" s="84"/>
      <c r="J46" s="84"/>
      <c r="K46" s="84"/>
      <c r="L46" s="84"/>
      <c r="M46" s="2"/>
      <c r="N46" s="2"/>
      <c r="O46" s="2"/>
      <c r="P46" s="2"/>
      <c r="Q46" s="4"/>
      <c r="R46" s="4"/>
      <c r="S46" s="4"/>
      <c r="T46" s="4"/>
      <c r="U46" s="4"/>
      <c r="V46" s="4"/>
      <c r="W46" s="4"/>
      <c r="X46" s="4"/>
      <c r="Y46" s="4"/>
      <c r="Z46" s="4"/>
    </row>
    <row r="47" spans="1:26" ht="16.5" customHeight="1">
      <c r="A47" s="85"/>
      <c r="B47" s="85"/>
      <c r="C47" s="85"/>
      <c r="D47" s="85"/>
      <c r="E47" s="85"/>
      <c r="F47" s="85"/>
      <c r="G47" s="85"/>
      <c r="H47" s="85"/>
      <c r="I47" s="85"/>
      <c r="J47" s="85"/>
      <c r="K47" s="85"/>
      <c r="L47" s="85"/>
      <c r="M47" s="2"/>
      <c r="N47" s="2"/>
      <c r="O47" s="2"/>
      <c r="P47" s="2"/>
      <c r="Q47" s="4"/>
      <c r="R47" s="4"/>
      <c r="S47" s="4"/>
      <c r="T47" s="4"/>
      <c r="U47" s="4"/>
      <c r="V47" s="4"/>
      <c r="W47" s="4"/>
      <c r="X47" s="4"/>
      <c r="Y47" s="4"/>
      <c r="Z47" s="4"/>
    </row>
    <row r="48" spans="1:26" ht="16.5" customHeight="1">
      <c r="A48" s="91">
        <v>14</v>
      </c>
      <c r="B48" s="86" t="str">
        <f>IF(MID('2. Identificación del Riesgo'!H48:H50,1,27)="Seguridad de la Información",'2. Identificación del Riesgo'!B48:B50,
IF('2. Identificación del Riesgo'!H48:H50="","",
IF(MID('2. Identificación del Riesgo'!H48:H50,1,27)&lt;&gt;"Seguridad de la Información","No aplica")))</f>
        <v/>
      </c>
      <c r="C48" s="86" t="str">
        <f>IF(MID('2. Identificación del Riesgo'!H48:H50,1,27)="Seguridad de la Información",'2. Identificación del Riesgo'!C48:C50,
IF('2. Identificación del Riesgo'!H48:H50="","",
IF(MID('2. Identificación del Riesgo'!H48:H50,1,27)&lt;&gt;"Seguridad de la Información","No aplica")))</f>
        <v/>
      </c>
      <c r="D48" s="86" t="str">
        <f>IF(MID('2. Identificación del Riesgo'!H48:H50,1,27)="Seguridad de la Información",'2. Identificación del Riesgo'!G48:G50,
IF('2. Identificación del Riesgo'!H48:H50="","",
IF(MID('2. Identificación del Riesgo'!H48:H50,1,27)&lt;&gt;"Seguridad de la Información","No aplica")))</f>
        <v/>
      </c>
      <c r="E48" s="86" t="str">
        <f>IF(MID('2. Identificación del Riesgo'!H48:H50,1,27)="Seguridad de la Información",'2. Identificación del Riesgo'!H48:H50,
IF('2. Identificación del Riesgo'!H48:H50="","",
IF(MID('2. Identificación del Riesgo'!H48:H50,1,27)&lt;&gt;"Seguridad de la Información","No aplica")))</f>
        <v/>
      </c>
      <c r="F48" s="86" t="str">
        <f>IF(MID('2. Identificación del Riesgo'!H48:H50,1,27)="Seguridad de la Información",'2. Identificación del Riesgo'!I48:I50,
IF('2. Identificación del Riesgo'!H48:H50="","",
IF(MID('2. Identificación del Riesgo'!H48:H50,1,27)&lt;&gt;"Seguridad de la Información","No aplica")))</f>
        <v/>
      </c>
      <c r="G48" s="8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6"/>
      <c r="I48" s="86"/>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4"/>
      <c r="R48" s="4"/>
      <c r="S48" s="4"/>
      <c r="T48" s="4"/>
      <c r="U48" s="4"/>
      <c r="V48" s="4"/>
      <c r="W48" s="4"/>
      <c r="X48" s="4"/>
      <c r="Y48" s="4"/>
      <c r="Z48" s="4"/>
    </row>
    <row r="49" spans="1:26" ht="16.5" customHeight="1">
      <c r="A49" s="84"/>
      <c r="B49" s="84"/>
      <c r="C49" s="84"/>
      <c r="D49" s="84"/>
      <c r="E49" s="84"/>
      <c r="F49" s="84"/>
      <c r="G49" s="84"/>
      <c r="H49" s="84"/>
      <c r="I49" s="84"/>
      <c r="J49" s="84"/>
      <c r="K49" s="84"/>
      <c r="L49" s="84"/>
      <c r="M49" s="2"/>
      <c r="N49" s="2"/>
      <c r="O49" s="2"/>
      <c r="P49" s="2"/>
      <c r="Q49" s="4"/>
      <c r="R49" s="4"/>
      <c r="S49" s="4"/>
      <c r="T49" s="4"/>
      <c r="U49" s="4"/>
      <c r="V49" s="4"/>
      <c r="W49" s="4"/>
      <c r="X49" s="4"/>
      <c r="Y49" s="4"/>
      <c r="Z49" s="4"/>
    </row>
    <row r="50" spans="1:26" ht="16.5" customHeight="1">
      <c r="A50" s="85"/>
      <c r="B50" s="85"/>
      <c r="C50" s="85"/>
      <c r="D50" s="85"/>
      <c r="E50" s="85"/>
      <c r="F50" s="85"/>
      <c r="G50" s="85"/>
      <c r="H50" s="85"/>
      <c r="I50" s="85"/>
      <c r="J50" s="85"/>
      <c r="K50" s="85"/>
      <c r="L50" s="85"/>
      <c r="M50" s="2"/>
      <c r="N50" s="2"/>
      <c r="O50" s="2"/>
      <c r="P50" s="2"/>
      <c r="Q50" s="4"/>
      <c r="R50" s="4"/>
      <c r="S50" s="4"/>
      <c r="T50" s="4"/>
      <c r="U50" s="4"/>
      <c r="V50" s="4"/>
      <c r="W50" s="4"/>
      <c r="X50" s="4"/>
      <c r="Y50" s="4"/>
      <c r="Z50" s="4"/>
    </row>
    <row r="51" spans="1:26" ht="16.5" customHeight="1">
      <c r="A51" s="91">
        <v>15</v>
      </c>
      <c r="B51" s="86" t="str">
        <f>IF(MID('2. Identificación del Riesgo'!H51:H53,1,27)="Seguridad de la Información",'2. Identificación del Riesgo'!B51:B53,
IF('2. Identificación del Riesgo'!H51:H53="","",
IF(MID('2. Identificación del Riesgo'!H51:H53,1,27)&lt;&gt;"Seguridad de la Información","No aplica")))</f>
        <v/>
      </c>
      <c r="C51" s="86" t="str">
        <f>IF(MID('2. Identificación del Riesgo'!H51:H53,1,27)="Seguridad de la Información",'2. Identificación del Riesgo'!C51:C53,
IF('2. Identificación del Riesgo'!H51:H53="","",
IF(MID('2. Identificación del Riesgo'!H51:H53,1,27)&lt;&gt;"Seguridad de la Información","No aplica")))</f>
        <v/>
      </c>
      <c r="D51" s="86" t="str">
        <f>IF(MID('2. Identificación del Riesgo'!H51:H53,1,27)="Seguridad de la Información",'2. Identificación del Riesgo'!G51:G53,
IF('2. Identificación del Riesgo'!H51:H53="","",
IF(MID('2. Identificación del Riesgo'!H51:H53,1,27)&lt;&gt;"Seguridad de la Información","No aplica")))</f>
        <v/>
      </c>
      <c r="E51" s="86" t="str">
        <f>IF(MID('2. Identificación del Riesgo'!H51:H53,1,27)="Seguridad de la Información",'2. Identificación del Riesgo'!H51:H53,
IF('2. Identificación del Riesgo'!H51:H53="","",
IF(MID('2. Identificación del Riesgo'!H51:H53,1,27)&lt;&gt;"Seguridad de la Información","No aplica")))</f>
        <v/>
      </c>
      <c r="F51" s="86" t="str">
        <f>IF(MID('2. Identificación del Riesgo'!H51:H53,1,27)="Seguridad de la Información",'2. Identificación del Riesgo'!I51:I53,
IF('2. Identificación del Riesgo'!H51:H53="","",
IF(MID('2. Identificación del Riesgo'!H51:H53,1,27)&lt;&gt;"Seguridad de la Información","No aplica")))</f>
        <v/>
      </c>
      <c r="G51" s="8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6"/>
      <c r="I51" s="86"/>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4"/>
      <c r="R51" s="4"/>
      <c r="S51" s="4"/>
      <c r="T51" s="4"/>
      <c r="U51" s="4"/>
      <c r="V51" s="4"/>
      <c r="W51" s="4"/>
      <c r="X51" s="4"/>
      <c r="Y51" s="4"/>
      <c r="Z51" s="4"/>
    </row>
    <row r="52" spans="1:26" ht="16.5" customHeight="1">
      <c r="A52" s="84"/>
      <c r="B52" s="84"/>
      <c r="C52" s="84"/>
      <c r="D52" s="84"/>
      <c r="E52" s="84"/>
      <c r="F52" s="84"/>
      <c r="G52" s="84"/>
      <c r="H52" s="84"/>
      <c r="I52" s="84"/>
      <c r="J52" s="84"/>
      <c r="K52" s="84"/>
      <c r="L52" s="84"/>
      <c r="M52" s="2"/>
      <c r="N52" s="2"/>
      <c r="O52" s="2"/>
      <c r="P52" s="2"/>
      <c r="Q52" s="4"/>
      <c r="R52" s="4"/>
      <c r="S52" s="4"/>
      <c r="T52" s="4"/>
      <c r="U52" s="4"/>
      <c r="V52" s="4"/>
      <c r="W52" s="4"/>
      <c r="X52" s="4"/>
      <c r="Y52" s="4"/>
      <c r="Z52" s="4"/>
    </row>
    <row r="53" spans="1:26" ht="16.5" customHeight="1">
      <c r="A53" s="85"/>
      <c r="B53" s="85"/>
      <c r="C53" s="85"/>
      <c r="D53" s="85"/>
      <c r="E53" s="85"/>
      <c r="F53" s="85"/>
      <c r="G53" s="85"/>
      <c r="H53" s="85"/>
      <c r="I53" s="85"/>
      <c r="J53" s="85"/>
      <c r="K53" s="85"/>
      <c r="L53" s="85"/>
      <c r="M53" s="2"/>
      <c r="N53" s="2"/>
      <c r="O53" s="2"/>
      <c r="P53" s="2"/>
      <c r="Q53" s="4"/>
      <c r="R53" s="4"/>
      <c r="S53" s="4"/>
      <c r="T53" s="4"/>
      <c r="U53" s="4"/>
      <c r="V53" s="4"/>
      <c r="W53" s="4"/>
      <c r="X53" s="4"/>
      <c r="Y53" s="4"/>
      <c r="Z53" s="4"/>
    </row>
    <row r="54" spans="1:26" ht="16.5" customHeight="1">
      <c r="A54" s="91">
        <v>16</v>
      </c>
      <c r="B54" s="86" t="str">
        <f>IF(MID('2. Identificación del Riesgo'!H54:H56,1,27)="Seguridad de la Información",'2. Identificación del Riesgo'!B54:B56,
IF('2. Identificación del Riesgo'!H54:H56="","",
IF(MID('2. Identificación del Riesgo'!H54:H56,1,27)&lt;&gt;"Seguridad de la Información","No aplica")))</f>
        <v/>
      </c>
      <c r="C54" s="86" t="str">
        <f>IF(MID('2. Identificación del Riesgo'!H54:H56,1,27)="Seguridad de la Información",'2. Identificación del Riesgo'!C54:C56,
IF('2. Identificación del Riesgo'!H54:H56="","",
IF(MID('2. Identificación del Riesgo'!H54:H56,1,27)&lt;&gt;"Seguridad de la Información","No aplica")))</f>
        <v/>
      </c>
      <c r="D54" s="86" t="str">
        <f>IF(MID('2. Identificación del Riesgo'!H54:H56,1,27)="Seguridad de la Información",'2. Identificación del Riesgo'!G54:G56,
IF('2. Identificación del Riesgo'!H54:H56="","",
IF(MID('2. Identificación del Riesgo'!H54:H56,1,27)&lt;&gt;"Seguridad de la Información","No aplica")))</f>
        <v/>
      </c>
      <c r="E54" s="86" t="str">
        <f>IF(MID('2. Identificación del Riesgo'!H54:H56,1,27)="Seguridad de la Información",'2. Identificación del Riesgo'!H54:H56,
IF('2. Identificación del Riesgo'!H54:H56="","",
IF(MID('2. Identificación del Riesgo'!H54:H56,1,27)&lt;&gt;"Seguridad de la Información","No aplica")))</f>
        <v/>
      </c>
      <c r="F54" s="86" t="str">
        <f>IF(MID('2. Identificación del Riesgo'!H54:H56,1,27)="Seguridad de la Información",'2. Identificación del Riesgo'!I54:I56,
IF('2. Identificación del Riesgo'!H54:H56="","",
IF(MID('2. Identificación del Riesgo'!H54:H56,1,27)&lt;&gt;"Seguridad de la Información","No aplica")))</f>
        <v/>
      </c>
      <c r="G54" s="8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6"/>
      <c r="I54" s="86"/>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4"/>
      <c r="R54" s="4"/>
      <c r="S54" s="4"/>
      <c r="T54" s="4"/>
      <c r="U54" s="4"/>
      <c r="V54" s="4"/>
      <c r="W54" s="4"/>
      <c r="X54" s="4"/>
      <c r="Y54" s="4"/>
      <c r="Z54" s="4"/>
    </row>
    <row r="55" spans="1:26" ht="16.5" customHeight="1">
      <c r="A55" s="84"/>
      <c r="B55" s="84"/>
      <c r="C55" s="84"/>
      <c r="D55" s="84"/>
      <c r="E55" s="84"/>
      <c r="F55" s="84"/>
      <c r="G55" s="84"/>
      <c r="H55" s="84"/>
      <c r="I55" s="84"/>
      <c r="J55" s="84"/>
      <c r="K55" s="84"/>
      <c r="L55" s="84"/>
      <c r="M55" s="2"/>
      <c r="N55" s="2"/>
      <c r="O55" s="2"/>
      <c r="P55" s="2"/>
      <c r="Q55" s="4"/>
      <c r="R55" s="4"/>
      <c r="S55" s="4"/>
      <c r="T55" s="4"/>
      <c r="U55" s="4"/>
      <c r="V55" s="4"/>
      <c r="W55" s="4"/>
      <c r="X55" s="4"/>
      <c r="Y55" s="4"/>
      <c r="Z55" s="4"/>
    </row>
    <row r="56" spans="1:26" ht="16.5" customHeight="1">
      <c r="A56" s="85"/>
      <c r="B56" s="85"/>
      <c r="C56" s="85"/>
      <c r="D56" s="85"/>
      <c r="E56" s="85"/>
      <c r="F56" s="85"/>
      <c r="G56" s="85"/>
      <c r="H56" s="85"/>
      <c r="I56" s="85"/>
      <c r="J56" s="85"/>
      <c r="K56" s="85"/>
      <c r="L56" s="85"/>
      <c r="M56" s="2"/>
      <c r="N56" s="2"/>
      <c r="O56" s="2"/>
      <c r="P56" s="2"/>
      <c r="Q56" s="4"/>
      <c r="R56" s="4"/>
      <c r="S56" s="4"/>
      <c r="T56" s="4"/>
      <c r="U56" s="4"/>
      <c r="V56" s="4"/>
      <c r="W56" s="4"/>
      <c r="X56" s="4"/>
      <c r="Y56" s="4"/>
      <c r="Z56" s="4"/>
    </row>
    <row r="57" spans="1:26" ht="16.5" customHeight="1">
      <c r="A57" s="91">
        <v>17</v>
      </c>
      <c r="B57" s="86" t="str">
        <f>IF(MID('2. Identificación del Riesgo'!H57:H59,1,27)="Seguridad de la Información",'2. Identificación del Riesgo'!B57:B59,
IF('2. Identificación del Riesgo'!H57:H59="","",
IF(MID('2. Identificación del Riesgo'!H57:H59,1,27)&lt;&gt;"Seguridad de la Información","No aplica")))</f>
        <v/>
      </c>
      <c r="C57" s="86" t="str">
        <f>IF(MID('2. Identificación del Riesgo'!H57:H59,1,27)="Seguridad de la Información",'2. Identificación del Riesgo'!C57:C59,
IF('2. Identificación del Riesgo'!H57:H59="","",
IF(MID('2. Identificación del Riesgo'!H57:H59,1,27)&lt;&gt;"Seguridad de la Información","No aplica")))</f>
        <v/>
      </c>
      <c r="D57" s="86" t="str">
        <f>IF(MID('2. Identificación del Riesgo'!H57:H59,1,27)="Seguridad de la Información",'2. Identificación del Riesgo'!G57:G59,
IF('2. Identificación del Riesgo'!H57:H59="","",
IF(MID('2. Identificación del Riesgo'!H57:H59,1,27)&lt;&gt;"Seguridad de la Información","No aplica")))</f>
        <v/>
      </c>
      <c r="E57" s="86" t="str">
        <f>IF(MID('2. Identificación del Riesgo'!H57:H59,1,27)="Seguridad de la Información",'2. Identificación del Riesgo'!H57:H59,
IF('2. Identificación del Riesgo'!H57:H59="","",
IF(MID('2. Identificación del Riesgo'!H57:H59,1,27)&lt;&gt;"Seguridad de la Información","No aplica")))</f>
        <v/>
      </c>
      <c r="F57" s="86" t="str">
        <f>IF(MID('2. Identificación del Riesgo'!H57:H59,1,27)="Seguridad de la Información",'2. Identificación del Riesgo'!I57:I59,
IF('2. Identificación del Riesgo'!H57:H59="","",
IF(MID('2. Identificación del Riesgo'!H57:H59,1,27)&lt;&gt;"Seguridad de la Información","No aplica")))</f>
        <v/>
      </c>
      <c r="G57" s="8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6"/>
      <c r="I57" s="86"/>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4"/>
      <c r="R57" s="4"/>
      <c r="S57" s="4"/>
      <c r="T57" s="4"/>
      <c r="U57" s="4"/>
      <c r="V57" s="4"/>
      <c r="W57" s="4"/>
      <c r="X57" s="4"/>
      <c r="Y57" s="4"/>
      <c r="Z57" s="4"/>
    </row>
    <row r="58" spans="1:26" ht="16.5" customHeight="1">
      <c r="A58" s="84"/>
      <c r="B58" s="84"/>
      <c r="C58" s="84"/>
      <c r="D58" s="84"/>
      <c r="E58" s="84"/>
      <c r="F58" s="84"/>
      <c r="G58" s="84"/>
      <c r="H58" s="84"/>
      <c r="I58" s="84"/>
      <c r="J58" s="84"/>
      <c r="K58" s="84"/>
      <c r="L58" s="84"/>
      <c r="M58" s="2"/>
      <c r="N58" s="2"/>
      <c r="O58" s="2"/>
      <c r="P58" s="2"/>
      <c r="Q58" s="4"/>
      <c r="R58" s="4"/>
      <c r="S58" s="4"/>
      <c r="T58" s="4"/>
      <c r="U58" s="4"/>
      <c r="V58" s="4"/>
      <c r="W58" s="4"/>
      <c r="X58" s="4"/>
      <c r="Y58" s="4"/>
      <c r="Z58" s="4"/>
    </row>
    <row r="59" spans="1:26" ht="16.5" customHeight="1">
      <c r="A59" s="85"/>
      <c r="B59" s="85"/>
      <c r="C59" s="85"/>
      <c r="D59" s="85"/>
      <c r="E59" s="85"/>
      <c r="F59" s="85"/>
      <c r="G59" s="85"/>
      <c r="H59" s="85"/>
      <c r="I59" s="85"/>
      <c r="J59" s="85"/>
      <c r="K59" s="85"/>
      <c r="L59" s="85"/>
      <c r="M59" s="2"/>
      <c r="N59" s="2"/>
      <c r="O59" s="2"/>
      <c r="P59" s="2"/>
      <c r="Q59" s="4"/>
      <c r="R59" s="4"/>
      <c r="S59" s="4"/>
      <c r="T59" s="4"/>
      <c r="U59" s="4"/>
      <c r="V59" s="4"/>
      <c r="W59" s="4"/>
      <c r="X59" s="4"/>
      <c r="Y59" s="4"/>
      <c r="Z59" s="4"/>
    </row>
    <row r="60" spans="1:26" ht="16.5" customHeight="1">
      <c r="A60" s="91">
        <v>18</v>
      </c>
      <c r="B60" s="86" t="str">
        <f>IF(MID('2. Identificación del Riesgo'!H60:H62,1,27)="Seguridad de la Información",'2. Identificación del Riesgo'!B60:B62,
IF('2. Identificación del Riesgo'!H60:H62="","",
IF(MID('2. Identificación del Riesgo'!H60:H62,1,27)&lt;&gt;"Seguridad de la Información","No aplica")))</f>
        <v/>
      </c>
      <c r="C60" s="86" t="str">
        <f>IF(MID('2. Identificación del Riesgo'!H60:H62,1,27)="Seguridad de la Información",'2. Identificación del Riesgo'!C60:C62,
IF('2. Identificación del Riesgo'!H60:H62="","",
IF(MID('2. Identificación del Riesgo'!H60:H62,1,27)&lt;&gt;"Seguridad de la Información","No aplica")))</f>
        <v/>
      </c>
      <c r="D60" s="86" t="str">
        <f>IF(MID('2. Identificación del Riesgo'!H60:H62,1,27)="Seguridad de la Información",'2. Identificación del Riesgo'!G60:G62,
IF('2. Identificación del Riesgo'!H60:H62="","",
IF(MID('2. Identificación del Riesgo'!H60:H62,1,27)&lt;&gt;"Seguridad de la Información","No aplica")))</f>
        <v/>
      </c>
      <c r="E60" s="86" t="str">
        <f>IF(MID('2. Identificación del Riesgo'!H60:H62,1,27)="Seguridad de la Información",'2. Identificación del Riesgo'!H60:H62,
IF('2. Identificación del Riesgo'!H60:H62="","",
IF(MID('2. Identificación del Riesgo'!H60:H62,1,27)&lt;&gt;"Seguridad de la Información","No aplica")))</f>
        <v/>
      </c>
      <c r="F60" s="86" t="str">
        <f>IF(MID('2. Identificación del Riesgo'!H60:H62,1,27)="Seguridad de la Información",'2. Identificación del Riesgo'!I60:I62,
IF('2. Identificación del Riesgo'!H60:H62="","",
IF(MID('2. Identificación del Riesgo'!H60:H62,1,27)&lt;&gt;"Seguridad de la Información","No aplica")))</f>
        <v/>
      </c>
      <c r="G60" s="8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6"/>
      <c r="I60" s="86"/>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4"/>
      <c r="R60" s="4"/>
      <c r="S60" s="4"/>
      <c r="T60" s="4"/>
      <c r="U60" s="4"/>
      <c r="V60" s="4"/>
      <c r="W60" s="4"/>
      <c r="X60" s="4"/>
      <c r="Y60" s="4"/>
      <c r="Z60" s="4"/>
    </row>
    <row r="61" spans="1:26" ht="16.5" customHeight="1">
      <c r="A61" s="84"/>
      <c r="B61" s="84"/>
      <c r="C61" s="84"/>
      <c r="D61" s="84"/>
      <c r="E61" s="84"/>
      <c r="F61" s="84"/>
      <c r="G61" s="84"/>
      <c r="H61" s="84"/>
      <c r="I61" s="84"/>
      <c r="J61" s="84"/>
      <c r="K61" s="84"/>
      <c r="L61" s="84"/>
      <c r="M61" s="2"/>
      <c r="N61" s="2"/>
      <c r="O61" s="2"/>
      <c r="P61" s="2"/>
      <c r="Q61" s="4"/>
      <c r="R61" s="4"/>
      <c r="S61" s="4"/>
      <c r="T61" s="4"/>
      <c r="U61" s="4"/>
      <c r="V61" s="4"/>
      <c r="W61" s="4"/>
      <c r="X61" s="4"/>
      <c r="Y61" s="4"/>
      <c r="Z61" s="4"/>
    </row>
    <row r="62" spans="1:26" ht="16.5" customHeight="1">
      <c r="A62" s="85"/>
      <c r="B62" s="85"/>
      <c r="C62" s="85"/>
      <c r="D62" s="85"/>
      <c r="E62" s="85"/>
      <c r="F62" s="85"/>
      <c r="G62" s="85"/>
      <c r="H62" s="85"/>
      <c r="I62" s="85"/>
      <c r="J62" s="85"/>
      <c r="K62" s="85"/>
      <c r="L62" s="85"/>
      <c r="M62" s="2"/>
      <c r="N62" s="2"/>
      <c r="O62" s="2"/>
      <c r="P62" s="2"/>
      <c r="Q62" s="4"/>
      <c r="R62" s="4"/>
      <c r="S62" s="4"/>
      <c r="T62" s="4"/>
      <c r="U62" s="4"/>
      <c r="V62" s="4"/>
      <c r="W62" s="4"/>
      <c r="X62" s="4"/>
      <c r="Y62" s="4"/>
      <c r="Z62" s="4"/>
    </row>
    <row r="63" spans="1:26" ht="16.5" customHeight="1">
      <c r="A63" s="91">
        <v>19</v>
      </c>
      <c r="B63" s="86" t="str">
        <f>IF(MID('2. Identificación del Riesgo'!H63:H65,1,27)="Seguridad de la Información",'2. Identificación del Riesgo'!B63:B65,
IF('2. Identificación del Riesgo'!H63:H65="","",
IF(MID('2. Identificación del Riesgo'!H63:H65,1,27)&lt;&gt;"Seguridad de la Información","No aplica")))</f>
        <v/>
      </c>
      <c r="C63" s="86" t="str">
        <f>IF(MID('2. Identificación del Riesgo'!H63:H65,1,27)="Seguridad de la Información",'2. Identificación del Riesgo'!C63:C65,
IF('2. Identificación del Riesgo'!H63:H65="","",
IF(MID('2. Identificación del Riesgo'!H63:H65,1,27)&lt;&gt;"Seguridad de la Información","No aplica")))</f>
        <v/>
      </c>
      <c r="D63" s="86" t="str">
        <f>IF(MID('2. Identificación del Riesgo'!H63:H65,1,27)="Seguridad de la Información",'2. Identificación del Riesgo'!G63:G65,
IF('2. Identificación del Riesgo'!H63:H65="","",
IF(MID('2. Identificación del Riesgo'!H63:H65,1,27)&lt;&gt;"Seguridad de la Información","No aplica")))</f>
        <v/>
      </c>
      <c r="E63" s="86" t="str">
        <f>IF(MID('2. Identificación del Riesgo'!H63:H65,1,27)="Seguridad de la Información",'2. Identificación del Riesgo'!H63:H65,
IF('2. Identificación del Riesgo'!H63:H65="","",
IF(MID('2. Identificación del Riesgo'!H63:H65,1,27)&lt;&gt;"Seguridad de la Información","No aplica")))</f>
        <v/>
      </c>
      <c r="F63" s="86" t="str">
        <f>IF(MID('2. Identificación del Riesgo'!H63:H65,1,27)="Seguridad de la Información",'2. Identificación del Riesgo'!I63:I65,
IF('2. Identificación del Riesgo'!H63:H65="","",
IF(MID('2. Identificación del Riesgo'!H63:H65,1,27)&lt;&gt;"Seguridad de la Información","No aplica")))</f>
        <v/>
      </c>
      <c r="G63" s="8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6"/>
      <c r="I63" s="86"/>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4"/>
      <c r="R63" s="4"/>
      <c r="S63" s="4"/>
      <c r="T63" s="4"/>
      <c r="U63" s="4"/>
      <c r="V63" s="4"/>
      <c r="W63" s="4"/>
      <c r="X63" s="4"/>
      <c r="Y63" s="4"/>
      <c r="Z63" s="4"/>
    </row>
    <row r="64" spans="1:26" ht="16.5" customHeight="1">
      <c r="A64" s="84"/>
      <c r="B64" s="84"/>
      <c r="C64" s="84"/>
      <c r="D64" s="84"/>
      <c r="E64" s="84"/>
      <c r="F64" s="84"/>
      <c r="G64" s="84"/>
      <c r="H64" s="84"/>
      <c r="I64" s="84"/>
      <c r="J64" s="84"/>
      <c r="K64" s="84"/>
      <c r="L64" s="84"/>
      <c r="M64" s="2"/>
      <c r="N64" s="2"/>
      <c r="O64" s="2"/>
      <c r="P64" s="2"/>
      <c r="Q64" s="4"/>
      <c r="R64" s="4"/>
      <c r="S64" s="4"/>
      <c r="T64" s="4"/>
      <c r="U64" s="4"/>
      <c r="V64" s="4"/>
      <c r="W64" s="4"/>
      <c r="X64" s="4"/>
      <c r="Y64" s="4"/>
      <c r="Z64" s="4"/>
    </row>
    <row r="65" spans="1:26" ht="16.5" customHeight="1">
      <c r="A65" s="85"/>
      <c r="B65" s="85"/>
      <c r="C65" s="85"/>
      <c r="D65" s="85"/>
      <c r="E65" s="85"/>
      <c r="F65" s="85"/>
      <c r="G65" s="85"/>
      <c r="H65" s="85"/>
      <c r="I65" s="85"/>
      <c r="J65" s="85"/>
      <c r="K65" s="85"/>
      <c r="L65" s="85"/>
      <c r="M65" s="2"/>
      <c r="N65" s="2"/>
      <c r="O65" s="2"/>
      <c r="P65" s="2"/>
      <c r="Q65" s="4"/>
      <c r="R65" s="4"/>
      <c r="S65" s="4"/>
      <c r="T65" s="4"/>
      <c r="U65" s="4"/>
      <c r="V65" s="4"/>
      <c r="W65" s="4"/>
      <c r="X65" s="4"/>
      <c r="Y65" s="4"/>
      <c r="Z65" s="4"/>
    </row>
    <row r="66" spans="1:26" ht="16.5" customHeight="1">
      <c r="A66" s="91">
        <v>20</v>
      </c>
      <c r="B66" s="86" t="str">
        <f>IF(MID('2. Identificación del Riesgo'!H66:H68,1,27)="Seguridad de la Información",'2. Identificación del Riesgo'!B66:B68,
IF('2. Identificación del Riesgo'!H66:H68="","",
IF(MID('2. Identificación del Riesgo'!H66:H68,1,27)&lt;&gt;"Seguridad de la Información","No aplica")))</f>
        <v/>
      </c>
      <c r="C66" s="86" t="str">
        <f>IF(MID('2. Identificación del Riesgo'!H66:H68,1,27)="Seguridad de la Información",'2. Identificación del Riesgo'!C66:C68,
IF('2. Identificación del Riesgo'!H66:H68="","",
IF(MID('2. Identificación del Riesgo'!H66:H68,1,27)&lt;&gt;"Seguridad de la Información","No aplica")))</f>
        <v/>
      </c>
      <c r="D66" s="86" t="str">
        <f>IF(MID('2. Identificación del Riesgo'!H66:H68,1,27)="Seguridad de la Información",'2. Identificación del Riesgo'!G66:G68,
IF('2. Identificación del Riesgo'!H66:H68="","",
IF(MID('2. Identificación del Riesgo'!H66:H68,1,27)&lt;&gt;"Seguridad de la Información","No aplica")))</f>
        <v/>
      </c>
      <c r="E66" s="86" t="str">
        <f>IF(MID('2. Identificación del Riesgo'!H66:H68,1,27)="Seguridad de la Información",'2. Identificación del Riesgo'!H66:H68,
IF('2. Identificación del Riesgo'!H66:H68="","",
IF(MID('2. Identificación del Riesgo'!H66:H68,1,27)&lt;&gt;"Seguridad de la Información","No aplica")))</f>
        <v/>
      </c>
      <c r="F66" s="86" t="str">
        <f>IF(MID('2. Identificación del Riesgo'!H66:H68,1,27)="Seguridad de la Información",'2. Identificación del Riesgo'!I66:I68,
IF('2. Identificación del Riesgo'!H66:H68="","",
IF(MID('2. Identificación del Riesgo'!H66:H68,1,27)&lt;&gt;"Seguridad de la Información","No aplica")))</f>
        <v/>
      </c>
      <c r="G66" s="8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6"/>
      <c r="I66" s="86"/>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4"/>
      <c r="R66" s="4"/>
      <c r="S66" s="4"/>
      <c r="T66" s="4"/>
      <c r="U66" s="4"/>
      <c r="V66" s="4"/>
      <c r="W66" s="4"/>
      <c r="X66" s="4"/>
      <c r="Y66" s="4"/>
      <c r="Z66" s="4"/>
    </row>
    <row r="67" spans="1:26" ht="16.5" customHeight="1">
      <c r="A67" s="84"/>
      <c r="B67" s="84"/>
      <c r="C67" s="84"/>
      <c r="D67" s="84"/>
      <c r="E67" s="84"/>
      <c r="F67" s="84"/>
      <c r="G67" s="84"/>
      <c r="H67" s="84"/>
      <c r="I67" s="84"/>
      <c r="J67" s="84"/>
      <c r="K67" s="84"/>
      <c r="L67" s="84"/>
      <c r="M67" s="2"/>
      <c r="N67" s="2"/>
      <c r="O67" s="2"/>
      <c r="P67" s="2"/>
      <c r="Q67" s="4"/>
      <c r="R67" s="4"/>
      <c r="S67" s="4"/>
      <c r="T67" s="4"/>
      <c r="U67" s="4"/>
      <c r="V67" s="4"/>
      <c r="W67" s="4"/>
      <c r="X67" s="4"/>
      <c r="Y67" s="4"/>
      <c r="Z67" s="4"/>
    </row>
    <row r="68" spans="1:26" ht="16.5" customHeight="1">
      <c r="A68" s="85"/>
      <c r="B68" s="85"/>
      <c r="C68" s="85"/>
      <c r="D68" s="85"/>
      <c r="E68" s="85"/>
      <c r="F68" s="85"/>
      <c r="G68" s="85"/>
      <c r="H68" s="85"/>
      <c r="I68" s="85"/>
      <c r="J68" s="85"/>
      <c r="K68" s="85"/>
      <c r="L68" s="85"/>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2"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topLeftCell="A16" zoomScale="80" zoomScaleNormal="80" workbookViewId="0">
      <selection activeCell="C27" sqref="C27:C29"/>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2" t="s">
        <v>191</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2" t="s">
        <v>192</v>
      </c>
      <c r="U2" s="58"/>
      <c r="V2" s="59"/>
      <c r="W2" s="3"/>
      <c r="X2" s="3"/>
      <c r="Y2" s="3"/>
      <c r="Z2" s="3"/>
      <c r="AA2" s="3"/>
      <c r="AB2" s="3"/>
      <c r="AC2" s="3"/>
      <c r="AD2" s="3"/>
      <c r="AE2" s="3"/>
      <c r="AF2" s="3"/>
      <c r="AG2" s="3"/>
      <c r="AH2" s="3"/>
      <c r="AI2" s="3"/>
      <c r="AJ2" s="3"/>
      <c r="AK2" s="3"/>
      <c r="AL2" s="3"/>
      <c r="AM2" s="3"/>
    </row>
    <row r="3" spans="1:39" ht="16.5" customHeight="1">
      <c r="A3" s="68"/>
      <c r="B3" s="69"/>
      <c r="C3" s="68"/>
      <c r="D3" s="74"/>
      <c r="E3" s="74"/>
      <c r="F3" s="74"/>
      <c r="G3" s="74"/>
      <c r="H3" s="74"/>
      <c r="I3" s="74"/>
      <c r="J3" s="74"/>
      <c r="K3" s="74"/>
      <c r="L3" s="74"/>
      <c r="M3" s="74"/>
      <c r="N3" s="74"/>
      <c r="O3" s="74"/>
      <c r="P3" s="74"/>
      <c r="Q3" s="74"/>
      <c r="R3" s="74"/>
      <c r="S3" s="69"/>
      <c r="T3" s="102" t="s">
        <v>193</v>
      </c>
      <c r="U3" s="58"/>
      <c r="V3" s="59"/>
      <c r="W3" s="3"/>
      <c r="X3" s="3"/>
      <c r="Y3" s="3"/>
      <c r="Z3" s="3"/>
      <c r="AA3" s="3"/>
      <c r="AB3" s="3"/>
      <c r="AC3" s="3"/>
      <c r="AD3" s="3"/>
      <c r="AE3" s="3"/>
      <c r="AF3" s="3"/>
      <c r="AG3" s="3"/>
      <c r="AH3" s="3"/>
      <c r="AI3" s="3"/>
      <c r="AJ3" s="3"/>
      <c r="AK3" s="3"/>
      <c r="AL3" s="3"/>
      <c r="AM3" s="3"/>
    </row>
    <row r="4" spans="1:39" ht="16.5" customHeight="1">
      <c r="A4" s="70"/>
      <c r="B4" s="71"/>
      <c r="C4" s="70"/>
      <c r="D4" s="75"/>
      <c r="E4" s="75"/>
      <c r="F4" s="75"/>
      <c r="G4" s="75"/>
      <c r="H4" s="75"/>
      <c r="I4" s="75"/>
      <c r="J4" s="75"/>
      <c r="K4" s="75"/>
      <c r="L4" s="75"/>
      <c r="M4" s="75"/>
      <c r="N4" s="75"/>
      <c r="O4" s="75"/>
      <c r="P4" s="75"/>
      <c r="Q4" s="75"/>
      <c r="R4" s="75"/>
      <c r="S4" s="71"/>
      <c r="T4" s="102" t="s">
        <v>194</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100</v>
      </c>
      <c r="B6" s="58"/>
      <c r="C6" s="58"/>
      <c r="D6" s="59"/>
      <c r="E6" s="98" t="s">
        <v>195</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7" t="s">
        <v>98</v>
      </c>
      <c r="B7" s="93" t="s">
        <v>99</v>
      </c>
      <c r="C7" s="94" t="s">
        <v>107</v>
      </c>
      <c r="D7" s="94" t="s">
        <v>108</v>
      </c>
      <c r="E7" s="92" t="s">
        <v>196</v>
      </c>
      <c r="F7" s="92" t="s">
        <v>197</v>
      </c>
      <c r="G7" s="92" t="s">
        <v>198</v>
      </c>
      <c r="H7" s="94" t="s">
        <v>199</v>
      </c>
      <c r="I7" s="106" t="s">
        <v>200</v>
      </c>
      <c r="J7" s="107"/>
      <c r="K7" s="108"/>
      <c r="L7" s="109" t="s">
        <v>201</v>
      </c>
      <c r="M7" s="58"/>
      <c r="N7" s="58"/>
      <c r="O7" s="58"/>
      <c r="P7" s="58"/>
      <c r="Q7" s="110"/>
      <c r="R7" s="111" t="s">
        <v>202</v>
      </c>
      <c r="S7" s="109" t="s">
        <v>101</v>
      </c>
      <c r="T7" s="110"/>
      <c r="U7" s="111" t="s">
        <v>203</v>
      </c>
      <c r="V7" s="111" t="s">
        <v>204</v>
      </c>
      <c r="W7" s="3"/>
      <c r="X7" s="3"/>
      <c r="Y7" s="3"/>
      <c r="Z7" s="3"/>
      <c r="AA7" s="3"/>
      <c r="AB7" s="3"/>
      <c r="AC7" s="3"/>
      <c r="AD7" s="3"/>
      <c r="AE7" s="3"/>
      <c r="AF7" s="3"/>
      <c r="AG7" s="3"/>
      <c r="AH7" s="3"/>
      <c r="AI7" s="3"/>
      <c r="AJ7" s="3"/>
      <c r="AK7" s="3"/>
      <c r="AL7" s="3"/>
      <c r="AM7" s="3"/>
    </row>
    <row r="8" spans="1:39" ht="52.5" customHeight="1">
      <c r="A8" s="85"/>
      <c r="B8" s="85"/>
      <c r="C8" s="85"/>
      <c r="D8" s="85"/>
      <c r="E8" s="85"/>
      <c r="F8" s="85"/>
      <c r="G8" s="85"/>
      <c r="H8" s="85"/>
      <c r="I8" s="19" t="s">
        <v>205</v>
      </c>
      <c r="J8" s="20" t="s">
        <v>206</v>
      </c>
      <c r="K8" s="19" t="s">
        <v>207</v>
      </c>
      <c r="L8" s="19" t="s">
        <v>208</v>
      </c>
      <c r="M8" s="19" t="s">
        <v>209</v>
      </c>
      <c r="N8" s="19" t="s">
        <v>210</v>
      </c>
      <c r="O8" s="19" t="s">
        <v>211</v>
      </c>
      <c r="P8" s="19" t="s">
        <v>212</v>
      </c>
      <c r="Q8" s="21" t="s">
        <v>213</v>
      </c>
      <c r="R8" s="85"/>
      <c r="S8" s="20" t="s">
        <v>214</v>
      </c>
      <c r="T8" s="20" t="s">
        <v>215</v>
      </c>
      <c r="U8" s="85"/>
      <c r="V8" s="85"/>
      <c r="W8" s="16"/>
      <c r="X8" s="16"/>
      <c r="Y8" s="16"/>
      <c r="Z8" s="16"/>
      <c r="AA8" s="16"/>
      <c r="AB8" s="16"/>
      <c r="AC8" s="16"/>
      <c r="AD8" s="16"/>
      <c r="AE8" s="16"/>
      <c r="AF8" s="16"/>
      <c r="AG8" s="16"/>
      <c r="AH8" s="16"/>
      <c r="AI8" s="16"/>
      <c r="AJ8" s="16"/>
      <c r="AK8" s="16"/>
      <c r="AL8" s="16"/>
      <c r="AM8" s="16"/>
    </row>
    <row r="9" spans="1:39" ht="30.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4"/>
      <c r="B10" s="84"/>
      <c r="C10" s="84"/>
      <c r="D10" s="84"/>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5"/>
      <c r="B11" s="85"/>
      <c r="C11" s="85"/>
      <c r="D11" s="8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No aplica</v>
      </c>
      <c r="E12" s="22"/>
      <c r="F12" s="22"/>
      <c r="G12" s="22"/>
      <c r="H12" s="22" t="str">
        <f t="shared" si="0"/>
        <v xml:space="preserve">  </v>
      </c>
      <c r="I12" s="23"/>
      <c r="J12" s="23" t="str">
        <f t="shared" si="1"/>
        <v/>
      </c>
      <c r="K12" s="23"/>
      <c r="L12" s="23"/>
      <c r="M12" s="23"/>
      <c r="N12" s="23"/>
      <c r="O12" s="23"/>
      <c r="P12" s="23"/>
      <c r="Q12" s="23"/>
      <c r="R12" s="24" t="str">
        <f t="shared" si="2"/>
        <v/>
      </c>
      <c r="S12" s="25" t="str">
        <f>IF(OR(J12="",J12=0),"",
IF(J12="Afecta probabilidad",'2. Identificación del Riesgo'!$L$12,""))</f>
        <v/>
      </c>
      <c r="T12" s="25" t="str">
        <f>IF(OR(J12="",J12=0),"",
IF(J12="Afecta Impacto",'2. Identificación del Riesgo'!$O$12,""))</f>
        <v/>
      </c>
      <c r="U12" s="25">
        <f t="shared" si="3"/>
        <v>0</v>
      </c>
      <c r="V12" s="25">
        <f t="shared" si="4"/>
        <v>0</v>
      </c>
      <c r="W12" s="3"/>
      <c r="X12" s="3"/>
      <c r="Y12" s="3"/>
      <c r="Z12" s="3"/>
      <c r="AA12" s="3"/>
      <c r="AB12" s="3"/>
      <c r="AC12" s="3"/>
      <c r="AD12" s="3"/>
      <c r="AE12" s="3"/>
      <c r="AF12" s="3"/>
      <c r="AG12" s="3"/>
      <c r="AH12" s="3"/>
      <c r="AI12" s="3"/>
      <c r="AJ12" s="3"/>
      <c r="AK12" s="3"/>
      <c r="AL12" s="3"/>
      <c r="AM12" s="3"/>
    </row>
    <row r="13" spans="1:39" ht="30.75" customHeight="1">
      <c r="A13" s="84"/>
      <c r="B13" s="84"/>
      <c r="C13" s="84"/>
      <c r="D13" s="84"/>
      <c r="E13" s="22"/>
      <c r="F13" s="22"/>
      <c r="G13" s="22"/>
      <c r="H13" s="22" t="str">
        <f t="shared" si="0"/>
        <v xml:space="preserve">  </v>
      </c>
      <c r="I13" s="23"/>
      <c r="J13" s="23" t="str">
        <f t="shared" si="1"/>
        <v/>
      </c>
      <c r="K13" s="23"/>
      <c r="L13" s="23"/>
      <c r="M13" s="23"/>
      <c r="N13" s="23"/>
      <c r="O13" s="23"/>
      <c r="P13" s="23"/>
      <c r="Q13" s="23"/>
      <c r="R13" s="24" t="str">
        <f t="shared" si="2"/>
        <v/>
      </c>
      <c r="S13" s="25" t="str">
        <f>IF(OR(J13="",J13=0),"",
IF(J13="Afecta probabilidad",
IF(J12="Afecta probabilidad",S12-(S12*R12),'2. Identificación del Riesgo'!$L$12),""))</f>
        <v/>
      </c>
      <c r="T13" s="25" t="str">
        <f>IF(OR(J13="",J13=0),"",
IF(J13="Afecta Impacto",
IF(J12="Afecta Impacto",T12-(T12*R12),'2. Identificación del Riesgo'!$O$12),""))</f>
        <v/>
      </c>
      <c r="U13" s="25">
        <f t="shared" si="3"/>
        <v>0</v>
      </c>
      <c r="V13" s="25">
        <f t="shared" si="4"/>
        <v>0</v>
      </c>
      <c r="W13" s="3"/>
      <c r="X13" s="3"/>
      <c r="Y13" s="3"/>
      <c r="Z13" s="3"/>
      <c r="AA13" s="3"/>
      <c r="AB13" s="3"/>
      <c r="AC13" s="3"/>
      <c r="AD13" s="3"/>
      <c r="AE13" s="3"/>
      <c r="AF13" s="3"/>
      <c r="AG13" s="3"/>
      <c r="AH13" s="3"/>
      <c r="AI13" s="3"/>
      <c r="AJ13" s="3"/>
      <c r="AK13" s="3"/>
      <c r="AL13" s="3"/>
      <c r="AM13" s="3"/>
    </row>
    <row r="14" spans="1:39" ht="30.75" customHeight="1">
      <c r="A14" s="85"/>
      <c r="B14" s="85"/>
      <c r="C14" s="85"/>
      <c r="D14" s="85"/>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No aplica</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No aplica</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No aplica</v>
      </c>
      <c r="E15" s="22"/>
      <c r="F15" s="22"/>
      <c r="G15" s="22"/>
      <c r="H15" s="22" t="str">
        <f t="shared" si="0"/>
        <v xml:space="preserve">  </v>
      </c>
      <c r="I15" s="23"/>
      <c r="J15" s="23" t="str">
        <f t="shared" si="1"/>
        <v/>
      </c>
      <c r="K15" s="23"/>
      <c r="L15" s="23"/>
      <c r="M15" s="23"/>
      <c r="N15" s="23"/>
      <c r="O15" s="23"/>
      <c r="P15" s="23"/>
      <c r="Q15" s="23"/>
      <c r="R15" s="24" t="str">
        <f t="shared" si="2"/>
        <v/>
      </c>
      <c r="S15" s="25" t="str">
        <f>IF(OR(J15="",J15=0),"",
IF(J15="Afecta probabilidad",'2. Identificación del Riesgo'!$L$15,""))</f>
        <v/>
      </c>
      <c r="T15" s="25" t="str">
        <f>IF(OR(J15="",J15=0),"",
IF(J15="Afecta Impacto",'2. Identificación del Riesgo'!$O$15,""))</f>
        <v/>
      </c>
      <c r="U15" s="25">
        <f t="shared" si="3"/>
        <v>0</v>
      </c>
      <c r="V15" s="25">
        <f t="shared" si="4"/>
        <v>0</v>
      </c>
      <c r="W15" s="3"/>
      <c r="X15" s="3"/>
      <c r="Y15" s="3"/>
      <c r="Z15" s="3"/>
      <c r="AA15" s="3"/>
      <c r="AB15" s="3"/>
      <c r="AC15" s="3"/>
      <c r="AD15" s="3"/>
      <c r="AE15" s="3"/>
      <c r="AF15" s="3"/>
      <c r="AG15" s="3"/>
      <c r="AH15" s="3"/>
      <c r="AI15" s="3"/>
      <c r="AJ15" s="3"/>
      <c r="AK15" s="3"/>
      <c r="AL15" s="3"/>
      <c r="AM15" s="3"/>
    </row>
    <row r="16" spans="1:39" ht="30.75" customHeight="1">
      <c r="A16" s="84"/>
      <c r="B16" s="84"/>
      <c r="C16" s="84"/>
      <c r="D16" s="84"/>
      <c r="E16" s="22"/>
      <c r="F16" s="22"/>
      <c r="G16" s="22"/>
      <c r="H16" s="22" t="str">
        <f t="shared" si="0"/>
        <v xml:space="preserve">  </v>
      </c>
      <c r="I16" s="23"/>
      <c r="J16" s="23" t="str">
        <f t="shared" si="1"/>
        <v/>
      </c>
      <c r="K16" s="23"/>
      <c r="L16" s="23"/>
      <c r="M16" s="23"/>
      <c r="N16" s="23"/>
      <c r="O16" s="23"/>
      <c r="P16" s="23"/>
      <c r="Q16" s="23"/>
      <c r="R16" s="24" t="str">
        <f t="shared" si="2"/>
        <v/>
      </c>
      <c r="S16" s="25" t="str">
        <f>IF(OR(J16="",J16=0),"",
IF(J16="Afecta probabilidad",
IF(J15="Afecta probabilidad",S15-(S15*R15),'2. Identificación del Riesgo'!$L$15),""))</f>
        <v/>
      </c>
      <c r="T16" s="25" t="str">
        <f>IF(OR(J16="",J16=0),"",
IF(J16="Afecta Impacto",
IF(J15="Afecta Impacto",T15-(T15*R15),'2. Identificación del Riesgo'!$O$15),""))</f>
        <v/>
      </c>
      <c r="U16" s="25">
        <f t="shared" si="3"/>
        <v>0</v>
      </c>
      <c r="V16" s="25">
        <f t="shared" si="4"/>
        <v>0</v>
      </c>
      <c r="W16" s="3"/>
      <c r="X16" s="3"/>
      <c r="Y16" s="3"/>
      <c r="Z16" s="3"/>
      <c r="AA16" s="3"/>
      <c r="AB16" s="3"/>
      <c r="AC16" s="3"/>
      <c r="AD16" s="3"/>
      <c r="AE16" s="3"/>
      <c r="AF16" s="3"/>
      <c r="AG16" s="3"/>
      <c r="AH16" s="3"/>
      <c r="AI16" s="3"/>
      <c r="AJ16" s="3"/>
      <c r="AK16" s="3"/>
      <c r="AL16" s="3"/>
      <c r="AM16" s="3"/>
    </row>
    <row r="17" spans="1:39" ht="30.75" customHeight="1">
      <c r="A17" s="85"/>
      <c r="B17" s="85"/>
      <c r="C17" s="85"/>
      <c r="D17" s="85"/>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Manejo de Emergencias y Desastres</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afectación reputacional por el incumplimiento de las actividades establecidas en el plan de acción, debido a la debilidad en el seguimiento a los compromisos</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Estratégico</v>
      </c>
      <c r="E18" s="22" t="s">
        <v>216</v>
      </c>
      <c r="F18" s="22" t="s">
        <v>217</v>
      </c>
      <c r="G18" s="22" t="s">
        <v>218</v>
      </c>
      <c r="H18" s="22" t="str">
        <f t="shared" si="0"/>
        <v>Líderes de grupos funcionales realizan seguimiento a las actividades del plan de acción mensualmente con el fin de establecer el estado de avance de los compromisos establecidos</v>
      </c>
      <c r="I18" s="23" t="s">
        <v>219</v>
      </c>
      <c r="J18" s="23" t="str">
        <f t="shared" si="1"/>
        <v>Afecta probabilidad</v>
      </c>
      <c r="K18" s="23" t="s">
        <v>220</v>
      </c>
      <c r="L18" s="23" t="s">
        <v>221</v>
      </c>
      <c r="M18" s="23" t="s">
        <v>222</v>
      </c>
      <c r="N18" s="23" t="s">
        <v>223</v>
      </c>
      <c r="O18" s="23" t="s">
        <v>224</v>
      </c>
      <c r="P18" s="23" t="s">
        <v>225</v>
      </c>
      <c r="Q18" s="23" t="s">
        <v>226</v>
      </c>
      <c r="R18" s="24">
        <f t="shared" si="2"/>
        <v>0.4</v>
      </c>
      <c r="S18" s="25">
        <f>IF(OR(J18="",J18=0),"",
IF(J18="Afecta probabilidad",'2. Identificación del Riesgo'!$L$18,""))</f>
        <v>0.4</v>
      </c>
      <c r="T18" s="25" t="str">
        <f>IF(OR(J18="",J18=0),"",
IF(J18="Afecta Impacto",'2. Identificación del Riesgo'!$O$18,""))</f>
        <v/>
      </c>
      <c r="U18" s="25">
        <f t="shared" si="3"/>
        <v>0.24</v>
      </c>
      <c r="V18" s="25">
        <f t="shared" si="4"/>
        <v>0</v>
      </c>
      <c r="W18" s="3"/>
      <c r="X18" s="3"/>
      <c r="Y18" s="3"/>
      <c r="Z18" s="3"/>
      <c r="AA18" s="3"/>
      <c r="AB18" s="3"/>
      <c r="AC18" s="3"/>
      <c r="AD18" s="3"/>
      <c r="AE18" s="3"/>
      <c r="AF18" s="3"/>
      <c r="AG18" s="3"/>
      <c r="AH18" s="3"/>
      <c r="AI18" s="3"/>
      <c r="AJ18" s="3"/>
      <c r="AK18" s="3"/>
      <c r="AL18" s="3"/>
      <c r="AM18" s="3"/>
    </row>
    <row r="19" spans="1:39" ht="30.75" customHeight="1">
      <c r="A19" s="84"/>
      <c r="B19" s="84"/>
      <c r="C19" s="84"/>
      <c r="D19" s="84"/>
      <c r="E19" s="22" t="s">
        <v>227</v>
      </c>
      <c r="F19" s="22" t="s">
        <v>228</v>
      </c>
      <c r="G19" s="22" t="s">
        <v>229</v>
      </c>
      <c r="H19" s="22" t="str">
        <f t="shared" si="0"/>
        <v>Subdirector revisa el avance de las actividades del plan de acción cada dos meses con el fin de establecer el estado de avance de los compromisos establecidos</v>
      </c>
      <c r="I19" s="23" t="s">
        <v>219</v>
      </c>
      <c r="J19" s="23" t="str">
        <f t="shared" si="1"/>
        <v>Afecta probabilidad</v>
      </c>
      <c r="K19" s="23" t="s">
        <v>220</v>
      </c>
      <c r="L19" s="23" t="s">
        <v>221</v>
      </c>
      <c r="M19" s="23" t="s">
        <v>222</v>
      </c>
      <c r="N19" s="23" t="s">
        <v>223</v>
      </c>
      <c r="O19" s="23" t="s">
        <v>224</v>
      </c>
      <c r="P19" s="23" t="s">
        <v>230</v>
      </c>
      <c r="Q19" s="23" t="s">
        <v>231</v>
      </c>
      <c r="R19" s="24">
        <f t="shared" si="2"/>
        <v>0.4</v>
      </c>
      <c r="S19" s="25">
        <f>IF(OR(J19="",J19=0),"",
IF(J19="Afecta probabilidad",
IF(J18="Afecta probabilidad",S18-(S18*R18),'2. Identificación del Riesgo'!$L$18),""))</f>
        <v>0.24</v>
      </c>
      <c r="T19" s="25" t="str">
        <f>IF(OR(J19="",J19=0),"",
IF(J19="Afecta Impacto",
IF(J18="Afecta Impacto",T18-(T18*R18),'2. Identificación del Riesgo'!$O$18),""))</f>
        <v/>
      </c>
      <c r="U19" s="25">
        <f t="shared" si="3"/>
        <v>0.14399999999999999</v>
      </c>
      <c r="V19" s="25">
        <f t="shared" si="4"/>
        <v>0</v>
      </c>
      <c r="W19" s="3"/>
      <c r="X19" s="3"/>
      <c r="Y19" s="3"/>
      <c r="Z19" s="3"/>
      <c r="AA19" s="3"/>
      <c r="AB19" s="3"/>
      <c r="AC19" s="3"/>
      <c r="AD19" s="3"/>
      <c r="AE19" s="3"/>
      <c r="AF19" s="3"/>
      <c r="AG19" s="3"/>
      <c r="AH19" s="3"/>
      <c r="AI19" s="3"/>
      <c r="AJ19" s="3"/>
      <c r="AK19" s="3"/>
      <c r="AL19" s="3"/>
      <c r="AM19" s="3"/>
    </row>
    <row r="20" spans="1:39" ht="30.75" customHeight="1">
      <c r="A20" s="85"/>
      <c r="B20" s="85"/>
      <c r="C20" s="85"/>
      <c r="D20" s="85"/>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No aplica</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No aplica</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No aplica</v>
      </c>
      <c r="E21" s="22"/>
      <c r="F21" s="22"/>
      <c r="G21" s="22"/>
      <c r="H21" s="22" t="str">
        <f t="shared" si="0"/>
        <v xml:space="preserve">  </v>
      </c>
      <c r="I21" s="23"/>
      <c r="J21" s="23" t="str">
        <f t="shared" si="1"/>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84"/>
      <c r="B22" s="84"/>
      <c r="C22" s="84"/>
      <c r="D22" s="84"/>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5"/>
      <c r="B23" s="85"/>
      <c r="C23" s="85"/>
      <c r="D23" s="85"/>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Manejo de Emergencias y Desastres</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reputacional por la atención no oportuna de las solicitudes para atención de eventos o emergencias que lleguen a presentarse debido a falta de suministros disponibles en
el CDLyR</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232</v>
      </c>
      <c r="F24" s="22" t="s">
        <v>233</v>
      </c>
      <c r="G24" s="22" t="s">
        <v>234</v>
      </c>
      <c r="H24" s="22" t="str">
        <f t="shared" si="0"/>
        <v>El supervisor del contrato verifica mensualmente el estado de ejecución con el fin de establecer las necesidades de requerimientos</v>
      </c>
      <c r="I24" s="23" t="s">
        <v>219</v>
      </c>
      <c r="J24" s="23" t="str">
        <f t="shared" si="1"/>
        <v>Afecta probabilidad</v>
      </c>
      <c r="K24" s="23" t="s">
        <v>220</v>
      </c>
      <c r="L24" s="23" t="s">
        <v>235</v>
      </c>
      <c r="M24" s="23" t="s">
        <v>222</v>
      </c>
      <c r="N24" s="23" t="s">
        <v>223</v>
      </c>
      <c r="O24" s="23" t="s">
        <v>224</v>
      </c>
      <c r="P24" s="23" t="s">
        <v>236</v>
      </c>
      <c r="Q24" s="23" t="s">
        <v>237</v>
      </c>
      <c r="R24" s="24">
        <f t="shared" si="2"/>
        <v>0.4</v>
      </c>
      <c r="S24" s="25">
        <f>IF(OR(J24="",J24=0),"",
IF(J24="Afecta probabilidad",'2. Identificación del Riesgo'!$L$24,""))</f>
        <v>0.6</v>
      </c>
      <c r="T24" s="25" t="str">
        <f>IF(OR(J24="",J24=0),"",
IF(J24="Afecta Impacto",'2. Identificación del Riesgo'!$O$24,""))</f>
        <v/>
      </c>
      <c r="U24" s="25">
        <f t="shared" si="3"/>
        <v>0.36</v>
      </c>
      <c r="V24" s="25">
        <f t="shared" si="4"/>
        <v>0</v>
      </c>
      <c r="W24" s="3"/>
      <c r="X24" s="3"/>
      <c r="Y24" s="3"/>
      <c r="Z24" s="3"/>
      <c r="AA24" s="3"/>
      <c r="AB24" s="3"/>
      <c r="AC24" s="3"/>
      <c r="AD24" s="3"/>
      <c r="AE24" s="3"/>
      <c r="AF24" s="3"/>
      <c r="AG24" s="3"/>
      <c r="AH24" s="3"/>
      <c r="AI24" s="3"/>
      <c r="AJ24" s="3"/>
      <c r="AK24" s="3"/>
      <c r="AL24" s="3"/>
      <c r="AM24" s="3"/>
    </row>
    <row r="25" spans="1:39" ht="30.75" customHeight="1">
      <c r="A25" s="84"/>
      <c r="B25" s="84"/>
      <c r="C25" s="84"/>
      <c r="D25" s="84"/>
      <c r="E25" s="22" t="s">
        <v>238</v>
      </c>
      <c r="F25" s="22" t="s">
        <v>239</v>
      </c>
      <c r="G25" s="22" t="s">
        <v>240</v>
      </c>
      <c r="H25" s="22" t="str">
        <f t="shared" si="0"/>
        <v>El personal de servicios de logística   diariamente adelantan la revisión del inventario de los elementos del CDLyR de acuerdo a la programación establecida en el software realizando el respectivo registro.</v>
      </c>
      <c r="I25" s="23" t="s">
        <v>219</v>
      </c>
      <c r="J25" s="23" t="str">
        <f t="shared" si="1"/>
        <v>Afecta probabilidad</v>
      </c>
      <c r="K25" s="23" t="s">
        <v>220</v>
      </c>
      <c r="L25" s="23" t="s">
        <v>235</v>
      </c>
      <c r="M25" s="23" t="s">
        <v>241</v>
      </c>
      <c r="N25" s="23" t="s">
        <v>223</v>
      </c>
      <c r="O25" s="23" t="s">
        <v>224</v>
      </c>
      <c r="P25" s="23" t="s">
        <v>242</v>
      </c>
      <c r="Q25" s="23" t="s">
        <v>243</v>
      </c>
      <c r="R25" s="24">
        <f t="shared" si="2"/>
        <v>0.4</v>
      </c>
      <c r="S25" s="25">
        <f>IF(OR(J25="",J25=0),"",
IF(J25="Afecta probabilidad",
IF(J24="Afecta probabilidad",S24-(S24*R24),'2. Identificación del Riesgo'!$L$24),""))</f>
        <v>0.36</v>
      </c>
      <c r="T25" s="25" t="str">
        <f>IF(OR(J25="",J25=0),"",
IF(J25="Afecta Impacto",
IF(J24="Afecta Impacto",T24-(T24*R24),'2. Identificación del Riesgo'!$O$24),""))</f>
        <v/>
      </c>
      <c r="U25" s="25">
        <f t="shared" si="3"/>
        <v>0.216</v>
      </c>
      <c r="V25" s="25">
        <f t="shared" si="4"/>
        <v>0</v>
      </c>
      <c r="W25" s="3"/>
      <c r="X25" s="3"/>
      <c r="Y25" s="3"/>
      <c r="Z25" s="3"/>
      <c r="AA25" s="3"/>
      <c r="AB25" s="3"/>
      <c r="AC25" s="3"/>
      <c r="AD25" s="3"/>
      <c r="AE25" s="3"/>
      <c r="AF25" s="3"/>
      <c r="AG25" s="3"/>
      <c r="AH25" s="3"/>
      <c r="AI25" s="3"/>
      <c r="AJ25" s="3"/>
      <c r="AK25" s="3"/>
      <c r="AL25" s="3"/>
      <c r="AM25" s="3"/>
    </row>
    <row r="26" spans="1:39" ht="30.75" customHeight="1">
      <c r="A26" s="85"/>
      <c r="B26" s="85"/>
      <c r="C26" s="85"/>
      <c r="D26" s="85"/>
      <c r="E26" s="22" t="s">
        <v>244</v>
      </c>
      <c r="F26" s="22" t="s">
        <v>245</v>
      </c>
      <c r="G26" s="22" t="s">
        <v>246</v>
      </c>
      <c r="H26" s="22" t="str">
        <f t="shared" si="0"/>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I26" s="23" t="s">
        <v>247</v>
      </c>
      <c r="J26" s="23" t="str">
        <f t="shared" si="1"/>
        <v>Afecta Impacto</v>
      </c>
      <c r="K26" s="23" t="s">
        <v>220</v>
      </c>
      <c r="L26" s="23" t="s">
        <v>235</v>
      </c>
      <c r="M26" s="23" t="s">
        <v>241</v>
      </c>
      <c r="N26" s="23" t="s">
        <v>223</v>
      </c>
      <c r="O26" s="23" t="s">
        <v>248</v>
      </c>
      <c r="P26" s="23" t="s">
        <v>248</v>
      </c>
      <c r="Q26" s="23" t="s">
        <v>249</v>
      </c>
      <c r="R26" s="24">
        <f t="shared" si="2"/>
        <v>0.25</v>
      </c>
      <c r="S26" s="25" t="str">
        <f>IF(OR(J26="",J26=0),"",
IF(J26="Afecta probabilidad",
IF(J25="Afecta probabilidad",S25-(S25*R25),
IF(J24="Afecta probabilidad",S24-(S24*R24),'2. Identificación del Riesgo'!$L$24)),""))</f>
        <v/>
      </c>
      <c r="T26" s="25">
        <f>IF(OR(J26="",J26=0),"",
IF(J26="Afecta Impacto",
IF(J25="Afecta Impacto",T25-(T25*R25),
IF(J24="Afecta Impacto",T24-(T24*R24),'2. Identificación del Riesgo'!$O$24)),""))</f>
        <v>0.6</v>
      </c>
      <c r="U26" s="25">
        <f t="shared" si="3"/>
        <v>0</v>
      </c>
      <c r="V26" s="25">
        <f t="shared" si="4"/>
        <v>0.44999999999999996</v>
      </c>
      <c r="W26" s="3"/>
      <c r="X26" s="3"/>
      <c r="Y26" s="3"/>
      <c r="Z26" s="3"/>
      <c r="AA26" s="3"/>
      <c r="AB26" s="3"/>
      <c r="AC26" s="3"/>
      <c r="AD26" s="3"/>
      <c r="AE26" s="3"/>
      <c r="AF26" s="3"/>
      <c r="AG26" s="3"/>
      <c r="AH26" s="3"/>
      <c r="AI26" s="3"/>
      <c r="AJ26" s="3"/>
      <c r="AK26" s="3"/>
      <c r="AL26" s="3"/>
      <c r="AM26" s="3"/>
    </row>
    <row r="27" spans="1:39" ht="30.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84"/>
      <c r="B28" s="84"/>
      <c r="C28" s="84"/>
      <c r="D28" s="84"/>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5"/>
      <c r="B29" s="85"/>
      <c r="C29" s="85"/>
      <c r="D29" s="85"/>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4"/>
      <c r="B31" s="84"/>
      <c r="C31" s="84"/>
      <c r="D31" s="84"/>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5"/>
      <c r="B32" s="85"/>
      <c r="C32" s="85"/>
      <c r="D32" s="85"/>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4"/>
      <c r="B34" s="84"/>
      <c r="C34" s="84"/>
      <c r="D34" s="84"/>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5"/>
      <c r="B35" s="85"/>
      <c r="C35" s="85"/>
      <c r="D35" s="85"/>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4"/>
      <c r="B37" s="84"/>
      <c r="C37" s="84"/>
      <c r="D37" s="84"/>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5"/>
      <c r="B38" s="85"/>
      <c r="C38" s="85"/>
      <c r="D38" s="85"/>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4"/>
      <c r="B40" s="84"/>
      <c r="C40" s="84"/>
      <c r="D40" s="84"/>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5"/>
      <c r="B41" s="85"/>
      <c r="C41" s="85"/>
      <c r="D41" s="85"/>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4"/>
      <c r="B43" s="84"/>
      <c r="C43" s="84"/>
      <c r="D43" s="84"/>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5"/>
      <c r="B44" s="85"/>
      <c r="C44" s="85"/>
      <c r="D44" s="85"/>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4"/>
      <c r="B46" s="84"/>
      <c r="C46" s="84"/>
      <c r="D46" s="84"/>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5"/>
      <c r="B47" s="85"/>
      <c r="C47" s="85"/>
      <c r="D47" s="85"/>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4"/>
      <c r="B49" s="84"/>
      <c r="C49" s="84"/>
      <c r="D49" s="84"/>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5"/>
      <c r="B50" s="85"/>
      <c r="C50" s="85"/>
      <c r="D50" s="85"/>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4"/>
      <c r="B52" s="84"/>
      <c r="C52" s="84"/>
      <c r="D52" s="84"/>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5"/>
      <c r="B53" s="85"/>
      <c r="C53" s="85"/>
      <c r="D53" s="85"/>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4"/>
      <c r="B55" s="84"/>
      <c r="C55" s="84"/>
      <c r="D55" s="84"/>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5"/>
      <c r="B56" s="85"/>
      <c r="C56" s="85"/>
      <c r="D56" s="85"/>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4"/>
      <c r="B58" s="84"/>
      <c r="C58" s="84"/>
      <c r="D58" s="84"/>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5"/>
      <c r="B59" s="85"/>
      <c r="C59" s="85"/>
      <c r="D59" s="85"/>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4"/>
      <c r="B61" s="84"/>
      <c r="C61" s="84"/>
      <c r="D61" s="84"/>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5"/>
      <c r="B62" s="85"/>
      <c r="C62" s="85"/>
      <c r="D62" s="85"/>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4"/>
      <c r="B64" s="84"/>
      <c r="C64" s="84"/>
      <c r="D64" s="84"/>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5"/>
      <c r="B65" s="85"/>
      <c r="C65" s="85"/>
      <c r="D65" s="85"/>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4"/>
      <c r="B67" s="84"/>
      <c r="C67" s="84"/>
      <c r="D67" s="84"/>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5"/>
      <c r="B68" s="85"/>
      <c r="C68" s="85"/>
      <c r="D68" s="85"/>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21" priority="1">
      <formula>IF($D9="No aplica",1,0)</formula>
    </cfRule>
  </conditionalFormatting>
  <conditionalFormatting sqref="E9:V11">
    <cfRule type="expression" dxfId="220" priority="2">
      <formula>IF($D$9="No aplica",1,0)</formula>
    </cfRule>
  </conditionalFormatting>
  <conditionalFormatting sqref="E12:V14">
    <cfRule type="expression" dxfId="219" priority="3">
      <formula>IF($D$12="No aplica",1,0)</formula>
    </cfRule>
  </conditionalFormatting>
  <conditionalFormatting sqref="E15:V17">
    <cfRule type="expression" dxfId="218" priority="4">
      <formula>IF($D$15="No aplica",1,0)</formula>
    </cfRule>
  </conditionalFormatting>
  <conditionalFormatting sqref="E18:V20">
    <cfRule type="expression" dxfId="217" priority="5">
      <formula>IF($D$18="No aplica",1,0)</formula>
    </cfRule>
  </conditionalFormatting>
  <conditionalFormatting sqref="E21:V23">
    <cfRule type="expression" dxfId="216" priority="6">
      <formula>IF($D$21="No aplica",1,0)</formula>
    </cfRule>
  </conditionalFormatting>
  <conditionalFormatting sqref="E24:V26">
    <cfRule type="expression" dxfId="215" priority="7">
      <formula>IF($D$24="No aplica",1,0)</formula>
    </cfRule>
  </conditionalFormatting>
  <conditionalFormatting sqref="E27:V29">
    <cfRule type="expression" dxfId="214" priority="8">
      <formula>IF($D$27="No aplica",1,0)</formula>
    </cfRule>
  </conditionalFormatting>
  <conditionalFormatting sqref="E30:V32">
    <cfRule type="expression" dxfId="213" priority="9">
      <formula>IF($D$30="No aplica",1,0)</formula>
    </cfRule>
  </conditionalFormatting>
  <conditionalFormatting sqref="E33:V35">
    <cfRule type="expression" dxfId="212" priority="10">
      <formula>IF($D$33="No aplica",1,0)</formula>
    </cfRule>
  </conditionalFormatting>
  <conditionalFormatting sqref="E36:V38">
    <cfRule type="expression" dxfId="211" priority="11">
      <formula>IF($D$36="No aplica",1,0)</formula>
    </cfRule>
  </conditionalFormatting>
  <conditionalFormatting sqref="E39:V41">
    <cfRule type="expression" dxfId="210" priority="12">
      <formula>IF($D$39="No aplica",1,0)</formula>
    </cfRule>
  </conditionalFormatting>
  <conditionalFormatting sqref="E42:V44">
    <cfRule type="expression" dxfId="209" priority="13">
      <formula>IF($D$42="No aplica",1,0)</formula>
    </cfRule>
  </conditionalFormatting>
  <conditionalFormatting sqref="E45:V47">
    <cfRule type="expression" dxfId="208" priority="14">
      <formula>IF($D$45="No aplica",1,0)</formula>
    </cfRule>
  </conditionalFormatting>
  <conditionalFormatting sqref="E48:V50">
    <cfRule type="expression" dxfId="207" priority="15">
      <formula>IF($D$48="No aplica",1,0)</formula>
    </cfRule>
  </conditionalFormatting>
  <conditionalFormatting sqref="E51:V53">
    <cfRule type="expression" dxfId="206" priority="16">
      <formula>IF($D$51="No aplica",1,0)</formula>
    </cfRule>
  </conditionalFormatting>
  <conditionalFormatting sqref="E54:V56">
    <cfRule type="expression" dxfId="205" priority="17">
      <formula>IF($D$54="No aplica",1,0)</formula>
    </cfRule>
  </conditionalFormatting>
  <conditionalFormatting sqref="E57:V59">
    <cfRule type="expression" dxfId="204" priority="18">
      <formula>IF($D$57="No aplica",1,0)</formula>
    </cfRule>
  </conditionalFormatting>
  <conditionalFormatting sqref="E60:V62">
    <cfRule type="expression" dxfId="203" priority="19">
      <formula>IF($D$60="No aplica",1,0)</formula>
    </cfRule>
  </conditionalFormatting>
  <conditionalFormatting sqref="E63:V65">
    <cfRule type="expression" dxfId="202" priority="20">
      <formula>IF($D$63="No aplica",1,0)</formula>
    </cfRule>
  </conditionalFormatting>
  <conditionalFormatting sqref="E66:V68">
    <cfRule type="expression" dxfId="201" priority="21">
      <formula>IF($D$66="No aplica",1,0)</formula>
    </cfRule>
  </conditionalFormatting>
  <conditionalFormatting sqref="U9:V68">
    <cfRule type="cellIs" dxfId="200" priority="2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Listas!$I$2:$I$5</xm:f>
          </x14:formula1>
          <xm:sqref>I9:I68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topLeftCell="A8" zoomScale="80" zoomScaleNormal="80" workbookViewId="0">
      <pane xSplit="1" ySplit="1" topLeftCell="C9" activePane="bottomRight" state="frozen"/>
      <selection activeCell="A8" sqref="A8"/>
      <selection pane="topRight" activeCell="B8" sqref="B8"/>
      <selection pane="bottomLeft" activeCell="A9" sqref="A9"/>
      <selection pane="bottomRight" activeCell="C1" sqref="C1:Z4"/>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2" t="s">
        <v>250</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2" t="s">
        <v>251</v>
      </c>
      <c r="AB2" s="59"/>
      <c r="AC2" s="3"/>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2" t="s">
        <v>252</v>
      </c>
      <c r="AB3" s="59"/>
      <c r="AC3" s="3"/>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2" t="s">
        <v>253</v>
      </c>
      <c r="AB4" s="59"/>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100</v>
      </c>
      <c r="B6" s="58"/>
      <c r="C6" s="58"/>
      <c r="D6" s="59"/>
      <c r="E6" s="98" t="s">
        <v>199</v>
      </c>
      <c r="F6" s="58"/>
      <c r="G6" s="58"/>
      <c r="H6" s="58"/>
      <c r="I6" s="58"/>
      <c r="J6" s="59"/>
      <c r="K6" s="98" t="s">
        <v>254</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7" t="s">
        <v>98</v>
      </c>
      <c r="B7" s="93" t="s">
        <v>99</v>
      </c>
      <c r="C7" s="94" t="s">
        <v>107</v>
      </c>
      <c r="D7" s="94" t="s">
        <v>108</v>
      </c>
      <c r="E7" s="100" t="s">
        <v>196</v>
      </c>
      <c r="F7" s="100" t="s">
        <v>255</v>
      </c>
      <c r="G7" s="100" t="s">
        <v>256</v>
      </c>
      <c r="H7" s="100" t="s">
        <v>257</v>
      </c>
      <c r="I7" s="100" t="s">
        <v>258</v>
      </c>
      <c r="J7" s="100" t="s">
        <v>259</v>
      </c>
      <c r="K7" s="113" t="s">
        <v>260</v>
      </c>
      <c r="L7" s="113" t="s">
        <v>261</v>
      </c>
      <c r="M7" s="113" t="s">
        <v>262</v>
      </c>
      <c r="N7" s="113" t="s">
        <v>263</v>
      </c>
      <c r="O7" s="113" t="s">
        <v>264</v>
      </c>
      <c r="P7" s="113" t="s">
        <v>265</v>
      </c>
      <c r="Q7" s="113" t="s">
        <v>266</v>
      </c>
      <c r="R7" s="94" t="s">
        <v>267</v>
      </c>
      <c r="S7" s="94" t="s">
        <v>268</v>
      </c>
      <c r="T7" s="94" t="s">
        <v>269</v>
      </c>
      <c r="U7" s="100" t="s">
        <v>270</v>
      </c>
      <c r="V7" s="94" t="s">
        <v>271</v>
      </c>
      <c r="W7" s="94" t="s">
        <v>272</v>
      </c>
      <c r="X7" s="94" t="s">
        <v>273</v>
      </c>
      <c r="Y7" s="94" t="s">
        <v>274</v>
      </c>
      <c r="Z7" s="100" t="s">
        <v>275</v>
      </c>
      <c r="AA7" s="94" t="s">
        <v>276</v>
      </c>
      <c r="AB7" s="94" t="s">
        <v>277</v>
      </c>
      <c r="AC7" s="3"/>
      <c r="AD7" s="3"/>
      <c r="AE7" s="3"/>
      <c r="AF7" s="3"/>
      <c r="AG7" s="3"/>
      <c r="AH7" s="3"/>
      <c r="AI7" s="3"/>
      <c r="AJ7" s="3"/>
      <c r="AK7" s="3"/>
      <c r="AL7" s="3"/>
      <c r="AM7" s="3"/>
      <c r="AN7" s="3"/>
      <c r="AO7" s="3"/>
      <c r="AP7" s="3"/>
      <c r="AQ7" s="3"/>
      <c r="AR7" s="3"/>
    </row>
    <row r="8" spans="1:44" ht="59.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16"/>
      <c r="AD8" s="16"/>
      <c r="AE8" s="16"/>
      <c r="AF8" s="16"/>
      <c r="AG8" s="16"/>
      <c r="AH8" s="16"/>
      <c r="AI8" s="16"/>
      <c r="AJ8" s="16"/>
      <c r="AK8" s="16"/>
      <c r="AL8" s="16"/>
      <c r="AM8" s="16"/>
      <c r="AN8" s="16"/>
      <c r="AO8" s="16"/>
      <c r="AP8" s="16"/>
      <c r="AQ8" s="16"/>
      <c r="AR8" s="16"/>
    </row>
    <row r="9" spans="1:44" ht="42.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Manejo de Emergencias y Desastres</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reputacional por el uso  de los elementos del CDLyR para actividades contrarias al objeto que fueron adquiridos para el favorecimiento de un tercero, dedibo a deficiencias en la información y debilidades en el control de la salida de los elementos</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278</v>
      </c>
      <c r="F9" s="26" t="s">
        <v>279</v>
      </c>
      <c r="G9" s="26" t="s">
        <v>280</v>
      </c>
      <c r="H9" s="27" t="s">
        <v>281</v>
      </c>
      <c r="I9" s="27" t="s">
        <v>282</v>
      </c>
      <c r="J9" s="27" t="s">
        <v>283</v>
      </c>
      <c r="K9" s="28" t="s">
        <v>284</v>
      </c>
      <c r="L9" s="28" t="s">
        <v>285</v>
      </c>
      <c r="M9" s="28" t="s">
        <v>286</v>
      </c>
      <c r="N9" s="28" t="s">
        <v>287</v>
      </c>
      <c r="O9" s="28" t="s">
        <v>288</v>
      </c>
      <c r="P9" s="28" t="s">
        <v>289</v>
      </c>
      <c r="Q9" s="28" t="s">
        <v>290</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291</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2">
        <f>IF(AND(S9="",S10="",S11=""),"",AVERAGE(S9:S11))</f>
        <v>100</v>
      </c>
      <c r="X9" s="112" t="str">
        <f>IF(W9="","",
IF(W9=100,"Fuerte",
IF(W9&lt;50,"Débil",
IF(OR(W9&gt;=50,W9&lt;100),"Moderado",""))))</f>
        <v>Fuerte</v>
      </c>
      <c r="Y9" s="86" t="str">
        <f>IF(X9="","",IF(X9="Fuerte","NO","SI"))</f>
        <v>NO</v>
      </c>
      <c r="Z9" s="86" t="s">
        <v>292</v>
      </c>
      <c r="AA9" s="86">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2.75" customHeight="1">
      <c r="A10" s="84"/>
      <c r="B10" s="84"/>
      <c r="C10" s="84"/>
      <c r="D10" s="84"/>
      <c r="E10" s="26" t="s">
        <v>278</v>
      </c>
      <c r="F10" s="26" t="s">
        <v>293</v>
      </c>
      <c r="G10" s="26" t="s">
        <v>294</v>
      </c>
      <c r="H10" s="27" t="s">
        <v>295</v>
      </c>
      <c r="I10" s="27" t="s">
        <v>296</v>
      </c>
      <c r="J10" s="27" t="s">
        <v>297</v>
      </c>
      <c r="K10" s="28" t="s">
        <v>284</v>
      </c>
      <c r="L10" s="28" t="s">
        <v>285</v>
      </c>
      <c r="M10" s="28" t="s">
        <v>286</v>
      </c>
      <c r="N10" s="28" t="s">
        <v>287</v>
      </c>
      <c r="O10" s="28" t="s">
        <v>288</v>
      </c>
      <c r="P10" s="28" t="s">
        <v>289</v>
      </c>
      <c r="Q10" s="28" t="s">
        <v>290</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291</v>
      </c>
      <c r="V10" s="23" t="str">
        <f t="shared" si="2"/>
        <v>Fuerte</v>
      </c>
      <c r="W10" s="84"/>
      <c r="X10" s="84"/>
      <c r="Y10" s="84"/>
      <c r="Z10" s="84"/>
      <c r="AA10" s="84"/>
      <c r="AB10" s="84"/>
      <c r="AC10" s="3"/>
      <c r="AD10" s="3"/>
      <c r="AE10" s="3"/>
      <c r="AF10" s="3"/>
      <c r="AG10" s="3"/>
      <c r="AH10" s="3"/>
      <c r="AI10" s="3"/>
      <c r="AJ10" s="3"/>
      <c r="AK10" s="3"/>
      <c r="AL10" s="3"/>
      <c r="AM10" s="3"/>
      <c r="AN10" s="3"/>
      <c r="AO10" s="3"/>
      <c r="AP10" s="3"/>
      <c r="AQ10" s="3"/>
      <c r="AR10" s="3"/>
    </row>
    <row r="11" spans="1:44" ht="42.75" customHeight="1">
      <c r="A11" s="85"/>
      <c r="B11" s="85"/>
      <c r="C11" s="85"/>
      <c r="D11" s="85"/>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5"/>
      <c r="X11" s="85"/>
      <c r="Y11" s="85"/>
      <c r="Z11" s="85"/>
      <c r="AA11" s="85"/>
      <c r="AB11" s="85"/>
      <c r="AC11" s="3"/>
      <c r="AD11" s="3"/>
      <c r="AE11" s="3"/>
      <c r="AF11" s="3"/>
      <c r="AG11" s="3"/>
      <c r="AH11" s="3"/>
      <c r="AI11" s="3"/>
      <c r="AJ11" s="3"/>
      <c r="AK11" s="3"/>
      <c r="AL11" s="3"/>
      <c r="AM11" s="3"/>
      <c r="AN11" s="3"/>
      <c r="AO11" s="3"/>
      <c r="AP11" s="3"/>
      <c r="AQ11" s="3"/>
      <c r="AR11" s="3"/>
    </row>
    <row r="12" spans="1:44" ht="42.7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Manejo de Emergencias y Desastres</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Corrupción</v>
      </c>
      <c r="E12" s="29" t="s">
        <v>298</v>
      </c>
      <c r="F12" s="29" t="s">
        <v>299</v>
      </c>
      <c r="G12" s="29" t="s">
        <v>300</v>
      </c>
      <c r="H12" s="30" t="s">
        <v>301</v>
      </c>
      <c r="I12" s="30" t="s">
        <v>302</v>
      </c>
      <c r="J12" s="30" t="s">
        <v>303</v>
      </c>
      <c r="K12" s="28" t="s">
        <v>284</v>
      </c>
      <c r="L12" s="28" t="s">
        <v>285</v>
      </c>
      <c r="M12" s="28" t="s">
        <v>286</v>
      </c>
      <c r="N12" s="28" t="s">
        <v>287</v>
      </c>
      <c r="O12" s="28" t="s">
        <v>288</v>
      </c>
      <c r="P12" s="28" t="s">
        <v>289</v>
      </c>
      <c r="Q12" s="28" t="s">
        <v>290</v>
      </c>
      <c r="R12" s="23" t="str">
        <f t="shared" si="0"/>
        <v>Fuerte</v>
      </c>
      <c r="S12" s="23">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100</v>
      </c>
      <c r="T12" s="23" t="str">
        <f t="shared" si="1"/>
        <v>No debe establecer un plan de acción para mejorar el diseño del control.</v>
      </c>
      <c r="U12" s="23" t="s">
        <v>291</v>
      </c>
      <c r="V12" s="23" t="str">
        <f t="shared" si="2"/>
        <v>Fuerte</v>
      </c>
      <c r="W12" s="112">
        <f>IF(AND(S12="",S13="",S14=""),"",AVERAGE(S12:S14))</f>
        <v>100</v>
      </c>
      <c r="X12" s="112" t="str">
        <f>IF(W12="","",
IF(W12=100,"Fuerte",
IF(W12&lt;50,"Débil",
IF(OR(W12&gt;=50,W12&lt;100),"Moderado",""))))</f>
        <v>Fuerte</v>
      </c>
      <c r="Y12" s="86" t="str">
        <f>IF(X12="","",IF(X12="Fuerte","NO","SI"))</f>
        <v>NO</v>
      </c>
      <c r="Z12" s="86" t="s">
        <v>292</v>
      </c>
      <c r="AA12" s="86">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2</v>
      </c>
      <c r="AB12" s="8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Rara vez</v>
      </c>
      <c r="AC12" s="3"/>
      <c r="AD12" s="3"/>
      <c r="AE12" s="3"/>
      <c r="AF12" s="3"/>
      <c r="AG12" s="3"/>
      <c r="AH12" s="3"/>
      <c r="AI12" s="3"/>
      <c r="AJ12" s="3"/>
      <c r="AK12" s="3"/>
      <c r="AL12" s="3"/>
      <c r="AM12" s="3"/>
      <c r="AN12" s="3"/>
      <c r="AO12" s="3"/>
      <c r="AP12" s="3"/>
      <c r="AQ12" s="3"/>
      <c r="AR12" s="3"/>
    </row>
    <row r="13" spans="1:44" ht="42.75" customHeight="1">
      <c r="A13" s="84"/>
      <c r="B13" s="84"/>
      <c r="C13" s="84"/>
      <c r="D13" s="84"/>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4"/>
      <c r="X13" s="84"/>
      <c r="Y13" s="84"/>
      <c r="Z13" s="84"/>
      <c r="AA13" s="84"/>
      <c r="AB13" s="84"/>
      <c r="AC13" s="3"/>
      <c r="AD13" s="3"/>
      <c r="AE13" s="3"/>
      <c r="AF13" s="3"/>
      <c r="AG13" s="3"/>
      <c r="AH13" s="3"/>
      <c r="AI13" s="3"/>
      <c r="AJ13" s="3"/>
      <c r="AK13" s="3"/>
      <c r="AL13" s="3"/>
      <c r="AM13" s="3"/>
      <c r="AN13" s="3"/>
      <c r="AO13" s="3"/>
      <c r="AP13" s="3"/>
      <c r="AQ13" s="3"/>
      <c r="AR13" s="3"/>
    </row>
    <row r="14" spans="1:44" ht="42.75" customHeight="1">
      <c r="A14" s="85"/>
      <c r="B14" s="85"/>
      <c r="C14" s="85"/>
      <c r="D14" s="85"/>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5"/>
      <c r="X14" s="85"/>
      <c r="Y14" s="85"/>
      <c r="Z14" s="85"/>
      <c r="AA14" s="85"/>
      <c r="AB14" s="85"/>
      <c r="AC14" s="3"/>
      <c r="AD14" s="3"/>
      <c r="AE14" s="3"/>
      <c r="AF14" s="3"/>
      <c r="AG14" s="3"/>
      <c r="AH14" s="3"/>
      <c r="AI14" s="3"/>
      <c r="AJ14" s="3"/>
      <c r="AK14" s="3"/>
      <c r="AL14" s="3"/>
      <c r="AM14" s="3"/>
      <c r="AN14" s="3"/>
      <c r="AO14" s="3"/>
      <c r="AP14" s="3"/>
      <c r="AQ14" s="3"/>
      <c r="AR14" s="3"/>
    </row>
    <row r="15" spans="1:44" ht="42.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Manejo de Emergencias y Desastres</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Corrupción en Trámites, OPAs y Consultas de Acceso a la Información Pública</v>
      </c>
      <c r="E15" s="29" t="s">
        <v>304</v>
      </c>
      <c r="F15" s="29" t="s">
        <v>305</v>
      </c>
      <c r="G15" s="29" t="s">
        <v>306</v>
      </c>
      <c r="H15" s="30" t="s">
        <v>307</v>
      </c>
      <c r="I15" s="30" t="s">
        <v>308</v>
      </c>
      <c r="J15" s="30" t="s">
        <v>309</v>
      </c>
      <c r="K15" s="28" t="s">
        <v>284</v>
      </c>
      <c r="L15" s="28" t="s">
        <v>285</v>
      </c>
      <c r="M15" s="28" t="s">
        <v>286</v>
      </c>
      <c r="N15" s="28" t="s">
        <v>287</v>
      </c>
      <c r="O15" s="28" t="s">
        <v>288</v>
      </c>
      <c r="P15" s="28" t="s">
        <v>289</v>
      </c>
      <c r="Q15" s="28" t="s">
        <v>290</v>
      </c>
      <c r="R15" s="23" t="str">
        <f t="shared" si="0"/>
        <v>Fuerte</v>
      </c>
      <c r="S15" s="23">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100</v>
      </c>
      <c r="T15" s="23" t="str">
        <f t="shared" si="1"/>
        <v>No debe establecer un plan de acción para mejorar el diseño del control.</v>
      </c>
      <c r="U15" s="23" t="s">
        <v>291</v>
      </c>
      <c r="V15" s="23" t="str">
        <f t="shared" si="2"/>
        <v>Fuerte</v>
      </c>
      <c r="W15" s="112">
        <f>IF(AND(S15="",S16="",S17=""),"",AVERAGE(S15:S17))</f>
        <v>100</v>
      </c>
      <c r="X15" s="112" t="str">
        <f>IF(W15="","",
IF(W15=100,"Fuerte",
IF(W15&lt;50,"Débil",
IF(OR(W15&gt;=50,W15&lt;100),"Moderado",""))))</f>
        <v>Fuerte</v>
      </c>
      <c r="Y15" s="86" t="str">
        <f>IF(X15="","",IF(X15="Fuerte","NO","SI"))</f>
        <v>NO</v>
      </c>
      <c r="Z15" s="86" t="s">
        <v>292</v>
      </c>
      <c r="AA15" s="86">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2</v>
      </c>
      <c r="AB15" s="8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Rara vez</v>
      </c>
      <c r="AC15" s="3"/>
      <c r="AD15" s="3"/>
      <c r="AE15" s="3"/>
      <c r="AF15" s="3"/>
      <c r="AG15" s="3"/>
      <c r="AH15" s="3"/>
      <c r="AI15" s="3"/>
      <c r="AJ15" s="3"/>
      <c r="AK15" s="3"/>
      <c r="AL15" s="3"/>
      <c r="AM15" s="3"/>
      <c r="AN15" s="3"/>
      <c r="AO15" s="3"/>
      <c r="AP15" s="3"/>
      <c r="AQ15" s="3"/>
      <c r="AR15" s="3"/>
    </row>
    <row r="16" spans="1:44" ht="42.75" customHeight="1">
      <c r="A16" s="84"/>
      <c r="B16" s="84"/>
      <c r="C16" s="84"/>
      <c r="D16" s="84"/>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4"/>
      <c r="X16" s="84"/>
      <c r="Y16" s="84"/>
      <c r="Z16" s="84"/>
      <c r="AA16" s="84"/>
      <c r="AB16" s="84"/>
      <c r="AC16" s="3"/>
      <c r="AD16" s="3"/>
      <c r="AE16" s="3"/>
      <c r="AF16" s="3"/>
      <c r="AG16" s="3"/>
      <c r="AH16" s="3"/>
      <c r="AI16" s="3"/>
      <c r="AJ16" s="3"/>
      <c r="AK16" s="3"/>
      <c r="AL16" s="3"/>
      <c r="AM16" s="3"/>
      <c r="AN16" s="3"/>
      <c r="AO16" s="3"/>
      <c r="AP16" s="3"/>
      <c r="AQ16" s="3"/>
      <c r="AR16" s="3"/>
    </row>
    <row r="17" spans="1:44" ht="42.75" customHeight="1">
      <c r="A17" s="85"/>
      <c r="B17" s="85"/>
      <c r="C17" s="85"/>
      <c r="D17" s="85"/>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5"/>
      <c r="X17" s="85"/>
      <c r="Y17" s="85"/>
      <c r="Z17" s="85"/>
      <c r="AA17" s="85"/>
      <c r="AB17" s="85"/>
      <c r="AC17" s="3"/>
      <c r="AD17" s="3"/>
      <c r="AE17" s="3"/>
      <c r="AF17" s="3"/>
      <c r="AG17" s="3"/>
      <c r="AH17" s="3"/>
      <c r="AI17" s="3"/>
      <c r="AJ17" s="3"/>
      <c r="AK17" s="3"/>
      <c r="AL17" s="3"/>
      <c r="AM17" s="3"/>
      <c r="AN17" s="3"/>
      <c r="AO17" s="3"/>
      <c r="AP17" s="3"/>
      <c r="AQ17" s="3"/>
      <c r="AR17" s="3"/>
    </row>
    <row r="18" spans="1:44" ht="42.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2" t="str">
        <f>IF(AND(S18="",S19="",S20=""),"",AVERAGE(S18:S20))</f>
        <v/>
      </c>
      <c r="X18" s="112" t="str">
        <f>IF(W18="","",
IF(W18=100,"Fuerte",
IF(W18&lt;50,"Débil",
IF(OR(W18&gt;=50,W18&lt;100),"Moderado",""))))</f>
        <v/>
      </c>
      <c r="Y18" s="86" t="str">
        <f>IF(X18="","",IF(X18="Fuerte","NO","SI"))</f>
        <v/>
      </c>
      <c r="Z18" s="86"/>
      <c r="AA18" s="8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8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2.75" customHeight="1">
      <c r="A19" s="84"/>
      <c r="B19" s="84"/>
      <c r="C19" s="84"/>
      <c r="D19" s="84"/>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4"/>
      <c r="X19" s="84"/>
      <c r="Y19" s="84"/>
      <c r="Z19" s="84"/>
      <c r="AA19" s="84"/>
      <c r="AB19" s="84"/>
      <c r="AC19" s="3"/>
      <c r="AD19" s="3"/>
      <c r="AE19" s="3"/>
      <c r="AF19" s="3"/>
      <c r="AG19" s="3"/>
      <c r="AH19" s="3"/>
      <c r="AI19" s="3"/>
      <c r="AJ19" s="3"/>
      <c r="AK19" s="3"/>
      <c r="AL19" s="3"/>
      <c r="AM19" s="3"/>
      <c r="AN19" s="3"/>
      <c r="AO19" s="3"/>
      <c r="AP19" s="3"/>
      <c r="AQ19" s="3"/>
      <c r="AR19" s="3"/>
    </row>
    <row r="20" spans="1:44" ht="42.75" customHeight="1">
      <c r="A20" s="85"/>
      <c r="B20" s="85"/>
      <c r="C20" s="85"/>
      <c r="D20" s="85"/>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5"/>
      <c r="X20" s="85"/>
      <c r="Y20" s="85"/>
      <c r="Z20" s="85"/>
      <c r="AA20" s="85"/>
      <c r="AB20" s="85"/>
      <c r="AC20" s="3"/>
      <c r="AD20" s="3"/>
      <c r="AE20" s="3"/>
      <c r="AF20" s="3"/>
      <c r="AG20" s="3"/>
      <c r="AH20" s="3"/>
      <c r="AI20" s="3"/>
      <c r="AJ20" s="3"/>
      <c r="AK20" s="3"/>
      <c r="AL20" s="3"/>
      <c r="AM20" s="3"/>
      <c r="AN20" s="3"/>
      <c r="AO20" s="3"/>
      <c r="AP20" s="3"/>
      <c r="AQ20" s="3"/>
      <c r="AR20" s="3"/>
    </row>
    <row r="21" spans="1:44" ht="43.5" customHeight="1">
      <c r="A21" s="91">
        <v>0</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Manejo de Emergencias y Desastres</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Posibilidad de afectación reputacional por la emisión de certificados de emergencia, sin el cumplimiento de requisitos para beneficio de un tercero, debido a la debilidad en el registro de afectación afectada</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Corrupción en Trámites, OPAs y Consultas de Acceso a la Información Pública</v>
      </c>
      <c r="E21" s="29" t="s">
        <v>519</v>
      </c>
      <c r="F21" s="29" t="s">
        <v>305</v>
      </c>
      <c r="G21" s="29" t="s">
        <v>310</v>
      </c>
      <c r="H21" s="30" t="s">
        <v>520</v>
      </c>
      <c r="I21" s="30" t="s">
        <v>311</v>
      </c>
      <c r="J21" s="30" t="s">
        <v>312</v>
      </c>
      <c r="K21" s="28" t="s">
        <v>284</v>
      </c>
      <c r="L21" s="28" t="s">
        <v>285</v>
      </c>
      <c r="M21" s="28" t="s">
        <v>286</v>
      </c>
      <c r="N21" s="28" t="s">
        <v>287</v>
      </c>
      <c r="O21" s="28" t="s">
        <v>288</v>
      </c>
      <c r="P21" s="28" t="s">
        <v>289</v>
      </c>
      <c r="Q21" s="28" t="s">
        <v>290</v>
      </c>
      <c r="R21" s="23" t="str">
        <f t="shared" si="0"/>
        <v>Fuerte</v>
      </c>
      <c r="S21" s="23">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100</v>
      </c>
      <c r="T21" s="23" t="str">
        <f t="shared" si="1"/>
        <v>No debe establecer un plan de acción para mejorar el diseño del control.</v>
      </c>
      <c r="U21" s="23" t="s">
        <v>291</v>
      </c>
      <c r="V21" s="23" t="str">
        <f t="shared" si="2"/>
        <v>Fuerte</v>
      </c>
      <c r="W21" s="112">
        <f>IF(AND(S21="",S22="",S23=""),"",AVERAGE(S21:S23))</f>
        <v>100</v>
      </c>
      <c r="X21" s="112" t="str">
        <f>IF(W21="","",
IF(W21=100,"Fuerte",
IF(W21&lt;50,"Débil",
IF(OR(W21&gt;=50,W21&lt;100),"Moderado",""))))</f>
        <v>Fuerte</v>
      </c>
      <c r="Y21" s="86" t="str">
        <f>IF(X21="","",IF(X21="Fuerte","NO","SI"))</f>
        <v>NO</v>
      </c>
      <c r="Z21" s="86" t="s">
        <v>292</v>
      </c>
      <c r="AA21" s="86">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2</v>
      </c>
      <c r="AB21" s="8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Rara vez</v>
      </c>
      <c r="AC21" s="3"/>
      <c r="AD21" s="3"/>
      <c r="AE21" s="3"/>
      <c r="AF21" s="3"/>
      <c r="AG21" s="3"/>
      <c r="AH21" s="3"/>
      <c r="AI21" s="3"/>
      <c r="AJ21" s="3"/>
      <c r="AK21" s="3"/>
      <c r="AL21" s="3"/>
      <c r="AM21" s="3"/>
      <c r="AN21" s="3"/>
      <c r="AO21" s="3"/>
      <c r="AP21" s="3"/>
      <c r="AQ21" s="3"/>
      <c r="AR21" s="3"/>
    </row>
    <row r="22" spans="1:44" ht="43.5" customHeight="1">
      <c r="A22" s="84"/>
      <c r="B22" s="84"/>
      <c r="C22" s="84"/>
      <c r="D22" s="84"/>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4"/>
      <c r="X22" s="84"/>
      <c r="Y22" s="84"/>
      <c r="Z22" s="84"/>
      <c r="AA22" s="84"/>
      <c r="AB22" s="84"/>
      <c r="AC22" s="3"/>
      <c r="AD22" s="3"/>
      <c r="AE22" s="3"/>
      <c r="AF22" s="3"/>
      <c r="AG22" s="3"/>
      <c r="AH22" s="3"/>
      <c r="AI22" s="3"/>
      <c r="AJ22" s="3"/>
      <c r="AK22" s="3"/>
      <c r="AL22" s="3"/>
      <c r="AM22" s="3"/>
      <c r="AN22" s="3"/>
      <c r="AO22" s="3"/>
      <c r="AP22" s="3"/>
      <c r="AQ22" s="3"/>
      <c r="AR22" s="3"/>
    </row>
    <row r="23" spans="1:44" ht="43.5" customHeight="1">
      <c r="A23" s="85"/>
      <c r="B23" s="85"/>
      <c r="C23" s="85"/>
      <c r="D23" s="85"/>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5"/>
      <c r="X23" s="85"/>
      <c r="Y23" s="85"/>
      <c r="Z23" s="85"/>
      <c r="AA23" s="85"/>
      <c r="AB23" s="85"/>
      <c r="AC23" s="3"/>
      <c r="AD23" s="3"/>
      <c r="AE23" s="3"/>
      <c r="AF23" s="3"/>
      <c r="AG23" s="3"/>
      <c r="AH23" s="3"/>
      <c r="AI23" s="3"/>
      <c r="AJ23" s="3"/>
      <c r="AK23" s="3"/>
      <c r="AL23" s="3"/>
      <c r="AM23" s="3"/>
      <c r="AN23" s="3"/>
      <c r="AO23" s="3"/>
      <c r="AP23" s="3"/>
      <c r="AQ23" s="3"/>
      <c r="AR23" s="3"/>
    </row>
    <row r="24" spans="1:44" ht="45.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29"/>
      <c r="F24" s="29"/>
      <c r="G24" s="29"/>
      <c r="H24" s="30"/>
      <c r="I24" s="30"/>
      <c r="J24" s="30"/>
      <c r="K24" s="28"/>
      <c r="L24" s="28"/>
      <c r="M24" s="28"/>
      <c r="N24" s="28"/>
      <c r="O24" s="28"/>
      <c r="P24" s="28"/>
      <c r="Q24" s="28"/>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2" t="str">
        <f>IF(AND(S24="",S25="",S26=""),"",AVERAGE(S24:S26))</f>
        <v/>
      </c>
      <c r="X24" s="112" t="str">
        <f>IF(W24="","",
IF(W24=100,"Fuerte",
IF(W24&lt;50,"Débil",
IF(OR(W24&gt;=50,W24&lt;100),"Moderado",""))))</f>
        <v/>
      </c>
      <c r="Y24" s="86" t="str">
        <f>IF(X24="","",IF(X24="Fuerte","NO","SI"))</f>
        <v/>
      </c>
      <c r="Z24" s="86"/>
      <c r="AA24" s="8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4"/>
      <c r="B25" s="84"/>
      <c r="C25" s="84"/>
      <c r="D25" s="84"/>
      <c r="E25" s="29"/>
      <c r="F25" s="29"/>
      <c r="G25" s="29"/>
      <c r="H25" s="30"/>
      <c r="I25" s="30"/>
      <c r="J25" s="30"/>
      <c r="K25" s="28"/>
      <c r="L25" s="28"/>
      <c r="M25" s="28"/>
      <c r="N25" s="28"/>
      <c r="O25" s="28"/>
      <c r="P25" s="28"/>
      <c r="Q25" s="28"/>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4"/>
      <c r="X25" s="84"/>
      <c r="Y25" s="84"/>
      <c r="Z25" s="84"/>
      <c r="AA25" s="84"/>
      <c r="AB25" s="84"/>
      <c r="AC25" s="3"/>
      <c r="AD25" s="3"/>
      <c r="AE25" s="3"/>
      <c r="AF25" s="3"/>
      <c r="AG25" s="3"/>
      <c r="AH25" s="3"/>
      <c r="AI25" s="3"/>
      <c r="AJ25" s="3"/>
      <c r="AK25" s="3"/>
      <c r="AL25" s="3"/>
      <c r="AM25" s="3"/>
      <c r="AN25" s="3"/>
      <c r="AO25" s="3"/>
      <c r="AP25" s="3"/>
      <c r="AQ25" s="3"/>
      <c r="AR25" s="3"/>
    </row>
    <row r="26" spans="1:44" ht="45.75" customHeight="1">
      <c r="A26" s="85"/>
      <c r="B26" s="85"/>
      <c r="C26" s="85"/>
      <c r="D26" s="85"/>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5"/>
      <c r="X26" s="85"/>
      <c r="Y26" s="85"/>
      <c r="Z26" s="85"/>
      <c r="AA26" s="85"/>
      <c r="AB26" s="85"/>
      <c r="AC26" s="3"/>
      <c r="AD26" s="3"/>
      <c r="AE26" s="3"/>
      <c r="AF26" s="3"/>
      <c r="AG26" s="3"/>
      <c r="AH26" s="3"/>
      <c r="AI26" s="3"/>
      <c r="AJ26" s="3"/>
      <c r="AK26" s="3"/>
      <c r="AL26" s="3"/>
      <c r="AM26" s="3"/>
      <c r="AN26" s="3"/>
      <c r="AO26" s="3"/>
      <c r="AP26" s="3"/>
      <c r="AQ26" s="3"/>
      <c r="AR26" s="3"/>
    </row>
    <row r="27" spans="1:44" ht="45.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29"/>
      <c r="F27" s="29"/>
      <c r="G27" s="29"/>
      <c r="H27" s="30"/>
      <c r="I27" s="30"/>
      <c r="J27" s="30"/>
      <c r="K27" s="28"/>
      <c r="L27" s="28"/>
      <c r="M27" s="28"/>
      <c r="N27" s="28"/>
      <c r="O27" s="28"/>
      <c r="P27" s="28"/>
      <c r="Q27" s="28"/>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2" t="str">
        <f>IF(AND(S27="",S28="",S29=""),"",AVERAGE(S27:S29))</f>
        <v/>
      </c>
      <c r="X27" s="112" t="str">
        <f>IF(W27="","",
IF(W27=100,"Fuerte",
IF(W27&lt;50,"Débil",
IF(OR(W27&gt;=50,W27&lt;100),"Moderado",""))))</f>
        <v/>
      </c>
      <c r="Y27" s="86" t="str">
        <f>IF(X27="","",IF(X27="Fuerte","NO","SI"))</f>
        <v/>
      </c>
      <c r="Z27" s="86"/>
      <c r="AA27" s="86"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4"/>
      <c r="B28" s="84"/>
      <c r="C28" s="84"/>
      <c r="D28" s="84"/>
      <c r="E28" s="29"/>
      <c r="F28" s="29"/>
      <c r="G28" s="29"/>
      <c r="H28" s="30"/>
      <c r="I28" s="30"/>
      <c r="J28" s="30"/>
      <c r="K28" s="28"/>
      <c r="L28" s="28"/>
      <c r="M28" s="28"/>
      <c r="N28" s="28"/>
      <c r="O28" s="28"/>
      <c r="P28" s="28"/>
      <c r="Q28" s="28"/>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4"/>
      <c r="X28" s="84"/>
      <c r="Y28" s="84"/>
      <c r="Z28" s="84"/>
      <c r="AA28" s="84"/>
      <c r="AB28" s="84"/>
      <c r="AC28" s="3"/>
      <c r="AD28" s="3"/>
      <c r="AE28" s="3"/>
      <c r="AF28" s="3"/>
      <c r="AG28" s="3"/>
      <c r="AH28" s="3"/>
      <c r="AI28" s="3"/>
      <c r="AJ28" s="3"/>
      <c r="AK28" s="3"/>
      <c r="AL28" s="3"/>
      <c r="AM28" s="3"/>
      <c r="AN28" s="3"/>
      <c r="AO28" s="3"/>
      <c r="AP28" s="3"/>
      <c r="AQ28" s="3"/>
      <c r="AR28" s="3"/>
    </row>
    <row r="29" spans="1:44" ht="45.75" customHeight="1">
      <c r="A29" s="85"/>
      <c r="B29" s="85"/>
      <c r="C29" s="85"/>
      <c r="D29" s="85"/>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5"/>
      <c r="X29" s="85"/>
      <c r="Y29" s="85"/>
      <c r="Z29" s="85"/>
      <c r="AA29" s="85"/>
      <c r="AB29" s="85"/>
      <c r="AC29" s="3"/>
      <c r="AD29" s="3"/>
      <c r="AE29" s="3"/>
      <c r="AF29" s="3"/>
      <c r="AG29" s="3"/>
      <c r="AH29" s="3"/>
      <c r="AI29" s="3"/>
      <c r="AJ29" s="3"/>
      <c r="AK29" s="3"/>
      <c r="AL29" s="3"/>
      <c r="AM29" s="3"/>
      <c r="AN29" s="3"/>
      <c r="AO29" s="3"/>
      <c r="AP29" s="3"/>
      <c r="AQ29" s="3"/>
      <c r="AR29" s="3"/>
    </row>
    <row r="30" spans="1:44" ht="45.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29"/>
      <c r="F30" s="29"/>
      <c r="G30" s="29"/>
      <c r="H30" s="30"/>
      <c r="I30" s="30"/>
      <c r="J30" s="30"/>
      <c r="K30" s="28"/>
      <c r="L30" s="28"/>
      <c r="M30" s="28"/>
      <c r="N30" s="28"/>
      <c r="O30" s="28"/>
      <c r="P30" s="28"/>
      <c r="Q30" s="28"/>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2" t="str">
        <f>IF(AND(S30="",S31="",S32=""),"",AVERAGE(S30:S32))</f>
        <v/>
      </c>
      <c r="X30" s="112" t="str">
        <f>IF(W30="","",
IF(W30=100,"Fuerte",
IF(W30&lt;50,"Débil",
IF(OR(W30&gt;=50,W30&lt;100),"Moderado",""))))</f>
        <v/>
      </c>
      <c r="Y30" s="86" t="str">
        <f>IF(X30="","",IF(X30="Fuerte","NO","SI"))</f>
        <v/>
      </c>
      <c r="Z30" s="86"/>
      <c r="AA30" s="8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4"/>
      <c r="B31" s="84"/>
      <c r="C31" s="84"/>
      <c r="D31" s="84"/>
      <c r="E31" s="29"/>
      <c r="F31" s="29"/>
      <c r="G31" s="29"/>
      <c r="H31" s="30"/>
      <c r="I31" s="30"/>
      <c r="J31" s="30"/>
      <c r="K31" s="28"/>
      <c r="L31" s="28"/>
      <c r="M31" s="28"/>
      <c r="N31" s="28"/>
      <c r="O31" s="28"/>
      <c r="P31" s="28"/>
      <c r="Q31" s="28"/>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4"/>
      <c r="X31" s="84"/>
      <c r="Y31" s="84"/>
      <c r="Z31" s="84"/>
      <c r="AA31" s="84"/>
      <c r="AB31" s="84"/>
      <c r="AC31" s="3"/>
      <c r="AD31" s="3"/>
      <c r="AE31" s="3"/>
      <c r="AF31" s="3"/>
      <c r="AG31" s="3"/>
      <c r="AH31" s="3"/>
      <c r="AI31" s="3"/>
      <c r="AJ31" s="3"/>
      <c r="AK31" s="3"/>
      <c r="AL31" s="3"/>
      <c r="AM31" s="3"/>
      <c r="AN31" s="3"/>
      <c r="AO31" s="3"/>
      <c r="AP31" s="3"/>
      <c r="AQ31" s="3"/>
      <c r="AR31" s="3"/>
    </row>
    <row r="32" spans="1:44" ht="45.75" customHeight="1">
      <c r="A32" s="85"/>
      <c r="B32" s="85"/>
      <c r="C32" s="85"/>
      <c r="D32" s="85"/>
      <c r="E32" s="29"/>
      <c r="F32" s="29"/>
      <c r="G32" s="29"/>
      <c r="H32" s="30"/>
      <c r="I32" s="30"/>
      <c r="J32" s="30"/>
      <c r="K32" s="28"/>
      <c r="L32" s="28"/>
      <c r="M32" s="28"/>
      <c r="N32" s="28"/>
      <c r="O32" s="28"/>
      <c r="P32" s="28"/>
      <c r="Q32" s="28"/>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5"/>
      <c r="X32" s="85"/>
      <c r="Y32" s="85"/>
      <c r="Z32" s="85"/>
      <c r="AA32" s="85"/>
      <c r="AB32" s="85"/>
      <c r="AC32" s="3"/>
      <c r="AD32" s="3"/>
      <c r="AE32" s="3"/>
      <c r="AF32" s="3"/>
      <c r="AG32" s="3"/>
      <c r="AH32" s="3"/>
      <c r="AI32" s="3"/>
      <c r="AJ32" s="3"/>
      <c r="AK32" s="3"/>
      <c r="AL32" s="3"/>
      <c r="AM32" s="3"/>
      <c r="AN32" s="3"/>
      <c r="AO32" s="3"/>
      <c r="AP32" s="3"/>
      <c r="AQ32" s="3"/>
      <c r="AR32" s="3"/>
    </row>
    <row r="33" spans="1:44" ht="45.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2" t="str">
        <f>IF(AND(S33="",S34="",S35=""),"",AVERAGE(S33:S35))</f>
        <v/>
      </c>
      <c r="X33" s="112" t="str">
        <f>IF(W33="","",
IF(W33=100,"Fuerte",
IF(W33&lt;50,"Débil",
IF(OR(W33&gt;=50,W33&lt;100),"Moderado",""))))</f>
        <v/>
      </c>
      <c r="Y33" s="86" t="str">
        <f>IF(X33="","",IF(X33="Fuerte","NO","SI"))</f>
        <v/>
      </c>
      <c r="Z33" s="86"/>
      <c r="AA33" s="8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4"/>
      <c r="B34" s="84"/>
      <c r="C34" s="84"/>
      <c r="D34" s="84"/>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4"/>
      <c r="X34" s="84"/>
      <c r="Y34" s="84"/>
      <c r="Z34" s="84"/>
      <c r="AA34" s="84"/>
      <c r="AB34" s="84"/>
      <c r="AC34" s="3"/>
      <c r="AD34" s="3"/>
      <c r="AE34" s="3"/>
      <c r="AF34" s="3"/>
      <c r="AG34" s="3"/>
      <c r="AH34" s="3"/>
      <c r="AI34" s="3"/>
      <c r="AJ34" s="3"/>
      <c r="AK34" s="3"/>
      <c r="AL34" s="3"/>
      <c r="AM34" s="3"/>
      <c r="AN34" s="3"/>
      <c r="AO34" s="3"/>
      <c r="AP34" s="3"/>
      <c r="AQ34" s="3"/>
      <c r="AR34" s="3"/>
    </row>
    <row r="35" spans="1:44" ht="45.75" customHeight="1">
      <c r="A35" s="85"/>
      <c r="B35" s="85"/>
      <c r="C35" s="85"/>
      <c r="D35" s="85"/>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5"/>
      <c r="X35" s="85"/>
      <c r="Y35" s="85"/>
      <c r="Z35" s="85"/>
      <c r="AA35" s="85"/>
      <c r="AB35" s="85"/>
      <c r="AC35" s="3"/>
      <c r="AD35" s="3"/>
      <c r="AE35" s="3"/>
      <c r="AF35" s="3"/>
      <c r="AG35" s="3"/>
      <c r="AH35" s="3"/>
      <c r="AI35" s="3"/>
      <c r="AJ35" s="3"/>
      <c r="AK35" s="3"/>
      <c r="AL35" s="3"/>
      <c r="AM35" s="3"/>
      <c r="AN35" s="3"/>
      <c r="AO35" s="3"/>
      <c r="AP35" s="3"/>
      <c r="AQ35" s="3"/>
      <c r="AR35" s="3"/>
    </row>
    <row r="36" spans="1:44" ht="45.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2" t="str">
        <f>IF(AND(S36="",S37="",S38=""),"",AVERAGE(S36:S38))</f>
        <v/>
      </c>
      <c r="X36" s="112" t="str">
        <f>IF(W36="","",
IF(W36=100,"Fuerte",
IF(W36&lt;50,"Débil",
IF(OR(W36&gt;=50,W36&lt;100),"Moderado",""))))</f>
        <v/>
      </c>
      <c r="Y36" s="86" t="str">
        <f>IF(X36="","",IF(X36="Fuerte","NO","SI"))</f>
        <v/>
      </c>
      <c r="Z36" s="86"/>
      <c r="AA36" s="8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4"/>
      <c r="B37" s="84"/>
      <c r="C37" s="84"/>
      <c r="D37" s="84"/>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4"/>
      <c r="X37" s="84"/>
      <c r="Y37" s="84"/>
      <c r="Z37" s="84"/>
      <c r="AA37" s="84"/>
      <c r="AB37" s="84"/>
      <c r="AC37" s="2"/>
      <c r="AD37" s="2"/>
      <c r="AE37" s="2"/>
      <c r="AF37" s="2"/>
      <c r="AG37" s="2"/>
      <c r="AH37" s="2"/>
      <c r="AI37" s="2"/>
      <c r="AJ37" s="2"/>
      <c r="AK37" s="2"/>
      <c r="AL37" s="2"/>
      <c r="AM37" s="2"/>
      <c r="AN37" s="2"/>
      <c r="AO37" s="2"/>
      <c r="AP37" s="2"/>
      <c r="AQ37" s="2"/>
      <c r="AR37" s="2"/>
    </row>
    <row r="38" spans="1:44" ht="45.75" customHeight="1">
      <c r="A38" s="85"/>
      <c r="B38" s="85"/>
      <c r="C38" s="85"/>
      <c r="D38" s="85"/>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5"/>
      <c r="X38" s="85"/>
      <c r="Y38" s="85"/>
      <c r="Z38" s="85"/>
      <c r="AA38" s="85"/>
      <c r="AB38" s="85"/>
      <c r="AC38" s="2"/>
      <c r="AD38" s="2"/>
      <c r="AE38" s="2"/>
      <c r="AF38" s="2"/>
      <c r="AG38" s="2"/>
      <c r="AH38" s="2"/>
      <c r="AI38" s="2"/>
      <c r="AJ38" s="2"/>
      <c r="AK38" s="2"/>
      <c r="AL38" s="2"/>
      <c r="AM38" s="2"/>
      <c r="AN38" s="2"/>
      <c r="AO38" s="2"/>
      <c r="AP38" s="2"/>
      <c r="AQ38" s="2"/>
      <c r="AR38" s="2"/>
    </row>
    <row r="39" spans="1:44" ht="45.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2" t="str">
        <f>IF(AND(S39="",S40="",S41=""),"",AVERAGE(S39:S41))</f>
        <v/>
      </c>
      <c r="X39" s="112" t="str">
        <f>IF(W39="","",
IF(W39=100,"Fuerte",
IF(W39&lt;50,"Débil",
IF(OR(W39&gt;=50,W39&lt;100),"Moderado",""))))</f>
        <v/>
      </c>
      <c r="Y39" s="86" t="str">
        <f>IF(X39="","",IF(X39="Fuerte","NO","SI"))</f>
        <v/>
      </c>
      <c r="Z39" s="86"/>
      <c r="AA39" s="8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4"/>
      <c r="B40" s="84"/>
      <c r="C40" s="84"/>
      <c r="D40" s="84"/>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4"/>
      <c r="X40" s="84"/>
      <c r="Y40" s="84"/>
      <c r="Z40" s="84"/>
      <c r="AA40" s="84"/>
      <c r="AB40" s="84"/>
      <c r="AC40" s="2"/>
      <c r="AD40" s="2"/>
      <c r="AE40" s="2"/>
      <c r="AF40" s="2"/>
      <c r="AG40" s="2"/>
      <c r="AH40" s="2"/>
      <c r="AI40" s="2"/>
      <c r="AJ40" s="2"/>
      <c r="AK40" s="2"/>
      <c r="AL40" s="2"/>
      <c r="AM40" s="2"/>
      <c r="AN40" s="2"/>
      <c r="AO40" s="2"/>
      <c r="AP40" s="2"/>
      <c r="AQ40" s="2"/>
      <c r="AR40" s="2"/>
    </row>
    <row r="41" spans="1:44" ht="45.75" customHeight="1">
      <c r="A41" s="85"/>
      <c r="B41" s="85"/>
      <c r="C41" s="85"/>
      <c r="D41" s="85"/>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5"/>
      <c r="X41" s="85"/>
      <c r="Y41" s="85"/>
      <c r="Z41" s="85"/>
      <c r="AA41" s="85"/>
      <c r="AB41" s="85"/>
      <c r="AC41" s="2"/>
      <c r="AD41" s="2"/>
      <c r="AE41" s="2"/>
      <c r="AF41" s="2"/>
      <c r="AG41" s="2"/>
      <c r="AH41" s="2"/>
      <c r="AI41" s="2"/>
      <c r="AJ41" s="2"/>
      <c r="AK41" s="2"/>
      <c r="AL41" s="2"/>
      <c r="AM41" s="2"/>
      <c r="AN41" s="2"/>
      <c r="AO41" s="2"/>
      <c r="AP41" s="2"/>
      <c r="AQ41" s="2"/>
      <c r="AR41" s="2"/>
    </row>
    <row r="42" spans="1:44" ht="45.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2" t="str">
        <f>IF(AND(S42="",S43="",S44=""),"",AVERAGE(S42:S44))</f>
        <v/>
      </c>
      <c r="X42" s="112" t="str">
        <f>IF(W42="","",
IF(W42=100,"Fuerte",
IF(W42&lt;50,"Débil",
IF(OR(W42&gt;=50,W42&lt;100),"Moderado",""))))</f>
        <v/>
      </c>
      <c r="Y42" s="86" t="str">
        <f>IF(X42="","",IF(X42="Fuerte","NO","SI"))</f>
        <v/>
      </c>
      <c r="Z42" s="86"/>
      <c r="AA42" s="8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4"/>
      <c r="B43" s="84"/>
      <c r="C43" s="84"/>
      <c r="D43" s="84"/>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4"/>
      <c r="X43" s="84"/>
      <c r="Y43" s="84"/>
      <c r="Z43" s="84"/>
      <c r="AA43" s="84"/>
      <c r="AB43" s="84"/>
      <c r="AC43" s="2"/>
      <c r="AD43" s="2"/>
      <c r="AE43" s="2"/>
      <c r="AF43" s="2"/>
      <c r="AG43" s="2"/>
      <c r="AH43" s="2"/>
      <c r="AI43" s="2"/>
      <c r="AJ43" s="2"/>
      <c r="AK43" s="2"/>
      <c r="AL43" s="2"/>
      <c r="AM43" s="2"/>
      <c r="AN43" s="2"/>
      <c r="AO43" s="2"/>
      <c r="AP43" s="2"/>
      <c r="AQ43" s="2"/>
      <c r="AR43" s="2"/>
    </row>
    <row r="44" spans="1:44" ht="45.75" customHeight="1">
      <c r="A44" s="85"/>
      <c r="B44" s="85"/>
      <c r="C44" s="85"/>
      <c r="D44" s="85"/>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5"/>
      <c r="X44" s="85"/>
      <c r="Y44" s="85"/>
      <c r="Z44" s="85"/>
      <c r="AA44" s="85"/>
      <c r="AB44" s="85"/>
      <c r="AC44" s="2"/>
      <c r="AD44" s="2"/>
      <c r="AE44" s="2"/>
      <c r="AF44" s="2"/>
      <c r="AG44" s="2"/>
      <c r="AH44" s="2"/>
      <c r="AI44" s="2"/>
      <c r="AJ44" s="2"/>
      <c r="AK44" s="2"/>
      <c r="AL44" s="2"/>
      <c r="AM44" s="2"/>
      <c r="AN44" s="2"/>
      <c r="AO44" s="2"/>
      <c r="AP44" s="2"/>
      <c r="AQ44" s="2"/>
      <c r="AR44" s="2"/>
    </row>
    <row r="45" spans="1:44" ht="45.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2" t="str">
        <f>IF(AND(S45="",S46="",S47=""),"",AVERAGE(S45:S47))</f>
        <v/>
      </c>
      <c r="X45" s="112" t="str">
        <f>IF(W45="","",
IF(W45=100,"Fuerte",
IF(W45&lt;50,"Débil",
IF(OR(W45&gt;=50,W45&lt;100),"Moderado",""))))</f>
        <v/>
      </c>
      <c r="Y45" s="86" t="str">
        <f>IF(X45="","",IF(X45="Fuerte","NO","SI"))</f>
        <v/>
      </c>
      <c r="Z45" s="86"/>
      <c r="AA45" s="8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4"/>
      <c r="B46" s="84"/>
      <c r="C46" s="84"/>
      <c r="D46" s="84"/>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4"/>
      <c r="X46" s="84"/>
      <c r="Y46" s="84"/>
      <c r="Z46" s="84"/>
      <c r="AA46" s="84"/>
      <c r="AB46" s="84"/>
      <c r="AC46" s="2"/>
      <c r="AD46" s="2"/>
      <c r="AE46" s="2"/>
      <c r="AF46" s="2"/>
      <c r="AG46" s="2"/>
      <c r="AH46" s="2"/>
      <c r="AI46" s="2"/>
      <c r="AJ46" s="2"/>
      <c r="AK46" s="2"/>
      <c r="AL46" s="2"/>
      <c r="AM46" s="2"/>
      <c r="AN46" s="2"/>
      <c r="AO46" s="2"/>
      <c r="AP46" s="2"/>
      <c r="AQ46" s="2"/>
      <c r="AR46" s="2"/>
    </row>
    <row r="47" spans="1:44" ht="45.75" customHeight="1">
      <c r="A47" s="85"/>
      <c r="B47" s="85"/>
      <c r="C47" s="85"/>
      <c r="D47" s="85"/>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5"/>
      <c r="X47" s="85"/>
      <c r="Y47" s="85"/>
      <c r="Z47" s="85"/>
      <c r="AA47" s="85"/>
      <c r="AB47" s="85"/>
      <c r="AC47" s="2"/>
      <c r="AD47" s="2"/>
      <c r="AE47" s="2"/>
      <c r="AF47" s="2"/>
      <c r="AG47" s="2"/>
      <c r="AH47" s="2"/>
      <c r="AI47" s="2"/>
      <c r="AJ47" s="2"/>
      <c r="AK47" s="2"/>
      <c r="AL47" s="2"/>
      <c r="AM47" s="2"/>
      <c r="AN47" s="2"/>
      <c r="AO47" s="2"/>
      <c r="AP47" s="2"/>
      <c r="AQ47" s="2"/>
      <c r="AR47" s="2"/>
    </row>
    <row r="48" spans="1:44" ht="45.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2" t="str">
        <f>IF(AND(S48="",S49="",S50=""),"",AVERAGE(S48:S50))</f>
        <v/>
      </c>
      <c r="X48" s="112" t="str">
        <f>IF(W48="","",
IF(W48=100,"Fuerte",
IF(W48&lt;50,"Débil",
IF(OR(W48&gt;=50,W48&lt;100),"Moderado",""))))</f>
        <v/>
      </c>
      <c r="Y48" s="86" t="str">
        <f>IF(X48="","",IF(X48="Fuerte","NO","SI"))</f>
        <v/>
      </c>
      <c r="Z48" s="86"/>
      <c r="AA48" s="8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4"/>
      <c r="B49" s="84"/>
      <c r="C49" s="84"/>
      <c r="D49" s="84"/>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4"/>
      <c r="X49" s="84"/>
      <c r="Y49" s="84"/>
      <c r="Z49" s="84"/>
      <c r="AA49" s="84"/>
      <c r="AB49" s="84"/>
      <c r="AC49" s="2"/>
      <c r="AD49" s="2"/>
      <c r="AE49" s="2"/>
      <c r="AF49" s="2"/>
      <c r="AG49" s="2"/>
      <c r="AH49" s="2"/>
      <c r="AI49" s="2"/>
      <c r="AJ49" s="2"/>
      <c r="AK49" s="2"/>
      <c r="AL49" s="2"/>
      <c r="AM49" s="2"/>
      <c r="AN49" s="2"/>
      <c r="AO49" s="2"/>
      <c r="AP49" s="2"/>
      <c r="AQ49" s="2"/>
      <c r="AR49" s="2"/>
    </row>
    <row r="50" spans="1:44" ht="45.75" customHeight="1">
      <c r="A50" s="85"/>
      <c r="B50" s="85"/>
      <c r="C50" s="85"/>
      <c r="D50" s="85"/>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5"/>
      <c r="X50" s="85"/>
      <c r="Y50" s="85"/>
      <c r="Z50" s="85"/>
      <c r="AA50" s="85"/>
      <c r="AB50" s="85"/>
      <c r="AC50" s="2"/>
      <c r="AD50" s="2"/>
      <c r="AE50" s="2"/>
      <c r="AF50" s="2"/>
      <c r="AG50" s="2"/>
      <c r="AH50" s="2"/>
      <c r="AI50" s="2"/>
      <c r="AJ50" s="2"/>
      <c r="AK50" s="2"/>
      <c r="AL50" s="2"/>
      <c r="AM50" s="2"/>
      <c r="AN50" s="2"/>
      <c r="AO50" s="2"/>
      <c r="AP50" s="2"/>
      <c r="AQ50" s="2"/>
      <c r="AR50" s="2"/>
    </row>
    <row r="51" spans="1:44" ht="45.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2" t="str">
        <f>IF(AND(S51="",S52="",S53=""),"",AVERAGE(S51:S53))</f>
        <v/>
      </c>
      <c r="X51" s="112" t="str">
        <f>IF(W51="","",
IF(W51=100,"Fuerte",
IF(W51&lt;50,"Débil",
IF(OR(W51&gt;=50,W51&lt;100),"Moderado",""))))</f>
        <v/>
      </c>
      <c r="Y51" s="86" t="str">
        <f>IF(X51="","",IF(X51="Fuerte","NO","SI"))</f>
        <v/>
      </c>
      <c r="Z51" s="86"/>
      <c r="AA51" s="8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4"/>
      <c r="B52" s="84"/>
      <c r="C52" s="84"/>
      <c r="D52" s="84"/>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4"/>
      <c r="X52" s="84"/>
      <c r="Y52" s="84"/>
      <c r="Z52" s="84"/>
      <c r="AA52" s="84"/>
      <c r="AB52" s="84"/>
      <c r="AC52" s="2"/>
      <c r="AD52" s="2"/>
      <c r="AE52" s="2"/>
      <c r="AF52" s="2"/>
      <c r="AG52" s="2"/>
      <c r="AH52" s="2"/>
      <c r="AI52" s="2"/>
      <c r="AJ52" s="2"/>
      <c r="AK52" s="2"/>
      <c r="AL52" s="2"/>
      <c r="AM52" s="2"/>
      <c r="AN52" s="2"/>
      <c r="AO52" s="2"/>
      <c r="AP52" s="2"/>
      <c r="AQ52" s="2"/>
      <c r="AR52" s="2"/>
    </row>
    <row r="53" spans="1:44" ht="45.75" customHeight="1">
      <c r="A53" s="85"/>
      <c r="B53" s="85"/>
      <c r="C53" s="85"/>
      <c r="D53" s="85"/>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5"/>
      <c r="X53" s="85"/>
      <c r="Y53" s="85"/>
      <c r="Z53" s="85"/>
      <c r="AA53" s="85"/>
      <c r="AB53" s="85"/>
      <c r="AC53" s="2"/>
      <c r="AD53" s="2"/>
      <c r="AE53" s="2"/>
      <c r="AF53" s="2"/>
      <c r="AG53" s="2"/>
      <c r="AH53" s="2"/>
      <c r="AI53" s="2"/>
      <c r="AJ53" s="2"/>
      <c r="AK53" s="2"/>
      <c r="AL53" s="2"/>
      <c r="AM53" s="2"/>
      <c r="AN53" s="2"/>
      <c r="AO53" s="2"/>
      <c r="AP53" s="2"/>
      <c r="AQ53" s="2"/>
      <c r="AR53" s="2"/>
    </row>
    <row r="54" spans="1:44" ht="45.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2" t="str">
        <f>IF(AND(S54="",S55="",S56=""),"",AVERAGE(S54:S56))</f>
        <v/>
      </c>
      <c r="X54" s="112" t="str">
        <f>IF(W54="","",
IF(W54=100,"Fuerte",
IF(W54&lt;50,"Débil",
IF(OR(W54&gt;=50,W54&lt;100),"Moderado",""))))</f>
        <v/>
      </c>
      <c r="Y54" s="86" t="str">
        <f>IF(X54="","",IF(X54="Fuerte","NO","SI"))</f>
        <v/>
      </c>
      <c r="Z54" s="86"/>
      <c r="AA54" s="8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4"/>
      <c r="B55" s="84"/>
      <c r="C55" s="84"/>
      <c r="D55" s="84"/>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4"/>
      <c r="X55" s="84"/>
      <c r="Y55" s="84"/>
      <c r="Z55" s="84"/>
      <c r="AA55" s="84"/>
      <c r="AB55" s="84"/>
      <c r="AC55" s="2"/>
      <c r="AD55" s="2"/>
      <c r="AE55" s="2"/>
      <c r="AF55" s="2"/>
      <c r="AG55" s="2"/>
      <c r="AH55" s="2"/>
      <c r="AI55" s="2"/>
      <c r="AJ55" s="2"/>
      <c r="AK55" s="2"/>
      <c r="AL55" s="2"/>
      <c r="AM55" s="2"/>
      <c r="AN55" s="2"/>
      <c r="AO55" s="2"/>
      <c r="AP55" s="2"/>
      <c r="AQ55" s="2"/>
      <c r="AR55" s="2"/>
    </row>
    <row r="56" spans="1:44" ht="45.75" customHeight="1">
      <c r="A56" s="85"/>
      <c r="B56" s="85"/>
      <c r="C56" s="85"/>
      <c r="D56" s="85"/>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5"/>
      <c r="X56" s="85"/>
      <c r="Y56" s="85"/>
      <c r="Z56" s="85"/>
      <c r="AA56" s="85"/>
      <c r="AB56" s="85"/>
      <c r="AC56" s="2"/>
      <c r="AD56" s="2"/>
      <c r="AE56" s="2"/>
      <c r="AF56" s="2"/>
      <c r="AG56" s="2"/>
      <c r="AH56" s="2"/>
      <c r="AI56" s="2"/>
      <c r="AJ56" s="2"/>
      <c r="AK56" s="2"/>
      <c r="AL56" s="2"/>
      <c r="AM56" s="2"/>
      <c r="AN56" s="2"/>
      <c r="AO56" s="2"/>
      <c r="AP56" s="2"/>
      <c r="AQ56" s="2"/>
      <c r="AR56" s="2"/>
    </row>
    <row r="57" spans="1:44" ht="45.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2" t="str">
        <f>IF(AND(S57="",S58="",S59=""),"",AVERAGE(S57:S59))</f>
        <v/>
      </c>
      <c r="X57" s="112" t="str">
        <f>IF(W57="","",
IF(W57=100,"Fuerte",
IF(W57&lt;50,"Débil",
IF(OR(W57&gt;=50,W57&lt;100),"Moderado",""))))</f>
        <v/>
      </c>
      <c r="Y57" s="86" t="str">
        <f>IF(X57="","",IF(X57="Fuerte","NO","SI"))</f>
        <v/>
      </c>
      <c r="Z57" s="86"/>
      <c r="AA57" s="8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4"/>
      <c r="B58" s="84"/>
      <c r="C58" s="84"/>
      <c r="D58" s="84"/>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4"/>
      <c r="X58" s="84"/>
      <c r="Y58" s="84"/>
      <c r="Z58" s="84"/>
      <c r="AA58" s="84"/>
      <c r="AB58" s="84"/>
      <c r="AC58" s="2"/>
      <c r="AD58" s="2"/>
      <c r="AE58" s="2"/>
      <c r="AF58" s="2"/>
      <c r="AG58" s="2"/>
      <c r="AH58" s="2"/>
      <c r="AI58" s="2"/>
      <c r="AJ58" s="2"/>
      <c r="AK58" s="2"/>
      <c r="AL58" s="2"/>
      <c r="AM58" s="2"/>
      <c r="AN58" s="2"/>
      <c r="AO58" s="2"/>
      <c r="AP58" s="2"/>
      <c r="AQ58" s="2"/>
      <c r="AR58" s="2"/>
    </row>
    <row r="59" spans="1:44" ht="45.75" customHeight="1">
      <c r="A59" s="85"/>
      <c r="B59" s="85"/>
      <c r="C59" s="85"/>
      <c r="D59" s="85"/>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5"/>
      <c r="X59" s="85"/>
      <c r="Y59" s="85"/>
      <c r="Z59" s="85"/>
      <c r="AA59" s="85"/>
      <c r="AB59" s="85"/>
      <c r="AC59" s="2"/>
      <c r="AD59" s="2"/>
      <c r="AE59" s="2"/>
      <c r="AF59" s="2"/>
      <c r="AG59" s="2"/>
      <c r="AH59" s="2"/>
      <c r="AI59" s="2"/>
      <c r="AJ59" s="2"/>
      <c r="AK59" s="2"/>
      <c r="AL59" s="2"/>
      <c r="AM59" s="2"/>
      <c r="AN59" s="2"/>
      <c r="AO59" s="2"/>
      <c r="AP59" s="2"/>
      <c r="AQ59" s="2"/>
      <c r="AR59" s="2"/>
    </row>
    <row r="60" spans="1:44" ht="45.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2" t="str">
        <f>IF(AND(S60="",S61="",S62=""),"",AVERAGE(S60:S62))</f>
        <v/>
      </c>
      <c r="X60" s="112" t="str">
        <f>IF(W60="","",
IF(W60=100,"Fuerte",
IF(W60&lt;50,"Débil",
IF(OR(W60&gt;=50,W60&lt;100),"Moderado",""))))</f>
        <v/>
      </c>
      <c r="Y60" s="86" t="str">
        <f>IF(X60="","",IF(X60="Fuerte","NO","SI"))</f>
        <v/>
      </c>
      <c r="Z60" s="86"/>
      <c r="AA60" s="8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4"/>
      <c r="B61" s="84"/>
      <c r="C61" s="84"/>
      <c r="D61" s="84"/>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4"/>
      <c r="X61" s="84"/>
      <c r="Y61" s="84"/>
      <c r="Z61" s="84"/>
      <c r="AA61" s="84"/>
      <c r="AB61" s="84"/>
      <c r="AC61" s="2"/>
      <c r="AD61" s="2"/>
      <c r="AE61" s="2"/>
      <c r="AF61" s="2"/>
      <c r="AG61" s="2"/>
      <c r="AH61" s="2"/>
      <c r="AI61" s="2"/>
      <c r="AJ61" s="2"/>
      <c r="AK61" s="2"/>
      <c r="AL61" s="2"/>
      <c r="AM61" s="2"/>
      <c r="AN61" s="2"/>
      <c r="AO61" s="2"/>
      <c r="AP61" s="2"/>
      <c r="AQ61" s="2"/>
      <c r="AR61" s="2"/>
    </row>
    <row r="62" spans="1:44" ht="45.75" customHeight="1">
      <c r="A62" s="85"/>
      <c r="B62" s="85"/>
      <c r="C62" s="85"/>
      <c r="D62" s="85"/>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5"/>
      <c r="X62" s="85"/>
      <c r="Y62" s="85"/>
      <c r="Z62" s="85"/>
      <c r="AA62" s="85"/>
      <c r="AB62" s="85"/>
      <c r="AC62" s="2"/>
      <c r="AD62" s="2"/>
      <c r="AE62" s="2"/>
      <c r="AF62" s="2"/>
      <c r="AG62" s="2"/>
      <c r="AH62" s="2"/>
      <c r="AI62" s="2"/>
      <c r="AJ62" s="2"/>
      <c r="AK62" s="2"/>
      <c r="AL62" s="2"/>
      <c r="AM62" s="2"/>
      <c r="AN62" s="2"/>
      <c r="AO62" s="2"/>
      <c r="AP62" s="2"/>
      <c r="AQ62" s="2"/>
      <c r="AR62" s="2"/>
    </row>
    <row r="63" spans="1:44" ht="45.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2" t="str">
        <f>IF(AND(S63="",S64="",S65=""),"",AVERAGE(S63:S65))</f>
        <v/>
      </c>
      <c r="X63" s="112" t="str">
        <f>IF(W63="","",
IF(W63=100,"Fuerte",
IF(W63&lt;50,"Débil",
IF(OR(W63&gt;=50,W63&lt;100),"Moderado",""))))</f>
        <v/>
      </c>
      <c r="Y63" s="86" t="str">
        <f>IF(X63="","",IF(X63="Fuerte","NO","SI"))</f>
        <v/>
      </c>
      <c r="Z63" s="86"/>
      <c r="AA63" s="8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4"/>
      <c r="B64" s="84"/>
      <c r="C64" s="84"/>
      <c r="D64" s="84"/>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4"/>
      <c r="X64" s="84"/>
      <c r="Y64" s="84"/>
      <c r="Z64" s="84"/>
      <c r="AA64" s="84"/>
      <c r="AB64" s="84"/>
      <c r="AC64" s="2"/>
      <c r="AD64" s="2"/>
      <c r="AE64" s="2"/>
      <c r="AF64" s="2"/>
      <c r="AG64" s="2"/>
      <c r="AH64" s="2"/>
      <c r="AI64" s="2"/>
      <c r="AJ64" s="2"/>
      <c r="AK64" s="2"/>
      <c r="AL64" s="2"/>
      <c r="AM64" s="2"/>
      <c r="AN64" s="2"/>
      <c r="AO64" s="2"/>
      <c r="AP64" s="2"/>
      <c r="AQ64" s="2"/>
      <c r="AR64" s="2"/>
    </row>
    <row r="65" spans="1:44" ht="45.75" customHeight="1">
      <c r="A65" s="85"/>
      <c r="B65" s="85"/>
      <c r="C65" s="85"/>
      <c r="D65" s="85"/>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5"/>
      <c r="X65" s="85"/>
      <c r="Y65" s="85"/>
      <c r="Z65" s="85"/>
      <c r="AA65" s="85"/>
      <c r="AB65" s="85"/>
      <c r="AC65" s="2"/>
      <c r="AD65" s="2"/>
      <c r="AE65" s="2"/>
      <c r="AF65" s="2"/>
      <c r="AG65" s="2"/>
      <c r="AH65" s="2"/>
      <c r="AI65" s="2"/>
      <c r="AJ65" s="2"/>
      <c r="AK65" s="2"/>
      <c r="AL65" s="2"/>
      <c r="AM65" s="2"/>
      <c r="AN65" s="2"/>
      <c r="AO65" s="2"/>
      <c r="AP65" s="2"/>
      <c r="AQ65" s="2"/>
      <c r="AR65" s="2"/>
    </row>
    <row r="66" spans="1:44" ht="45.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2" t="str">
        <f>IF(AND(S66="",S67="",S68=""),"",AVERAGE(S66:S68))</f>
        <v/>
      </c>
      <c r="X66" s="112" t="str">
        <f>IF(W66="","",
IF(W66=100,"Fuerte",
IF(W66&lt;50,"Débil",
IF(OR(W66&gt;=50,W66&lt;100),"Moderado",""))))</f>
        <v/>
      </c>
      <c r="Y66" s="86" t="str">
        <f>IF(X66="","",IF(X66="Fuerte","NO","SI"))</f>
        <v/>
      </c>
      <c r="Z66" s="86"/>
      <c r="AA66" s="8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4"/>
      <c r="B67" s="84"/>
      <c r="C67" s="84"/>
      <c r="D67" s="84"/>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4"/>
      <c r="X67" s="84"/>
      <c r="Y67" s="84"/>
      <c r="Z67" s="84"/>
      <c r="AA67" s="84"/>
      <c r="AB67" s="84"/>
      <c r="AC67" s="2"/>
      <c r="AD67" s="2"/>
      <c r="AE67" s="2"/>
      <c r="AF67" s="2"/>
      <c r="AG67" s="2"/>
      <c r="AH67" s="2"/>
      <c r="AI67" s="2"/>
      <c r="AJ67" s="2"/>
      <c r="AK67" s="2"/>
      <c r="AL67" s="2"/>
      <c r="AM67" s="2"/>
      <c r="AN67" s="2"/>
      <c r="AO67" s="2"/>
      <c r="AP67" s="2"/>
      <c r="AQ67" s="2"/>
      <c r="AR67" s="2"/>
    </row>
    <row r="68" spans="1:44" ht="45.75" customHeight="1">
      <c r="A68" s="85"/>
      <c r="B68" s="85"/>
      <c r="C68" s="85"/>
      <c r="D68" s="85"/>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5"/>
      <c r="X68" s="85"/>
      <c r="Y68" s="85"/>
      <c r="Z68" s="85"/>
      <c r="AA68" s="85"/>
      <c r="AB68" s="85"/>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B9:D68">
    <cfRule type="expression" dxfId="199" priority="1">
      <formula>IF($D9="No aplica",1,0)</formula>
    </cfRule>
  </conditionalFormatting>
  <conditionalFormatting sqref="E9:AB11">
    <cfRule type="expression" dxfId="198" priority="2">
      <formula>IF($D$9="No aplica",1,0)</formula>
    </cfRule>
  </conditionalFormatting>
  <conditionalFormatting sqref="E12:AB14">
    <cfRule type="expression" dxfId="197" priority="3">
      <formula>IF($D$12="No aplica",1,0)</formula>
    </cfRule>
  </conditionalFormatting>
  <conditionalFormatting sqref="E15:AB17">
    <cfRule type="expression" dxfId="196" priority="4">
      <formula>IF($D$15="No aplica",1,0)</formula>
    </cfRule>
  </conditionalFormatting>
  <conditionalFormatting sqref="E18:AB20">
    <cfRule type="expression" dxfId="195" priority="5">
      <formula>IF($D$18="No aplica",1,0)</formula>
    </cfRule>
  </conditionalFormatting>
  <conditionalFormatting sqref="E21:AB23">
    <cfRule type="expression" dxfId="194" priority="6">
      <formula>IF($D$21="No aplica",1,0)</formula>
    </cfRule>
  </conditionalFormatting>
  <conditionalFormatting sqref="E24:AB26">
    <cfRule type="expression" dxfId="193" priority="7">
      <formula>IF($D$24="No aplica",1,0)</formula>
    </cfRule>
  </conditionalFormatting>
  <conditionalFormatting sqref="E27:AB29">
    <cfRule type="expression" dxfId="192" priority="8">
      <formula>IF($D$27="No aplica",1,0)</formula>
    </cfRule>
  </conditionalFormatting>
  <conditionalFormatting sqref="E30:AB32">
    <cfRule type="expression" dxfId="191" priority="9">
      <formula>IF($D$30="No aplica",1,0)</formula>
    </cfRule>
  </conditionalFormatting>
  <conditionalFormatting sqref="E33:AB35">
    <cfRule type="expression" dxfId="190" priority="10">
      <formula>IF($D$33="No aplica",1,0)</formula>
    </cfRule>
  </conditionalFormatting>
  <conditionalFormatting sqref="E36:AB38">
    <cfRule type="expression" dxfId="189" priority="11">
      <formula>IF($D$36="No aplica",1,0)</formula>
    </cfRule>
  </conditionalFormatting>
  <conditionalFormatting sqref="E39:AB41">
    <cfRule type="expression" dxfId="188" priority="12">
      <formula>IF($D$39="No aplica",1,0)</formula>
    </cfRule>
  </conditionalFormatting>
  <conditionalFormatting sqref="E42:AB44">
    <cfRule type="expression" dxfId="187" priority="13">
      <formula>IF($D$42="No aplica",1,0)</formula>
    </cfRule>
  </conditionalFormatting>
  <conditionalFormatting sqref="E45:AB47">
    <cfRule type="expression" dxfId="186" priority="14">
      <formula>IF($D$45="No aplica",1,0)</formula>
    </cfRule>
  </conditionalFormatting>
  <conditionalFormatting sqref="E48:AB50">
    <cfRule type="expression" dxfId="185" priority="15">
      <formula>IF($D$48="No aplica",1,0)</formula>
    </cfRule>
  </conditionalFormatting>
  <conditionalFormatting sqref="E51:AB53">
    <cfRule type="expression" dxfId="184" priority="16">
      <formula>IF($D$51="No aplica",1,0)</formula>
    </cfRule>
  </conditionalFormatting>
  <conditionalFormatting sqref="E54:AB56">
    <cfRule type="expression" dxfId="183" priority="17">
      <formula>IF($D$54="No aplica",1,0)</formula>
    </cfRule>
  </conditionalFormatting>
  <conditionalFormatting sqref="E57:AB59">
    <cfRule type="expression" dxfId="182" priority="18">
      <formula>IF($D$57="No aplica",1,0)</formula>
    </cfRule>
  </conditionalFormatting>
  <conditionalFormatting sqref="E60:AB62">
    <cfRule type="expression" dxfId="181" priority="19">
      <formula>IF($D$60="No aplica",1,0)</formula>
    </cfRule>
  </conditionalFormatting>
  <conditionalFormatting sqref="E63:AB65">
    <cfRule type="expression" dxfId="180" priority="20">
      <formula>IF($D$63="No aplica",1,0)</formula>
    </cfRule>
  </conditionalFormatting>
  <conditionalFormatting sqref="E66:AB68">
    <cfRule type="expression" dxfId="179" priority="21">
      <formula>IF($D$66="No aplica",1,0)</formula>
    </cfRule>
  </conditionalFormatting>
  <conditionalFormatting sqref="AB9">
    <cfRule type="expression" dxfId="178" priority="22">
      <formula>IF($AB9="Casi seguro",1,0)</formula>
    </cfRule>
    <cfRule type="expression" dxfId="177" priority="23">
      <formula>IF($AB9="Probable",1,0)</formula>
    </cfRule>
    <cfRule type="expression" dxfId="176" priority="24">
      <formula>IF($AB9="Posible",1,0)</formula>
    </cfRule>
    <cfRule type="expression" dxfId="175" priority="25">
      <formula>IF($AB9="Improbable",1,0)</formula>
    </cfRule>
    <cfRule type="expression" dxfId="174" priority="26">
      <formula>IF($AB9="Rara vez",1,0)</formula>
    </cfRule>
  </conditionalFormatting>
  <conditionalFormatting sqref="AB12">
    <cfRule type="expression" dxfId="173" priority="27">
      <formula>IF($AB12="Casi seguro",1,0)</formula>
    </cfRule>
    <cfRule type="expression" dxfId="172" priority="28">
      <formula>IF($AB12="Probable",1,0)</formula>
    </cfRule>
    <cfRule type="expression" dxfId="171" priority="29">
      <formula>IF($AB12="Posible",1,0)</formula>
    </cfRule>
    <cfRule type="expression" dxfId="170" priority="30">
      <formula>IF($AB12="Improbable",1,0)</formula>
    </cfRule>
    <cfRule type="expression" dxfId="169" priority="31">
      <formula>IF($AB12="Rara vez",1,0)</formula>
    </cfRule>
  </conditionalFormatting>
  <conditionalFormatting sqref="AB15">
    <cfRule type="expression" dxfId="168" priority="32">
      <formula>IF($AB15="Casi seguro",1,0)</formula>
    </cfRule>
    <cfRule type="expression" dxfId="167" priority="33">
      <formula>IF($AB15="Probable",1,0)</formula>
    </cfRule>
    <cfRule type="expression" dxfId="166" priority="34">
      <formula>IF($AB15="Posible",1,0)</formula>
    </cfRule>
    <cfRule type="expression" dxfId="165" priority="35">
      <formula>IF($AB15="Improbable",1,0)</formula>
    </cfRule>
    <cfRule type="expression" dxfId="164" priority="36">
      <formula>IF($AB15="Rara vez",1,0)</formula>
    </cfRule>
  </conditionalFormatting>
  <conditionalFormatting sqref="AB18">
    <cfRule type="expression" dxfId="163" priority="37">
      <formula>IF($AB18="Casi seguro",1,0)</formula>
    </cfRule>
    <cfRule type="expression" dxfId="162" priority="38">
      <formula>IF($AB18="Probable",1,0)</formula>
    </cfRule>
    <cfRule type="expression" dxfId="161" priority="39">
      <formula>IF($AB18="Posible",1,0)</formula>
    </cfRule>
    <cfRule type="expression" dxfId="160" priority="40">
      <formula>IF($AB18="Improbable",1,0)</formula>
    </cfRule>
    <cfRule type="expression" dxfId="159" priority="41">
      <formula>IF($AB18="Rara vez",1,0)</formula>
    </cfRule>
  </conditionalFormatting>
  <conditionalFormatting sqref="AB21">
    <cfRule type="expression" dxfId="158" priority="42">
      <formula>IF($AB21="Casi seguro",1,0)</formula>
    </cfRule>
    <cfRule type="expression" dxfId="157" priority="43">
      <formula>IF($AB21="Probable",1,0)</formula>
    </cfRule>
    <cfRule type="expression" dxfId="156" priority="44">
      <formula>IF($AB21="Posible",1,0)</formula>
    </cfRule>
    <cfRule type="expression" dxfId="155" priority="45">
      <formula>IF($AB21="Improbable",1,0)</formula>
    </cfRule>
    <cfRule type="expression" dxfId="154" priority="46">
      <formula>IF($AB21="Rara vez",1,0)</formula>
    </cfRule>
  </conditionalFormatting>
  <conditionalFormatting sqref="AB24">
    <cfRule type="expression" dxfId="153" priority="47">
      <formula>IF($AB24="Casi seguro",1,0)</formula>
    </cfRule>
    <cfRule type="expression" dxfId="152" priority="48">
      <formula>IF($AB24="Probable",1,0)</formula>
    </cfRule>
    <cfRule type="expression" dxfId="151" priority="49">
      <formula>IF($AB24="Posible",1,0)</formula>
    </cfRule>
    <cfRule type="expression" dxfId="150" priority="50">
      <formula>IF($AB24="Improbable",1,0)</formula>
    </cfRule>
    <cfRule type="expression" dxfId="149" priority="51">
      <formula>IF($AB24="Rara vez",1,0)</formula>
    </cfRule>
  </conditionalFormatting>
  <conditionalFormatting sqref="AB27">
    <cfRule type="expression" dxfId="148" priority="52">
      <formula>IF($AB27="Casi seguro",1,0)</formula>
    </cfRule>
    <cfRule type="expression" dxfId="147" priority="53">
      <formula>IF($AB27="Probable",1,0)</formula>
    </cfRule>
    <cfRule type="expression" dxfId="146" priority="54">
      <formula>IF($AB27="Posible",1,0)</formula>
    </cfRule>
    <cfRule type="expression" dxfId="145" priority="55">
      <formula>IF($AB27="Improbable",1,0)</formula>
    </cfRule>
    <cfRule type="expression" dxfId="144" priority="56">
      <formula>IF($AB27="Rara vez",1,0)</formula>
    </cfRule>
  </conditionalFormatting>
  <conditionalFormatting sqref="AB30">
    <cfRule type="expression" dxfId="143" priority="57">
      <formula>IF($AB30="Casi seguro",1,0)</formula>
    </cfRule>
    <cfRule type="expression" dxfId="142" priority="58">
      <formula>IF($AB30="Probable",1,0)</formula>
    </cfRule>
    <cfRule type="expression" dxfId="141" priority="59">
      <formula>IF($AB30="Posible",1,0)</formula>
    </cfRule>
    <cfRule type="expression" dxfId="140" priority="60">
      <formula>IF($AB30="Improbable",1,0)</formula>
    </cfRule>
    <cfRule type="expression" dxfId="139" priority="61">
      <formula>IF($AB30="Rara vez",1,0)</formula>
    </cfRule>
  </conditionalFormatting>
  <conditionalFormatting sqref="AB33">
    <cfRule type="expression" dxfId="138" priority="62">
      <formula>IF($AB33="Casi seguro",1,0)</formula>
    </cfRule>
    <cfRule type="expression" dxfId="137" priority="63">
      <formula>IF($AB33="Probable",1,0)</formula>
    </cfRule>
    <cfRule type="expression" dxfId="136" priority="64">
      <formula>IF($AB33="Posible",1,0)</formula>
    </cfRule>
    <cfRule type="expression" dxfId="135" priority="65">
      <formula>IF($AB33="Improbable",1,0)</formula>
    </cfRule>
    <cfRule type="expression" dxfId="134" priority="66">
      <formula>IF($AB33="Rara vez",1,0)</formula>
    </cfRule>
  </conditionalFormatting>
  <conditionalFormatting sqref="AB36">
    <cfRule type="expression" dxfId="133" priority="67">
      <formula>IF($AB36="Casi seguro",1,0)</formula>
    </cfRule>
    <cfRule type="expression" dxfId="132" priority="68">
      <formula>IF($AB36="Probable",1,0)</formula>
    </cfRule>
    <cfRule type="expression" dxfId="131" priority="69">
      <formula>IF($AB36="Posible",1,0)</formula>
    </cfRule>
    <cfRule type="expression" dxfId="130" priority="70">
      <formula>IF($AB36="Improbable",1,0)</formula>
    </cfRule>
    <cfRule type="expression" dxfId="129" priority="71">
      <formula>IF($AB36="Rara vez",1,0)</formula>
    </cfRule>
  </conditionalFormatting>
  <conditionalFormatting sqref="AB39">
    <cfRule type="expression" dxfId="128" priority="72">
      <formula>IF($AB39="Casi seguro",1,0)</formula>
    </cfRule>
    <cfRule type="expression" dxfId="127" priority="73">
      <formula>IF($AB39="Probable",1,0)</formula>
    </cfRule>
    <cfRule type="expression" dxfId="126" priority="74">
      <formula>IF($AB39="Posible",1,0)</formula>
    </cfRule>
    <cfRule type="expression" dxfId="125" priority="75">
      <formula>IF($AB39="Improbable",1,0)</formula>
    </cfRule>
    <cfRule type="expression" dxfId="124" priority="76">
      <formula>IF($AB39="Rara vez",1,0)</formula>
    </cfRule>
  </conditionalFormatting>
  <conditionalFormatting sqref="AB42">
    <cfRule type="expression" dxfId="123" priority="77">
      <formula>IF($AB42="Casi seguro",1,0)</formula>
    </cfRule>
    <cfRule type="expression" dxfId="122" priority="78">
      <formula>IF($AB42="Probable",1,0)</formula>
    </cfRule>
    <cfRule type="expression" dxfId="121" priority="79">
      <formula>IF($AB42="Posible",1,0)</formula>
    </cfRule>
    <cfRule type="expression" dxfId="120" priority="80">
      <formula>IF($AB42="Improbable",1,0)</formula>
    </cfRule>
    <cfRule type="expression" dxfId="119" priority="81">
      <formula>IF($AB42="Rara vez",1,0)</formula>
    </cfRule>
  </conditionalFormatting>
  <conditionalFormatting sqref="AB45">
    <cfRule type="expression" dxfId="118" priority="82">
      <formula>IF($AB45="Casi seguro",1,0)</formula>
    </cfRule>
    <cfRule type="expression" dxfId="117" priority="83">
      <formula>IF($AB45="Probable",1,0)</formula>
    </cfRule>
    <cfRule type="expression" dxfId="116" priority="84">
      <formula>IF($AB45="Posible",1,0)</formula>
    </cfRule>
    <cfRule type="expression" dxfId="115" priority="85">
      <formula>IF($AB45="Improbable",1,0)</formula>
    </cfRule>
    <cfRule type="expression" dxfId="114" priority="86">
      <formula>IF($AB45="Rara vez",1,0)</formula>
    </cfRule>
  </conditionalFormatting>
  <conditionalFormatting sqref="AB48">
    <cfRule type="expression" dxfId="113" priority="87">
      <formula>IF($AB48="Casi seguro",1,0)</formula>
    </cfRule>
    <cfRule type="expression" dxfId="112" priority="88">
      <formula>IF($AB48="Probable",1,0)</formula>
    </cfRule>
    <cfRule type="expression" dxfId="111" priority="89">
      <formula>IF($AB48="Posible",1,0)</formula>
    </cfRule>
    <cfRule type="expression" dxfId="110" priority="90">
      <formula>IF($AB48="Improbable",1,0)</formula>
    </cfRule>
    <cfRule type="expression" dxfId="109" priority="91">
      <formula>IF($AB48="Rara vez",1,0)</formula>
    </cfRule>
  </conditionalFormatting>
  <conditionalFormatting sqref="AB51">
    <cfRule type="expression" dxfId="108" priority="92">
      <formula>IF($AB51="Casi seguro",1,0)</formula>
    </cfRule>
    <cfRule type="expression" dxfId="107" priority="93">
      <formula>IF($AB51="Probable",1,0)</formula>
    </cfRule>
    <cfRule type="expression" dxfId="106" priority="94">
      <formula>IF($AB51="Posible",1,0)</formula>
    </cfRule>
    <cfRule type="expression" dxfId="105" priority="95">
      <formula>IF($AB51="Improbable",1,0)</formula>
    </cfRule>
    <cfRule type="expression" dxfId="104" priority="96">
      <formula>IF($AB51="Rara vez",1,0)</formula>
    </cfRule>
  </conditionalFormatting>
  <conditionalFormatting sqref="AB54">
    <cfRule type="expression" dxfId="103" priority="97">
      <formula>IF($AB54="Casi seguro",1,0)</formula>
    </cfRule>
    <cfRule type="expression" dxfId="102" priority="98">
      <formula>IF($AB54="Probable",1,0)</formula>
    </cfRule>
    <cfRule type="expression" dxfId="101" priority="99">
      <formula>IF($AB54="Posible",1,0)</formula>
    </cfRule>
    <cfRule type="expression" dxfId="100" priority="100">
      <formula>IF($AB54="Improbable",1,0)</formula>
    </cfRule>
    <cfRule type="expression" dxfId="99" priority="101">
      <formula>IF($AB54="Rara vez",1,0)</formula>
    </cfRule>
  </conditionalFormatting>
  <conditionalFormatting sqref="AB57">
    <cfRule type="expression" dxfId="98" priority="102">
      <formula>IF($AB57="Casi seguro",1,0)</formula>
    </cfRule>
    <cfRule type="expression" dxfId="97" priority="103">
      <formula>IF($AB57="Probable",1,0)</formula>
    </cfRule>
    <cfRule type="expression" dxfId="96" priority="104">
      <formula>IF($AB57="Posible",1,0)</formula>
    </cfRule>
    <cfRule type="expression" dxfId="95" priority="105">
      <formula>IF($AB57="Improbable",1,0)</formula>
    </cfRule>
    <cfRule type="expression" dxfId="94" priority="106">
      <formula>IF($AB57="Rara vez",1,0)</formula>
    </cfRule>
  </conditionalFormatting>
  <conditionalFormatting sqref="AB60">
    <cfRule type="expression" dxfId="93" priority="107">
      <formula>IF($AB60="Casi seguro",1,0)</formula>
    </cfRule>
    <cfRule type="expression" dxfId="92" priority="108">
      <formula>IF($AB60="Probable",1,0)</formula>
    </cfRule>
    <cfRule type="expression" dxfId="91" priority="109">
      <formula>IF($AB60="Posible",1,0)</formula>
    </cfRule>
    <cfRule type="expression" dxfId="90" priority="110">
      <formula>IF($AB60="Improbable",1,0)</formula>
    </cfRule>
    <cfRule type="expression" dxfId="89" priority="111">
      <formula>IF($AB60="Rara vez",1,0)</formula>
    </cfRule>
  </conditionalFormatting>
  <conditionalFormatting sqref="AB63">
    <cfRule type="expression" dxfId="88" priority="112">
      <formula>IF($AB63="Casi seguro",1,0)</formula>
    </cfRule>
    <cfRule type="expression" dxfId="87" priority="113">
      <formula>IF($AB63="Probable",1,0)</formula>
    </cfRule>
    <cfRule type="expression" dxfId="86" priority="114">
      <formula>IF($AB63="Posible",1,0)</formula>
    </cfRule>
    <cfRule type="expression" dxfId="85" priority="115">
      <formula>IF($AB63="Improbable",1,0)</formula>
    </cfRule>
    <cfRule type="expression" dxfId="84" priority="116">
      <formula>IF($AB63="Rara vez",1,0)</formula>
    </cfRule>
  </conditionalFormatting>
  <conditionalFormatting sqref="AB66">
    <cfRule type="expression" dxfId="83" priority="117">
      <formula>IF($AB66="Casi seguro",1,0)</formula>
    </cfRule>
    <cfRule type="expression" dxfId="82" priority="118">
      <formula>IF($AB66="Probable",1,0)</formula>
    </cfRule>
    <cfRule type="expression" dxfId="81" priority="119">
      <formula>IF($AB66="Posible",1,0)</formula>
    </cfRule>
    <cfRule type="expression" dxfId="80" priority="120">
      <formula>IF($AB66="Improbable",1,0)</formula>
    </cfRule>
    <cfRule type="expression" dxfId="79" priority="121">
      <formula>IF($AB66="Rara vez",1,0)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topLeftCell="A6" zoomScale="80" zoomScaleNormal="80" workbookViewId="0">
      <pane ySplit="3" topLeftCell="A9" activePane="bottomLeft" state="frozen"/>
      <selection activeCell="A6" sqref="A6"/>
      <selection pane="bottomLeft" activeCell="AO6" sqref="AO6:AR6"/>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6" t="s">
        <v>313</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2" t="s">
        <v>314</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2" t="s">
        <v>315</v>
      </c>
      <c r="AR2" s="59"/>
      <c r="AS2" s="3"/>
      <c r="AT2" s="3"/>
      <c r="AU2" s="3"/>
      <c r="AV2" s="3"/>
      <c r="AW2" s="3"/>
      <c r="AX2" s="3"/>
      <c r="AY2" s="3"/>
      <c r="AZ2" s="3"/>
      <c r="BA2" s="3"/>
      <c r="BB2" s="3"/>
      <c r="BC2" s="3"/>
      <c r="BD2" s="3"/>
      <c r="BE2" s="3"/>
      <c r="BF2" s="3"/>
      <c r="BG2" s="3"/>
      <c r="BH2" s="3"/>
      <c r="BI2" s="3"/>
      <c r="BJ2" s="3"/>
      <c r="BK2" s="3"/>
      <c r="BL2" s="3"/>
    </row>
    <row r="3" spans="1:64" ht="16.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2" t="s">
        <v>316</v>
      </c>
      <c r="AR3" s="59"/>
      <c r="AS3" s="3"/>
      <c r="AT3" s="3"/>
      <c r="AU3" s="3"/>
      <c r="AV3" s="3"/>
      <c r="AW3" s="3"/>
      <c r="AX3" s="3"/>
      <c r="AY3" s="3"/>
      <c r="AZ3" s="3"/>
      <c r="BA3" s="3"/>
      <c r="BB3" s="3"/>
      <c r="BC3" s="3"/>
      <c r="BD3" s="3"/>
      <c r="BE3" s="3"/>
      <c r="BF3" s="3"/>
      <c r="BG3" s="3"/>
      <c r="BH3" s="3"/>
      <c r="BI3" s="3"/>
      <c r="BJ3" s="3"/>
      <c r="BK3" s="3"/>
      <c r="BL3" s="3"/>
    </row>
    <row r="4" spans="1:64" ht="16.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2" t="s">
        <v>317</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100</v>
      </c>
      <c r="B6" s="58"/>
      <c r="C6" s="58"/>
      <c r="D6" s="58"/>
      <c r="E6" s="58"/>
      <c r="F6" s="58"/>
      <c r="G6" s="58"/>
      <c r="H6" s="58"/>
      <c r="I6" s="58"/>
      <c r="J6" s="59"/>
      <c r="K6" s="98" t="s">
        <v>101</v>
      </c>
      <c r="L6" s="58"/>
      <c r="M6" s="58"/>
      <c r="N6" s="58"/>
      <c r="O6" s="58"/>
      <c r="P6" s="59"/>
      <c r="Q6" s="98" t="s">
        <v>195</v>
      </c>
      <c r="R6" s="58"/>
      <c r="S6" s="58"/>
      <c r="T6" s="58"/>
      <c r="U6" s="58"/>
      <c r="V6" s="58"/>
      <c r="W6" s="58"/>
      <c r="X6" s="58"/>
      <c r="Y6" s="58"/>
      <c r="Z6" s="58"/>
      <c r="AA6" s="58"/>
      <c r="AB6" s="58"/>
      <c r="AC6" s="58"/>
      <c r="AD6" s="58"/>
      <c r="AE6" s="58"/>
      <c r="AF6" s="58"/>
      <c r="AG6" s="59"/>
      <c r="AH6" s="98" t="s">
        <v>318</v>
      </c>
      <c r="AI6" s="58"/>
      <c r="AJ6" s="58"/>
      <c r="AK6" s="58"/>
      <c r="AL6" s="58"/>
      <c r="AM6" s="58"/>
      <c r="AN6" s="59"/>
      <c r="AO6" s="117" t="s">
        <v>319</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7" t="s">
        <v>98</v>
      </c>
      <c r="B7" s="93" t="s">
        <v>99</v>
      </c>
      <c r="C7" s="94" t="s">
        <v>103</v>
      </c>
      <c r="D7" s="94" t="s">
        <v>104</v>
      </c>
      <c r="E7" s="94" t="s">
        <v>105</v>
      </c>
      <c r="F7" s="94" t="s">
        <v>106</v>
      </c>
      <c r="G7" s="93" t="s">
        <v>107</v>
      </c>
      <c r="H7" s="94" t="s">
        <v>108</v>
      </c>
      <c r="I7" s="94" t="s">
        <v>109</v>
      </c>
      <c r="J7" s="94" t="s">
        <v>110</v>
      </c>
      <c r="K7" s="94" t="s">
        <v>111</v>
      </c>
      <c r="L7" s="93" t="s">
        <v>112</v>
      </c>
      <c r="M7" s="94" t="s">
        <v>320</v>
      </c>
      <c r="N7" s="94" t="s">
        <v>114</v>
      </c>
      <c r="O7" s="93" t="s">
        <v>112</v>
      </c>
      <c r="P7" s="94" t="s">
        <v>115</v>
      </c>
      <c r="Q7" s="94" t="s">
        <v>321</v>
      </c>
      <c r="R7" s="109" t="s">
        <v>322</v>
      </c>
      <c r="S7" s="58"/>
      <c r="T7" s="58"/>
      <c r="U7" s="58"/>
      <c r="V7" s="58"/>
      <c r="W7" s="59"/>
      <c r="X7" s="109" t="s">
        <v>200</v>
      </c>
      <c r="Y7" s="58"/>
      <c r="Z7" s="59"/>
      <c r="AA7" s="109" t="s">
        <v>201</v>
      </c>
      <c r="AB7" s="58"/>
      <c r="AC7" s="58"/>
      <c r="AD7" s="58"/>
      <c r="AE7" s="58"/>
      <c r="AF7" s="59"/>
      <c r="AG7" s="94" t="s">
        <v>202</v>
      </c>
      <c r="AH7" s="94" t="s">
        <v>277</v>
      </c>
      <c r="AI7" s="94" t="s">
        <v>112</v>
      </c>
      <c r="AJ7" s="94" t="s">
        <v>323</v>
      </c>
      <c r="AK7" s="94" t="s">
        <v>112</v>
      </c>
      <c r="AL7" s="94" t="s">
        <v>324</v>
      </c>
      <c r="AM7" s="100" t="s">
        <v>325</v>
      </c>
      <c r="AN7" s="94" t="s">
        <v>326</v>
      </c>
      <c r="AO7" s="100" t="s">
        <v>327</v>
      </c>
      <c r="AP7" s="100" t="s">
        <v>328</v>
      </c>
      <c r="AQ7" s="94" t="s">
        <v>329</v>
      </c>
      <c r="AR7" s="100" t="s">
        <v>330</v>
      </c>
      <c r="AS7" s="3"/>
      <c r="AT7" s="3"/>
      <c r="AU7" s="3"/>
      <c r="AV7" s="3"/>
      <c r="AW7" s="3"/>
      <c r="AX7" s="3"/>
      <c r="AY7" s="3"/>
      <c r="AZ7" s="3"/>
      <c r="BA7" s="3"/>
      <c r="BB7" s="3"/>
      <c r="BC7" s="3"/>
      <c r="BD7" s="3"/>
      <c r="BE7" s="3"/>
      <c r="BF7" s="3"/>
      <c r="BG7" s="3"/>
      <c r="BH7" s="3"/>
      <c r="BI7" s="3"/>
      <c r="BJ7" s="3"/>
      <c r="BK7" s="3"/>
      <c r="BL7" s="3"/>
    </row>
    <row r="8" spans="1:64" ht="47.25" customHeight="1">
      <c r="A8" s="85"/>
      <c r="B8" s="85"/>
      <c r="C8" s="85"/>
      <c r="D8" s="85"/>
      <c r="E8" s="85"/>
      <c r="F8" s="85"/>
      <c r="G8" s="85"/>
      <c r="H8" s="85"/>
      <c r="I8" s="85"/>
      <c r="J8" s="85"/>
      <c r="K8" s="85"/>
      <c r="L8" s="85"/>
      <c r="M8" s="85"/>
      <c r="N8" s="85"/>
      <c r="O8" s="85"/>
      <c r="P8" s="85"/>
      <c r="Q8" s="85"/>
      <c r="R8" s="20" t="s">
        <v>196</v>
      </c>
      <c r="S8" s="20" t="s">
        <v>255</v>
      </c>
      <c r="T8" s="20" t="s">
        <v>256</v>
      </c>
      <c r="U8" s="20" t="s">
        <v>257</v>
      </c>
      <c r="V8" s="20" t="s">
        <v>258</v>
      </c>
      <c r="W8" s="20" t="s">
        <v>259</v>
      </c>
      <c r="X8" s="20" t="s">
        <v>205</v>
      </c>
      <c r="Y8" s="20" t="s">
        <v>206</v>
      </c>
      <c r="Z8" s="20" t="s">
        <v>207</v>
      </c>
      <c r="AA8" s="20" t="s">
        <v>208</v>
      </c>
      <c r="AB8" s="20" t="s">
        <v>209</v>
      </c>
      <c r="AC8" s="20" t="s">
        <v>210</v>
      </c>
      <c r="AD8" s="20" t="s">
        <v>211</v>
      </c>
      <c r="AE8" s="20" t="s">
        <v>212</v>
      </c>
      <c r="AF8" s="20" t="s">
        <v>213</v>
      </c>
      <c r="AG8" s="85"/>
      <c r="AH8" s="85"/>
      <c r="AI8" s="85"/>
      <c r="AJ8" s="85"/>
      <c r="AK8" s="85"/>
      <c r="AL8" s="85"/>
      <c r="AM8" s="85"/>
      <c r="AN8" s="85"/>
      <c r="AO8" s="85"/>
      <c r="AP8" s="85"/>
      <c r="AQ8" s="85"/>
      <c r="AR8" s="85"/>
      <c r="AS8" s="16"/>
      <c r="AT8" s="16"/>
      <c r="AU8" s="16"/>
      <c r="AV8" s="16"/>
      <c r="AW8" s="16"/>
      <c r="AX8" s="16"/>
      <c r="AY8" s="16"/>
      <c r="AZ8" s="16"/>
      <c r="BA8" s="16"/>
      <c r="BB8" s="16"/>
      <c r="BC8" s="16"/>
      <c r="BD8" s="16"/>
      <c r="BE8" s="16"/>
      <c r="BF8" s="16"/>
      <c r="BG8" s="16"/>
      <c r="BH8" s="16"/>
      <c r="BI8" s="16"/>
      <c r="BJ8" s="16"/>
      <c r="BK8" s="16"/>
      <c r="BL8" s="16"/>
    </row>
    <row r="9" spans="1:64" ht="32.25" customHeight="1">
      <c r="A9" s="91">
        <v>1</v>
      </c>
      <c r="B9" s="86" t="str">
        <f>'2. Identificación del Riesgo'!B9:B11</f>
        <v>Manejo de Emergencias y Desastres</v>
      </c>
      <c r="C9" s="86" t="str">
        <f>IF('2. Identificación del Riesgo'!C9:C11="","",'2. Identificación del Riesgo'!C9:C11)</f>
        <v>Aprovisionamiento, servicios de logística y entrega de ayudas no pecuniarias del centro distrital logístico y de reserva</v>
      </c>
      <c r="D9" s="86" t="str">
        <f>IF('2. Identificación del Riesgo'!D9:D11="","",'2. Identificación del Riesgo'!D9:D11)</f>
        <v>Afectación Reputacional</v>
      </c>
      <c r="E9" s="86" t="str">
        <f>IF('2. Identificación del Riesgo'!E9:E11="","",'2. Identificación del Riesgo'!E9:E11)</f>
        <v>Uso  de los elementos del CDLyR para actividades contrarias al objeto que fueron adquiridos para el favorecimiento de un tercero</v>
      </c>
      <c r="F9" s="86" t="str">
        <f>IF('2. Identificación del Riesgo'!F9:F11="","",'2. Identificación del Riesgo'!F9:F11)</f>
        <v>Deficiencias en la información al momento de solicitar elementos
Debilidades en el control de la salida de los elementos</v>
      </c>
      <c r="G9" s="86" t="str">
        <f>IF('2. Identificación del Riesgo'!G9:G11="","",'2. Identificación del Riesgo'!G9:G11)</f>
        <v>Posibilidad de afectación reputacional por el uso  de los elementos del CDLyR para actividades contrarias al objeto que fueron adquiridos para el favorecimiento de un tercero, dedibo a deficiencias en la información y debilidades en el control de la salida de los elementos</v>
      </c>
      <c r="H9" s="86" t="str">
        <f>IF('2. Identificación del Riesgo'!H9:H11="","",'2. Identificación del Riesgo'!H9:H11)</f>
        <v>Corrupción</v>
      </c>
      <c r="I9" s="86" t="str">
        <f>IF('2. Identificación del Riesgo'!I9:I11="","",'2. Identificación del Riesgo'!I9:I11)</f>
        <v>Ejecución y Administración de procesos</v>
      </c>
      <c r="J9" s="86" t="str">
        <f>IF('2. Identificación del Riesgo'!J9:J11="","",'2. Identificación del Riesgo'!J9:J11)</f>
        <v>Rara vez: No se ha presentado en los últimos cinco años.</v>
      </c>
      <c r="K9" s="87" t="str">
        <f>'2. Identificación del Riesgo'!K9:K11</f>
        <v>Rara vez</v>
      </c>
      <c r="L9" s="88">
        <f>'2. Identificación del Riesgo'!L9:L11</f>
        <v>0.2</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7" t="str">
        <f>'2. Identificación del Riesgo'!N9:N11</f>
        <v>Moderado</v>
      </c>
      <c r="O9" s="88">
        <f>'2. Identificación del Riesgo'!O9:O11</f>
        <v>0.6</v>
      </c>
      <c r="P9" s="83" t="str">
        <f>'2. Identificación del Riesgo'!P9:P11</f>
        <v>Moderado</v>
      </c>
      <c r="Q9" s="30" t="str">
        <f>IF($H$9="","",
IF(OR($H$9="Corrupción",$H$9="Lavado de Activos",$H$9="Financiación del Terrorismo",$H$9="Corrupción en Trámites, OPAs y Consultas de Acceso a la Información Pública"),"No Aplica",'5. Valoración de Controles'!H9))</f>
        <v>No Aplica</v>
      </c>
      <c r="R9" s="30" t="str">
        <f>IF($H$9="","",
IF(OR($H$9="Corrupción",$H$9="Lavado de Activos",$H$9="Financiación del Terrorismo",$H$9="Corrupción en Trámites, OPAs y Consultas de Acceso a la Información Pública"),'6.Valoración Control Corrupción'!E9,"No Aplica"))</f>
        <v>Los profesionales de servicios de logistica</v>
      </c>
      <c r="S9" s="30" t="str">
        <f>IF($H$9="","",
IF(OR($H$9="Corrupción",$H$9="Lavado de Activos",$H$9="Financiación del Terrorismo",$H$9="Corrupción en Trámites, OPAs y Consultas de Acceso a la Información Pública"),'6.Valoración Control Corrupción'!F9,"No Aplica"))</f>
        <v>A demanda (cada vez que se realiza una solicitud de préstamo o entrega de elementos del CDLyR)</v>
      </c>
      <c r="T9" s="30" t="str">
        <f>IF($H$9="","",
IF(OR($H$9="Corrupción",$H$9="Lavado de Activos",$H$9="Financiación del Terrorismo",$H$9="Corrupción en Trámites, OPAs y Consultas de Acceso a la Información Pública"),'6.Valoración Control Corrupción'!G9,"No Aplica"))</f>
        <v>Evitar el uso mal intensionado o inadecuado de los elementos que se solicitan en el CDLyR, para favorecimiento de un tercero.</v>
      </c>
      <c r="U9" s="30" t="str">
        <f>IF($H$9="","",
IF(OR($H$9="Corrupción",$H$9="Lavado de Activos",$H$9="Financiación del Terrorismo",$H$9="Corrupción en Trámites, OPAs y Consultas de Acceso a la Información Pública"),'6.Valoración Control Corrupción'!H9,"No Aplica"))</f>
        <v>1) Verificación la actividad en la que será utilizado el elemento solicitado al CDLyR.</v>
      </c>
      <c r="V9" s="30" t="str">
        <f>IF($H$9="","",
IF(OR($H$9="Corrupción",$H$9="Lavado de Activos",$H$9="Financiación del Terrorismo",$H$9="Corrupción en Trámites, OPAs y Consultas de Acceso a la Información Pública"),'6.Valoración Control Corrupción'!I9,"No Aplica"))</f>
        <v>1) En caso de que en la verificación se identifique que los elementos solicitados se utilizarán para actividades contrarias a las que fueron adquiridos, se procede a comunicar vía correo electrónico al Subdirector para el Manejo de Emergencias y Desastres.
2) El Subdirector procederá a analizar el caso y a informar a las dependencias pertinentes d ela Entidad, para que continuen con el trámite.</v>
      </c>
      <c r="W9" s="30" t="str">
        <f>IF($H$9="","",
IF(OR($H$9="Corrupción",$H$9="Lavado de Activos",$H$9="Financiación del Terrorismo",$H$9="Corrupción en Trámites, OPAs y Consultas de Acceso a la Información Pública"),'6.Valoración Control Corrupción'!J9,"No Aplica"))</f>
        <v>1) Soporte del registro de prestamo o entrega en el software utilizado por el CDLyR.
2) Actas de Cliente externo.</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89" t="s">
        <v>331</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525</v>
      </c>
      <c r="AP9" s="114">
        <v>45657</v>
      </c>
      <c r="AQ9" s="114" t="str">
        <f>IF(AO9="","","∑ Peso porcentual de cada acción definida")</f>
        <v>∑ Peso porcentual de cada acción definida</v>
      </c>
      <c r="AR9" s="86" t="s">
        <v>332</v>
      </c>
      <c r="AS9" s="17"/>
      <c r="AT9" s="17"/>
      <c r="AU9" s="17"/>
      <c r="AV9" s="17"/>
      <c r="AW9" s="17"/>
      <c r="AX9" s="17"/>
      <c r="AY9" s="17"/>
      <c r="AZ9" s="17"/>
      <c r="BA9" s="17"/>
      <c r="BB9" s="17"/>
      <c r="BC9" s="17"/>
      <c r="BD9" s="17"/>
      <c r="BE9" s="17"/>
      <c r="BF9" s="17"/>
      <c r="BG9" s="17"/>
      <c r="BH9" s="17"/>
      <c r="BI9" s="17"/>
      <c r="BJ9" s="17"/>
      <c r="BK9" s="17"/>
      <c r="BL9" s="17"/>
    </row>
    <row r="10" spans="1:64" ht="31.5" customHeight="1">
      <c r="A10" s="84"/>
      <c r="B10" s="84"/>
      <c r="C10" s="84"/>
      <c r="D10" s="84"/>
      <c r="E10" s="84"/>
      <c r="F10" s="84"/>
      <c r="G10" s="84"/>
      <c r="H10" s="84"/>
      <c r="I10" s="84"/>
      <c r="J10" s="84"/>
      <c r="K10" s="84"/>
      <c r="L10" s="84"/>
      <c r="M10" s="84"/>
      <c r="N10" s="84"/>
      <c r="O10" s="84"/>
      <c r="P10" s="84"/>
      <c r="Q10" s="30" t="str">
        <f>IF($H$9="","",
IF(OR($H$9="Corrupción",$H$9="Lavado de Activos",$H$9="Financiación del Terrorismo",$H$9="Corrupción en Trámites, OPAs y Consultas de Acceso a la Información Pública"),"No Aplica",'5. Valoración de Controles'!H10))</f>
        <v>No Aplica</v>
      </c>
      <c r="R10" s="30" t="str">
        <f>IF($H$9="","",
IF(OR($H$9="Corrupción",$H$9="Lavado de Activos",$H$9="Financiación del Terrorismo",$H$9="Corrupción en Trámites, OPAs y Consultas de Acceso a la Información Pública"),'6.Valoración Control Corrupción'!E10,"No Aplica"))</f>
        <v>Los profesionales de servicios de logistica</v>
      </c>
      <c r="S10" s="30" t="str">
        <f>IF($H$9="","",
IF(OR($H$9="Corrupción",$H$9="Lavado de Activos",$H$9="Financiación del Terrorismo",$H$9="Corrupción en Trámites, OPAs y Consultas de Acceso a la Información Pública"),'6.Valoración Control Corrupción'!F10,"No Aplica"))</f>
        <v>Diariamente</v>
      </c>
      <c r="T10" s="30" t="str">
        <f>IF($H$9="","",
IF(OR($H$9="Corrupción",$H$9="Lavado de Activos",$H$9="Financiación del Terrorismo",$H$9="Corrupción en Trámites, OPAs y Consultas de Acceso a la Información Pública"),'6.Valoración Control Corrupción'!G10,"No Aplica"))</f>
        <v>Identificar novedades en el inventario que no coincidan con la programación establecida en el software utilizado por el CDLyR</v>
      </c>
      <c r="U10" s="30" t="str">
        <f>IF($H$9="","",
IF(OR($H$9="Corrupción",$H$9="Lavado de Activos",$H$9="Financiación del Terrorismo",$H$9="Corrupción en Trámites, OPAs y Consultas de Acceso a la Información Pública"),'6.Valoración Control Corrupción'!H10,"No Aplica"))</f>
        <v>1) Revisión del inventario de los elementos del CDLyR de acuerdo a la programación establecida en el software.</v>
      </c>
      <c r="V10" s="30" t="str">
        <f>IF($H$9="","",
IF(OR($H$9="Corrupción",$H$9="Lavado de Activos",$H$9="Financiación del Terrorismo",$H$9="Corrupción en Trámites, OPAs y Consultas de Acceso a la Información Pública"),'6.Valoración Control Corrupción'!I10,"No Aplica"))</f>
        <v>1) En caso de que en la revisión se identifiquen novedades, salidas o inconsistencias de prestamos con respecto a la programación establecida en el sistema, se procede a comunicar vía correo electrónico al Subdirector para el Manejo de Emergencias y Desastres.
2) El Subdirector procederá a analizar el caso y a informar a las dependencias pertinentes d ela Entidad, para que continuen con el trámite.</v>
      </c>
      <c r="W10" s="30" t="str">
        <f>IF($H$9="","",
IF(OR($H$9="Corrupción",$H$9="Lavado de Activos",$H$9="Financiación del Terrorismo",$H$9="Corrupción en Trámites, OPAs y Consultas de Acceso a la Información Pública"),'6.Valoración Control Corrupción'!J10,"No Aplica"))</f>
        <v>1) Soporte del registro de la acción en el software utilizado por el CDLyR, incluyendo las novedades que se presenten.</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c r="A11" s="85"/>
      <c r="B11" s="85"/>
      <c r="C11" s="85"/>
      <c r="D11" s="85"/>
      <c r="E11" s="85"/>
      <c r="F11" s="85"/>
      <c r="G11" s="85"/>
      <c r="H11" s="85"/>
      <c r="I11" s="85"/>
      <c r="J11" s="85"/>
      <c r="K11" s="85"/>
      <c r="L11" s="85"/>
      <c r="M11" s="85"/>
      <c r="N11" s="85"/>
      <c r="O11" s="85"/>
      <c r="P11" s="85"/>
      <c r="Q11" s="30" t="str">
        <f>IF($H$9="","",
IF(OR($H$9="Corrupción",$H$9="Lavado de Activos",$H$9="Financiación del Terrorismo",$H$9="Corrupción en Trámites, OPAs y Consultas de Acceso a la Información Pública"),"No Aplica",'5. Valoración de Controles'!H11))</f>
        <v>No Aplica</v>
      </c>
      <c r="R11" s="30">
        <f>IF($H$9="","",
IF(OR($H$9="Corrupción",$H$9="Lavado de Activos",$H$9="Financiación del Terrorismo",$H$9="Corrupción en Trámites, OPAs y Consultas de Acceso a la Información Pública"),'6.Valoración Control Corrupción'!E11,"No Aplica"))</f>
        <v>0</v>
      </c>
      <c r="S11" s="30">
        <f>IF($H$9="","",
IF(OR($H$9="Corrupción",$H$9="Lavado de Activos",$H$9="Financiación del Terrorismo",$H$9="Corrupción en Trámites, OPAs y Consultas de Acceso a la Información Pública"),'6.Valoración Control Corrupción'!F11,"No Aplica"))</f>
        <v>0</v>
      </c>
      <c r="T11" s="30">
        <f>IF($H$9="","",
IF(OR($H$9="Corrupción",$H$9="Lavado de Activos",$H$9="Financiación del Terrorismo",$H$9="Corrupción en Trámites, OPAs y Consultas de Acceso a la Información Pública"),'6.Valoración Control Corrupción'!G11,"No Aplica"))</f>
        <v>0</v>
      </c>
      <c r="U11" s="30">
        <f>IF($H$9="","",
IF(OR($H$9="Corrupción",$H$9="Lavado de Activos",$H$9="Financiación del Terrorismo",$H$9="Corrupción en Trámites, OPAs y Consultas de Acceso a la Información Pública"),'6.Valoración Control Corrupción'!H11,"No Aplica"))</f>
        <v>0</v>
      </c>
      <c r="V11" s="30">
        <f>IF($H$9="","",
IF(OR($H$9="Corrupción",$H$9="Lavado de Activos",$H$9="Financiación del Terrorismo",$H$9="Corrupción en Trámites, OPAs y Consultas de Acceso a la Información Pública"),'6.Valoración Control Corrupción'!I11,"No Aplica"))</f>
        <v>0</v>
      </c>
      <c r="W11" s="30">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31.5" customHeight="1">
      <c r="A12" s="91">
        <v>2</v>
      </c>
      <c r="B12" s="86" t="str">
        <f>'2. Identificación del Riesgo'!B12:B14</f>
        <v>Manejo de Emergencias y Desastres</v>
      </c>
      <c r="C12" s="86" t="str">
        <f>IF('2. Identificación del Riesgo'!C12:C14="","",'2. Identificación del Riesgo'!C12:C14)</f>
        <v>Reconocimiento de AHCP para la relocalización transitoria de familias afectadas por emergencia o por riesgo inminente</v>
      </c>
      <c r="D12" s="86" t="str">
        <f>IF('2. Identificación del Riesgo'!D12:D14="","",'2. Identificación del Riesgo'!D12:D14)</f>
        <v>Afectación Económica (o presupuestal) y Reputacional</v>
      </c>
      <c r="E12" s="86" t="str">
        <f>IF('2. Identificación del Riesgo'!E12:E14="","",'2. Identificación del Riesgo'!E12:E14)</f>
        <v>Otorgamiento de la AHCP sin el cumplimiento de los requisitos para el favorecimiento de un tercero</v>
      </c>
      <c r="F12" s="86" t="str">
        <f>IF('2. Identificación del Riesgo'!F12:F14="","",'2. Identificación del Riesgo'!F12:F14)</f>
        <v>Debilidades en la verificación de los documentos para el trámite de la AHCP
Debilidades en la caracterización de la población afectada o identificada con riesgo inminente</v>
      </c>
      <c r="G12" s="86" t="str">
        <f>IF('2. Identificación del Riesgo'!G12:G14="","",'2.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H12" s="86" t="str">
        <f>IF('2. Identificación del Riesgo'!H12:H14="","",'2. Identificación del Riesgo'!H12:H14)</f>
        <v>Corrupción</v>
      </c>
      <c r="I12" s="86" t="str">
        <f>IF('2. Identificación del Riesgo'!I12:I14="","",'2. Identificación del Riesgo'!I12:I14)</f>
        <v>Ejecución y Administración de procesos</v>
      </c>
      <c r="J12" s="86" t="str">
        <f>IF('2. Identificación del Riesgo'!J12:J14="","",'2. Identificación del Riesgo'!J12:J14)</f>
        <v>Rara vez: No se ha presentado en los últimos cinco años.</v>
      </c>
      <c r="K12" s="87" t="str">
        <f>'2. Identificación del Riesgo'!K12:K14</f>
        <v>Rara vez</v>
      </c>
      <c r="L12" s="88">
        <f>'2. Identificación del Riesgo'!L12:L14</f>
        <v>0.2</v>
      </c>
      <c r="M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No Aplica</v>
      </c>
      <c r="N12" s="87" t="str">
        <f>'2. Identificación del Riesgo'!N12:N14</f>
        <v>Moderado</v>
      </c>
      <c r="O12" s="88">
        <f>'2. Identificación del Riesgo'!O12:O14</f>
        <v>0.6</v>
      </c>
      <c r="P12" s="83" t="str">
        <f>'2. Identificación del Riesgo'!P12:P14</f>
        <v>Moderado</v>
      </c>
      <c r="Q12" s="30" t="str">
        <f>IF($H$12="","",
IF(OR($H$12="Corrupción",$H$12="Lavado de Activos",$H$12="Financiación del Terrorismo",$H$12="Corrupción en Trámites, OPAs y Consultas de Acceso a la Información Pública"),"No Aplica",'5. Valoración de Controles'!H12))</f>
        <v>No Aplica</v>
      </c>
      <c r="R12" s="30" t="str">
        <f>IF($H$12="","",
IF(OR($H$12="Corrupción",$H$12="Lavado de Activos",$H$12="Financiación del Terrorismo",$H$12="Corrupción en Trámites, OPAs y Consultas de Acceso a la Información Pública"),'6.Valoración Control Corrupción'!E12,"No Aplica"))</f>
        <v>El profesional asignado y profesional lider del grupo de gestión humanitaria.
y
El Subdirector para el Manejo deEmergencias y Desastres</v>
      </c>
      <c r="S12" s="30" t="str">
        <f>IF($H$12="","",
IF(OR($H$12="Corrupción",$H$12="Lavado de Activos",$H$12="Financiación del Terrorismo",$H$12="Corrupción en Trámites, OPAs y Consultas de Acceso a la Información Pública"),'6.Valoración Control Corrupción'!F12,"No Aplica"))</f>
        <v>A demanda (cada vez que se presente un evento de riesgo inminente, emergencia, calamidad o desastre)</v>
      </c>
      <c r="T12" s="30" t="str">
        <f>IF($H$12="","",
IF(OR($H$12="Corrupción",$H$12="Lavado de Activos",$H$12="Financiación del Terrorismo",$H$12="Corrupción en Trámites, OPAs y Consultas de Acceso a la Información Pública"),'6.Valoración Control Corrupción'!G12,"No Aplica"))</f>
        <v>Verificar que se cumplan todos los requisitos para otorgar las AHCP,con el fin de evitar su uso mal intensionado y favorecimiento de terceros.</v>
      </c>
      <c r="U12" s="30" t="str">
        <f>IF($H$12="","",
IF(OR($H$12="Corrupción",$H$12="Lavado de Activos",$H$12="Financiación del Terrorismo",$H$12="Corrupción en Trámites, OPAs y Consultas de Acceso a la Información Pública"),'6.Valoración Control Corrupción'!H12,"No Aplica"))</f>
        <v>1) El profesional asignado verifica que las ayudas humanitarias de carácter pecuniario (AHCP), las familias beneficiadas esten incluidas en el censo de afectación o en los formatos de afetación de familias afectadas.
2) El profesional asignado verifica que las ayudas humanitarias de carácter pecuniario (AHCP) correspondan a un evento SIRE.
3) Posteriormente, e l profesional lider revisa cada una de las AHCP la consistencia de la información registrada en los formatos GMR-FT-30 y GMR-FT-34 con el fin de continuar con el trámite.
4) El Subdirector para el Manejo de Emergencias y Desastres verifica  la consistencia de la información registrada en cada uno de los  formatos GMR-FT-30 y GMR-FT-34 con el fin de continuar con el trámite.</v>
      </c>
      <c r="V12" s="30" t="str">
        <f>IF($H$12="","",
IF(OR($H$12="Corrupción",$H$12="Lavado de Activos",$H$12="Financiación del Terrorismo",$H$12="Corrupción en Trámites, OPAs y Consultas de Acceso a la Información Pública"),'6.Valoración Control Corrupción'!I12,"No Aplica"))</f>
        <v>1) En caso de identificar el no cumplimiento de los requisitos, se procede a comunicar del no trámite, haciendo la devolución del expediente para su corrección, según las novedades identificadas.</v>
      </c>
      <c r="W12" s="30" t="str">
        <f>IF($H$12="","",
IF(OR($H$12="Corrupción",$H$12="Lavado de Activos",$H$12="Financiación del Terrorismo",$H$12="Corrupción en Trámites, OPAs y Consultas de Acceso a la Información Pública"),'6.Valoración Control Corrupción'!J12,"No Aplica"))</f>
        <v>1) Base de datos AHCP con la información radicados  planillas de pago</v>
      </c>
      <c r="X12" s="23" t="str">
        <f>IF($H$12="","",
IF(OR($H$12="Corrupción",$H$12="Lavado de Activos",$H$12="Financiación del Terrorismo",$H$12="Trámites, OPAs y Consultas de Acceso a la Información Pública"),"No Aplica",'5. Valoración de Controles'!I12))</f>
        <v>No Aplica</v>
      </c>
      <c r="Y12" s="23" t="str">
        <f>IF($H$12="","",
IF(OR($H$12="Corrupción",$H$12="Lavado de Activos",$H$12="Financiación del Terrorismo",$H$12="Trámites, OPAs y Consultas de Acceso a la Información Pública"),"No Aplica",'5. Valoración de Controles'!J12))</f>
        <v>No Aplica</v>
      </c>
      <c r="Z12" s="23" t="str">
        <f>IF($H$12="","",
IF(OR($H$12="Corrupción",$H$12="Lavado de Activos",$H$12="Financiación del Terrorismo",$H$12="Trámites, OPAs y Consultas de Acceso a la Información Pública"),"No Aplica",'5. Valoración de Controles'!K12))</f>
        <v>No Aplica</v>
      </c>
      <c r="AA12" s="23" t="str">
        <f>IF($H$12="","",
IF(OR($H$12="Corrupción",$H$12="Lavado de Activos",$H$12="Financiación del Terrorismo",$H$12="Trámites, OPAs y Consultas de Acceso a la Información Pública"),"No Aplica",'5. Valoración de Controles'!L12))</f>
        <v>No Aplica</v>
      </c>
      <c r="AB12" s="23" t="str">
        <f>IF($H$12="","",
IF(OR($H$12="Corrupción",$H$12="Lavado de Activos",$H$12="Financiación del Terrorismo",$H$12="Trámites, OPAs y Consultas de Acceso a la Información Pública"),"No Aplica",'5. Valoración de Controles'!M12))</f>
        <v>No Aplica</v>
      </c>
      <c r="AC12" s="23" t="str">
        <f>IF($H$12="","",
IF(OR($H$12="Corrupción",$H$12="Lavado de Activos",$H$12="Financiación del Terrorismo",$H$12="Trámites, OPAs y Consultas de Acceso a la Información Pública"),"No Aplica",'5. Valoración de Controles'!N12))</f>
        <v>No Aplica</v>
      </c>
      <c r="AD12" s="23" t="str">
        <f>IF($H$12="","",
IF(OR($H$12="Corrupción",$H$12="Lavado de Activos",$H$12="Financiación del Terrorismo",$H$12="Trámites, OPAs y Consultas de Acceso a la Información Pública"),"No Aplica",'5. Valoración de Controles'!O12))</f>
        <v>No Aplica</v>
      </c>
      <c r="AE12" s="23" t="str">
        <f>IF($H$12="","",
IF(OR($H$12="Corrupción",$H$12="Lavado de Activos",$H$12="Financiación del Terrorismo",$H$12="Trámites, OPAs y Consultas de Acceso a la Información Pública"),"No Aplica",'5. Valoración de Controles'!P12))</f>
        <v>No Aplica</v>
      </c>
      <c r="AF12" s="23" t="str">
        <f>IF($H$12="","",
IF(OR($H$12="Corrupción",$H$12="Lavado de Activos",$H$12="Financiación del Terrorismo",$H$12="Trámites, OPAs y Consultas de Acceso a la Información Pública"),"No Aplica",'5. Valoración de Controles'!Q12))</f>
        <v>No Aplica</v>
      </c>
      <c r="AG12" s="24" t="str">
        <f>IF($H$12="","",
IF(OR($H$12="Corrupción",$H$12="Lavado de Activos",$H$12="Financiación del Terrorismo",$H$12="Corrupción en Trámites, OPAs y Consultas de Acceso a la Información Pública"),"No Aplica",'5. Valoración de Controles'!R12))</f>
        <v>No Aplica</v>
      </c>
      <c r="AH12" s="8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Rara vez</v>
      </c>
      <c r="AI12" s="115"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No aplica</v>
      </c>
      <c r="AJ12" s="8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15" t="str">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No aplica</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89" t="s">
        <v>331</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Debe establecer el plan de acción a implementar para mitigar el nivel del riesgo</v>
      </c>
      <c r="AO12" s="104" t="s">
        <v>525</v>
      </c>
      <c r="AP12" s="114">
        <v>45657</v>
      </c>
      <c r="AQ12" s="114" t="str">
        <f>IF(AO12="","","∑ Peso porcentual de cada acción definida")</f>
        <v>∑ Peso porcentual de cada acción definida</v>
      </c>
      <c r="AR12" s="86" t="s">
        <v>333</v>
      </c>
      <c r="AS12" s="3"/>
      <c r="AT12" s="3"/>
      <c r="AU12" s="3"/>
      <c r="AV12" s="3"/>
      <c r="AW12" s="3"/>
      <c r="AX12" s="3"/>
      <c r="AY12" s="3"/>
      <c r="AZ12" s="3"/>
      <c r="BA12" s="3"/>
      <c r="BB12" s="3"/>
      <c r="BC12" s="3"/>
      <c r="BD12" s="3"/>
      <c r="BE12" s="3"/>
      <c r="BF12" s="3"/>
      <c r="BG12" s="3"/>
      <c r="BH12" s="3"/>
      <c r="BI12" s="3"/>
      <c r="BJ12" s="3"/>
      <c r="BK12" s="3"/>
      <c r="BL12" s="3"/>
    </row>
    <row r="13" spans="1:64" ht="31.5" customHeight="1">
      <c r="A13" s="84"/>
      <c r="B13" s="84"/>
      <c r="C13" s="84"/>
      <c r="D13" s="84"/>
      <c r="E13" s="84"/>
      <c r="F13" s="84"/>
      <c r="G13" s="84"/>
      <c r="H13" s="84"/>
      <c r="I13" s="84"/>
      <c r="J13" s="84"/>
      <c r="K13" s="84"/>
      <c r="L13" s="84"/>
      <c r="M13" s="84"/>
      <c r="N13" s="84"/>
      <c r="O13" s="84"/>
      <c r="P13" s="84"/>
      <c r="Q13" s="30" t="str">
        <f>IF($H$12="","",
IF(OR($H$12="Corrupción",$H$12="Lavado de Activos",$H$12="Financiación del Terrorismo",$H$12="Corrupción en Trámites, OPAs y Consultas de Acceso a la Información Pública"),"No Aplica",'5. Valoración de Controles'!H13))</f>
        <v>No Aplica</v>
      </c>
      <c r="R13" s="30">
        <f>IF($H$12="","",
IF(OR($H$12="Corrupción",$H$12="Lavado de Activos",$H$12="Financiación del Terrorismo",$H$12="Corrupción en Trámites, OPAs y Consultas de Acceso a la Información Pública"),'6.Valoración Control Corrupción'!E13,"No Aplica"))</f>
        <v>0</v>
      </c>
      <c r="S13" s="30">
        <f>IF($H$12="","",
IF(OR($H$12="Corrupción",$H$12="Lavado de Activos",$H$12="Financiación del Terrorismo",$H$12="Corrupción en Trámites, OPAs y Consultas de Acceso a la Información Pública"),'6.Valoración Control Corrupción'!F13,"No Aplica"))</f>
        <v>0</v>
      </c>
      <c r="T13" s="30">
        <f>IF($H$12="","",
IF(OR($H$12="Corrupción",$H$12="Lavado de Activos",$H$12="Financiación del Terrorismo",$H$12="Corrupción en Trámites, OPAs y Consultas de Acceso a la Información Pública"),'6.Valoración Control Corrupción'!G13,"No Aplica"))</f>
        <v>0</v>
      </c>
      <c r="U13" s="30">
        <f>IF($H$12="","",
IF(OR($H$12="Corrupción",$H$12="Lavado de Activos",$H$12="Financiación del Terrorismo",$H$12="Corrupción en Trámites, OPAs y Consultas de Acceso a la Información Pública"),'6.Valoración Control Corrupción'!H13,"No Aplica"))</f>
        <v>0</v>
      </c>
      <c r="V13" s="30">
        <f>IF($H$12="","",
IF(OR($H$12="Corrupción",$H$12="Lavado de Activos",$H$12="Financiación del Terrorismo",$H$12="Corrupción en Trámites, OPAs y Consultas de Acceso a la Información Pública"),'6.Valoración Control Corrupción'!I13,"No Aplica"))</f>
        <v>0</v>
      </c>
      <c r="W13" s="30">
        <f>IF($H$12="","",
IF(OR($H$12="Corrupción",$H$12="Lavado de Activos",$H$12="Financiación del Terrorismo",$H$12="Corrupción en Trámites, OPAs y Consultas de Acceso a la Información Pública"),'6.Valoración Control Corrupción'!J13,"No Aplica"))</f>
        <v>0</v>
      </c>
      <c r="X13" s="23" t="str">
        <f>IF($H$12="","",
IF(OR($H$12="Corrupción",$H$12="Lavado de Activos",$H$12="Financiación del Terrorismo",$H$12="Trámites, OPAs y Consultas de Acceso a la Información Pública"),"No Aplica",'5. Valoración de Controles'!I13))</f>
        <v>No Aplica</v>
      </c>
      <c r="Y13" s="23" t="str">
        <f>IF($H$12="","",
IF(OR($H$12="Corrupción",$H$12="Lavado de Activos",$H$12="Financiación del Terrorismo",$H$12="Trámites, OPAs y Consultas de Acceso a la Información Pública"),"No Aplica",'5. Valoración de Controles'!J13))</f>
        <v>No Aplica</v>
      </c>
      <c r="Z13" s="23" t="str">
        <f>IF($H$12="","",
IF(OR($H$12="Corrupción",$H$12="Lavado de Activos",$H$12="Financiación del Terrorismo",$H$12="Trámites, OPAs y Consultas de Acceso a la Información Pública"),"No Aplica",'5. Valoración de Controles'!K13))</f>
        <v>No Aplica</v>
      </c>
      <c r="AA13" s="23" t="str">
        <f>IF($H$12="","",
IF(OR($H$12="Corrupción",$H$12="Lavado de Activos",$H$12="Financiación del Terrorismo",$H$12="Trámites, OPAs y Consultas de Acceso a la Información Pública"),"No Aplica",'5. Valoración de Controles'!L13))</f>
        <v>No Aplica</v>
      </c>
      <c r="AB13" s="23" t="str">
        <f>IF($H$12="","",
IF(OR($H$12="Corrupción",$H$12="Lavado de Activos",$H$12="Financiación del Terrorismo",$H$12="Trámites, OPAs y Consultas de Acceso a la Información Pública"),"No Aplica",'5. Valoración de Controles'!M13))</f>
        <v>No Aplica</v>
      </c>
      <c r="AC13" s="23" t="str">
        <f>IF($H$12="","",
IF(OR($H$12="Corrupción",$H$12="Lavado de Activos",$H$12="Financiación del Terrorismo",$H$12="Trámites, OPAs y Consultas de Acceso a la Información Pública"),"No Aplica",'5. Valoración de Controles'!N13))</f>
        <v>No Aplica</v>
      </c>
      <c r="AD13" s="23" t="str">
        <f>IF($H$12="","",
IF(OR($H$12="Corrupción",$H$12="Lavado de Activos",$H$12="Financiación del Terrorismo",$H$12="Trámites, OPAs y Consultas de Acceso a la Información Pública"),"No Aplica",'5. Valoración de Controles'!O13))</f>
        <v>No Aplica</v>
      </c>
      <c r="AE13" s="23" t="str">
        <f>IF($H$12="","",
IF(OR($H$12="Corrupción",$H$12="Lavado de Activos",$H$12="Financiación del Terrorismo",$H$12="Trámites, OPAs y Consultas de Acceso a la Información Pública"),"No Aplica",'5. Valoración de Controles'!P13))</f>
        <v>No Aplica</v>
      </c>
      <c r="AF13" s="23" t="str">
        <f>IF($H$12="","",
IF(OR($H$12="Corrupción",$H$12="Lavado de Activos",$H$12="Financiación del Terrorismo",$H$12="Trámites, OPAs y Consultas de Acceso a la Información Pública"),"No Aplica",'5. Valoración de Controles'!Q13))</f>
        <v>No Aplica</v>
      </c>
      <c r="AG13" s="24" t="str">
        <f>IF($H$12="","",
IF(OR($H$12="Corrupción",$H$12="Lavado de Activos",$H$12="Financiación del Terrorismo",$H$12="Corrupción en Trámites, OPAs y Consultas de Acceso a la Información Pública"),"No Aplica",'5. Valoración de Controles'!R13))</f>
        <v>No Aplica</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c r="A14" s="85"/>
      <c r="B14" s="85"/>
      <c r="C14" s="85"/>
      <c r="D14" s="85"/>
      <c r="E14" s="85"/>
      <c r="F14" s="85"/>
      <c r="G14" s="85"/>
      <c r="H14" s="85"/>
      <c r="I14" s="85"/>
      <c r="J14" s="85"/>
      <c r="K14" s="85"/>
      <c r="L14" s="85"/>
      <c r="M14" s="85"/>
      <c r="N14" s="85"/>
      <c r="O14" s="85"/>
      <c r="P14" s="85"/>
      <c r="Q14" s="30" t="str">
        <f>IF($H$12="","",
IF(OR($H$12="Corrupción",$H$12="Lavado de Activos",$H$12="Financiación del Terrorismo",$H$12="Corrupción en Trámites, OPAs y Consultas de Acceso a la Información Pública"),"No Aplica",'5. Valoración de Controles'!H14))</f>
        <v>No Aplica</v>
      </c>
      <c r="R14" s="30">
        <f>IF($H$12="","",
IF(OR($H$12="Corrupción",$H$12="Lavado de Activos",$H$12="Financiación del Terrorismo",$H$12="Corrupción en Trámites, OPAs y Consultas de Acceso a la Información Pública"),'6.Valoración Control Corrupción'!E14,"No Aplica"))</f>
        <v>0</v>
      </c>
      <c r="S14" s="30">
        <f>IF($H$12="","",
IF(OR($H$12="Corrupción",$H$12="Lavado de Activos",$H$12="Financiación del Terrorismo",$H$12="Corrupción en Trámites, OPAs y Consultas de Acceso a la Información Pública"),'6.Valoración Control Corrupción'!F14,"No Aplica"))</f>
        <v>0</v>
      </c>
      <c r="T14" s="30">
        <f>IF($H$12="","",
IF(OR($H$12="Corrupción",$H$12="Lavado de Activos",$H$12="Financiación del Terrorismo",$H$12="Corrupción en Trámites, OPAs y Consultas de Acceso a la Información Pública"),'6.Valoración Control Corrupción'!G14,"No Aplica"))</f>
        <v>0</v>
      </c>
      <c r="U14" s="30">
        <f>IF($H$12="","",
IF(OR($H$12="Corrupción",$H$12="Lavado de Activos",$H$12="Financiación del Terrorismo",$H$12="Corrupción en Trámites, OPAs y Consultas de Acceso a la Información Pública"),'6.Valoración Control Corrupción'!H14,"No Aplica"))</f>
        <v>0</v>
      </c>
      <c r="V14" s="30">
        <f>IF($H$12="","",
IF(OR($H$12="Corrupción",$H$12="Lavado de Activos",$H$12="Financiación del Terrorismo",$H$12="Corrupción en Trámites, OPAs y Consultas de Acceso a la Información Pública"),'6.Valoración Control Corrupción'!I14,"No Aplica"))</f>
        <v>0</v>
      </c>
      <c r="W14" s="30">
        <f>IF($H$12="","",
IF(OR($H$12="Corrupción",$H$12="Lavado de Activos",$H$12="Financiación del Terrorismo",$H$12="Corrupción en Trámites, OPAs y Consultas de Acceso a la Información Pública"),'6.Valoración Control Corrupción'!J14,"No Aplica"))</f>
        <v>0</v>
      </c>
      <c r="X14" s="23" t="str">
        <f>IF($H$12="","",
IF(OR($H$12="Corrupción",$H$12="Lavado de Activos",$H$12="Financiación del Terrorismo",$H$12="Trámites, OPAs y Consultas de Acceso a la Información Pública"),"No Aplica",'5. Valoración de Controles'!I14))</f>
        <v>No Aplica</v>
      </c>
      <c r="Y14" s="23" t="str">
        <f>IF($H$12="","",
IF(OR($H$12="Corrupción",$H$12="Lavado de Activos",$H$12="Financiación del Terrorismo",$H$12="Trámites, OPAs y Consultas de Acceso a la Información Pública"),"No Aplica",'5. Valoración de Controles'!J14))</f>
        <v>No Aplica</v>
      </c>
      <c r="Z14" s="23" t="str">
        <f>IF($H$12="","",
IF(OR($H$12="Corrupción",$H$12="Lavado de Activos",$H$12="Financiación del Terrorismo",$H$12="Trámites, OPAs y Consultas de Acceso a la Información Pública"),"No Aplica",'5. Valoración de Controles'!K14))</f>
        <v>No Aplica</v>
      </c>
      <c r="AA14" s="23" t="str">
        <f>IF($H$12="","",
IF(OR($H$12="Corrupción",$H$12="Lavado de Activos",$H$12="Financiación del Terrorismo",$H$12="Trámites, OPAs y Consultas de Acceso a la Información Pública"),"No Aplica",'5. Valoración de Controles'!L14))</f>
        <v>No Aplica</v>
      </c>
      <c r="AB14" s="23" t="str">
        <f>IF($H$12="","",
IF(OR($H$12="Corrupción",$H$12="Lavado de Activos",$H$12="Financiación del Terrorismo",$H$12="Trámites, OPAs y Consultas de Acceso a la Información Pública"),"No Aplica",'5. Valoración de Controles'!M14))</f>
        <v>No Aplica</v>
      </c>
      <c r="AC14" s="23" t="str">
        <f>IF($H$12="","",
IF(OR($H$12="Corrupción",$H$12="Lavado de Activos",$H$12="Financiación del Terrorismo",$H$12="Trámites, OPAs y Consultas de Acceso a la Información Pública"),"No Aplica",'5. Valoración de Controles'!N14))</f>
        <v>No Aplica</v>
      </c>
      <c r="AD14" s="23" t="str">
        <f>IF($H$12="","",
IF(OR($H$12="Corrupción",$H$12="Lavado de Activos",$H$12="Financiación del Terrorismo",$H$12="Trámites, OPAs y Consultas de Acceso a la Información Pública"),"No Aplica",'5. Valoración de Controles'!O14))</f>
        <v>No Aplica</v>
      </c>
      <c r="AE14" s="23" t="str">
        <f>IF($H$12="","",
IF(OR($H$12="Corrupción",$H$12="Lavado de Activos",$H$12="Financiación del Terrorismo",$H$12="Trámites, OPAs y Consultas de Acceso a la Información Pública"),"No Aplica",'5. Valoración de Controles'!P14))</f>
        <v>No Aplica</v>
      </c>
      <c r="AF14" s="23" t="str">
        <f>IF($H$12="","",
IF(OR($H$12="Corrupción",$H$12="Lavado de Activos",$H$12="Financiación del Terrorismo",$H$12="Trámites, OPAs y Consultas de Acceso a la Información Pública"),"No Aplica",'5. Valoración de Controles'!Q14))</f>
        <v>No Aplica</v>
      </c>
      <c r="AG14" s="24" t="str">
        <f>IF($H$12="","",
IF(OR($H$12="Corrupción",$H$12="Lavado de Activos",$H$12="Financiación del Terrorismo",$H$12="Corrupción en Trámites, OPAs y Consultas de Acceso a la Información Pública"),"No Aplica",'5. Valoración de Controles'!R14))</f>
        <v>No Aplica</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31.5" customHeight="1">
      <c r="A15" s="91">
        <v>3</v>
      </c>
      <c r="B15" s="86" t="str">
        <f>'2. Identificación del Riesgo'!B15:B17</f>
        <v>Manejo de Emergencias y Desastres</v>
      </c>
      <c r="C15" s="86" t="str">
        <f>IF('2. Identificación del Riesgo'!C15:C17="","",'2. Identificación del Riesgo'!C15:C17)</f>
        <v>Emisión de concepto técnico de planes de emergencias y contingencias para actividades de aglomeraciones de público, parques de diverisiones, atracciones o dispositivos de entretenimeinto</v>
      </c>
      <c r="D15" s="86" t="str">
        <f>IF('2. Identificación del Riesgo'!D15:D17="","",'2. Identificación del Riesgo'!D15:D17)</f>
        <v>Afectación Reputacional</v>
      </c>
      <c r="E15" s="86" t="str">
        <f>IF('2. Identificación del Riesgo'!E15:E17="","",'2. Identificación del Riesgo'!E15:E17)</f>
        <v>Emisión de conceptos técnicos de evaluación de planes de aglomeraciones de público, parques de diversiones, atracciones o dispositivos de entretenimiento, sin el cumplimiento de requisitos para beneficio de un tercero</v>
      </c>
      <c r="F15" s="86" t="str">
        <f>IF('2. Identificación del Riesgo'!F15:F17="","",'2. Identificación del Riesgo'!F15:F17)</f>
        <v>Debilidades en la verificación de los documentos del PEC</v>
      </c>
      <c r="G15" s="86" t="str">
        <f>IF('2. Identificación del Riesgo'!G15:G17="","",'2.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H15" s="86" t="str">
        <f>IF('2. Identificación del Riesgo'!H15:H17="","",'2. Identificación del Riesgo'!H15:H17)</f>
        <v>Corrupción en Trámites, OPAs y Consultas de Acceso a la Información Pública</v>
      </c>
      <c r="I15" s="86" t="str">
        <f>IF('2. Identificación del Riesgo'!I15:I17="","",'2. Identificación del Riesgo'!I15:I17)</f>
        <v>Ejecución y Administración de procesos</v>
      </c>
      <c r="J15" s="86" t="str">
        <f>IF('2. Identificación del Riesgo'!J15:J17="","",'2. Identificación del Riesgo'!J15:J17)</f>
        <v>Rara vez: No se ha presentado en los últimos cinco años.</v>
      </c>
      <c r="K15" s="87" t="str">
        <f>'2. Identificación del Riesgo'!K15:K17</f>
        <v>Rara vez</v>
      </c>
      <c r="L15" s="88">
        <f>'2. Identificación del Riesgo'!L15:L17</f>
        <v>0.2</v>
      </c>
      <c r="M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No Aplica</v>
      </c>
      <c r="N15" s="87" t="str">
        <f>'2. Identificación del Riesgo'!N15:N17</f>
        <v>Moderado</v>
      </c>
      <c r="O15" s="88">
        <f>'2. Identificación del Riesgo'!O15:O17</f>
        <v>0.6</v>
      </c>
      <c r="P15" s="83" t="str">
        <f>'2. Identificación del Riesgo'!P15:P17</f>
        <v>Moderado</v>
      </c>
      <c r="Q15" s="30" t="str">
        <f>IF($H$15="","",
IF(OR($H$15="Corrupción",$H$15="Lavado de Activos",$H$15="Financiación del Terrorismo",$H$15="Corrupción en Trámites, OPAs y Consultas de Acceso a la Información Pública"),"No Aplica",'5. Valoración de Controles'!H15))</f>
        <v>No Aplica</v>
      </c>
      <c r="R15" s="30" t="str">
        <f>IF($H$15="","",
IF(OR($H$15="Corrupción",$H$15="Lavado de Activos",$H$15="Financiación del Terrorismo",$H$15="Corrupción en Trámites, OPAs y Consultas de Acceso a la Información Pública"),'6.Valoración Control Corrupción'!E15,"No Aplica"))</f>
        <v>El profesional asignado y profesional lider del grupo de gestión de riesgos por aglomeraciones de público y STV.
y
El Subdirector para el Manejo deEmergencias y Desastres</v>
      </c>
      <c r="S15" s="30" t="str">
        <f>IF($H$15="","",
IF(OR($H$15="Corrupción",$H$15="Lavado de Activos",$H$15="Financiación del Terrorismo",$H$15="Corrupción en Trámites, OPAs y Consultas de Acceso a la Información Pública"),'6.Valoración Control Corrupción'!F15,"No Aplica"))</f>
        <v>A demanda</v>
      </c>
      <c r="T15" s="30" t="str">
        <f>IF($H$15="","",
IF(OR($H$15="Corrupción",$H$15="Lavado de Activos",$H$15="Financiación del Terrorismo",$H$15="Corrupción en Trámites, OPAs y Consultas de Acceso a la Información Pública"),'6.Valoración Control Corrupción'!G15,"No Aplica"))</f>
        <v>Verificar que se cumplan todos los requisitos para emitir concepto técnico de los planes de aglomeraciones de público, con el fin de evitar la materialización de riesgos y el favorecimiento de terceros.</v>
      </c>
      <c r="U15" s="30" t="str">
        <f>IF($H$15="","",
IF(OR($H$15="Corrupción",$H$15="Lavado de Activos",$H$15="Financiación del Terrorismo",$H$15="Corrupción en Trámites, OPAs y Consultas de Acceso a la Información Pública"),'6.Valoración Control Corrupción'!H15,"No Aplica"))</f>
        <v>1) El (la) profesional asignado revisa el cumplimiento de los requisitos para cada uno de los PEC con el fin de establecer el cumplimento y la emisión del concepto técnico de cumplimiento o no cumplimiento.
2) El (la) profesional líder aprueba la emisión del concepto técnico para cada uno de los PEC con el fin de establecer que se encuentre coherente con la evaluación realizada y el PEC cargado o radicado en el IDIGER.
3) El (la) Subdirector para el manejo de emergencias y desastres aprueba la emisión del concepto técnico para cada uno de los PEC con el fin de establecer que se encuentre coherente con la evaluación realizada y el PEC cargado o radicado en el IDIGER.</v>
      </c>
      <c r="V15" s="30" t="str">
        <f>IF($H$15="","",
IF(OR($H$15="Corrupción",$H$15="Lavado de Activos",$H$15="Financiación del Terrorismo",$H$15="Corrupción en Trámites, OPAs y Consultas de Acceso a la Información Pública"),'6.Valoración Control Corrupción'!I15,"No Aplica"))</f>
        <v>1) En caso de identificar el no cumplimiento de los requisitos, se procede a proyectar concepto técnico no favorable, según las novedades identificadas.</v>
      </c>
      <c r="W15" s="30" t="str">
        <f>IF($H$15="","",
IF(OR($H$15="Corrupción",$H$15="Lavado de Activos",$H$15="Financiación del Terrorismo",$H$15="Corrupción en Trámites, OPAs y Consultas de Acceso a la Información Pública"),'6.Valoración Control Corrupción'!J15,"No Aplica"))</f>
        <v>1) Base de datos SUGA con los id de radicados entrada y salida, asignaciones (en donde están las revisiones y aprobaciones) y la información de favorable o no favorable.
2) base de datos PDADE con los id de radicados entrada y salida (en donde están las revisiones y aprobaciones)</v>
      </c>
      <c r="X15" s="23">
        <f>IF($H$15="","",
IF(OR($H$15="Corrupción",$H$15="Lavado de Activos",$H$15="Financiación del Terrorismo",$H$15="Trámites, OPAs y Consultas de Acceso a la Información Pública"),"No Aplica",'5. Valoración de Controles'!I15))</f>
        <v>0</v>
      </c>
      <c r="Y15" s="23" t="str">
        <f>IF($H$15="","",
IF(OR($H$15="Corrupción",$H$15="Lavado de Activos",$H$15="Financiación del Terrorismo",$H$15="Trámites, OPAs y Consultas de Acceso a la Información Pública"),"No Aplica",'5. Valoración de Controles'!J15))</f>
        <v/>
      </c>
      <c r="Z15" s="23">
        <f>IF($H$15="","",
IF(OR($H$15="Corrupción",$H$15="Lavado de Activos",$H$15="Financiación del Terrorismo",$H$15="Trámites, OPAs y Consultas de Acceso a la Información Pública"),"No Aplica",'5. Valoración de Controles'!K15))</f>
        <v>0</v>
      </c>
      <c r="AA15" s="23">
        <f>IF($H$15="","",
IF(OR($H$15="Corrupción",$H$15="Lavado de Activos",$H$15="Financiación del Terrorismo",$H$15="Trámites, OPAs y Consultas de Acceso a la Información Pública"),"No Aplica",'5. Valoración de Controles'!L15))</f>
        <v>0</v>
      </c>
      <c r="AB15" s="23">
        <f>IF($H$15="","",
IF(OR($H$15="Corrupción",$H$15="Lavado de Activos",$H$15="Financiación del Terrorismo",$H$15="Trámites, OPAs y Consultas de Acceso a la Información Pública"),"No Aplica",'5. Valoración de Controles'!M15))</f>
        <v>0</v>
      </c>
      <c r="AC15" s="23">
        <f>IF($H$15="","",
IF(OR($H$15="Corrupción",$H$15="Lavado de Activos",$H$15="Financiación del Terrorismo",$H$15="Trámites, OPAs y Consultas de Acceso a la Información Pública"),"No Aplica",'5. Valoración de Controles'!N15))</f>
        <v>0</v>
      </c>
      <c r="AD15" s="23">
        <f>IF($H$15="","",
IF(OR($H$15="Corrupción",$H$15="Lavado de Activos",$H$15="Financiación del Terrorismo",$H$15="Trámites, OPAs y Consultas de Acceso a la Información Pública"),"No Aplica",'5. Valoración de Controles'!O15))</f>
        <v>0</v>
      </c>
      <c r="AE15" s="23">
        <f>IF($H$15="","",
IF(OR($H$15="Corrupción",$H$15="Lavado de Activos",$H$15="Financiación del Terrorismo",$H$15="Trámites, OPAs y Consultas de Acceso a la Información Pública"),"No Aplica",'5. Valoración de Controles'!P15))</f>
        <v>0</v>
      </c>
      <c r="AF15" s="23">
        <f>IF($H$15="","",
IF(OR($H$15="Corrupción",$H$15="Lavado de Activos",$H$15="Financiación del Terrorismo",$H$15="Trámites, OPAs y Consultas de Acceso a la Información Pública"),"No Aplica",'5. Valoración de Controles'!Q15))</f>
        <v>0</v>
      </c>
      <c r="AG15" s="24" t="str">
        <f>IF($H$15="","",
IF(OR($H$15="Corrupción",$H$15="Lavado de Activos",$H$15="Financiación del Terrorismo",$H$15="Corrupción en Trámites, OPAs y Consultas de Acceso a la Información Pública"),"No Aplica",'5. Valoración de Controles'!R15))</f>
        <v>No Aplica</v>
      </c>
      <c r="AH15" s="8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Rara vez</v>
      </c>
      <c r="AI15" s="115"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No aplica</v>
      </c>
      <c r="AJ15" s="8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15" t="str">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No aplica</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89" t="s">
        <v>331</v>
      </c>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Debe establecer el plan de acción a implementar para mitigar el nivel del riesgo</v>
      </c>
      <c r="AO15" s="104" t="s">
        <v>525</v>
      </c>
      <c r="AP15" s="114">
        <v>45657</v>
      </c>
      <c r="AQ15" s="114" t="str">
        <f>IF(AO15="","","∑ Peso porcentual de cada acción definida")</f>
        <v>∑ Peso porcentual de cada acción definida</v>
      </c>
      <c r="AR15" s="86" t="s">
        <v>334</v>
      </c>
      <c r="AS15" s="3"/>
      <c r="AT15" s="3"/>
      <c r="AU15" s="3"/>
      <c r="AV15" s="3"/>
      <c r="AW15" s="3"/>
      <c r="AX15" s="3"/>
      <c r="AY15" s="3"/>
      <c r="AZ15" s="3"/>
      <c r="BA15" s="3"/>
      <c r="BB15" s="3"/>
      <c r="BC15" s="3"/>
      <c r="BD15" s="3"/>
      <c r="BE15" s="3"/>
      <c r="BF15" s="3"/>
      <c r="BG15" s="3"/>
      <c r="BH15" s="3"/>
      <c r="BI15" s="3"/>
      <c r="BJ15" s="3"/>
      <c r="BK15" s="3"/>
      <c r="BL15" s="3"/>
    </row>
    <row r="16" spans="1:64" ht="31.5" customHeight="1">
      <c r="A16" s="84"/>
      <c r="B16" s="84"/>
      <c r="C16" s="84"/>
      <c r="D16" s="84"/>
      <c r="E16" s="84"/>
      <c r="F16" s="84"/>
      <c r="G16" s="84"/>
      <c r="H16" s="84"/>
      <c r="I16" s="84"/>
      <c r="J16" s="84"/>
      <c r="K16" s="84"/>
      <c r="L16" s="84"/>
      <c r="M16" s="84"/>
      <c r="N16" s="84"/>
      <c r="O16" s="84"/>
      <c r="P16" s="84"/>
      <c r="Q16" s="30" t="str">
        <f>IF($H$15="","",
IF(OR($H$15="Corrupción",$H$15="Lavado de Activos",$H$15="Financiación del Terrorismo",$H$15="Corrupción en Trámites, OPAs y Consultas de Acceso a la Información Pública"),"No Aplica",'5. Valoración de Controles'!H16))</f>
        <v>No Aplica</v>
      </c>
      <c r="R16" s="30">
        <f>IF($H$15="","",
IF(OR($H$15="Corrupción",$H$15="Lavado de Activos",$H$15="Financiación del Terrorismo",$H$15="Corrupción en Trámites, OPAs y Consultas de Acceso a la Información Pública"),'6.Valoración Control Corrupción'!E16,"No Aplica"))</f>
        <v>0</v>
      </c>
      <c r="S16" s="30">
        <f>IF($H$15="","",
IF(OR($H$15="Corrupción",$H$15="Lavado de Activos",$H$15="Financiación del Terrorismo",$H$15="Corrupción en Trámites, OPAs y Consultas de Acceso a la Información Pública"),'6.Valoración Control Corrupción'!F16,"No Aplica"))</f>
        <v>0</v>
      </c>
      <c r="T16" s="30">
        <f>IF($H$15="","",
IF(OR($H$15="Corrupción",$H$15="Lavado de Activos",$H$15="Financiación del Terrorismo",$H$15="Corrupción en Trámites, OPAs y Consultas de Acceso a la Información Pública"),'6.Valoración Control Corrupción'!G16,"No Aplica"))</f>
        <v>0</v>
      </c>
      <c r="U16" s="30">
        <f>IF($H$15="","",
IF(OR($H$15="Corrupción",$H$15="Lavado de Activos",$H$15="Financiación del Terrorismo",$H$15="Corrupción en Trámites, OPAs y Consultas de Acceso a la Información Pública"),'6.Valoración Control Corrupción'!H16,"No Aplica"))</f>
        <v>0</v>
      </c>
      <c r="V16" s="30">
        <f>IF($H$15="","",
IF(OR($H$15="Corrupción",$H$15="Lavado de Activos",$H$15="Financiación del Terrorismo",$H$15="Corrupción en Trámites, OPAs y Consultas de Acceso a la Información Pública"),'6.Valoración Control Corrupción'!I16,"No Aplica"))</f>
        <v>0</v>
      </c>
      <c r="W16" s="30">
        <f>IF($H$15="","",
IF(OR($H$15="Corrupción",$H$15="Lavado de Activos",$H$15="Financiación del Terrorismo",$H$15="Corrupción en Trámites, OPAs y Consultas de Acceso a la Información Pública"),'6.Valoración Control Corrupción'!J16,"No Aplica"))</f>
        <v>0</v>
      </c>
      <c r="X16" s="23">
        <f>IF($H$15="","",
IF(OR($H$15="Corrupción",$H$15="Lavado de Activos",$H$15="Financiación del Terrorismo",$H$15="Trámites, OPAs y Consultas de Acceso a la Información Pública"),"No Aplica",'5. Valoración de Controles'!I16))</f>
        <v>0</v>
      </c>
      <c r="Y16" s="23" t="str">
        <f>IF($H$15="","",
IF(OR($H$15="Corrupción",$H$15="Lavado de Activos",$H$15="Financiación del Terrorismo",$H$15="Trámites, OPAs y Consultas de Acceso a la Información Pública"),"No Aplica",'5. Valoración de Controles'!J16))</f>
        <v/>
      </c>
      <c r="Z16" s="23">
        <f>IF($H$15="","",
IF(OR($H$15="Corrupción",$H$15="Lavado de Activos",$H$15="Financiación del Terrorismo",$H$15="Trámites, OPAs y Consultas de Acceso a la Información Pública"),"No Aplica",'5. Valoración de Controles'!K16))</f>
        <v>0</v>
      </c>
      <c r="AA16" s="23">
        <f>IF($H$15="","",
IF(OR($H$15="Corrupción",$H$15="Lavado de Activos",$H$15="Financiación del Terrorismo",$H$15="Trámites, OPAs y Consultas de Acceso a la Información Pública"),"No Aplica",'5. Valoración de Controles'!L16))</f>
        <v>0</v>
      </c>
      <c r="AB16" s="23">
        <f>IF($H$15="","",
IF(OR($H$15="Corrupción",$H$15="Lavado de Activos",$H$15="Financiación del Terrorismo",$H$15="Trámites, OPAs y Consultas de Acceso a la Información Pública"),"No Aplica",'5. Valoración de Controles'!M16))</f>
        <v>0</v>
      </c>
      <c r="AC16" s="23">
        <f>IF($H$15="","",
IF(OR($H$15="Corrupción",$H$15="Lavado de Activos",$H$15="Financiación del Terrorismo",$H$15="Trámites, OPAs y Consultas de Acceso a la Información Pública"),"No Aplica",'5. Valoración de Controles'!N16))</f>
        <v>0</v>
      </c>
      <c r="AD16" s="23">
        <f>IF($H$15="","",
IF(OR($H$15="Corrupción",$H$15="Lavado de Activos",$H$15="Financiación del Terrorismo",$H$15="Trámites, OPAs y Consultas de Acceso a la Información Pública"),"No Aplica",'5. Valoración de Controles'!O16))</f>
        <v>0</v>
      </c>
      <c r="AE16" s="23">
        <f>IF($H$15="","",
IF(OR($H$15="Corrupción",$H$15="Lavado de Activos",$H$15="Financiación del Terrorismo",$H$15="Trámites, OPAs y Consultas de Acceso a la Información Pública"),"No Aplica",'5. Valoración de Controles'!P16))</f>
        <v>0</v>
      </c>
      <c r="AF16" s="23">
        <f>IF($H$15="","",
IF(OR($H$15="Corrupción",$H$15="Lavado de Activos",$H$15="Financiación del Terrorismo",$H$15="Trámites, OPAs y Consultas de Acceso a la Información Pública"),"No Aplica",'5. Valoración de Controles'!Q16))</f>
        <v>0</v>
      </c>
      <c r="AG16" s="24" t="str">
        <f>IF($H$15="","",
IF(OR($H$15="Corrupción",$H$15="Lavado de Activos",$H$15="Financiación del Terrorismo",$H$15="Corrupción en Trámites, OPAs y Consultas de Acceso a la Información Pública"),"No Aplica",'5. Valoración de Controles'!R16))</f>
        <v>No Aplica</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1.5" customHeight="1">
      <c r="A17" s="85"/>
      <c r="B17" s="85"/>
      <c r="C17" s="85"/>
      <c r="D17" s="85"/>
      <c r="E17" s="85"/>
      <c r="F17" s="85"/>
      <c r="G17" s="85"/>
      <c r="H17" s="85"/>
      <c r="I17" s="85"/>
      <c r="J17" s="85"/>
      <c r="K17" s="85"/>
      <c r="L17" s="85"/>
      <c r="M17" s="85"/>
      <c r="N17" s="85"/>
      <c r="O17" s="85"/>
      <c r="P17" s="85"/>
      <c r="Q17" s="30" t="str">
        <f>IF($H$15="","",
IF(OR($H$15="Corrupción",$H$15="Lavado de Activos",$H$15="Financiación del Terrorismo",$H$15="Corrupción en Trámites, OPAs y Consultas de Acceso a la Información Pública"),"No Aplica",'5. Valoración de Controles'!H17))</f>
        <v>No Aplica</v>
      </c>
      <c r="R17" s="30">
        <f>IF($H$15="","",
IF(OR($H$15="Corrupción",$H$15="Lavado de Activos",$H$15="Financiación del Terrorismo",$H$15="Corrupción en Trámites, OPAs y Consultas de Acceso a la Información Pública"),'6.Valoración Control Corrupción'!E17,"No Aplica"))</f>
        <v>0</v>
      </c>
      <c r="S17" s="30">
        <f>IF($H$15="","",
IF(OR($H$15="Corrupción",$H$15="Lavado de Activos",$H$15="Financiación del Terrorismo",$H$15="Corrupción en Trámites, OPAs y Consultas de Acceso a la Información Pública"),'6.Valoración Control Corrupción'!F17,"No Aplica"))</f>
        <v>0</v>
      </c>
      <c r="T17" s="30">
        <f>IF($H$15="","",
IF(OR($H$15="Corrupción",$H$15="Lavado de Activos",$H$15="Financiación del Terrorismo",$H$15="Corrupción en Trámites, OPAs y Consultas de Acceso a la Información Pública"),'6.Valoración Control Corrupción'!G17,"No Aplica"))</f>
        <v>0</v>
      </c>
      <c r="U17" s="30">
        <f>IF($H$15="","",
IF(OR($H$15="Corrupción",$H$15="Lavado de Activos",$H$15="Financiación del Terrorismo",$H$15="Corrupción en Trámites, OPAs y Consultas de Acceso a la Información Pública"),'6.Valoración Control Corrupción'!H17,"No Aplica"))</f>
        <v>0</v>
      </c>
      <c r="V17" s="30">
        <f>IF($H$15="","",
IF(OR($H$15="Corrupción",$H$15="Lavado de Activos",$H$15="Financiación del Terrorismo",$H$15="Corrupción en Trámites, OPAs y Consultas de Acceso a la Información Pública"),'6.Valoración Control Corrupción'!I17,"No Aplica"))</f>
        <v>0</v>
      </c>
      <c r="W17" s="30">
        <f>IF($H$15="","",
IF(OR($H$15="Corrupción",$H$15="Lavado de Activos",$H$15="Financiación del Terrorismo",$H$15="Corrupción en Trámites, OPAs y Consultas de Acceso a la Información Pública"),'6.Valoración Control Corrupción'!J17,"No Aplica"))</f>
        <v>0</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No Aplica</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31.5" customHeight="1">
      <c r="A18" s="91">
        <v>4</v>
      </c>
      <c r="B18" s="86" t="str">
        <f>'2. Identificación del Riesgo'!B18:B20</f>
        <v>Manejo de Emergencias y Desastres</v>
      </c>
      <c r="C18" s="86" t="str">
        <f>IF('2. Identificación del Riesgo'!C18:C20="","",'2. Identificación del Riesgo'!C18:C20)</f>
        <v>Compromisos de plan de acción</v>
      </c>
      <c r="D18" s="86" t="str">
        <f>IF('2. Identificación del Riesgo'!D18:D20="","",'2. Identificación del Riesgo'!D18:D20)</f>
        <v>Afectación Reputacional</v>
      </c>
      <c r="E18" s="86" t="str">
        <f>IF('2. Identificación del Riesgo'!E18:E20="","",'2. Identificación del Riesgo'!E18:E20)</f>
        <v>Incumplimiento de las actividades establecidas en el plan de acción</v>
      </c>
      <c r="F18" s="86" t="str">
        <f>IF('2. Identificación del Riesgo'!F18:F20="","",'2. Identificación del Riesgo'!F18:F20)</f>
        <v>Debilidad en el seguimiento de los compromisos</v>
      </c>
      <c r="G18" s="86" t="str">
        <f>IF('2. Identificación del Riesgo'!G18:G20="","",'2. Identificación del Riesgo'!G18:G20)</f>
        <v>Posibilidad de afectación reputacional por el incumplimiento de las actividades establecidas en el plan de acción, debido a la debilidad en el seguimiento a los compromisos</v>
      </c>
      <c r="H18" s="86" t="str">
        <f>IF('2. Identificación del Riesgo'!H18:H20="","",'2. Identificación del Riesgo'!H18:H20)</f>
        <v>Estratégico</v>
      </c>
      <c r="I18" s="86" t="str">
        <f>IF('2. Identificación del Riesgo'!I18:I20="","",'2. Identificación del Riesgo'!I18:I20)</f>
        <v>Ejecución y Administración de procesos</v>
      </c>
      <c r="J18" s="86" t="str">
        <f>IF('2. Identificación del Riesgo'!J18:J20="","",'2. Identificación del Riesgo'!J18:J20)</f>
        <v>Baja: La actividad que conlleva el riesgo se ejecuta de 3 a 24 veces por año</v>
      </c>
      <c r="K18" s="87" t="str">
        <f>'2. Identificación del Riesgo'!K18:K20</f>
        <v>Baja</v>
      </c>
      <c r="L18" s="88">
        <f>'2. Identificación del Riesgo'!L18:L20</f>
        <v>0.4</v>
      </c>
      <c r="M18" s="88"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alguna área de la organización</v>
      </c>
      <c r="N18" s="87" t="str">
        <f>'2. Identificación del Riesgo'!N18:N20</f>
        <v>Leve</v>
      </c>
      <c r="O18" s="88">
        <f>'2. Identificación del Riesgo'!O18:O20</f>
        <v>0.2</v>
      </c>
      <c r="P18" s="83" t="str">
        <f>'2. Identificación del Riesgo'!P18:P20</f>
        <v>Bajo</v>
      </c>
      <c r="Q18" s="30" t="str">
        <f>IF($H$18="","",
IF(OR($H$18="Corrupción",$H$18="Lavado de Activos",$H$18="Financiación del Terrorismo",$H$18="Corrupción en Trámites, OPAs y Consultas de Acceso a la Información Pública"),"No Aplica",'5. Valoración de Controles'!H18))</f>
        <v>Líderes de grupos funcionales realizan seguimiento a las actividades del plan de acción mensualmente con el fin de establecer el estado de avance de los compromisos establecidos</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Sin Documentar</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Carpeta compartida</v>
      </c>
      <c r="AE18" s="23" t="str">
        <f>IF($H$18="","",
IF(OR($H$18="Corrupción",$H$18="Lavado de Activos",$H$18="Financiación del Terrorismo",$H$18="Trámites, OPAs y Consultas de Acceso a la Información Pública"),"No Aplica",'5. Valoración de Controles'!P18))</f>
        <v>Informe mensual de gestión</v>
      </c>
      <c r="AF18" s="23" t="str">
        <f>IF($H$18="","",
IF(OR($H$18="Corrupción",$H$18="Lavado de Activos",$H$18="Financiación del Terrorismo",$H$18="Trámites, OPAs y Consultas de Acceso a la Información Pública"),"No Aplica",'5. Valoración de Controles'!Q18))</f>
        <v>En los casos, que se evidencien incumplimientos o retrasos en el cumplimiento de las actividades, adelantar la gestión para su priorización y en los casos que corresponda justificar el no cumplimiento</v>
      </c>
      <c r="AG18" s="24">
        <f>IF($H$18="","",
IF(OR($H$18="Corrupción",$H$18="Lavado de Activos",$H$18="Financiación del Terrorismo",$H$18="Corrupción en Trámites, OPAs y Consultas de Acceso a la Información Pública"),"No Aplica",'5. Valoración de Controles'!R18))</f>
        <v>0.4</v>
      </c>
      <c r="AH18" s="8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15">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0.14399999999999999</v>
      </c>
      <c r="AJ18" s="8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Leve</v>
      </c>
      <c r="AK18" s="115">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0.2</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Bajo</v>
      </c>
      <c r="AM18" s="89" t="s">
        <v>335</v>
      </c>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4"/>
      <c r="AP18" s="114"/>
      <c r="AQ18" s="114" t="str">
        <f>IF(AO18="","","∑ Peso porcentual de cada acción definida")</f>
        <v/>
      </c>
      <c r="AR18" s="86"/>
      <c r="AS18" s="3"/>
      <c r="AT18" s="3"/>
      <c r="AU18" s="3"/>
      <c r="AV18" s="3"/>
      <c r="AW18" s="3"/>
      <c r="AX18" s="3"/>
      <c r="AY18" s="3"/>
      <c r="AZ18" s="3"/>
      <c r="BA18" s="3"/>
      <c r="BB18" s="3"/>
      <c r="BC18" s="3"/>
      <c r="BD18" s="3"/>
      <c r="BE18" s="3"/>
      <c r="BF18" s="3"/>
      <c r="BG18" s="3"/>
      <c r="BH18" s="3"/>
      <c r="BI18" s="3"/>
      <c r="BJ18" s="3"/>
      <c r="BK18" s="3"/>
      <c r="BL18" s="3"/>
    </row>
    <row r="19" spans="1:64" ht="31.5" customHeight="1">
      <c r="A19" s="84"/>
      <c r="B19" s="84"/>
      <c r="C19" s="84"/>
      <c r="D19" s="84"/>
      <c r="E19" s="84"/>
      <c r="F19" s="84"/>
      <c r="G19" s="84"/>
      <c r="H19" s="84"/>
      <c r="I19" s="84"/>
      <c r="J19" s="84"/>
      <c r="K19" s="84"/>
      <c r="L19" s="84"/>
      <c r="M19" s="84"/>
      <c r="N19" s="84"/>
      <c r="O19" s="84"/>
      <c r="P19" s="84"/>
      <c r="Q19" s="30" t="str">
        <f>IF($H$18="","",
IF(OR($H$18="Corrupción",$H$18="Lavado de Activos",$H$18="Financiación del Terrorismo",$H$18="Corrupción en Trámites, OPAs y Consultas de Acceso a la Información Pública"),"No Aplica",'5. Valoración de Controles'!H19))</f>
        <v>Subdirector revisa el avance de las actividades del plan de acción cada dos meses con el fin de establecer el estado de avance de los compromisos establecidos</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Sin Documentar</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Carpeta compartida</v>
      </c>
      <c r="AE19" s="23" t="str">
        <f>IF($H$18="","",
IF(OR($H$18="Corrupción",$H$18="Lavado de Activos",$H$18="Financiación del Terrorismo",$H$18="Trámites, OPAs y Consultas de Acceso a la Información Pública"),"No Aplica",'5. Valoración de Controles'!P19))</f>
        <v>Reuniones de seguimiento</v>
      </c>
      <c r="AF19" s="23" t="str">
        <f>IF($H$18="","",
IF(OR($H$18="Corrupción",$H$18="Lavado de Activos",$H$18="Financiación del Terrorismo",$H$18="Trámites, OPAs y Consultas de Acceso a la Información Pública"),"No Aplica",'5. Valoración de Controles'!Q19))</f>
        <v>En los casos, que se evidencien incumplimientos o retrasos en el cumplimiento de las actividades, adelantar la gestión para su priorización</v>
      </c>
      <c r="AG19" s="24">
        <f>IF($H$18="","",
IF(OR($H$18="Corrupción",$H$18="Lavado de Activos",$H$18="Financiación del Terrorismo",$H$18="Corrupción en Trámites, OPAs y Consultas de Acceso a la Información Pública"),"No Aplica",'5. Valoración de Controles'!R19))</f>
        <v>0.4</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c r="A20" s="85"/>
      <c r="B20" s="85"/>
      <c r="C20" s="85"/>
      <c r="D20" s="85"/>
      <c r="E20" s="85"/>
      <c r="F20" s="85"/>
      <c r="G20" s="85"/>
      <c r="H20" s="85"/>
      <c r="I20" s="85"/>
      <c r="J20" s="85"/>
      <c r="K20" s="85"/>
      <c r="L20" s="85"/>
      <c r="M20" s="85"/>
      <c r="N20" s="85"/>
      <c r="O20" s="85"/>
      <c r="P20" s="85"/>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31.5" customHeight="1">
      <c r="A21" s="91">
        <v>5</v>
      </c>
      <c r="B21" s="86" t="str">
        <f>'2. Identificación del Riesgo'!B21:B23</f>
        <v>Manejo de Emergencias y Desastres</v>
      </c>
      <c r="C21" s="86" t="str">
        <f>IF('2. Identificación del Riesgo'!C21:C23="","",'2. Identificación del Riesgo'!C21:C23)</f>
        <v>Coordinación servicios de respuesta, emergencias y desastres</v>
      </c>
      <c r="D21" s="86" t="str">
        <f>IF('2. Identificación del Riesgo'!D21:D23="","",'2. Identificación del Riesgo'!D21:D23)</f>
        <v>Afectación Reputacional</v>
      </c>
      <c r="E21" s="86" t="str">
        <f>IF('2. Identificación del Riesgo'!E21:E23="","",'2. Identificación del Riesgo'!E21:E23)</f>
        <v xml:space="preserve"> Emisión de certificados de emergencia, sin el cumplimiento de requisitos para beneficio de un tercero</v>
      </c>
      <c r="F21" s="86" t="str">
        <f>IF('2. Identificación del Riesgo'!F21:F23="","",'2. Identificación del Riesgo'!F21:F23)</f>
        <v>Debilidad en el registro de población afectada por emergencias</v>
      </c>
      <c r="G21" s="86" t="str">
        <f>IF('2. Identificación del Riesgo'!G21:G23="","",'2. Identificación del Riesgo'!G21:G23)</f>
        <v>Posibilidad de afectación reputacional por la emisión de certificados de emergencia, sin el cumplimiento de requisitos para beneficio de un tercero, debido a la debilidad en el registro de afectación afectada</v>
      </c>
      <c r="H21" s="86" t="str">
        <f>IF('2. Identificación del Riesgo'!H21:H23="","",'2. Identificación del Riesgo'!H21:H23)</f>
        <v>Corrupción en Trámites, OPAs y Consultas de Acceso a la Información Pública</v>
      </c>
      <c r="I21" s="86" t="str">
        <f>IF('2. Identificación del Riesgo'!I21:I23="","",'2. Identificación del Riesgo'!I21:I23)</f>
        <v>Ejecución y Administración de procesos</v>
      </c>
      <c r="J21" s="86" t="str">
        <f>IF('2. Identificación del Riesgo'!J21:J23="","",'2. Identificación del Riesgo'!J21:J23)</f>
        <v>Rara vez: No se ha presentado en los últimos cinco años.</v>
      </c>
      <c r="K21" s="87" t="str">
        <f>'2. Identificación del Riesgo'!K21:K23</f>
        <v>Rara vez</v>
      </c>
      <c r="L21" s="88">
        <f>'2. Identificación del Riesgo'!L21:L23</f>
        <v>0.2</v>
      </c>
      <c r="M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No Aplica</v>
      </c>
      <c r="N21" s="87" t="str">
        <f>'2. Identificación del Riesgo'!N21:N23</f>
        <v>Moderado</v>
      </c>
      <c r="O21" s="88">
        <f>'2. Identificación del Riesgo'!O21:O23</f>
        <v>0.6</v>
      </c>
      <c r="P21" s="83" t="str">
        <f>'2. Identificación del Riesgo'!P21:P23</f>
        <v>Moderado</v>
      </c>
      <c r="Q21" s="30" t="str">
        <f>IF($H$21="","",
IF(OR($H$21="Corrupción",$H$21="Lavado de Activos",$H$21="Financiación del Terrorismo",$H$21="Corrupción en Trámites, OPAs y Consultas de Acceso a la Información Pública"),"No Aplica",'5. Valoración de Controles'!H21))</f>
        <v>No Aplica</v>
      </c>
      <c r="R21" s="30" t="str">
        <f>IF($H$21="","",
IF(OR($H$21="Corrupción",$H$21="Lavado de Activos",$H$21="Financiación del Terrorismo",$H$21="Corrupción en Trámites, OPAs y Consultas de Acceso a la Información Pública"),'6.Valoración Control Corrupción'!E21,"No Aplica"))</f>
        <v>El técnico administrativo y/o el profesional de servicios de respuesta
y 
El Subdirector para el Manejo deEmergencias y Desastres</v>
      </c>
      <c r="S21" s="30" t="str">
        <f>IF($H$21="","",
IF(OR($H$21="Corrupción",$H$21="Lavado de Activos",$H$21="Financiación del Terrorismo",$H$21="Corrupción en Trámites, OPAs y Consultas de Acceso a la Información Pública"),'6.Valoración Control Corrupción'!F21,"No Aplica"))</f>
        <v>A demanda</v>
      </c>
      <c r="T21" s="30" t="str">
        <f>IF($H$21="","",
IF(OR($H$21="Corrupción",$H$21="Lavado de Activos",$H$21="Financiación del Terrorismo",$H$21="Corrupción en Trámites, OPAs y Consultas de Acceso a la Información Pública"),'6.Valoración Control Corrupción'!G21,"No Aplica"))</f>
        <v>Verificar que se cumplan todos los requisitos para emitir certificado de emergencias, con el fin de evitar su uso mal intencionado y el favorecimiento de terceros.</v>
      </c>
      <c r="U21" s="30" t="str">
        <f>IF($H$21="","",
IF(OR($H$21="Corrupción",$H$21="Lavado de Activos",$H$21="Financiación del Terrorismo",$H$21="Corrupción en Trámites, OPAs y Consultas de Acceso a la Información Pública"),'6.Valoración Control Corrupción'!H21,"No Aplica"))</f>
        <v>1) Verificar por parte del técnico o profesional de servicios de respuesta que la persona que solicita la información se encuentra registrada en las bases de datos remitidas por la Secretaría Distrital de Integración Social y en los registros de población cargados en el caso SIRE correspondiente.
2) Aprobar por parte del (la) Subdirector para el manejo de emergencias y desastres aprueba la certificación de emergencia</v>
      </c>
      <c r="V21" s="30" t="str">
        <f>IF($H$21="","",
IF(OR($H$21="Corrupción",$H$21="Lavado de Activos",$H$21="Financiación del Terrorismo",$H$21="Corrupción en Trámites, OPAs y Consultas de Acceso a la Información Pública"),'6.Valoración Control Corrupción'!I21,"No Aplica"))</f>
        <v>1) En caso de identificar el no cumplimiento de los requisitos, se procede a comunicar al solicitante.</v>
      </c>
      <c r="W21" s="30" t="str">
        <f>IF($H$21="","",
IF(OR($H$21="Corrupción",$H$21="Lavado de Activos",$H$21="Financiación del Terrorismo",$H$21="Corrupción en Trámites, OPAs y Consultas de Acceso a la Información Pública"),'6.Valoración Control Corrupción'!J21,"No Aplica"))</f>
        <v>1) Base de datos con la información de las certificaciones generadas con los ID de entratda y salidas  (en donde están las revisiones y aprobaciones)</v>
      </c>
      <c r="X21" s="23">
        <f>IF($H$21="","",
IF(OR($H$21="Corrupción",$H$21="Lavado de Activos",$H$21="Financiación del Terrorismo",$H$21="Trámites, OPAs y Consultas de Acceso a la Información Pública"),"No Aplica",'5. Valoración de Controles'!I21))</f>
        <v>0</v>
      </c>
      <c r="Y21" s="23" t="str">
        <f>IF($H$21="","",
IF(OR($H$21="Corrupción",$H$21="Lavado de Activos",$H$21="Financiación del Terrorismo",$H$21="Trámites, OPAs y Consultas de Acceso a la Información Pública"),"No Aplica",'5. Valoración de Controles'!J21))</f>
        <v/>
      </c>
      <c r="Z21" s="23">
        <f>IF($H$21="","",
IF(OR($H$21="Corrupción",$H$21="Lavado de Activos",$H$21="Financiación del Terrorismo",$H$21="Trámites, OPAs y Consultas de Acceso a la Información Pública"),"No Aplica",'5. Valoración de Controles'!K21))</f>
        <v>0</v>
      </c>
      <c r="AA21" s="23">
        <f>IF($H$21="","",
IF(OR($H$21="Corrupción",$H$21="Lavado de Activos",$H$21="Financiación del Terrorismo",$H$21="Trámites, OPAs y Consultas de Acceso a la Información Pública"),"No Aplica",'5. Valoración de Controles'!L21))</f>
        <v>0</v>
      </c>
      <c r="AB21" s="23">
        <f>IF($H$21="","",
IF(OR($H$21="Corrupción",$H$21="Lavado de Activos",$H$21="Financiación del Terrorismo",$H$21="Trámites, OPAs y Consultas de Acceso a la Información Pública"),"No Aplica",'5. Valoración de Controles'!M21))</f>
        <v>0</v>
      </c>
      <c r="AC21" s="23">
        <f>IF($H$21="","",
IF(OR($H$21="Corrupción",$H$21="Lavado de Activos",$H$21="Financiación del Terrorismo",$H$21="Trámites, OPAs y Consultas de Acceso a la Información Pública"),"No Aplica",'5. Valoración de Controles'!N21))</f>
        <v>0</v>
      </c>
      <c r="AD21" s="23">
        <f>IF($H$21="","",
IF(OR($H$21="Corrupción",$H$21="Lavado de Activos",$H$21="Financiación del Terrorismo",$H$21="Trámites, OPAs y Consultas de Acceso a la Información Pública"),"No Aplica",'5. Valoración de Controles'!O21))</f>
        <v>0</v>
      </c>
      <c r="AE21" s="23">
        <f>IF($H$21="","",
IF(OR($H$21="Corrupción",$H$21="Lavado de Activos",$H$21="Financiación del Terrorismo",$H$21="Trámites, OPAs y Consultas de Acceso a la Información Pública"),"No Aplica",'5. Valoración de Controles'!P21))</f>
        <v>0</v>
      </c>
      <c r="AF21" s="23">
        <f>IF($H$21="","",
IF(OR($H$21="Corrupción",$H$21="Lavado de Activos",$H$21="Financiación del Terrorismo",$H$21="Trámites, OPAs y Consultas de Acceso a la Información Pública"),"No Aplica",'5. Valoración de Controles'!Q21))</f>
        <v>0</v>
      </c>
      <c r="AG21" s="24" t="str">
        <f>IF($H$21="","",
IF(OR($H$21="Corrupción",$H$21="Lavado de Activos",$H$21="Financiación del Terrorismo",$H$21="Corrupción en Trámites, OPAs y Consultas de Acceso a la Información Pública"),"No Aplica",'5. Valoración de Controles'!R21))</f>
        <v>No Aplica</v>
      </c>
      <c r="AH21" s="8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Rara vez</v>
      </c>
      <c r="AI21" s="115"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No aplica</v>
      </c>
      <c r="AJ21" s="8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5"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No aplica</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89" t="s">
        <v>331</v>
      </c>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Debe establecer el plan de acción a implementar para mitigar el nivel del riesgo</v>
      </c>
      <c r="AO21" s="104" t="s">
        <v>525</v>
      </c>
      <c r="AP21" s="114">
        <v>45657</v>
      </c>
      <c r="AQ21" s="114" t="str">
        <f>IF(AO21="","","∑ Peso porcentual de cada acción definida")</f>
        <v>∑ Peso porcentual de cada acción definida</v>
      </c>
      <c r="AR21" s="86" t="s">
        <v>336</v>
      </c>
      <c r="AS21" s="3"/>
      <c r="AT21" s="3"/>
      <c r="AU21" s="3"/>
      <c r="AV21" s="3"/>
      <c r="AW21" s="3"/>
      <c r="AX21" s="3"/>
      <c r="AY21" s="3"/>
      <c r="AZ21" s="3"/>
      <c r="BA21" s="3"/>
      <c r="BB21" s="3"/>
      <c r="BC21" s="3"/>
      <c r="BD21" s="3"/>
      <c r="BE21" s="3"/>
      <c r="BF21" s="3"/>
      <c r="BG21" s="3"/>
      <c r="BH21" s="3"/>
      <c r="BI21" s="3"/>
      <c r="BJ21" s="3"/>
      <c r="BK21" s="3"/>
      <c r="BL21" s="3"/>
    </row>
    <row r="22" spans="1:64" ht="31.5" customHeight="1">
      <c r="A22" s="84"/>
      <c r="B22" s="84"/>
      <c r="C22" s="84"/>
      <c r="D22" s="84"/>
      <c r="E22" s="84"/>
      <c r="F22" s="84"/>
      <c r="G22" s="84"/>
      <c r="H22" s="84"/>
      <c r="I22" s="84"/>
      <c r="J22" s="84"/>
      <c r="K22" s="84"/>
      <c r="L22" s="84"/>
      <c r="M22" s="84"/>
      <c r="N22" s="84"/>
      <c r="O22" s="84"/>
      <c r="P22" s="84"/>
      <c r="Q22" s="30" t="str">
        <f>IF($H$21="","",
IF(OR($H$21="Corrupción",$H$21="Lavado de Activos",$H$21="Financiación del Terrorismo",$H$21="Corrupción en Trámites, OPAs y Consultas de Acceso a la Información Pública"),"No Aplica",'5. Valoración de Controles'!H22))</f>
        <v>No Aplica</v>
      </c>
      <c r="R22" s="30">
        <f>IF($H$21="","",
IF(OR($H$21="Corrupción",$H$21="Lavado de Activos",$H$21="Financiación del Terrorismo",$H$21="Corrupción en Trámites, OPAs y Consultas de Acceso a la Información Pública"),'6.Valoración Control Corrupción'!E22,"No Aplica"))</f>
        <v>0</v>
      </c>
      <c r="S22" s="30">
        <f>IF($H$21="","",
IF(OR($H$21="Corrupción",$H$21="Lavado de Activos",$H$21="Financiación del Terrorismo",$H$21="Corrupción en Trámites, OPAs y Consultas de Acceso a la Información Pública"),'6.Valoración Control Corrupción'!F22,"No Aplica"))</f>
        <v>0</v>
      </c>
      <c r="T22" s="30">
        <f>IF($H$21="","",
IF(OR($H$21="Corrupción",$H$21="Lavado de Activos",$H$21="Financiación del Terrorismo",$H$21="Corrupción en Trámites, OPAs y Consultas de Acceso a la Información Pública"),'6.Valoración Control Corrupción'!G22,"No Aplica"))</f>
        <v>0</v>
      </c>
      <c r="U22" s="30">
        <f>IF($H$21="","",
IF(OR($H$21="Corrupción",$H$21="Lavado de Activos",$H$21="Financiación del Terrorismo",$H$21="Corrupción en Trámites, OPAs y Consultas de Acceso a la Información Pública"),'6.Valoración Control Corrupción'!H22,"No Aplica"))</f>
        <v>0</v>
      </c>
      <c r="V22" s="30">
        <f>IF($H$21="","",
IF(OR($H$21="Corrupción",$H$21="Lavado de Activos",$H$21="Financiación del Terrorismo",$H$21="Corrupción en Trámites, OPAs y Consultas de Acceso a la Información Pública"),'6.Valoración Control Corrupción'!I22,"No Aplica"))</f>
        <v>0</v>
      </c>
      <c r="W22" s="30">
        <f>IF($H$21="","",
IF(OR($H$21="Corrupción",$H$21="Lavado de Activos",$H$21="Financiación del Terrorismo",$H$21="Corrupción en Trámites, OPAs y Consultas de Acceso a la Información Pública"),'6.Valoración Control Corrupción'!J22,"No Aplica"))</f>
        <v>0</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No Aplica</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c r="A23" s="85"/>
      <c r="B23" s="85"/>
      <c r="C23" s="85"/>
      <c r="D23" s="85"/>
      <c r="E23" s="85"/>
      <c r="F23" s="85"/>
      <c r="G23" s="85"/>
      <c r="H23" s="85"/>
      <c r="I23" s="85"/>
      <c r="J23" s="85"/>
      <c r="K23" s="85"/>
      <c r="L23" s="85"/>
      <c r="M23" s="85"/>
      <c r="N23" s="85"/>
      <c r="O23" s="85"/>
      <c r="P23" s="85"/>
      <c r="Q23" s="30" t="str">
        <f>IF($H$21="","",
IF(OR($H$21="Corrupción",$H$21="Lavado de Activos",$H$21="Financiación del Terrorismo",$H$21="Corrupción en Trámites, OPAs y Consultas de Acceso a la Información Pública"),"No Aplica",'5. Valoración de Controles'!H23))</f>
        <v>No Aplica</v>
      </c>
      <c r="R23" s="30">
        <f>IF($H$21="","",
IF(OR($H$21="Corrupción",$H$21="Lavado de Activos",$H$21="Financiación del Terrorismo",$H$21="Corrupción en Trámites, OPAs y Consultas de Acceso a la Información Pública"),'6.Valoración Control Corrupción'!E23,"No Aplica"))</f>
        <v>0</v>
      </c>
      <c r="S23" s="30">
        <f>IF($H$21="","",
IF(OR($H$21="Corrupción",$H$21="Lavado de Activos",$H$21="Financiación del Terrorismo",$H$21="Corrupción en Trámites, OPAs y Consultas de Acceso a la Información Pública"),'6.Valoración Control Corrupción'!F23,"No Aplica"))</f>
        <v>0</v>
      </c>
      <c r="T23" s="30">
        <f>IF($H$21="","",
IF(OR($H$21="Corrupción",$H$21="Lavado de Activos",$H$21="Financiación del Terrorismo",$H$21="Corrupción en Trámites, OPAs y Consultas de Acceso a la Información Pública"),'6.Valoración Control Corrupción'!G23,"No Aplica"))</f>
        <v>0</v>
      </c>
      <c r="U23" s="30">
        <f>IF($H$21="","",
IF(OR($H$21="Corrupción",$H$21="Lavado de Activos",$H$21="Financiación del Terrorismo",$H$21="Corrupción en Trámites, OPAs y Consultas de Acceso a la Información Pública"),'6.Valoración Control Corrupción'!H23,"No Aplica"))</f>
        <v>0</v>
      </c>
      <c r="V23" s="30">
        <f>IF($H$21="","",
IF(OR($H$21="Corrupción",$H$21="Lavado de Activos",$H$21="Financiación del Terrorismo",$H$21="Corrupción en Trámites, OPAs y Consultas de Acceso a la Información Pública"),'6.Valoración Control Corrupción'!I23,"No Aplica"))</f>
        <v>0</v>
      </c>
      <c r="W23" s="30">
        <f>IF($H$21="","",
IF(OR($H$21="Corrupción",$H$21="Lavado de Activos",$H$21="Financiación del Terrorismo",$H$21="Corrupción en Trámites, OPAs y Consultas de Acceso a la Información Pública"),'6.Valoración Control Corrupción'!J23,"No Aplica"))</f>
        <v>0</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No Aplica</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c r="A24" s="91">
        <v>6</v>
      </c>
      <c r="B24" s="86" t="str">
        <f>'2. Identificación del Riesgo'!B24:B26</f>
        <v>Manejo de Emergencias y Desastres</v>
      </c>
      <c r="C24" s="86" t="str">
        <f>IF('2. Identificación del Riesgo'!C24:C26="","",'2. Identificación del Riesgo'!C24:C26)</f>
        <v>Aprovisionamiento, servicios de logística y entrega de ayudas no pecuniarias del centro distrital logístico y de reserva</v>
      </c>
      <c r="D24" s="86" t="str">
        <f>IF('2. Identificación del Riesgo'!D24:D26="","",'2. Identificación del Riesgo'!D24:D26)</f>
        <v>Afectación Reputacional</v>
      </c>
      <c r="E24" s="86" t="str">
        <f>IF('2. Identificación del Riesgo'!E24:E26="","",'2. Identificación del Riesgo'!E24:E26)</f>
        <v xml:space="preserve">No contar con contratos vigentes para el suministro de AH </v>
      </c>
      <c r="F24" s="86" t="str">
        <f>IF('2. Identificación del Riesgo'!F24:F26="","",'2. Identificación del Riesgo'!F24:F26)</f>
        <v xml:space="preserve">No contar con suministros disponibles en el CDLyR
Incumplimientos por parte del proveedor para la entrega de las AH
</v>
      </c>
      <c r="G24" s="86" t="str">
        <f>IF('2. Identificación del Riesgo'!G24:G26="","",'2. Identificación del Riesgo'!G24:G26)</f>
        <v>Posibilidad de afectación reputacional por la atención no oportuna de las solicitudes para atención de eventos o emergencias que lleguen a presentarse debido a falta de suministros disponibles en
el CDLyR</v>
      </c>
      <c r="H24" s="86" t="str">
        <f>IF('2. Identificación del Riesgo'!H24:H26="","",'2. Identificación del Riesgo'!H24:H26)</f>
        <v>Gestión</v>
      </c>
      <c r="I24" s="86" t="str">
        <f>IF('2. Identificación del Riesgo'!I24:I26="","",'2. Identificación del Riesgo'!I24:I26)</f>
        <v>Ejecución y Administración de procesos</v>
      </c>
      <c r="J24" s="86" t="str">
        <f>IF('2. Identificación del Riesgo'!J24:J26="","",'2. Identificación del Riesgo'!J24:J26)</f>
        <v>Media: La actividad que conlleva el riesgo se ejecuta de 24 a 500 veces por año</v>
      </c>
      <c r="K24" s="87" t="str">
        <f>'2. Identificación del Riesgo'!K24:K26</f>
        <v>Media</v>
      </c>
      <c r="L24" s="88">
        <f>'2. Identificación del Riesgo'!L24:L26</f>
        <v>0.6</v>
      </c>
      <c r="M24" s="8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7" t="str">
        <f>'2. Identificación del Riesgo'!N24:N26</f>
        <v>Moderado</v>
      </c>
      <c r="O24" s="88">
        <f>'2. Identificación del Riesgo'!O24:O26</f>
        <v>0.6</v>
      </c>
      <c r="P24" s="83" t="str">
        <f>'2. Identificación del Riesgo'!P24:P26</f>
        <v>Moderado</v>
      </c>
      <c r="Q24" s="30" t="str">
        <f>IF($H$24="","",
IF(OR($H$24="Corrupción",$H$24="Lavado de Activos",$H$24="Financiación del Terrorismo",$H$24="Corrupción en Trámites, OPAs y Consultas de Acceso a la Información Pública"),"No Aplica",'5. Valoración de Controles'!H24))</f>
        <v>El supervisor del contrato verifica mensualmente el estado de ejecución con el fin de establecer las necesidades de requerimientos</v>
      </c>
      <c r="R24" s="30" t="str">
        <f>IF($H$24="","",
IF(OR($H$24="Corrupción",$H$24="Lavado de Activos",$H$24="Financiación del Terrorismo",$H$24="Corrupción en Trámites, OPAs y Consultas de Acceso a la Información Pública"),'6.Valoración Control Corrupción'!E24,"No Aplica"))</f>
        <v>No Aplica</v>
      </c>
      <c r="S24" s="30" t="str">
        <f>IF($H$24="","",
IF(OR($H$24="Corrupción",$H$24="Lavado de Activos",$H$24="Financiación del Terrorismo",$H$24="Corrupción en Trámites, OPAs y Consultas de Acceso a la Información Pública"),'6.Valoración Control Corrupción'!F24,"No Aplica"))</f>
        <v>No Aplica</v>
      </c>
      <c r="T24" s="30" t="str">
        <f>IF($H$24="","",
IF(OR($H$24="Corrupción",$H$24="Lavado de Activos",$H$24="Financiación del Terrorismo",$H$24="Corrupción en Trámites, OPAs y Consultas de Acceso a la Información Pública"),'6.Valoración Control Corrupción'!G24,"No Aplica"))</f>
        <v>No Aplica</v>
      </c>
      <c r="U24" s="30" t="str">
        <f>IF($H$24="","",
IF(OR($H$24="Corrupción",$H$24="Lavado de Activos",$H$24="Financiación del Terrorismo",$H$24="Corrupción en Trámites, OPAs y Consultas de Acceso a la Información Pública"),'6.Valoración Control Corrupción'!H24,"No Aplica"))</f>
        <v>No Aplica</v>
      </c>
      <c r="V24" s="30" t="str">
        <f>IF($H$24="","",
IF(OR($H$24="Corrupción",$H$24="Lavado de Activos",$H$24="Financiación del Terrorismo",$H$24="Corrupción en Trámites, OPAs y Consultas de Acceso a la Información Pública"),'6.Valoración Control Corrupción'!I24,"No Aplica"))</f>
        <v>No Aplica</v>
      </c>
      <c r="W24" s="30"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compartida</v>
      </c>
      <c r="AE24" s="23" t="str">
        <f>IF($H$24="","",
IF(OR($H$24="Corrupción",$H$24="Lavado de Activos",$H$24="Financiación del Terrorismo",$H$24="Trámites, OPAs y Consultas de Acceso a la Información Pública"),"No Aplica",'5. Valoración de Controles'!P24))</f>
        <v>Bases de datos ejecución de contrato, Inventario CDLyR</v>
      </c>
      <c r="AF24" s="23" t="str">
        <f>IF($H$24="","",
IF(OR($H$24="Corrupción",$H$24="Lavado de Activos",$H$24="Financiación del Terrorismo",$H$24="Trámites, OPAs y Consultas de Acceso a la Información Pública"),"No Aplica",'5. Valoración de Controles'!Q24))</f>
        <v xml:space="preserve">En el caso que el contrato esté en un 80% de ejecución se comunica al Subdirector y se inician las actividades de precontractuales para un nuevo contrato </v>
      </c>
      <c r="AG24" s="24">
        <f>IF($H$24="","",
IF(OR($H$24="Corrupción",$H$24="Lavado de Activos",$H$24="Financiación del Terrorismo",$H$24="Corrupción en Trámites, OPAs y Consultas de Acceso a la Información Pública"),"No Aplica",'5. Valoración de Controles'!R24))</f>
        <v>0.4</v>
      </c>
      <c r="AH24" s="8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0.216</v>
      </c>
      <c r="AJ24" s="8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Menor</v>
      </c>
      <c r="AK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0.44999999999999996</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Bajo</v>
      </c>
      <c r="AM24" s="89" t="s">
        <v>337</v>
      </c>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No ejecute la actividad que genera el riesgo</v>
      </c>
      <c r="AO24" s="104"/>
      <c r="AP24" s="114"/>
      <c r="AQ24" s="114" t="str">
        <f>IF(AO24="","","∑ Peso porcentual de cada acción definida")</f>
        <v/>
      </c>
      <c r="AR24" s="86"/>
      <c r="AS24" s="3"/>
      <c r="AT24" s="3"/>
      <c r="AU24" s="3"/>
      <c r="AV24" s="3"/>
      <c r="AW24" s="3"/>
      <c r="AX24" s="3"/>
      <c r="AY24" s="3"/>
      <c r="AZ24" s="3"/>
      <c r="BA24" s="3"/>
      <c r="BB24" s="3"/>
      <c r="BC24" s="3"/>
      <c r="BD24" s="3"/>
      <c r="BE24" s="3"/>
      <c r="BF24" s="3"/>
      <c r="BG24" s="3"/>
      <c r="BH24" s="3"/>
      <c r="BI24" s="3"/>
      <c r="BJ24" s="3"/>
      <c r="BK24" s="3"/>
      <c r="BL24" s="3"/>
    </row>
    <row r="25" spans="1:64" ht="31.5" customHeight="1">
      <c r="A25" s="84"/>
      <c r="B25" s="84"/>
      <c r="C25" s="84"/>
      <c r="D25" s="84"/>
      <c r="E25" s="84"/>
      <c r="F25" s="84"/>
      <c r="G25" s="84"/>
      <c r="H25" s="84"/>
      <c r="I25" s="84"/>
      <c r="J25" s="84"/>
      <c r="K25" s="84"/>
      <c r="L25" s="84"/>
      <c r="M25" s="84"/>
      <c r="N25" s="84"/>
      <c r="O25" s="84"/>
      <c r="P25" s="84"/>
      <c r="Q25" s="30" t="str">
        <f>IF($H$24="","",
IF(OR($H$24="Corrupción",$H$24="Lavado de Activos",$H$24="Financiación del Terrorismo",$H$24="Corrupción en Trámites, OPAs y Consultas de Acceso a la Información Pública"),"No Aplica",'5. Valoración de Controles'!H25))</f>
        <v>El personal de servicios de logística   diariamente adelantan la revisión del inventario de los elementos del CDLyR de acuerdo a la programación establecida en el software realizando el respectivo registro.</v>
      </c>
      <c r="R25" s="30" t="str">
        <f>IF($H$24="","",
IF(OR($H$24="Corrupción",$H$24="Lavado de Activos",$H$24="Financiación del Terrorismo",$H$24="Corrupción en Trámites, OPAs y Consultas de Acceso a la Información Pública"),'6.Valoración Control Corrupción'!E25,"No Aplica"))</f>
        <v>No Aplica</v>
      </c>
      <c r="S25" s="30" t="str">
        <f>IF($H$24="","",
IF(OR($H$24="Corrupción",$H$24="Lavado de Activos",$H$24="Financiación del Terrorismo",$H$24="Corrupción en Trámites, OPAs y Consultas de Acceso a la Información Pública"),'6.Valoración Control Corrupción'!F25,"No Aplica"))</f>
        <v>No Aplica</v>
      </c>
      <c r="T25" s="30" t="str">
        <f>IF($H$24="","",
IF(OR($H$24="Corrupción",$H$24="Lavado de Activos",$H$24="Financiación del Terrorismo",$H$24="Corrupción en Trámites, OPAs y Consultas de Acceso a la Información Pública"),'6.Valoración Control Corrupción'!G25,"No Aplica"))</f>
        <v>No Aplica</v>
      </c>
      <c r="U25" s="30" t="str">
        <f>IF($H$24="","",
IF(OR($H$24="Corrupción",$H$24="Lavado de Activos",$H$24="Financiación del Terrorismo",$H$24="Corrupción en Trámites, OPAs y Consultas de Acceso a la Información Pública"),'6.Valoración Control Corrupción'!H25,"No Aplica"))</f>
        <v>No Aplica</v>
      </c>
      <c r="V25" s="30" t="str">
        <f>IF($H$24="","",
IF(OR($H$24="Corrupción",$H$24="Lavado de Activos",$H$24="Financiación del Terrorismo",$H$24="Corrupción en Trámites, OPAs y Consultas de Acceso a la Información Pública"),'6.Valoración Control Corrupción'!I25,"No Aplica"))</f>
        <v>No Aplica</v>
      </c>
      <c r="W25" s="30"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Aleatoria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compartida</v>
      </c>
      <c r="AE25" s="23" t="str">
        <f>IF($H$24="","",
IF(OR($H$24="Corrupción",$H$24="Lavado de Activos",$H$24="Financiación del Terrorismo",$H$24="Trámites, OPAs y Consultas de Acceso a la Información Pública"),"No Aplica",'5. Valoración de Controles'!P25))</f>
        <v>Reporte Software</v>
      </c>
      <c r="AF25" s="23" t="str">
        <f>IF($H$24="","",
IF(OR($H$24="Corrupción",$H$24="Lavado de Activos",$H$24="Financiación del Terrorismo",$H$24="Trámites, OPAs y Consultas de Acceso a la Información Pública"),"No Aplica",'5. Valoración de Controles'!Q25))</f>
        <v>Se registran lasd observaciones en el software logístico</v>
      </c>
      <c r="AG25" s="24">
        <f>IF($H$24="","",
IF(OR($H$24="Corrupción",$H$24="Lavado de Activos",$H$24="Financiación del Terrorismo",$H$24="Corrupción en Trámites, OPAs y Consultas de Acceso a la Información Pública"),"No Aplica",'5. Valoración de Controles'!R25))</f>
        <v>0.4</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c r="A26" s="85"/>
      <c r="B26" s="85"/>
      <c r="C26" s="85"/>
      <c r="D26" s="85"/>
      <c r="E26" s="85"/>
      <c r="F26" s="85"/>
      <c r="G26" s="85"/>
      <c r="H26" s="85"/>
      <c r="I26" s="85"/>
      <c r="J26" s="85"/>
      <c r="K26" s="85"/>
      <c r="L26" s="85"/>
      <c r="M26" s="85"/>
      <c r="N26" s="85"/>
      <c r="O26" s="85"/>
      <c r="P26" s="85"/>
      <c r="Q26" s="30" t="str">
        <f>IF($H$24="","",
IF(OR($H$24="Corrupción",$H$24="Lavado de Activos",$H$24="Financiación del Terrorismo",$H$24="Corrupción en Trámites, OPAs y Consultas de Acceso a la Información Pública"),"No Aplica",'5. Valoración de Controles'!H26))</f>
        <v>El subdirector de Manejo de Emergencias y Desastres cuando se requiera establece la necesidad de adelantar contratos mediante la modalidad de urgencia manifiesta con el fin de contar de manera inmediata con suministros requeridos para la atención de emergencias, calamidades o desastres</v>
      </c>
      <c r="R26" s="30" t="str">
        <f>IF($H$24="","",
IF(OR($H$24="Corrupción",$H$24="Lavado de Activos",$H$24="Financiación del Terrorismo",$H$24="Corrupción en Trámites, OPAs y Consultas de Acceso a la Información Pública"),'6.Valoración Control Corrupción'!E26,"No Aplica"))</f>
        <v>No Aplica</v>
      </c>
      <c r="S26" s="30" t="str">
        <f>IF($H$24="","",
IF(OR($H$24="Corrupción",$H$24="Lavado de Activos",$H$24="Financiación del Terrorismo",$H$24="Corrupción en Trámites, OPAs y Consultas de Acceso a la Información Pública"),'6.Valoración Control Corrupción'!F26,"No Aplica"))</f>
        <v>No Aplica</v>
      </c>
      <c r="T26" s="30" t="str">
        <f>IF($H$24="","",
IF(OR($H$24="Corrupción",$H$24="Lavado de Activos",$H$24="Financiación del Terrorismo",$H$24="Corrupción en Trámites, OPAs y Consultas de Acceso a la Información Pública"),'6.Valoración Control Corrupción'!G26,"No Aplica"))</f>
        <v>No Aplica</v>
      </c>
      <c r="U26" s="30" t="str">
        <f>IF($H$24="","",
IF(OR($H$24="Corrupción",$H$24="Lavado de Activos",$H$24="Financiación del Terrorismo",$H$24="Corrupción en Trámites, OPAs y Consultas de Acceso a la Información Pública"),'6.Valoración Control Corrupción'!H26,"No Aplica"))</f>
        <v>No Aplica</v>
      </c>
      <c r="V26" s="30" t="str">
        <f>IF($H$24="","",
IF(OR($H$24="Corrupción",$H$24="Lavado de Activos",$H$24="Financiación del Terrorismo",$H$24="Corrupción en Trámites, OPAs y Consultas de Acceso a la Información Pública"),'6.Valoración Control Corrupción'!I26,"No Aplica"))</f>
        <v>No Aplica</v>
      </c>
      <c r="W26" s="30" t="str">
        <f>IF($H$24="","",
IF(OR($H$24="Corrupción",$H$24="Lavado de Activos",$H$24="Financiación del Terrorismo",$H$24="Corrupción en Trámites, OPAs y Consultas de Acceso a la Información Pública"),'6.Valoración Control Corrupción'!J26,"No Aplica"))</f>
        <v>No Aplica</v>
      </c>
      <c r="X26" s="23" t="str">
        <f>IF($H$24="","",
IF(OR($H$24="Corrupción",$H$24="Lavado de Activos",$H$24="Financiación del Terrorismo",$H$24="Trámites, OPAs y Consultas de Acceso a la Información Pública"),"No Aplica",'5. Valoración de Controles'!I26))</f>
        <v>Correctivo</v>
      </c>
      <c r="Y26" s="23" t="str">
        <f>IF($H$24="","",
IF(OR($H$24="Corrupción",$H$24="Lavado de Activos",$H$24="Financiación del Terrorismo",$H$24="Trámites, OPAs y Consultas de Acceso a la Información Pública"),"No Aplica",'5. Valoración de Controles'!J26))</f>
        <v>Afecta Impacto</v>
      </c>
      <c r="Z26" s="23" t="str">
        <f>IF($H$24="","",
IF(OR($H$24="Corrupción",$H$24="Lavado de Activos",$H$24="Financiación del Terrorismo",$H$24="Trámites, OPAs y Consultas de Acceso a la Información Pública"),"No Aplica",'5. Valoración de Controles'!K26))</f>
        <v>Manual</v>
      </c>
      <c r="AA26" s="23" t="str">
        <f>IF($H$24="","",
IF(OR($H$24="Corrupción",$H$24="Lavado de Activos",$H$24="Financiación del Terrorismo",$H$24="Trámites, OPAs y Consultas de Acceso a la Información Pública"),"No Aplica",'5. Valoración de Controles'!L26))</f>
        <v>Documentado</v>
      </c>
      <c r="AB26" s="23" t="str">
        <f>IF($H$24="","",
IF(OR($H$24="Corrupción",$H$24="Lavado de Activos",$H$24="Financiación del Terrorismo",$H$24="Trámites, OPAs y Consultas de Acceso a la Información Pública"),"No Aplica",'5. Valoración de Controles'!M26))</f>
        <v>Aleatoria</v>
      </c>
      <c r="AC26" s="23" t="str">
        <f>IF($H$24="","",
IF(OR($H$24="Corrupción",$H$24="Lavado de Activos",$H$24="Financiación del Terrorismo",$H$24="Trámites, OPAs y Consultas de Acceso a la Información Pública"),"No Aplica",'5. Valoración de Controles'!N26))</f>
        <v>Con registro</v>
      </c>
      <c r="AD26" s="23" t="str">
        <f>IF($H$24="","",
IF(OR($H$24="Corrupción",$H$24="Lavado de Activos",$H$24="Financiación del Terrorismo",$H$24="Trámites, OPAs y Consultas de Acceso a la Información Pública"),"No Aplica",'5. Valoración de Controles'!O26))</f>
        <v>Expediente contractual</v>
      </c>
      <c r="AE26" s="23" t="str">
        <f>IF($H$24="","",
IF(OR($H$24="Corrupción",$H$24="Lavado de Activos",$H$24="Financiación del Terrorismo",$H$24="Trámites, OPAs y Consultas de Acceso a la Información Pública"),"No Aplica",'5. Valoración de Controles'!P26))</f>
        <v>Expediente contractual</v>
      </c>
      <c r="AF26" s="23" t="str">
        <f>IF($H$24="","",
IF(OR($H$24="Corrupción",$H$24="Lavado de Activos",$H$24="Financiación del Terrorismo",$H$24="Trámites, OPAs y Consultas de Acceso a la Información Pública"),"No Aplica",'5. Valoración de Controles'!Q26))</f>
        <v>En el caso que se requiera se establece la necesidad de adelantar la contratación de suministros por la modalidad de urgencia manifiesta</v>
      </c>
      <c r="AG26" s="24">
        <f>IF($H$24="","",
IF(OR($H$24="Corrupción",$H$24="Lavado de Activos",$H$24="Financiación del Terrorismo",$H$24="Corrupción en Trámites, OPAs y Consultas de Acceso a la Información Pública"),"No Aplica",'5. Valoración de Controles'!R26))</f>
        <v>0.25</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c r="A27" s="91">
        <v>7</v>
      </c>
      <c r="B27" s="86" t="str">
        <f>'2. Identificación del Riesgo'!B27:B29</f>
        <v/>
      </c>
      <c r="C27" s="86" t="str">
        <f>IF('2. Identificación del Riesgo'!C27:C29="","",'2. Identificación del Riesgo'!C27:C29)</f>
        <v/>
      </c>
      <c r="D27" s="86" t="str">
        <f>IF('2. Identificación del Riesgo'!D27:D29="","",'2. Identificación del Riesgo'!D27:D29)</f>
        <v/>
      </c>
      <c r="E27" s="86" t="str">
        <f>IF('2. Identificación del Riesgo'!E27:E29="","",'2. Identificación del Riesgo'!E27:E29)</f>
        <v/>
      </c>
      <c r="F27" s="86" t="str">
        <f>IF('2. Identificación del Riesgo'!F27:F29="","",'2. Identificación del Riesgo'!F27:F29)</f>
        <v/>
      </c>
      <c r="G27" s="86" t="str">
        <f>IF('2. Identificación del Riesgo'!G27:G29="","",'2. Identificación del Riesgo'!G27:G29)</f>
        <v/>
      </c>
      <c r="H27" s="86" t="str">
        <f>IF('2. Identificación del Riesgo'!H27:H29="","",'2. Identificación del Riesgo'!H27:H29)</f>
        <v/>
      </c>
      <c r="I27" s="86" t="str">
        <f>IF('2. Identificación del Riesgo'!I27:I29="","",'2. Identificación del Riesgo'!I27:I29)</f>
        <v/>
      </c>
      <c r="J27" s="86" t="str">
        <f>IF('2. Identificación del Riesgo'!J27:J29="","",'2. Identificación del Riesgo'!J27:J29)</f>
        <v/>
      </c>
      <c r="K27" s="87" t="str">
        <f>'2. Identificación del Riesgo'!K27:K29</f>
        <v/>
      </c>
      <c r="L27" s="88" t="str">
        <f>'2. Identificación del Riesgo'!L27:L29</f>
        <v/>
      </c>
      <c r="M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87" t="str">
        <f>'2. Identificación del Riesgo'!N27:N29</f>
        <v/>
      </c>
      <c r="O27" s="88" t="str">
        <f>'2. Identificación del Riesgo'!O27:O29</f>
        <v/>
      </c>
      <c r="P27" s="83" t="str">
        <f>'2. Identificación del Riesgo'!P27:P29</f>
        <v/>
      </c>
      <c r="Q27" s="30" t="str">
        <f>IF($H$27="","",
IF(OR($H$27="Corrupción",$H$27="Lavado de Activos",$H$27="Financiación del Terrorismo",$H$27="Corrupción en Trámites, OPAs y Consultas de Acceso a la Información Pública"),"No Aplica",'5. Valoración de Controles'!H27))</f>
        <v/>
      </c>
      <c r="R27" s="30" t="str">
        <f>IF($H$27="","",
IF(OR($H$27="Corrupción",$H$27="Lavado de Activos",$H$27="Financiación del Terrorismo",$H$27="Corrupción en Trámites, OPAs y Consultas de Acceso a la Información Pública"),'6.Valoración Control Corrupción'!E27,"No Aplica"))</f>
        <v/>
      </c>
      <c r="S27" s="30" t="str">
        <f>IF($H$27="","",
IF(OR($H$27="Corrupción",$H$27="Lavado de Activos",$H$27="Financiación del Terrorismo",$H$27="Corrupción en Trámites, OPAs y Consultas de Acceso a la Información Pública"),'6.Valoración Control Corrupción'!F27,"No Aplica"))</f>
        <v/>
      </c>
      <c r="T27" s="30" t="str">
        <f>IF($H$27="","",
IF(OR($H$27="Corrupción",$H$27="Lavado de Activos",$H$27="Financiación del Terrorismo",$H$27="Corrupción en Trámites, OPAs y Consultas de Acceso a la Información Pública"),'6.Valoración Control Corrupción'!G27,"No Aplica"))</f>
        <v/>
      </c>
      <c r="U27" s="30" t="str">
        <f>IF($H$27="","",
IF(OR($H$27="Corrupción",$H$27="Lavado de Activos",$H$27="Financiación del Terrorismo",$H$27="Corrupción en Trámites, OPAs y Consultas de Acceso a la Información Pública"),'6.Valoración Control Corrupción'!H27,"No Aplica"))</f>
        <v/>
      </c>
      <c r="V27" s="30" t="str">
        <f>IF($H$27="","",
IF(OR($H$27="Corrupción",$H$27="Lavado de Activos",$H$27="Financiación del Terrorismo",$H$27="Corrupción en Trámites, OPAs y Consultas de Acceso a la Información Pública"),'6.Valoración Control Corrupción'!I27,"No Aplica"))</f>
        <v/>
      </c>
      <c r="W27" s="30"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8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15"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8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15"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89"/>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04"/>
      <c r="AP27" s="114"/>
      <c r="AQ27" s="114" t="str">
        <f>IF(AO27="","","∑ Peso porcentual de cada acción definida")</f>
        <v/>
      </c>
      <c r="AR27" s="86"/>
      <c r="AS27" s="3"/>
      <c r="AT27" s="3"/>
      <c r="AU27" s="3"/>
      <c r="AV27" s="3"/>
      <c r="AW27" s="3"/>
      <c r="AX27" s="3"/>
      <c r="AY27" s="3"/>
      <c r="AZ27" s="3"/>
      <c r="BA27" s="3"/>
      <c r="BB27" s="3"/>
      <c r="BC27" s="3"/>
      <c r="BD27" s="3"/>
      <c r="BE27" s="3"/>
      <c r="BF27" s="3"/>
      <c r="BG27" s="3"/>
      <c r="BH27" s="3"/>
      <c r="BI27" s="3"/>
      <c r="BJ27" s="3"/>
      <c r="BK27" s="3"/>
      <c r="BL27" s="3"/>
    </row>
    <row r="28" spans="1:64" ht="31.5" customHeight="1">
      <c r="A28" s="84"/>
      <c r="B28" s="84"/>
      <c r="C28" s="84"/>
      <c r="D28" s="84"/>
      <c r="E28" s="84"/>
      <c r="F28" s="84"/>
      <c r="G28" s="84"/>
      <c r="H28" s="84"/>
      <c r="I28" s="84"/>
      <c r="J28" s="84"/>
      <c r="K28" s="84"/>
      <c r="L28" s="84"/>
      <c r="M28" s="84"/>
      <c r="N28" s="84"/>
      <c r="O28" s="84"/>
      <c r="P28" s="84"/>
      <c r="Q28" s="30" t="str">
        <f>IF($H$27="","",
IF(OR($H$27="Corrupción",$H$27="Lavado de Activos",$H$27="Financiación del Terrorismo",$H$27="Corrupción en Trámites, OPAs y Consultas de Acceso a la Información Pública"),"No Aplica",'5. Valoración de Controles'!H28))</f>
        <v/>
      </c>
      <c r="R28" s="30" t="str">
        <f>IF($H$27="","",
IF(OR($H$27="Corrupción",$H$27="Lavado de Activos",$H$27="Financiación del Terrorismo",$H$27="Corrupción en Trámites, OPAs y Consultas de Acceso a la Información Pública"),'6.Valoración Control Corrupción'!E28,"No Aplica"))</f>
        <v/>
      </c>
      <c r="S28" s="30" t="str">
        <f>IF($H$27="","",
IF(OR($H$27="Corrupción",$H$27="Lavado de Activos",$H$27="Financiación del Terrorismo",$H$27="Corrupción en Trámites, OPAs y Consultas de Acceso a la Información Pública"),'6.Valoración Control Corrupción'!F28,"No Aplica"))</f>
        <v/>
      </c>
      <c r="T28" s="30" t="str">
        <f>IF($H$27="","",
IF(OR($H$27="Corrupción",$H$27="Lavado de Activos",$H$27="Financiación del Terrorismo",$H$27="Corrupción en Trámites, OPAs y Consultas de Acceso a la Información Pública"),'6.Valoración Control Corrupción'!G28,"No Aplica"))</f>
        <v/>
      </c>
      <c r="U28" s="30" t="str">
        <f>IF($H$27="","",
IF(OR($H$27="Corrupción",$H$27="Lavado de Activos",$H$27="Financiación del Terrorismo",$H$27="Corrupción en Trámites, OPAs y Consultas de Acceso a la Información Pública"),'6.Valoración Control Corrupción'!H28,"No Aplica"))</f>
        <v/>
      </c>
      <c r="V28" s="30" t="str">
        <f>IF($H$27="","",
IF(OR($H$27="Corrupción",$H$27="Lavado de Activos",$H$27="Financiación del Terrorismo",$H$27="Corrupción en Trámites, OPAs y Consultas de Acceso a la Información Pública"),'6.Valoración Control Corrupción'!I28,"No Aplica"))</f>
        <v/>
      </c>
      <c r="W28" s="30"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c r="A29" s="85"/>
      <c r="B29" s="85"/>
      <c r="C29" s="85"/>
      <c r="D29" s="85"/>
      <c r="E29" s="85"/>
      <c r="F29" s="85"/>
      <c r="G29" s="85"/>
      <c r="H29" s="85"/>
      <c r="I29" s="85"/>
      <c r="J29" s="85"/>
      <c r="K29" s="85"/>
      <c r="L29" s="85"/>
      <c r="M29" s="85"/>
      <c r="N29" s="85"/>
      <c r="O29" s="85"/>
      <c r="P29" s="85"/>
      <c r="Q29" s="30" t="str">
        <f>IF($H$27="","",
IF(OR($H$27="Corrupción",$H$27="Lavado de Activos",$H$27="Financiación del Terrorismo",$H$27="Corrupción en Trámites, OPAs y Consultas de Acceso a la Información Pública"),"No Aplica",'5. Valoración de Controles'!H29))</f>
        <v/>
      </c>
      <c r="R29" s="30" t="str">
        <f>IF($H$27="","",
IF(OR($H$27="Corrupción",$H$27="Lavado de Activos",$H$27="Financiación del Terrorismo",$H$27="Corrupción en Trámites, OPAs y Consultas de Acceso a la Información Pública"),'6.Valoración Control Corrupción'!E29,"No Aplica"))</f>
        <v/>
      </c>
      <c r="S29" s="30" t="str">
        <f>IF($H$27="","",
IF(OR($H$27="Corrupción",$H$27="Lavado de Activos",$H$27="Financiación del Terrorismo",$H$27="Corrupción en Trámites, OPAs y Consultas de Acceso a la Información Pública"),'6.Valoración Control Corrupción'!F29,"No Aplica"))</f>
        <v/>
      </c>
      <c r="T29" s="30" t="str">
        <f>IF($H$27="","",
IF(OR($H$27="Corrupción",$H$27="Lavado de Activos",$H$27="Financiación del Terrorismo",$H$27="Corrupción en Trámites, OPAs y Consultas de Acceso a la Información Pública"),'6.Valoración Control Corrupción'!G29,"No Aplica"))</f>
        <v/>
      </c>
      <c r="U29" s="30" t="str">
        <f>IF($H$27="","",
IF(OR($H$27="Corrupción",$H$27="Lavado de Activos",$H$27="Financiación del Terrorismo",$H$27="Corrupción en Trámites, OPAs y Consultas de Acceso a la Información Pública"),'6.Valoración Control Corrupción'!H29,"No Aplica"))</f>
        <v/>
      </c>
      <c r="V29" s="30" t="str">
        <f>IF($H$27="","",
IF(OR($H$27="Corrupción",$H$27="Lavado de Activos",$H$27="Financiación del Terrorismo",$H$27="Corrupción en Trámites, OPAs y Consultas de Acceso a la Información Pública"),'6.Valoración Control Corrupción'!I29,"No Aplica"))</f>
        <v/>
      </c>
      <c r="W29" s="30"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c r="A30" s="91">
        <v>8</v>
      </c>
      <c r="B30" s="86" t="str">
        <f>'2. Identificación del Riesgo'!B30:B32</f>
        <v/>
      </c>
      <c r="C30" s="86" t="str">
        <f>IF('2. Identificación del Riesgo'!C30:C32="","",'2. Identificación del Riesgo'!C30:C32)</f>
        <v/>
      </c>
      <c r="D30" s="86" t="str">
        <f>IF('2. Identificación del Riesgo'!D30:D32="","",'2. Identificación del Riesgo'!D30:D32)</f>
        <v/>
      </c>
      <c r="E30" s="86" t="str">
        <f>IF('2. Identificación del Riesgo'!E30:E32="","",'2. Identificación del Riesgo'!E30:E32)</f>
        <v/>
      </c>
      <c r="F30" s="86" t="str">
        <f>IF('2. Identificación del Riesgo'!F30:F32="","",'2. Identificación del Riesgo'!F30:F32)</f>
        <v/>
      </c>
      <c r="G30" s="86" t="str">
        <f>IF('2. Identificación del Riesgo'!G30:G32="","",'2. Identificación del Riesgo'!G30:G32)</f>
        <v/>
      </c>
      <c r="H30" s="86" t="str">
        <f>IF('2. Identificación del Riesgo'!H30:H32="","",'2. Identificación del Riesgo'!H30:H32)</f>
        <v/>
      </c>
      <c r="I30" s="86" t="str">
        <f>IF('2. Identificación del Riesgo'!I30:I32="","",'2. Identificación del Riesgo'!I30:I32)</f>
        <v/>
      </c>
      <c r="J30" s="86" t="str">
        <f>IF('2. Identificación del Riesgo'!J30:J32="","",'2. Identificación del Riesgo'!J30:J32)</f>
        <v/>
      </c>
      <c r="K30" s="87" t="str">
        <f>'2. Identificación del Riesgo'!K30:K32</f>
        <v/>
      </c>
      <c r="L30" s="88" t="str">
        <f>'2. Identificación del Riesgo'!L30:L32</f>
        <v/>
      </c>
      <c r="M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7" t="str">
        <f>'2. Identificación del Riesgo'!N30:N32</f>
        <v/>
      </c>
      <c r="O30" s="88" t="str">
        <f>'2. Identificación del Riesgo'!O30:O32</f>
        <v/>
      </c>
      <c r="P30" s="83" t="str">
        <f>'2. Identificación del Riesgo'!P30:P32</f>
        <v/>
      </c>
      <c r="Q30" s="30" t="str">
        <f>IF($H$30="","",
IF(OR($H$30="Corrupción",$H$30="Lavado de Activos",$H$30="Financiación del Terrorismo",$H$30="Corrupción en Trámites, OPAs y Consultas de Acceso a la Información Pública"),"No Aplica",'5. Valoración de Controles'!H30))</f>
        <v/>
      </c>
      <c r="R30" s="30" t="str">
        <f>IF($H$30="","",
IF(OR($H$30="Corrupción",$H$30="Lavado de Activos",$H$30="Financiación del Terrorismo",$H$30="Corrupción en Trámites, OPAs y Consultas de Acceso a la Información Pública"),'6.Valoración Control Corrupción'!E30,"No Aplica"))</f>
        <v/>
      </c>
      <c r="S30" s="30" t="str">
        <f>IF($H$30="","",
IF(OR($H$30="Corrupción",$H$30="Lavado de Activos",$H$30="Financiación del Terrorismo",$H$30="Corrupción en Trámites, OPAs y Consultas de Acceso a la Información Pública"),'6.Valoración Control Corrupción'!F30,"No Aplica"))</f>
        <v/>
      </c>
      <c r="T30" s="30" t="str">
        <f>IF($H$30="","",
IF(OR($H$30="Corrupción",$H$30="Lavado de Activos",$H$30="Financiación del Terrorismo",$H$30="Corrupción en Trámites, OPAs y Consultas de Acceso a la Información Pública"),'6.Valoración Control Corrupción'!G30,"No Aplica"))</f>
        <v/>
      </c>
      <c r="U30" s="30" t="str">
        <f>IF($H$30="","",
IF(OR($H$30="Corrupción",$H$30="Lavado de Activos",$H$30="Financiación del Terrorismo",$H$30="Corrupción en Trámites, OPAs y Consultas de Acceso a la Información Pública"),'6.Valoración Control Corrupción'!H30,"No Aplica"))</f>
        <v/>
      </c>
      <c r="V30" s="30" t="str">
        <f>IF($H$30="","",
IF(OR($H$30="Corrupción",$H$30="Lavado de Activos",$H$30="Financiación del Terrorismo",$H$30="Corrupción en Trámites, OPAs y Consultas de Acceso a la Información Pública"),'6.Valoración Control Corrupción'!I30,"No Aplica"))</f>
        <v/>
      </c>
      <c r="W30" s="30"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9"/>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4"/>
      <c r="AQ30" s="114" t="str">
        <f>IF(AO30="","","∑ Peso porcentual de cada acción definida")</f>
        <v/>
      </c>
      <c r="AR30" s="86"/>
      <c r="AS30" s="3"/>
      <c r="AT30" s="3"/>
      <c r="AU30" s="3"/>
      <c r="AV30" s="3"/>
      <c r="AW30" s="3"/>
      <c r="AX30" s="3"/>
      <c r="AY30" s="3"/>
      <c r="AZ30" s="3"/>
      <c r="BA30" s="3"/>
      <c r="BB30" s="3"/>
      <c r="BC30" s="3"/>
      <c r="BD30" s="3"/>
      <c r="BE30" s="3"/>
      <c r="BF30" s="3"/>
      <c r="BG30" s="3"/>
      <c r="BH30" s="3"/>
      <c r="BI30" s="3"/>
      <c r="BJ30" s="3"/>
      <c r="BK30" s="3"/>
      <c r="BL30" s="3"/>
    </row>
    <row r="31" spans="1:64" ht="31.5" customHeight="1">
      <c r="A31" s="84"/>
      <c r="B31" s="84"/>
      <c r="C31" s="84"/>
      <c r="D31" s="84"/>
      <c r="E31" s="84"/>
      <c r="F31" s="84"/>
      <c r="G31" s="84"/>
      <c r="H31" s="84"/>
      <c r="I31" s="84"/>
      <c r="J31" s="84"/>
      <c r="K31" s="84"/>
      <c r="L31" s="84"/>
      <c r="M31" s="84"/>
      <c r="N31" s="84"/>
      <c r="O31" s="84"/>
      <c r="P31" s="84"/>
      <c r="Q31" s="30" t="str">
        <f>IF($H$30="","",
IF(OR($H$30="Corrupción",$H$30="Lavado de Activos",$H$30="Financiación del Terrorismo",$H$30="Corrupción en Trámites, OPAs y Consultas de Acceso a la Información Pública"),"No Aplica",'5. Valoración de Controles'!H31))</f>
        <v/>
      </c>
      <c r="R31" s="30" t="str">
        <f>IF($H$30="","",
IF(OR($H$30="Corrupción",$H$30="Lavado de Activos",$H$30="Financiación del Terrorismo",$H$30="Corrupción en Trámites, OPAs y Consultas de Acceso a la Información Pública"),'6.Valoración Control Corrupción'!E31,"No Aplica"))</f>
        <v/>
      </c>
      <c r="S31" s="30" t="str">
        <f>IF($H$30="","",
IF(OR($H$30="Corrupción",$H$30="Lavado de Activos",$H$30="Financiación del Terrorismo",$H$30="Corrupción en Trámites, OPAs y Consultas de Acceso a la Información Pública"),'6.Valoración Control Corrupción'!F31,"No Aplica"))</f>
        <v/>
      </c>
      <c r="T31" s="30" t="str">
        <f>IF($H$30="","",
IF(OR($H$30="Corrupción",$H$30="Lavado de Activos",$H$30="Financiación del Terrorismo",$H$30="Corrupción en Trámites, OPAs y Consultas de Acceso a la Información Pública"),'6.Valoración Control Corrupción'!G31,"No Aplica"))</f>
        <v/>
      </c>
      <c r="U31" s="30" t="str">
        <f>IF($H$30="","",
IF(OR($H$30="Corrupción",$H$30="Lavado de Activos",$H$30="Financiación del Terrorismo",$H$30="Corrupción en Trámites, OPAs y Consultas de Acceso a la Información Pública"),'6.Valoración Control Corrupción'!H31,"No Aplica"))</f>
        <v/>
      </c>
      <c r="V31" s="30" t="str">
        <f>IF($H$30="","",
IF(OR($H$30="Corrupción",$H$30="Lavado de Activos",$H$30="Financiación del Terrorismo",$H$30="Corrupción en Trámites, OPAs y Consultas de Acceso a la Información Pública"),'6.Valoración Control Corrupción'!I31,"No Aplica"))</f>
        <v/>
      </c>
      <c r="W31" s="30"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31.5" customHeight="1">
      <c r="A32" s="85"/>
      <c r="B32" s="85"/>
      <c r="C32" s="85"/>
      <c r="D32" s="85"/>
      <c r="E32" s="85"/>
      <c r="F32" s="85"/>
      <c r="G32" s="85"/>
      <c r="H32" s="85"/>
      <c r="I32" s="85"/>
      <c r="J32" s="85"/>
      <c r="K32" s="85"/>
      <c r="L32" s="85"/>
      <c r="M32" s="85"/>
      <c r="N32" s="85"/>
      <c r="O32" s="85"/>
      <c r="P32" s="85"/>
      <c r="Q32" s="30" t="str">
        <f>IF($H$30="","",
IF(OR($H$30="Corrupción",$H$30="Lavado de Activos",$H$30="Financiación del Terrorismo",$H$30="Corrupción en Trámites, OPAs y Consultas de Acceso a la Información Pública"),"No Aplica",'5. Valoración de Controles'!H32))</f>
        <v/>
      </c>
      <c r="R32" s="30" t="str">
        <f>IF($H$30="","",
IF(OR($H$30="Corrupción",$H$30="Lavado de Activos",$H$30="Financiación del Terrorismo",$H$30="Corrupción en Trámites, OPAs y Consultas de Acceso a la Información Pública"),'6.Valoración Control Corrupción'!E32,"No Aplica"))</f>
        <v/>
      </c>
      <c r="S32" s="30" t="str">
        <f>IF($H$30="","",
IF(OR($H$30="Corrupción",$H$30="Lavado de Activos",$H$30="Financiación del Terrorismo",$H$30="Corrupción en Trámites, OPAs y Consultas de Acceso a la Información Pública"),'6.Valoración Control Corrupción'!F32,"No Aplica"))</f>
        <v/>
      </c>
      <c r="T32" s="30" t="str">
        <f>IF($H$30="","",
IF(OR($H$30="Corrupción",$H$30="Lavado de Activos",$H$30="Financiación del Terrorismo",$H$30="Corrupción en Trámites, OPAs y Consultas de Acceso a la Información Pública"),'6.Valoración Control Corrupción'!G32,"No Aplica"))</f>
        <v/>
      </c>
      <c r="U32" s="30" t="str">
        <f>IF($H$30="","",
IF(OR($H$30="Corrupción",$H$30="Lavado de Activos",$H$30="Financiación del Terrorismo",$H$30="Corrupción en Trámites, OPAs y Consultas de Acceso a la Información Pública"),'6.Valoración Control Corrupción'!H32,"No Aplica"))</f>
        <v/>
      </c>
      <c r="V32" s="30" t="str">
        <f>IF($H$30="","",
IF(OR($H$30="Corrupción",$H$30="Lavado de Activos",$H$30="Financiación del Terrorismo",$H$30="Corrupción en Trámites, OPAs y Consultas de Acceso a la Información Pública"),'6.Valoración Control Corrupción'!I32,"No Aplica"))</f>
        <v/>
      </c>
      <c r="W32" s="30"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c r="A33" s="91">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7" t="str">
        <f>'2. Identificación del Riesgo'!N33:N35</f>
        <v/>
      </c>
      <c r="O33" s="88" t="str">
        <f>'2. Identificación del Riesgo'!O33:O35</f>
        <v/>
      </c>
      <c r="P33" s="83"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9"/>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4"/>
      <c r="AQ33" s="114"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c r="A34" s="84"/>
      <c r="B34" s="84"/>
      <c r="C34" s="84"/>
      <c r="D34" s="84"/>
      <c r="E34" s="84"/>
      <c r="F34" s="84"/>
      <c r="G34" s="84"/>
      <c r="H34" s="84"/>
      <c r="I34" s="84"/>
      <c r="J34" s="84"/>
      <c r="K34" s="84"/>
      <c r="L34" s="84"/>
      <c r="M34" s="84"/>
      <c r="N34" s="84"/>
      <c r="O34" s="84"/>
      <c r="P34" s="84"/>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c r="A35" s="85"/>
      <c r="B35" s="85"/>
      <c r="C35" s="85"/>
      <c r="D35" s="85"/>
      <c r="E35" s="85"/>
      <c r="F35" s="85"/>
      <c r="G35" s="85"/>
      <c r="H35" s="85"/>
      <c r="I35" s="85"/>
      <c r="J35" s="85"/>
      <c r="K35" s="85"/>
      <c r="L35" s="85"/>
      <c r="M35" s="85"/>
      <c r="N35" s="85"/>
      <c r="O35" s="85"/>
      <c r="P35" s="85"/>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c r="A36" s="91">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7" t="str">
        <f>'2. Identificación del Riesgo'!N36:N38</f>
        <v/>
      </c>
      <c r="O36" s="88" t="str">
        <f>'2. Identificación del Riesgo'!O36:O38</f>
        <v/>
      </c>
      <c r="P36" s="83"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9"/>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4"/>
      <c r="AQ36" s="114"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c r="A37" s="84"/>
      <c r="B37" s="84"/>
      <c r="C37" s="84"/>
      <c r="D37" s="84"/>
      <c r="E37" s="84"/>
      <c r="F37" s="84"/>
      <c r="G37" s="84"/>
      <c r="H37" s="84"/>
      <c r="I37" s="84"/>
      <c r="J37" s="84"/>
      <c r="K37" s="84"/>
      <c r="L37" s="84"/>
      <c r="M37" s="84"/>
      <c r="N37" s="84"/>
      <c r="O37" s="84"/>
      <c r="P37" s="84"/>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c r="A38" s="85"/>
      <c r="B38" s="85"/>
      <c r="C38" s="85"/>
      <c r="D38" s="85"/>
      <c r="E38" s="85"/>
      <c r="F38" s="85"/>
      <c r="G38" s="85"/>
      <c r="H38" s="85"/>
      <c r="I38" s="85"/>
      <c r="J38" s="85"/>
      <c r="K38" s="85"/>
      <c r="L38" s="85"/>
      <c r="M38" s="85"/>
      <c r="N38" s="85"/>
      <c r="O38" s="85"/>
      <c r="P38" s="85"/>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c r="A39" s="91">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7" t="str">
        <f>'2. Identificación del Riesgo'!N39:N41</f>
        <v/>
      </c>
      <c r="O39" s="88" t="str">
        <f>'2. Identificación del Riesgo'!O39:O41</f>
        <v/>
      </c>
      <c r="P39" s="83"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9"/>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4"/>
      <c r="AQ39" s="114"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c r="A40" s="84"/>
      <c r="B40" s="84"/>
      <c r="C40" s="84"/>
      <c r="D40" s="84"/>
      <c r="E40" s="84"/>
      <c r="F40" s="84"/>
      <c r="G40" s="84"/>
      <c r="H40" s="84"/>
      <c r="I40" s="84"/>
      <c r="J40" s="84"/>
      <c r="K40" s="84"/>
      <c r="L40" s="84"/>
      <c r="M40" s="84"/>
      <c r="N40" s="84"/>
      <c r="O40" s="84"/>
      <c r="P40" s="84"/>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c r="A41" s="85"/>
      <c r="B41" s="85"/>
      <c r="C41" s="85"/>
      <c r="D41" s="85"/>
      <c r="E41" s="85"/>
      <c r="F41" s="85"/>
      <c r="G41" s="85"/>
      <c r="H41" s="85"/>
      <c r="I41" s="85"/>
      <c r="J41" s="85"/>
      <c r="K41" s="85"/>
      <c r="L41" s="85"/>
      <c r="M41" s="85"/>
      <c r="N41" s="85"/>
      <c r="O41" s="85"/>
      <c r="P41" s="85"/>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c r="A42" s="91">
        <v>12</v>
      </c>
      <c r="B42" s="86" t="str">
        <f>'2. Identificación del Riesgo'!B42:B44</f>
        <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7" t="str">
        <f>'2. Identificación del Riesgo'!N42:N44</f>
        <v/>
      </c>
      <c r="O42" s="88" t="str">
        <f>'2. Identificación del Riesgo'!O42:O44</f>
        <v/>
      </c>
      <c r="P42" s="83"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9"/>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4"/>
      <c r="AQ42" s="114"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c r="A43" s="84"/>
      <c r="B43" s="84"/>
      <c r="C43" s="84"/>
      <c r="D43" s="84"/>
      <c r="E43" s="84"/>
      <c r="F43" s="84"/>
      <c r="G43" s="84"/>
      <c r="H43" s="84"/>
      <c r="I43" s="84"/>
      <c r="J43" s="84"/>
      <c r="K43" s="84"/>
      <c r="L43" s="84"/>
      <c r="M43" s="84"/>
      <c r="N43" s="84"/>
      <c r="O43" s="84"/>
      <c r="P43" s="84"/>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c r="A44" s="85"/>
      <c r="B44" s="85"/>
      <c r="C44" s="85"/>
      <c r="D44" s="85"/>
      <c r="E44" s="85"/>
      <c r="F44" s="85"/>
      <c r="G44" s="85"/>
      <c r="H44" s="85"/>
      <c r="I44" s="85"/>
      <c r="J44" s="85"/>
      <c r="K44" s="85"/>
      <c r="L44" s="85"/>
      <c r="M44" s="85"/>
      <c r="N44" s="85"/>
      <c r="O44" s="85"/>
      <c r="P44" s="85"/>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c r="A45" s="91">
        <v>13</v>
      </c>
      <c r="B45" s="86" t="str">
        <f>'2. Identificación del Riesgo'!B45:B47</f>
        <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7" t="str">
        <f>'2. Identificación del Riesgo'!N45:N47</f>
        <v/>
      </c>
      <c r="O45" s="88" t="str">
        <f>'2. Identificación del Riesgo'!O45:O47</f>
        <v/>
      </c>
      <c r="P45" s="83"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9"/>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4"/>
      <c r="AQ45" s="114"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c r="A46" s="84"/>
      <c r="B46" s="84"/>
      <c r="C46" s="84"/>
      <c r="D46" s="84"/>
      <c r="E46" s="84"/>
      <c r="F46" s="84"/>
      <c r="G46" s="84"/>
      <c r="H46" s="84"/>
      <c r="I46" s="84"/>
      <c r="J46" s="84"/>
      <c r="K46" s="84"/>
      <c r="L46" s="84"/>
      <c r="M46" s="84"/>
      <c r="N46" s="84"/>
      <c r="O46" s="84"/>
      <c r="P46" s="84"/>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c r="A47" s="85"/>
      <c r="B47" s="85"/>
      <c r="C47" s="85"/>
      <c r="D47" s="85"/>
      <c r="E47" s="85"/>
      <c r="F47" s="85"/>
      <c r="G47" s="85"/>
      <c r="H47" s="85"/>
      <c r="I47" s="85"/>
      <c r="J47" s="85"/>
      <c r="K47" s="85"/>
      <c r="L47" s="85"/>
      <c r="M47" s="85"/>
      <c r="N47" s="85"/>
      <c r="O47" s="85"/>
      <c r="P47" s="85"/>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c r="A48" s="91">
        <v>14</v>
      </c>
      <c r="B48" s="86" t="str">
        <f>'2. Identificación del Riesgo'!B48:B50</f>
        <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7" t="str">
        <f>'2. Identificación del Riesgo'!N48:N50</f>
        <v/>
      </c>
      <c r="O48" s="88" t="str">
        <f>'2. Identificación del Riesgo'!O48:O50</f>
        <v/>
      </c>
      <c r="P48" s="83"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9"/>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4"/>
      <c r="AQ48" s="114"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c r="A49" s="84"/>
      <c r="B49" s="84"/>
      <c r="C49" s="84"/>
      <c r="D49" s="84"/>
      <c r="E49" s="84"/>
      <c r="F49" s="84"/>
      <c r="G49" s="84"/>
      <c r="H49" s="84"/>
      <c r="I49" s="84"/>
      <c r="J49" s="84"/>
      <c r="K49" s="84"/>
      <c r="L49" s="84"/>
      <c r="M49" s="84"/>
      <c r="N49" s="84"/>
      <c r="O49" s="84"/>
      <c r="P49" s="84"/>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c r="A50" s="85"/>
      <c r="B50" s="85"/>
      <c r="C50" s="85"/>
      <c r="D50" s="85"/>
      <c r="E50" s="85"/>
      <c r="F50" s="85"/>
      <c r="G50" s="85"/>
      <c r="H50" s="85"/>
      <c r="I50" s="85"/>
      <c r="J50" s="85"/>
      <c r="K50" s="85"/>
      <c r="L50" s="85"/>
      <c r="M50" s="85"/>
      <c r="N50" s="85"/>
      <c r="O50" s="85"/>
      <c r="P50" s="85"/>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c r="A51" s="91">
        <v>15</v>
      </c>
      <c r="B51" s="86" t="str">
        <f>'2. Identificación del Riesgo'!B51:B53</f>
        <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7" t="str">
        <f>'2. Identificación del Riesgo'!N51:N53</f>
        <v/>
      </c>
      <c r="O51" s="88" t="str">
        <f>'2. Identificación del Riesgo'!O51:O53</f>
        <v/>
      </c>
      <c r="P51" s="83"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9"/>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4"/>
      <c r="AQ51" s="114"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c r="A52" s="84"/>
      <c r="B52" s="84"/>
      <c r="C52" s="84"/>
      <c r="D52" s="84"/>
      <c r="E52" s="84"/>
      <c r="F52" s="84"/>
      <c r="G52" s="84"/>
      <c r="H52" s="84"/>
      <c r="I52" s="84"/>
      <c r="J52" s="84"/>
      <c r="K52" s="84"/>
      <c r="L52" s="84"/>
      <c r="M52" s="84"/>
      <c r="N52" s="84"/>
      <c r="O52" s="84"/>
      <c r="P52" s="84"/>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c r="A53" s="85"/>
      <c r="B53" s="85"/>
      <c r="C53" s="85"/>
      <c r="D53" s="85"/>
      <c r="E53" s="85"/>
      <c r="F53" s="85"/>
      <c r="G53" s="85"/>
      <c r="H53" s="85"/>
      <c r="I53" s="85"/>
      <c r="J53" s="85"/>
      <c r="K53" s="85"/>
      <c r="L53" s="85"/>
      <c r="M53" s="85"/>
      <c r="N53" s="85"/>
      <c r="O53" s="85"/>
      <c r="P53" s="85"/>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c r="A54" s="91">
        <v>16</v>
      </c>
      <c r="B54" s="86" t="str">
        <f>'2. Identificación del Riesgo'!B54:B56</f>
        <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7" t="str">
        <f>'2. Identificación del Riesgo'!N54:N56</f>
        <v/>
      </c>
      <c r="O54" s="88" t="str">
        <f>'2. Identificación del Riesgo'!O54:O56</f>
        <v/>
      </c>
      <c r="P54" s="83"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9"/>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4"/>
      <c r="AQ54" s="114"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c r="A55" s="84"/>
      <c r="B55" s="84"/>
      <c r="C55" s="84"/>
      <c r="D55" s="84"/>
      <c r="E55" s="84"/>
      <c r="F55" s="84"/>
      <c r="G55" s="84"/>
      <c r="H55" s="84"/>
      <c r="I55" s="84"/>
      <c r="J55" s="84"/>
      <c r="K55" s="84"/>
      <c r="L55" s="84"/>
      <c r="M55" s="84"/>
      <c r="N55" s="84"/>
      <c r="O55" s="84"/>
      <c r="P55" s="84"/>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c r="A56" s="85"/>
      <c r="B56" s="85"/>
      <c r="C56" s="85"/>
      <c r="D56" s="85"/>
      <c r="E56" s="85"/>
      <c r="F56" s="85"/>
      <c r="G56" s="85"/>
      <c r="H56" s="85"/>
      <c r="I56" s="85"/>
      <c r="J56" s="85"/>
      <c r="K56" s="85"/>
      <c r="L56" s="85"/>
      <c r="M56" s="85"/>
      <c r="N56" s="85"/>
      <c r="O56" s="85"/>
      <c r="P56" s="85"/>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c r="A57" s="91">
        <v>17</v>
      </c>
      <c r="B57" s="86" t="str">
        <f>'2. Identificación del Riesgo'!B57:B59</f>
        <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7" t="str">
        <f>'2. Identificación del Riesgo'!N57:N59</f>
        <v/>
      </c>
      <c r="O57" s="88" t="str">
        <f>'2. Identificación del Riesgo'!O57:O59</f>
        <v/>
      </c>
      <c r="P57" s="83"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9"/>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4"/>
      <c r="AQ57" s="114"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c r="A58" s="84"/>
      <c r="B58" s="84"/>
      <c r="C58" s="84"/>
      <c r="D58" s="84"/>
      <c r="E58" s="84"/>
      <c r="F58" s="84"/>
      <c r="G58" s="84"/>
      <c r="H58" s="84"/>
      <c r="I58" s="84"/>
      <c r="J58" s="84"/>
      <c r="K58" s="84"/>
      <c r="L58" s="84"/>
      <c r="M58" s="84"/>
      <c r="N58" s="84"/>
      <c r="O58" s="84"/>
      <c r="P58" s="84"/>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c r="A59" s="85"/>
      <c r="B59" s="85"/>
      <c r="C59" s="85"/>
      <c r="D59" s="85"/>
      <c r="E59" s="85"/>
      <c r="F59" s="85"/>
      <c r="G59" s="85"/>
      <c r="H59" s="85"/>
      <c r="I59" s="85"/>
      <c r="J59" s="85"/>
      <c r="K59" s="85"/>
      <c r="L59" s="85"/>
      <c r="M59" s="85"/>
      <c r="N59" s="85"/>
      <c r="O59" s="85"/>
      <c r="P59" s="85"/>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c r="A60" s="91">
        <v>18</v>
      </c>
      <c r="B60" s="86" t="str">
        <f>'2. Identificación del Riesgo'!B60:B62</f>
        <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7" t="str">
        <f>'2. Identificación del Riesgo'!N60:N62</f>
        <v/>
      </c>
      <c r="O60" s="88" t="str">
        <f>'2. Identificación del Riesgo'!O60:O62</f>
        <v/>
      </c>
      <c r="P60" s="83"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9"/>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4"/>
      <c r="AQ60" s="114"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c r="A61" s="84"/>
      <c r="B61" s="84"/>
      <c r="C61" s="84"/>
      <c r="D61" s="84"/>
      <c r="E61" s="84"/>
      <c r="F61" s="84"/>
      <c r="G61" s="84"/>
      <c r="H61" s="84"/>
      <c r="I61" s="84"/>
      <c r="J61" s="84"/>
      <c r="K61" s="84"/>
      <c r="L61" s="84"/>
      <c r="M61" s="84"/>
      <c r="N61" s="84"/>
      <c r="O61" s="84"/>
      <c r="P61" s="84"/>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c r="A62" s="85"/>
      <c r="B62" s="85"/>
      <c r="C62" s="85"/>
      <c r="D62" s="85"/>
      <c r="E62" s="85"/>
      <c r="F62" s="85"/>
      <c r="G62" s="85"/>
      <c r="H62" s="85"/>
      <c r="I62" s="85"/>
      <c r="J62" s="85"/>
      <c r="K62" s="85"/>
      <c r="L62" s="85"/>
      <c r="M62" s="85"/>
      <c r="N62" s="85"/>
      <c r="O62" s="85"/>
      <c r="P62" s="85"/>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c r="A63" s="91">
        <v>19</v>
      </c>
      <c r="B63" s="86" t="str">
        <f>'2. Identificación del Riesgo'!B63:B65</f>
        <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7" t="str">
        <f>'2. Identificación del Riesgo'!N63:N65</f>
        <v/>
      </c>
      <c r="O63" s="88" t="str">
        <f>'2. Identificación del Riesgo'!O63:O65</f>
        <v/>
      </c>
      <c r="P63" s="83"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9"/>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4"/>
      <c r="AQ63" s="114"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c r="A64" s="84"/>
      <c r="B64" s="84"/>
      <c r="C64" s="84"/>
      <c r="D64" s="84"/>
      <c r="E64" s="84"/>
      <c r="F64" s="84"/>
      <c r="G64" s="84"/>
      <c r="H64" s="84"/>
      <c r="I64" s="84"/>
      <c r="J64" s="84"/>
      <c r="K64" s="84"/>
      <c r="L64" s="84"/>
      <c r="M64" s="84"/>
      <c r="N64" s="84"/>
      <c r="O64" s="84"/>
      <c r="P64" s="84"/>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c r="A65" s="85"/>
      <c r="B65" s="85"/>
      <c r="C65" s="85"/>
      <c r="D65" s="85"/>
      <c r="E65" s="85"/>
      <c r="F65" s="85"/>
      <c r="G65" s="85"/>
      <c r="H65" s="85"/>
      <c r="I65" s="85"/>
      <c r="J65" s="85"/>
      <c r="K65" s="85"/>
      <c r="L65" s="85"/>
      <c r="M65" s="85"/>
      <c r="N65" s="85"/>
      <c r="O65" s="85"/>
      <c r="P65" s="85"/>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c r="A66" s="91">
        <v>20</v>
      </c>
      <c r="B66" s="86" t="str">
        <f>'2. Identificación del Riesgo'!B66:B68</f>
        <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7" t="str">
        <f>'2. Identificación del Riesgo'!N66:N68</f>
        <v/>
      </c>
      <c r="O66" s="88" t="str">
        <f>'2. Identificación del Riesgo'!O66:O68</f>
        <v/>
      </c>
      <c r="P66" s="83"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9"/>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4"/>
      <c r="AQ66" s="114"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c r="A67" s="84"/>
      <c r="B67" s="84"/>
      <c r="C67" s="84"/>
      <c r="D67" s="84"/>
      <c r="E67" s="84"/>
      <c r="F67" s="84"/>
      <c r="G67" s="84"/>
      <c r="H67" s="84"/>
      <c r="I67" s="84"/>
      <c r="J67" s="84"/>
      <c r="K67" s="84"/>
      <c r="L67" s="84"/>
      <c r="M67" s="84"/>
      <c r="N67" s="84"/>
      <c r="O67" s="84"/>
      <c r="P67" s="84"/>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c r="A68" s="85"/>
      <c r="B68" s="85"/>
      <c r="C68" s="85"/>
      <c r="D68" s="85"/>
      <c r="E68" s="85"/>
      <c r="F68" s="85"/>
      <c r="G68" s="85"/>
      <c r="H68" s="85"/>
      <c r="I68" s="85"/>
      <c r="J68" s="85"/>
      <c r="K68" s="85"/>
      <c r="L68" s="85"/>
      <c r="M68" s="85"/>
      <c r="N68" s="85"/>
      <c r="O68" s="85"/>
      <c r="P68" s="85"/>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78" priority="1" operator="equal">
      <formula>"Muy Alta"</formula>
    </cfRule>
    <cfRule type="cellIs" dxfId="77" priority="2" operator="equal">
      <formula>"Alta"</formula>
    </cfRule>
    <cfRule type="cellIs" dxfId="76" priority="3" operator="equal">
      <formula>"Media"</formula>
    </cfRule>
    <cfRule type="cellIs" dxfId="75" priority="4" operator="equal">
      <formula>"Baja"</formula>
    </cfRule>
    <cfRule type="cellIs" dxfId="74" priority="5" operator="equal">
      <formula>"Muy Baja"</formula>
    </cfRule>
  </conditionalFormatting>
  <conditionalFormatting sqref="K9:K11">
    <cfRule type="expression" dxfId="73" priority="6">
      <formula>IF($K9="Casi seguro",1,0)</formula>
    </cfRule>
    <cfRule type="expression" dxfId="72" priority="7">
      <formula>IF($K9="Probable",1,0)</formula>
    </cfRule>
    <cfRule type="expression" dxfId="71" priority="8">
      <formula>IF($K9="Posible",1,0)</formula>
    </cfRule>
    <cfRule type="expression" dxfId="70" priority="9">
      <formula>IF($K9="Improbable",1,0)</formula>
    </cfRule>
    <cfRule type="expression" dxfId="69" priority="10">
      <formula>IF($K9="Rara vez",1,0)</formula>
    </cfRule>
  </conditionalFormatting>
  <conditionalFormatting sqref="K12 K15 K18 K21 K24 K27 K30 K33 K36 K39 K42 K45 K48 K51 K54 K57 K60 K63 K66">
    <cfRule type="cellIs" dxfId="68" priority="11" operator="equal">
      <formula>"Muy Alta"</formula>
    </cfRule>
    <cfRule type="cellIs" dxfId="67" priority="12" operator="equal">
      <formula>"Alta"</formula>
    </cfRule>
    <cfRule type="cellIs" dxfId="66" priority="13" operator="equal">
      <formula>"Media"</formula>
    </cfRule>
    <cfRule type="cellIs" dxfId="65" priority="14" operator="equal">
      <formula>"Baja"</formula>
    </cfRule>
    <cfRule type="cellIs" dxfId="64" priority="15" operator="equal">
      <formula>"Muy Baja"</formula>
    </cfRule>
  </conditionalFormatting>
  <conditionalFormatting sqref="K12:K68">
    <cfRule type="expression" dxfId="63" priority="16">
      <formula>IF($K12="Casi seguro",1,0)</formula>
    </cfRule>
    <cfRule type="expression" dxfId="62" priority="17">
      <formula>IF($K12="Probable",1,0)</formula>
    </cfRule>
    <cfRule type="expression" dxfId="61" priority="18">
      <formula>IF($K12="Posible",1,0)</formula>
    </cfRule>
    <cfRule type="expression" dxfId="60" priority="19">
      <formula>IF($K12="Improbable",1,0)</formula>
    </cfRule>
    <cfRule type="expression" dxfId="59" priority="20">
      <formula>IF($K12="Rara vez",1,0)</formula>
    </cfRule>
  </conditionalFormatting>
  <conditionalFormatting sqref="N9">
    <cfRule type="cellIs" dxfId="58" priority="21" operator="equal">
      <formula>"Catastrófico"</formula>
    </cfRule>
    <cfRule type="cellIs" dxfId="57" priority="22" operator="equal">
      <formula>"Mayor"</formula>
    </cfRule>
    <cfRule type="cellIs" dxfId="56" priority="23" operator="equal">
      <formula>"Moderado"</formula>
    </cfRule>
    <cfRule type="cellIs" dxfId="55" priority="24" operator="equal">
      <formula>"Menor"</formula>
    </cfRule>
    <cfRule type="cellIs" dxfId="54" priority="25" operator="equal">
      <formula>"Leve"</formula>
    </cfRule>
  </conditionalFormatting>
  <conditionalFormatting sqref="N12 N15 N18 N21 N24 N27 N30 N33 N36 N39 N42 N45 N48 N51 N54 N57 N60 N63 N66">
    <cfRule type="cellIs" dxfId="53" priority="26" operator="equal">
      <formula>"Catastrófico"</formula>
    </cfRule>
    <cfRule type="cellIs" dxfId="52" priority="27" operator="equal">
      <formula>"Mayor"</formula>
    </cfRule>
    <cfRule type="cellIs" dxfId="51" priority="28" operator="equal">
      <formula>"Moderado"</formula>
    </cfRule>
    <cfRule type="cellIs" dxfId="50" priority="29" operator="equal">
      <formula>"Menor"</formula>
    </cfRule>
    <cfRule type="cellIs" dxfId="49" priority="30" operator="equal">
      <formula>"Leve"</formula>
    </cfRule>
  </conditionalFormatting>
  <conditionalFormatting sqref="P9">
    <cfRule type="cellIs" dxfId="48" priority="31" operator="equal">
      <formula>"Extremo"</formula>
    </cfRule>
    <cfRule type="cellIs" dxfId="47" priority="32" operator="equal">
      <formula>"Alto"</formula>
    </cfRule>
    <cfRule type="cellIs" dxfId="46" priority="33" operator="equal">
      <formula>"Moderado"</formula>
    </cfRule>
    <cfRule type="cellIs" dxfId="45" priority="34" operator="equal">
      <formula>"Bajo"</formula>
    </cfRule>
  </conditionalFormatting>
  <conditionalFormatting sqref="P12 P15 P18 P21 P24 P27 P30 P33 P36 P39 P42 P45 P48 P51 P54 P57 P60 P63 P66">
    <cfRule type="cellIs" dxfId="44" priority="35" operator="equal">
      <formula>"Extremo"</formula>
    </cfRule>
    <cfRule type="cellIs" dxfId="43" priority="36" operator="equal">
      <formula>"Alto"</formula>
    </cfRule>
    <cfRule type="cellIs" dxfId="42" priority="37" operator="equal">
      <formula>"Moderado"</formula>
    </cfRule>
    <cfRule type="cellIs" dxfId="41" priority="38" operator="equal">
      <formula>"Bajo"</formula>
    </cfRule>
  </conditionalFormatting>
  <conditionalFormatting sqref="AH9">
    <cfRule type="cellIs" dxfId="40" priority="39" operator="equal">
      <formula>"Muy Alta"</formula>
    </cfRule>
    <cfRule type="cellIs" dxfId="39" priority="40" operator="equal">
      <formula>"Alta"</formula>
    </cfRule>
    <cfRule type="cellIs" dxfId="38" priority="41" operator="equal">
      <formula>"Media"</formula>
    </cfRule>
    <cfRule type="cellIs" dxfId="37" priority="42" operator="equal">
      <formula>"Baja"</formula>
    </cfRule>
    <cfRule type="cellIs" dxfId="36" priority="43" operator="equal">
      <formula>"Muy Baja"</formula>
    </cfRule>
  </conditionalFormatting>
  <conditionalFormatting sqref="AH9:AH11">
    <cfRule type="expression" dxfId="35" priority="44">
      <formula>IF($AH9="Casi seguro",1,0)</formula>
    </cfRule>
    <cfRule type="expression" dxfId="34" priority="45">
      <formula>IF($AH9="Probable",1,0)</formula>
    </cfRule>
    <cfRule type="expression" dxfId="33" priority="46">
      <formula>IF($AH9="Posible",1,0)</formula>
    </cfRule>
    <cfRule type="expression" dxfId="32" priority="47">
      <formula>IF($AH9="Improbable",1,0)</formula>
    </cfRule>
    <cfRule type="expression" dxfId="31" priority="48">
      <formula>IF($AH9="Rara vez",1,0)</formula>
    </cfRule>
  </conditionalFormatting>
  <conditionalFormatting sqref="AH12 AH15 AH18 AH21 AH24 AH27 AH30 AH33 AH36 AH39 AH42 AH45 AH48 AH51 AH54 AH57 AH60 AH63 AH66">
    <cfRule type="cellIs" dxfId="30" priority="49" operator="equal">
      <formula>"Muy Alta"</formula>
    </cfRule>
    <cfRule type="cellIs" dxfId="29" priority="50" operator="equal">
      <formula>"Alta"</formula>
    </cfRule>
    <cfRule type="cellIs" dxfId="28" priority="51" operator="equal">
      <formula>"Media"</formula>
    </cfRule>
    <cfRule type="cellIs" dxfId="27" priority="52" operator="equal">
      <formula>"Baja"</formula>
    </cfRule>
    <cfRule type="cellIs" dxfId="26" priority="53" operator="equal">
      <formula>"Muy Baja"</formula>
    </cfRule>
  </conditionalFormatting>
  <conditionalFormatting sqref="AH12:AH68">
    <cfRule type="expression" dxfId="25" priority="54">
      <formula>IF($AH12="Casi seguro",1,0)</formula>
    </cfRule>
    <cfRule type="expression" dxfId="24" priority="55">
      <formula>IF($AH12="Probable",1,0)</formula>
    </cfRule>
    <cfRule type="expression" dxfId="23" priority="56">
      <formula>IF($AH12="Posible",1,0)</formula>
    </cfRule>
    <cfRule type="expression" dxfId="22" priority="57">
      <formula>IF($AH12="Improbable",1,0)</formula>
    </cfRule>
    <cfRule type="expression" dxfId="21" priority="58">
      <formula>IF($AH12="Rara vez",1,0)</formula>
    </cfRule>
  </conditionalFormatting>
  <conditionalFormatting sqref="AJ9">
    <cfRule type="cellIs" dxfId="20" priority="59" operator="equal">
      <formula>"Catastrófico"</formula>
    </cfRule>
    <cfRule type="cellIs" dxfId="19" priority="60" operator="equal">
      <formula>"Mayor"</formula>
    </cfRule>
    <cfRule type="cellIs" dxfId="18" priority="61" operator="equal">
      <formula>"Moderado"</formula>
    </cfRule>
    <cfRule type="cellIs" dxfId="17" priority="62" operator="equal">
      <formula>"Menor"</formula>
    </cfRule>
    <cfRule type="cellIs" dxfId="16" priority="63" operator="equal">
      <formula>"Leve"</formula>
    </cfRule>
  </conditionalFormatting>
  <conditionalFormatting sqref="AJ12 AJ15 AJ18 AJ21 AJ24 AJ27 AJ30 AJ33 AJ36 AJ39 AJ42 AJ45 AJ48 AJ51 AJ54 AJ57 AJ60 AJ63 AJ66">
    <cfRule type="cellIs" dxfId="15" priority="64" operator="equal">
      <formula>"Catastrófico"</formula>
    </cfRule>
    <cfRule type="cellIs" dxfId="14" priority="65" operator="equal">
      <formula>"Mayor"</formula>
    </cfRule>
    <cfRule type="cellIs" dxfId="13" priority="66" operator="equal">
      <formula>"Moderado"</formula>
    </cfRule>
    <cfRule type="cellIs" dxfId="12" priority="67" operator="equal">
      <formula>"Menor"</formula>
    </cfRule>
    <cfRule type="cellIs" dxfId="11" priority="68" operator="equal">
      <formula>"Leve"</formula>
    </cfRule>
  </conditionalFormatting>
  <conditionalFormatting sqref="AL9">
    <cfRule type="cellIs" dxfId="10" priority="69" operator="equal">
      <formula>"Extremo"</formula>
    </cfRule>
    <cfRule type="cellIs" dxfId="9" priority="70" operator="equal">
      <formula>"Alto"</formula>
    </cfRule>
    <cfRule type="cellIs" dxfId="8" priority="71" operator="equal">
      <formula>"Moderado"</formula>
    </cfRule>
    <cfRule type="cellIs" dxfId="7" priority="72" operator="equal">
      <formula>"Bajo"</formula>
    </cfRule>
  </conditionalFormatting>
  <conditionalFormatting sqref="AL12 AL15 AL18 AL21 AL24 AL27 AL30 AL33 AL36 AL39 AL42 AL45 AL48 AL51 AL54 AL57 AL60 AL63 AL66">
    <cfRule type="cellIs" dxfId="6" priority="73" operator="equal">
      <formula>"Extremo"</formula>
    </cfRule>
    <cfRule type="cellIs" dxfId="5" priority="74" operator="equal">
      <formula>"Alto"</formula>
    </cfRule>
    <cfRule type="cellIs" dxfId="4" priority="75" operator="equal">
      <formula>"Moderado"</formula>
    </cfRule>
    <cfRule type="cellIs" dxfId="3" priority="76" operator="equal">
      <formula>"Bajo"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topLeftCell="A14" zoomScale="80" zoomScaleNormal="80" workbookViewId="0">
      <selection activeCell="E24" sqref="E24:E26"/>
    </sheetView>
  </sheetViews>
  <sheetFormatPr baseColWidth="10" defaultColWidth="14.42578125" defaultRowHeight="15" customHeight="1"/>
  <cols>
    <col min="1" max="1" width="4" customWidth="1"/>
    <col min="2" max="2" width="19" customWidth="1"/>
    <col min="3" max="3" width="40.28515625" customWidth="1"/>
    <col min="4" max="4" width="29.28515625" customWidth="1"/>
    <col min="5" max="5" width="53.5703125" customWidth="1"/>
    <col min="6" max="6" width="8.5703125" customWidth="1"/>
    <col min="7" max="8" width="27.85546875" customWidth="1"/>
    <col min="9" max="9" width="23.7109375" customWidth="1"/>
    <col min="10" max="10" width="58.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50"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2" t="s">
        <v>338</v>
      </c>
      <c r="AC1" s="59"/>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2" t="s">
        <v>339</v>
      </c>
      <c r="AC2" s="59"/>
      <c r="AD2" s="3"/>
      <c r="AE2" s="3"/>
      <c r="AF2" s="3"/>
      <c r="AG2" s="3"/>
      <c r="AH2" s="3"/>
      <c r="AI2" s="3"/>
      <c r="AJ2" s="3"/>
      <c r="AK2" s="3"/>
      <c r="AL2" s="3"/>
      <c r="AM2" s="3"/>
      <c r="AN2" s="3"/>
      <c r="AO2" s="3"/>
      <c r="AP2" s="3"/>
      <c r="AQ2" s="3"/>
      <c r="AR2" s="3"/>
    </row>
    <row r="3" spans="1:44" ht="16.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2" t="s">
        <v>340</v>
      </c>
      <c r="AC3" s="59"/>
      <c r="AD3" s="3"/>
      <c r="AE3" s="3"/>
      <c r="AF3" s="3"/>
      <c r="AG3" s="3"/>
      <c r="AH3" s="3"/>
      <c r="AI3" s="3"/>
      <c r="AJ3" s="3"/>
      <c r="AK3" s="3"/>
      <c r="AL3" s="3"/>
      <c r="AM3" s="3"/>
      <c r="AN3" s="3"/>
      <c r="AO3" s="3"/>
      <c r="AP3" s="3"/>
      <c r="AQ3" s="3"/>
      <c r="AR3" s="3"/>
    </row>
    <row r="4" spans="1:44" ht="16.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2" t="s">
        <v>341</v>
      </c>
      <c r="AC4" s="59"/>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9" t="s">
        <v>100</v>
      </c>
      <c r="B6" s="58"/>
      <c r="C6" s="58"/>
      <c r="D6" s="110"/>
      <c r="E6" s="32" t="s">
        <v>319</v>
      </c>
      <c r="F6" s="126" t="s">
        <v>505</v>
      </c>
      <c r="G6" s="58"/>
      <c r="H6" s="58"/>
      <c r="I6" s="58"/>
      <c r="J6" s="58"/>
      <c r="K6" s="58"/>
      <c r="L6" s="58"/>
      <c r="M6" s="59"/>
      <c r="N6" s="126" t="s">
        <v>506</v>
      </c>
      <c r="O6" s="58"/>
      <c r="P6" s="58"/>
      <c r="Q6" s="58"/>
      <c r="R6" s="58"/>
      <c r="S6" s="58"/>
      <c r="T6" s="58"/>
      <c r="U6" s="59"/>
      <c r="V6" s="126" t="s">
        <v>507</v>
      </c>
      <c r="W6" s="58"/>
      <c r="X6" s="58"/>
      <c r="Y6" s="58"/>
      <c r="Z6" s="58"/>
      <c r="AA6" s="58"/>
      <c r="AB6" s="58"/>
      <c r="AC6" s="59"/>
      <c r="AD6" s="3"/>
      <c r="AE6" s="3"/>
      <c r="AF6" s="3"/>
      <c r="AG6" s="3"/>
      <c r="AH6" s="3"/>
      <c r="AI6" s="3"/>
      <c r="AJ6" s="3"/>
      <c r="AK6" s="3"/>
      <c r="AL6" s="3"/>
      <c r="AM6" s="3"/>
      <c r="AN6" s="3"/>
      <c r="AO6" s="3"/>
      <c r="AP6" s="3"/>
      <c r="AQ6" s="3"/>
      <c r="AR6" s="3"/>
    </row>
    <row r="7" spans="1:44" ht="27.75" customHeight="1">
      <c r="A7" s="129" t="s">
        <v>98</v>
      </c>
      <c r="B7" s="93" t="s">
        <v>99</v>
      </c>
      <c r="C7" s="94" t="s">
        <v>107</v>
      </c>
      <c r="D7" s="130" t="s">
        <v>108</v>
      </c>
      <c r="E7" s="132" t="s">
        <v>342</v>
      </c>
      <c r="F7" s="127" t="s">
        <v>343</v>
      </c>
      <c r="G7" s="58"/>
      <c r="H7" s="58"/>
      <c r="I7" s="59"/>
      <c r="J7" s="33" t="s">
        <v>344</v>
      </c>
      <c r="K7" s="128" t="s">
        <v>345</v>
      </c>
      <c r="L7" s="58"/>
      <c r="M7" s="59"/>
      <c r="N7" s="127" t="s">
        <v>343</v>
      </c>
      <c r="O7" s="58"/>
      <c r="P7" s="58"/>
      <c r="Q7" s="59"/>
      <c r="R7" s="33" t="s">
        <v>344</v>
      </c>
      <c r="S7" s="128" t="s">
        <v>345</v>
      </c>
      <c r="T7" s="58"/>
      <c r="U7" s="59"/>
      <c r="V7" s="127" t="s">
        <v>343</v>
      </c>
      <c r="W7" s="58"/>
      <c r="X7" s="58"/>
      <c r="Y7" s="59"/>
      <c r="Z7" s="33" t="s">
        <v>344</v>
      </c>
      <c r="AA7" s="128" t="s">
        <v>345</v>
      </c>
      <c r="AB7" s="58"/>
      <c r="AC7" s="59"/>
      <c r="AD7" s="3"/>
      <c r="AE7" s="3"/>
      <c r="AF7" s="3"/>
      <c r="AG7" s="3"/>
      <c r="AH7" s="3"/>
      <c r="AI7" s="3"/>
      <c r="AJ7" s="3"/>
      <c r="AK7" s="3"/>
      <c r="AL7" s="3"/>
      <c r="AM7" s="3"/>
      <c r="AN7" s="3"/>
      <c r="AO7" s="3"/>
      <c r="AP7" s="3"/>
      <c r="AQ7" s="3"/>
      <c r="AR7" s="3"/>
    </row>
    <row r="8" spans="1:44" ht="30.75" customHeight="1">
      <c r="A8" s="85"/>
      <c r="B8" s="85"/>
      <c r="C8" s="85"/>
      <c r="D8" s="131"/>
      <c r="E8" s="131"/>
      <c r="F8" s="34" t="s">
        <v>346</v>
      </c>
      <c r="G8" s="34" t="s">
        <v>347</v>
      </c>
      <c r="H8" s="34" t="s">
        <v>348</v>
      </c>
      <c r="I8" s="34" t="s">
        <v>349</v>
      </c>
      <c r="J8" s="33" t="s">
        <v>350</v>
      </c>
      <c r="K8" s="35" t="s">
        <v>346</v>
      </c>
      <c r="L8" s="35" t="s">
        <v>351</v>
      </c>
      <c r="M8" s="35" t="s">
        <v>352</v>
      </c>
      <c r="N8" s="34" t="s">
        <v>346</v>
      </c>
      <c r="O8" s="34" t="s">
        <v>347</v>
      </c>
      <c r="P8" s="34" t="s">
        <v>348</v>
      </c>
      <c r="Q8" s="34" t="s">
        <v>349</v>
      </c>
      <c r="R8" s="33" t="s">
        <v>350</v>
      </c>
      <c r="S8" s="35" t="s">
        <v>346</v>
      </c>
      <c r="T8" s="35" t="s">
        <v>351</v>
      </c>
      <c r="U8" s="35" t="s">
        <v>352</v>
      </c>
      <c r="V8" s="34" t="s">
        <v>346</v>
      </c>
      <c r="W8" s="34" t="s">
        <v>347</v>
      </c>
      <c r="X8" s="34" t="s">
        <v>348</v>
      </c>
      <c r="Y8" s="34" t="s">
        <v>349</v>
      </c>
      <c r="Z8" s="33" t="s">
        <v>350</v>
      </c>
      <c r="AA8" s="35" t="s">
        <v>346</v>
      </c>
      <c r="AB8" s="35" t="s">
        <v>351</v>
      </c>
      <c r="AC8" s="35" t="s">
        <v>352</v>
      </c>
      <c r="AD8" s="16"/>
      <c r="AE8" s="16"/>
      <c r="AF8" s="16"/>
      <c r="AG8" s="16"/>
      <c r="AH8" s="16"/>
      <c r="AI8" s="16"/>
      <c r="AJ8" s="16"/>
      <c r="AK8" s="16"/>
      <c r="AL8" s="16"/>
      <c r="AM8" s="16"/>
      <c r="AN8" s="16"/>
      <c r="AO8" s="16"/>
      <c r="AP8" s="16"/>
      <c r="AQ8" s="16"/>
      <c r="AR8" s="16"/>
    </row>
    <row r="9" spans="1:44" ht="16.5" customHeight="1">
      <c r="A9" s="91">
        <v>1</v>
      </c>
      <c r="B9" s="105" t="str">
        <f>IF('2. Identificación del Riesgo'!B9:B11="","",'2. Identificación del Riesgo'!B9:B11)</f>
        <v>Manejo de Emergencias y Desastres</v>
      </c>
      <c r="C9" s="86" t="str">
        <f>IF('2. Identificación del Riesgo'!G9:G11="","",'2. Identificación del Riesgo'!G9:G11)</f>
        <v>Posibilidad de afectación reputacional por el uso  de los elementos del CDLyR para actividades contrarias al objeto que fueron adquiridos para el favorecimiento de un tercero, dedibo a deficiencias en la información y debilidades en el control de la salida de los elementos</v>
      </c>
      <c r="D9" s="86" t="str">
        <f>IF('2. Identificación del Riesgo'!H9:H11="","",'2. Identificación del Riesgo'!H9:H11)</f>
        <v>Corrupción</v>
      </c>
      <c r="E9" s="118" t="str">
        <f>IF('7. Mapa de Riesgos General'!AO9:AO11="","",'7. Mapa de Riesgos General'!AO9:AO11)</f>
        <v>Realizar la revisión del procedimiento con el fin de identificar y documentar las mejoras para el fortalecimiento de los controles existentes.</v>
      </c>
      <c r="F9" s="123"/>
      <c r="G9" s="125"/>
      <c r="H9" s="125"/>
      <c r="I9" s="125"/>
      <c r="J9" s="124"/>
      <c r="K9" s="123"/>
      <c r="L9" s="122"/>
      <c r="M9" s="122"/>
      <c r="N9" s="123"/>
      <c r="O9" s="125"/>
      <c r="P9" s="125"/>
      <c r="Q9" s="125"/>
      <c r="R9" s="122"/>
      <c r="S9" s="123"/>
      <c r="T9" s="122"/>
      <c r="U9" s="122"/>
      <c r="V9" s="123"/>
      <c r="W9" s="125"/>
      <c r="X9" s="125"/>
      <c r="Y9" s="125"/>
      <c r="Z9" s="122"/>
      <c r="AA9" s="123"/>
      <c r="AB9" s="122"/>
      <c r="AC9" s="122"/>
      <c r="AD9" s="17"/>
      <c r="AE9" s="17"/>
      <c r="AF9" s="17"/>
      <c r="AG9" s="17"/>
      <c r="AH9" s="17"/>
      <c r="AI9" s="17"/>
      <c r="AJ9" s="17"/>
      <c r="AK9" s="17"/>
      <c r="AL9" s="17"/>
      <c r="AM9" s="17"/>
      <c r="AN9" s="17"/>
      <c r="AO9" s="17"/>
      <c r="AP9" s="17"/>
      <c r="AQ9" s="17"/>
      <c r="AR9" s="17"/>
    </row>
    <row r="10" spans="1:44" ht="16.5" customHeight="1">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84"/>
      <c r="AB10" s="84"/>
      <c r="AC10" s="84"/>
      <c r="AD10" s="3"/>
      <c r="AE10" s="3"/>
      <c r="AF10" s="3"/>
      <c r="AG10" s="3"/>
      <c r="AH10" s="3"/>
      <c r="AI10" s="3"/>
      <c r="AJ10" s="3"/>
      <c r="AK10" s="3"/>
      <c r="AL10" s="3"/>
      <c r="AM10" s="3"/>
      <c r="AN10" s="3"/>
      <c r="AO10" s="3"/>
      <c r="AP10" s="3"/>
      <c r="AQ10" s="3"/>
      <c r="AR10" s="3"/>
    </row>
    <row r="11" spans="1:44" ht="43.5"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85"/>
      <c r="AB11" s="85"/>
      <c r="AC11" s="85"/>
      <c r="AD11" s="3"/>
      <c r="AE11" s="3"/>
      <c r="AF11" s="3"/>
      <c r="AG11" s="3"/>
      <c r="AH11" s="3"/>
      <c r="AI11" s="3"/>
      <c r="AJ11" s="3"/>
      <c r="AK11" s="3"/>
      <c r="AL11" s="3"/>
      <c r="AM11" s="3"/>
      <c r="AN11" s="3"/>
      <c r="AO11" s="3"/>
      <c r="AP11" s="3"/>
      <c r="AQ11" s="3"/>
      <c r="AR11" s="3"/>
    </row>
    <row r="12" spans="1:44" ht="16.5" customHeight="1">
      <c r="A12" s="91">
        <v>2</v>
      </c>
      <c r="B12" s="105" t="str">
        <f>IF('2. Identificación del Riesgo'!B12:B14="","",'2. Identificación del Riesgo'!B12:B14)</f>
        <v>Manejo de Emergencias y Desastres</v>
      </c>
      <c r="C12" s="86" t="str">
        <f>IF('2. Identificación del Riesgo'!G12:G14="","",'2. Identificación del Riesgo'!G12:G14)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86" t="str">
        <f>IF('2. Identificación del Riesgo'!H12:H14="","",'2. Identificación del Riesgo'!H12:H14)</f>
        <v>Corrupción</v>
      </c>
      <c r="E12" s="118" t="str">
        <f>IF('7. Mapa de Riesgos General'!AO12:AO14="","",'7. Mapa de Riesgos General'!AO12:AO14)</f>
        <v>Realizar la revisión del procedimiento con el fin de identificar y documentar las mejoras para el fortalecimiento de los controles existentes.</v>
      </c>
      <c r="F12" s="88"/>
      <c r="G12" s="119"/>
      <c r="H12" s="119"/>
      <c r="I12" s="119"/>
      <c r="J12" s="121"/>
      <c r="K12" s="88"/>
      <c r="L12" s="122"/>
      <c r="M12" s="120"/>
      <c r="N12" s="123"/>
      <c r="O12" s="125"/>
      <c r="P12" s="125"/>
      <c r="Q12" s="125"/>
      <c r="R12" s="120"/>
      <c r="S12" s="88"/>
      <c r="T12" s="120"/>
      <c r="U12" s="120"/>
      <c r="V12" s="88"/>
      <c r="W12" s="119"/>
      <c r="X12" s="125"/>
      <c r="Y12" s="125"/>
      <c r="Z12" s="120"/>
      <c r="AA12" s="88"/>
      <c r="AB12" s="120"/>
      <c r="AC12" s="122"/>
      <c r="AD12" s="3"/>
      <c r="AE12" s="3"/>
      <c r="AF12" s="3"/>
      <c r="AG12" s="3"/>
      <c r="AH12" s="3"/>
      <c r="AI12" s="3"/>
      <c r="AJ12" s="3"/>
      <c r="AK12" s="3"/>
      <c r="AL12" s="3"/>
      <c r="AM12" s="3"/>
      <c r="AN12" s="3"/>
      <c r="AO12" s="3"/>
      <c r="AP12" s="3"/>
      <c r="AQ12" s="3"/>
      <c r="AR12" s="3"/>
    </row>
    <row r="13" spans="1:44" ht="16.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84"/>
      <c r="AB13" s="84"/>
      <c r="AC13" s="84"/>
      <c r="AD13" s="3"/>
      <c r="AE13" s="3"/>
      <c r="AF13" s="3"/>
      <c r="AG13" s="3"/>
      <c r="AH13" s="3"/>
      <c r="AI13" s="3"/>
      <c r="AJ13" s="3"/>
      <c r="AK13" s="3"/>
      <c r="AL13" s="3"/>
      <c r="AM13" s="3"/>
      <c r="AN13" s="3"/>
      <c r="AO13" s="3"/>
      <c r="AP13" s="3"/>
      <c r="AQ13" s="3"/>
      <c r="AR13" s="3"/>
    </row>
    <row r="14" spans="1:44" ht="39"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85"/>
      <c r="AB14" s="85"/>
      <c r="AC14" s="85"/>
      <c r="AD14" s="3"/>
      <c r="AE14" s="3"/>
      <c r="AF14" s="3"/>
      <c r="AG14" s="3"/>
      <c r="AH14" s="3"/>
      <c r="AI14" s="3"/>
      <c r="AJ14" s="3"/>
      <c r="AK14" s="3"/>
      <c r="AL14" s="3"/>
      <c r="AM14" s="3"/>
      <c r="AN14" s="3"/>
      <c r="AO14" s="3"/>
      <c r="AP14" s="3"/>
      <c r="AQ14" s="3"/>
      <c r="AR14" s="3"/>
    </row>
    <row r="15" spans="1:44" ht="25.5" customHeight="1">
      <c r="A15" s="91">
        <v>3</v>
      </c>
      <c r="B15" s="105" t="str">
        <f>IF('2. Identificación del Riesgo'!B15:B17="","",'2. Identificación del Riesgo'!B15:B17)</f>
        <v>Manejo de Emergencias y Desastres</v>
      </c>
      <c r="C15" s="86" t="str">
        <f>IF('2. Identificación del Riesgo'!G15:G17="","",'2. Identificación del Riesgo'!G15:G17)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86" t="str">
        <f>IF('2. Identificación del Riesgo'!H15:H17="","",'2. Identificación del Riesgo'!H15:H17)</f>
        <v>Corrupción en Trámites, OPAs y Consultas de Acceso a la Información Pública</v>
      </c>
      <c r="E15" s="118" t="str">
        <f>IF('7. Mapa de Riesgos General'!AO15:AO17="","",'7. Mapa de Riesgos General'!AO15:AO17)</f>
        <v>Realizar la revisión del procedimiento con el fin de identificar y documentar las mejoras para el fortalecimiento de los controles existentes.</v>
      </c>
      <c r="F15" s="88"/>
      <c r="G15" s="119"/>
      <c r="H15" s="119"/>
      <c r="I15" s="119"/>
      <c r="J15" s="121"/>
      <c r="K15" s="88"/>
      <c r="L15" s="122"/>
      <c r="M15" s="120"/>
      <c r="N15" s="123"/>
      <c r="O15" s="125"/>
      <c r="P15" s="125"/>
      <c r="Q15" s="125"/>
      <c r="R15" s="120"/>
      <c r="S15" s="88"/>
      <c r="T15" s="120"/>
      <c r="U15" s="120"/>
      <c r="V15" s="88"/>
      <c r="W15" s="119"/>
      <c r="X15" s="125"/>
      <c r="Y15" s="125"/>
      <c r="Z15" s="120"/>
      <c r="AA15" s="88"/>
      <c r="AB15" s="120"/>
      <c r="AC15" s="122"/>
      <c r="AD15" s="3"/>
      <c r="AE15" s="3"/>
      <c r="AF15" s="3"/>
      <c r="AG15" s="3"/>
      <c r="AH15" s="3"/>
      <c r="AI15" s="3"/>
      <c r="AJ15" s="3"/>
      <c r="AK15" s="3"/>
      <c r="AL15" s="3"/>
      <c r="AM15" s="3"/>
      <c r="AN15" s="3"/>
      <c r="AO15" s="3"/>
      <c r="AP15" s="3"/>
      <c r="AQ15" s="3"/>
      <c r="AR15" s="3"/>
    </row>
    <row r="16" spans="1:44" ht="25.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3"/>
      <c r="AE16" s="3"/>
      <c r="AF16" s="3"/>
      <c r="AG16" s="3"/>
      <c r="AH16" s="3"/>
      <c r="AI16" s="3"/>
      <c r="AJ16" s="3"/>
      <c r="AK16" s="3"/>
      <c r="AL16" s="3"/>
      <c r="AM16" s="3"/>
      <c r="AN16" s="3"/>
      <c r="AO16" s="3"/>
      <c r="AP16" s="3"/>
      <c r="AQ16" s="3"/>
      <c r="AR16" s="3"/>
    </row>
    <row r="17" spans="1:44" ht="51.7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3"/>
      <c r="AE17" s="3"/>
      <c r="AF17" s="3"/>
      <c r="AG17" s="3"/>
      <c r="AH17" s="3"/>
      <c r="AI17" s="3"/>
      <c r="AJ17" s="3"/>
      <c r="AK17" s="3"/>
      <c r="AL17" s="3"/>
      <c r="AM17" s="3"/>
      <c r="AN17" s="3"/>
      <c r="AO17" s="3"/>
      <c r="AP17" s="3"/>
      <c r="AQ17" s="3"/>
      <c r="AR17" s="3"/>
    </row>
    <row r="18" spans="1:44" ht="20.25" customHeight="1">
      <c r="A18" s="91">
        <v>4</v>
      </c>
      <c r="B18" s="105" t="str">
        <f>IF('2. Identificación del Riesgo'!B18:B20="","",'2. Identificación del Riesgo'!B18:B20)</f>
        <v>Manejo de Emergencias y Desastres</v>
      </c>
      <c r="C18" s="86" t="str">
        <f>IF('2. Identificación del Riesgo'!G18:G20="","",'2. Identificación del Riesgo'!G18:G20)</f>
        <v>Posibilidad de afectación reputacional por el incumplimiento de las actividades establecidas en el plan de acción, debido a la debilidad en el seguimiento a los compromisos</v>
      </c>
      <c r="D18" s="86" t="str">
        <f>IF('2. Identificación del Riesgo'!H18:H20="","",'2. Identificación del Riesgo'!H18:H20)</f>
        <v>Estratégico</v>
      </c>
      <c r="E18" s="118" t="str">
        <f>IF('7. Mapa de Riesgos General'!AO18:AO20="","",'7. Mapa de Riesgos General'!AO18:AO20)</f>
        <v/>
      </c>
      <c r="F18" s="86"/>
      <c r="G18" s="119"/>
      <c r="H18" s="120"/>
      <c r="I18" s="119"/>
      <c r="J18" s="120"/>
      <c r="K18" s="88"/>
      <c r="L18" s="120"/>
      <c r="M18" s="120"/>
      <c r="N18" s="123"/>
      <c r="O18" s="125"/>
      <c r="P18" s="122"/>
      <c r="Q18" s="122"/>
      <c r="R18" s="120"/>
      <c r="S18" s="88"/>
      <c r="T18" s="120"/>
      <c r="U18" s="120"/>
      <c r="V18" s="88"/>
      <c r="W18" s="119"/>
      <c r="X18" s="122"/>
      <c r="Y18" s="122"/>
      <c r="Z18" s="120"/>
      <c r="AA18" s="88"/>
      <c r="AB18" s="120"/>
      <c r="AC18" s="120"/>
      <c r="AD18" s="3"/>
      <c r="AE18" s="3"/>
      <c r="AF18" s="3"/>
      <c r="AG18" s="3"/>
      <c r="AH18" s="3"/>
      <c r="AI18" s="3"/>
      <c r="AJ18" s="3"/>
      <c r="AK18" s="3"/>
      <c r="AL18" s="3"/>
      <c r="AM18" s="3"/>
      <c r="AN18" s="3"/>
      <c r="AO18" s="3"/>
      <c r="AP18" s="3"/>
      <c r="AQ18" s="3"/>
      <c r="AR18" s="3"/>
    </row>
    <row r="19" spans="1:44" ht="20.2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84"/>
      <c r="AB19" s="84"/>
      <c r="AC19" s="84"/>
      <c r="AD19" s="3"/>
      <c r="AE19" s="3"/>
      <c r="AF19" s="3"/>
      <c r="AG19" s="3"/>
      <c r="AH19" s="3"/>
      <c r="AI19" s="3"/>
      <c r="AJ19" s="3"/>
      <c r="AK19" s="3"/>
      <c r="AL19" s="3"/>
      <c r="AM19" s="3"/>
      <c r="AN19" s="3"/>
      <c r="AO19" s="3"/>
      <c r="AP19" s="3"/>
      <c r="AQ19" s="3"/>
      <c r="AR19" s="3"/>
    </row>
    <row r="20" spans="1:44" ht="20.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3"/>
      <c r="AE20" s="3"/>
      <c r="AF20" s="3"/>
      <c r="AG20" s="3"/>
      <c r="AH20" s="3"/>
      <c r="AI20" s="3"/>
      <c r="AJ20" s="3"/>
      <c r="AK20" s="3"/>
      <c r="AL20" s="3"/>
      <c r="AM20" s="3"/>
      <c r="AN20" s="3"/>
      <c r="AO20" s="3"/>
      <c r="AP20" s="3"/>
      <c r="AQ20" s="3"/>
      <c r="AR20" s="3"/>
    </row>
    <row r="21" spans="1:44" ht="22.5" customHeight="1">
      <c r="A21" s="91">
        <v>5</v>
      </c>
      <c r="B21" s="105" t="str">
        <f>IF('2. Identificación del Riesgo'!B21:B23="","",'2. Identificación del Riesgo'!B21:B23)</f>
        <v>Manejo de Emergencias y Desastres</v>
      </c>
      <c r="C21" s="86" t="str">
        <f>IF('2. Identificación del Riesgo'!G21:G23="","",'2. Identificación del Riesgo'!G21:G23)</f>
        <v>Posibilidad de afectación reputacional por la emisión de certificados de emergencia, sin el cumplimiento de requisitos para beneficio de un tercero, debido a la debilidad en el registro de afectación afectada</v>
      </c>
      <c r="D21" s="86" t="str">
        <f>IF('2. Identificación del Riesgo'!H21:H23="","",'2. Identificación del Riesgo'!H21:H23)</f>
        <v>Corrupción en Trámites, OPAs y Consultas de Acceso a la Información Pública</v>
      </c>
      <c r="E21" s="118" t="str">
        <f>IF('7. Mapa de Riesgos General'!AO21:AO23="","",'7. Mapa de Riesgos General'!AO21:AO23)</f>
        <v>Realizar la revisión del procedimiento con el fin de identificar y documentar las mejoras para el fortalecimiento de los controles existentes.</v>
      </c>
      <c r="F21" s="88"/>
      <c r="G21" s="119"/>
      <c r="H21" s="119"/>
      <c r="I21" s="119"/>
      <c r="J21" s="121"/>
      <c r="K21" s="88"/>
      <c r="L21" s="122"/>
      <c r="M21" s="120"/>
      <c r="N21" s="123"/>
      <c r="O21" s="125"/>
      <c r="P21" s="125"/>
      <c r="Q21" s="125"/>
      <c r="R21" s="120"/>
      <c r="S21" s="88"/>
      <c r="T21" s="120"/>
      <c r="U21" s="120"/>
      <c r="V21" s="88"/>
      <c r="W21" s="119"/>
      <c r="X21" s="125"/>
      <c r="Y21" s="125"/>
      <c r="Z21" s="120"/>
      <c r="AA21" s="88"/>
      <c r="AB21" s="120"/>
      <c r="AC21" s="122"/>
      <c r="AD21" s="3"/>
      <c r="AE21" s="3"/>
      <c r="AF21" s="3"/>
      <c r="AG21" s="3"/>
      <c r="AH21" s="3"/>
      <c r="AI21" s="3"/>
      <c r="AJ21" s="3"/>
      <c r="AK21" s="3"/>
      <c r="AL21" s="3"/>
      <c r="AM21" s="3"/>
      <c r="AN21" s="3"/>
      <c r="AO21" s="3"/>
      <c r="AP21" s="3"/>
      <c r="AQ21" s="3"/>
      <c r="AR21" s="3"/>
    </row>
    <row r="22" spans="1:44" ht="22.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3"/>
      <c r="AE22" s="3"/>
      <c r="AF22" s="3"/>
      <c r="AG22" s="3"/>
      <c r="AH22" s="3"/>
      <c r="AI22" s="3"/>
      <c r="AJ22" s="3"/>
      <c r="AK22" s="3"/>
      <c r="AL22" s="3"/>
      <c r="AM22" s="3"/>
      <c r="AN22" s="3"/>
      <c r="AO22" s="3"/>
      <c r="AP22" s="3"/>
      <c r="AQ22" s="3"/>
      <c r="AR22" s="3"/>
    </row>
    <row r="23" spans="1:44" ht="25.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3"/>
      <c r="AE23" s="3"/>
      <c r="AF23" s="3"/>
      <c r="AG23" s="3"/>
      <c r="AH23" s="3"/>
      <c r="AI23" s="3"/>
      <c r="AJ23" s="3"/>
      <c r="AK23" s="3"/>
      <c r="AL23" s="3"/>
      <c r="AM23" s="3"/>
      <c r="AN23" s="3"/>
      <c r="AO23" s="3"/>
      <c r="AP23" s="3"/>
      <c r="AQ23" s="3"/>
      <c r="AR23" s="3"/>
    </row>
    <row r="24" spans="1:44" ht="16.5" customHeight="1">
      <c r="A24" s="91">
        <v>6</v>
      </c>
      <c r="B24" s="105" t="str">
        <f>IF('2. Identificación del Riesgo'!B24:B26="","",'2. Identificación del Riesgo'!B24:B26)</f>
        <v>Manejo de Emergencias y Desastres</v>
      </c>
      <c r="C24" s="86" t="str">
        <f>IF('2. Identificación del Riesgo'!G24:G26="","",'2. Identificación del Riesgo'!G24:G26)</f>
        <v>Posibilidad de afectación reputacional por la atención no oportuna de las solicitudes para atención de eventos o emergencias que lleguen a presentarse debido a falta de suministros disponibles en
el CDLyR</v>
      </c>
      <c r="D24" s="86" t="str">
        <f>IF('2. Identificación del Riesgo'!H24:H26="","",'2. Identificación del Riesgo'!H24:H26)</f>
        <v>Gestión</v>
      </c>
      <c r="E24" s="118" t="str">
        <f>IF('7. Mapa de Riesgos General'!AO24:AO26="","",'7. Mapa de Riesgos General'!AO24:AO26)</f>
        <v/>
      </c>
      <c r="F24" s="86"/>
      <c r="G24" s="119"/>
      <c r="H24" s="120"/>
      <c r="I24" s="133"/>
      <c r="J24" s="120"/>
      <c r="K24" s="88"/>
      <c r="L24" s="120"/>
      <c r="M24" s="120"/>
      <c r="N24" s="123"/>
      <c r="O24" s="125"/>
      <c r="P24" s="125"/>
      <c r="Q24" s="125"/>
      <c r="R24" s="120"/>
      <c r="S24" s="88"/>
      <c r="T24" s="120"/>
      <c r="U24" s="120"/>
      <c r="V24" s="88"/>
      <c r="W24" s="119"/>
      <c r="X24" s="122"/>
      <c r="Y24" s="125"/>
      <c r="Z24" s="120"/>
      <c r="AA24" s="88"/>
      <c r="AB24" s="120"/>
      <c r="AC24" s="120"/>
      <c r="AD24" s="3"/>
      <c r="AE24" s="3"/>
      <c r="AF24" s="3"/>
      <c r="AG24" s="3"/>
      <c r="AH24" s="3"/>
      <c r="AI24" s="3"/>
      <c r="AJ24" s="3"/>
      <c r="AK24" s="3"/>
      <c r="AL24" s="3"/>
      <c r="AM24" s="3"/>
      <c r="AN24" s="3"/>
      <c r="AO24" s="3"/>
      <c r="AP24" s="3"/>
      <c r="AQ24" s="3"/>
      <c r="AR24" s="3"/>
    </row>
    <row r="25" spans="1:44" ht="72"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3"/>
      <c r="AE25" s="3"/>
      <c r="AF25" s="3"/>
      <c r="AG25" s="3"/>
      <c r="AH25" s="3"/>
      <c r="AI25" s="3"/>
      <c r="AJ25" s="3"/>
      <c r="AK25" s="3"/>
      <c r="AL25" s="3"/>
      <c r="AM25" s="3"/>
      <c r="AN25" s="3"/>
      <c r="AO25" s="3"/>
      <c r="AP25" s="3"/>
      <c r="AQ25" s="3"/>
      <c r="AR25" s="3"/>
    </row>
    <row r="26" spans="1:44" ht="16.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3"/>
      <c r="AE26" s="3"/>
      <c r="AF26" s="3"/>
      <c r="AG26" s="3"/>
      <c r="AH26" s="3"/>
      <c r="AI26" s="3"/>
      <c r="AJ26" s="3"/>
      <c r="AK26" s="3"/>
      <c r="AL26" s="3"/>
      <c r="AM26" s="3"/>
      <c r="AN26" s="3"/>
      <c r="AO26" s="3"/>
      <c r="AP26" s="3"/>
      <c r="AQ26" s="3"/>
      <c r="AR26" s="3"/>
    </row>
    <row r="27" spans="1:44" ht="16.5" customHeight="1">
      <c r="A27" s="91">
        <v>7</v>
      </c>
      <c r="B27" s="105" t="str">
        <f>IF('2. Identificación del Riesgo'!B27:B29="","",'2. Identificación del Riesgo'!B27:B29)</f>
        <v/>
      </c>
      <c r="C27" s="86" t="str">
        <f>IF('2. Identificación del Riesgo'!G27:G29="","",'2. Identificación del Riesgo'!G27:G29)</f>
        <v/>
      </c>
      <c r="D27" s="86" t="str">
        <f>IF('2. Identificación del Riesgo'!H27:H29="","",'2. Identificación del Riesgo'!H27:H29)</f>
        <v/>
      </c>
      <c r="E27" s="118" t="str">
        <f>IF('7. Mapa de Riesgos General'!AO27:AO29="","",'7. Mapa de Riesgos General'!AO27:AO29)</f>
        <v/>
      </c>
      <c r="F27" s="88"/>
      <c r="G27" s="119"/>
      <c r="H27" s="119"/>
      <c r="I27" s="119"/>
      <c r="J27" s="120"/>
      <c r="K27" s="88"/>
      <c r="L27" s="120"/>
      <c r="M27" s="120"/>
      <c r="N27" s="88"/>
      <c r="O27" s="119"/>
      <c r="P27" s="119"/>
      <c r="Q27" s="119"/>
      <c r="R27" s="120"/>
      <c r="S27" s="88"/>
      <c r="T27" s="120"/>
      <c r="U27" s="120"/>
      <c r="V27" s="88"/>
      <c r="W27" s="119"/>
      <c r="X27" s="119"/>
      <c r="Y27" s="119"/>
      <c r="Z27" s="120"/>
      <c r="AA27" s="88"/>
      <c r="AB27" s="120"/>
      <c r="AC27" s="120"/>
      <c r="AD27" s="3"/>
      <c r="AE27" s="3"/>
      <c r="AF27" s="3"/>
      <c r="AG27" s="3"/>
      <c r="AH27" s="3"/>
      <c r="AI27" s="3"/>
      <c r="AJ27" s="3"/>
      <c r="AK27" s="3"/>
      <c r="AL27" s="3"/>
      <c r="AM27" s="3"/>
      <c r="AN27" s="3"/>
      <c r="AO27" s="3"/>
      <c r="AP27" s="3"/>
      <c r="AQ27" s="3"/>
      <c r="AR27" s="3"/>
    </row>
    <row r="28" spans="1:44" ht="16.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3"/>
      <c r="AE28" s="3"/>
      <c r="AF28" s="3"/>
      <c r="AG28" s="3"/>
      <c r="AH28" s="3"/>
      <c r="AI28" s="3"/>
      <c r="AJ28" s="3"/>
      <c r="AK28" s="3"/>
      <c r="AL28" s="3"/>
      <c r="AM28" s="3"/>
      <c r="AN28" s="3"/>
      <c r="AO28" s="3"/>
      <c r="AP28" s="3"/>
      <c r="AQ28" s="3"/>
      <c r="AR28" s="3"/>
    </row>
    <row r="29" spans="1:44" ht="16.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3"/>
      <c r="AE29" s="3"/>
      <c r="AF29" s="3"/>
      <c r="AG29" s="3"/>
      <c r="AH29" s="3"/>
      <c r="AI29" s="3"/>
      <c r="AJ29" s="3"/>
      <c r="AK29" s="3"/>
      <c r="AL29" s="3"/>
      <c r="AM29" s="3"/>
      <c r="AN29" s="3"/>
      <c r="AO29" s="3"/>
      <c r="AP29" s="3"/>
      <c r="AQ29" s="3"/>
      <c r="AR29" s="3"/>
    </row>
    <row r="30" spans="1:44" ht="16.5" customHeight="1">
      <c r="A30" s="91">
        <v>8</v>
      </c>
      <c r="B30" s="105" t="str">
        <f>IF('2. Identificación del Riesgo'!B30:B32="","",'2. Identificación del Riesgo'!B30:B32)</f>
        <v/>
      </c>
      <c r="C30" s="86" t="str">
        <f>IF('2. Identificación del Riesgo'!G30:G32="","",'2. Identificación del Riesgo'!G30:G32)</f>
        <v/>
      </c>
      <c r="D30" s="86" t="str">
        <f>IF('2. Identificación del Riesgo'!H30:H32="","",'2. Identificación del Riesgo'!H30:H32)</f>
        <v/>
      </c>
      <c r="E30" s="118" t="str">
        <f>IF('7. Mapa de Riesgos General'!AO30:AO32="","",'7. Mapa de Riesgos General'!AO30:AO32)</f>
        <v/>
      </c>
      <c r="F30" s="88"/>
      <c r="G30" s="119"/>
      <c r="H30" s="119"/>
      <c r="I30" s="119"/>
      <c r="J30" s="120"/>
      <c r="K30" s="88"/>
      <c r="L30" s="120"/>
      <c r="M30" s="120"/>
      <c r="N30" s="88"/>
      <c r="O30" s="119"/>
      <c r="P30" s="119"/>
      <c r="Q30" s="119"/>
      <c r="R30" s="120"/>
      <c r="S30" s="88"/>
      <c r="T30" s="120"/>
      <c r="U30" s="120"/>
      <c r="V30" s="88"/>
      <c r="W30" s="119"/>
      <c r="X30" s="119"/>
      <c r="Y30" s="119"/>
      <c r="Z30" s="120"/>
      <c r="AA30" s="88"/>
      <c r="AB30" s="120"/>
      <c r="AC30" s="120"/>
      <c r="AD30" s="3"/>
      <c r="AE30" s="3"/>
      <c r="AF30" s="3"/>
      <c r="AG30" s="3"/>
      <c r="AH30" s="3"/>
      <c r="AI30" s="3"/>
      <c r="AJ30" s="3"/>
      <c r="AK30" s="3"/>
      <c r="AL30" s="3"/>
      <c r="AM30" s="3"/>
      <c r="AN30" s="3"/>
      <c r="AO30" s="3"/>
      <c r="AP30" s="3"/>
      <c r="AQ30" s="3"/>
      <c r="AR30" s="3"/>
    </row>
    <row r="31" spans="1:44" ht="16.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3"/>
      <c r="AE31" s="3"/>
      <c r="AF31" s="3"/>
      <c r="AG31" s="3"/>
      <c r="AH31" s="3"/>
      <c r="AI31" s="3"/>
      <c r="AJ31" s="3"/>
      <c r="AK31" s="3"/>
      <c r="AL31" s="3"/>
      <c r="AM31" s="3"/>
      <c r="AN31" s="3"/>
      <c r="AO31" s="3"/>
      <c r="AP31" s="3"/>
      <c r="AQ31" s="3"/>
      <c r="AR31" s="3"/>
    </row>
    <row r="32" spans="1:44" ht="16.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3"/>
      <c r="AE32" s="3"/>
      <c r="AF32" s="3"/>
      <c r="AG32" s="3"/>
      <c r="AH32" s="3"/>
      <c r="AI32" s="3"/>
      <c r="AJ32" s="3"/>
      <c r="AK32" s="3"/>
      <c r="AL32" s="3"/>
      <c r="AM32" s="3"/>
      <c r="AN32" s="3"/>
      <c r="AO32" s="3"/>
      <c r="AP32" s="3"/>
      <c r="AQ32" s="3"/>
      <c r="AR32" s="3"/>
    </row>
    <row r="33" spans="1:44" ht="16.5" customHeight="1">
      <c r="A33" s="91">
        <v>9</v>
      </c>
      <c r="B33" s="105" t="str">
        <f>IF('2. Identificación del Riesgo'!B33:B35="","",'2. Identificación del Riesgo'!B33:B35)</f>
        <v/>
      </c>
      <c r="C33" s="86" t="str">
        <f>IF('2. Identificación del Riesgo'!G33:G35="","",'2. Identificación del Riesgo'!G33:G35)</f>
        <v/>
      </c>
      <c r="D33" s="86" t="str">
        <f>IF('2. Identificación del Riesgo'!H33:H35="","",'2. Identificación del Riesgo'!H33:H35)</f>
        <v/>
      </c>
      <c r="E33" s="118" t="str">
        <f>IF('7. Mapa de Riesgos General'!AO33:AO35="","",'7. Mapa de Riesgos General'!AO33:AO35)</f>
        <v/>
      </c>
      <c r="F33" s="88"/>
      <c r="G33" s="119"/>
      <c r="H33" s="119"/>
      <c r="I33" s="119"/>
      <c r="J33" s="120"/>
      <c r="K33" s="88"/>
      <c r="L33" s="120"/>
      <c r="M33" s="120"/>
      <c r="N33" s="88"/>
      <c r="O33" s="119"/>
      <c r="P33" s="119"/>
      <c r="Q33" s="119"/>
      <c r="R33" s="120"/>
      <c r="S33" s="88"/>
      <c r="T33" s="120"/>
      <c r="U33" s="120"/>
      <c r="V33" s="88"/>
      <c r="W33" s="119"/>
      <c r="X33" s="119"/>
      <c r="Y33" s="119"/>
      <c r="Z33" s="120"/>
      <c r="AA33" s="88"/>
      <c r="AB33" s="120"/>
      <c r="AC33" s="120"/>
      <c r="AD33" s="3"/>
      <c r="AE33" s="3"/>
      <c r="AF33" s="3"/>
      <c r="AG33" s="3"/>
      <c r="AH33" s="3"/>
      <c r="AI33" s="3"/>
      <c r="AJ33" s="3"/>
      <c r="AK33" s="3"/>
      <c r="AL33" s="3"/>
      <c r="AM33" s="3"/>
      <c r="AN33" s="3"/>
      <c r="AO33" s="3"/>
      <c r="AP33" s="3"/>
      <c r="AQ33" s="3"/>
      <c r="AR33" s="3"/>
    </row>
    <row r="34" spans="1:44" ht="16.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3"/>
      <c r="AE34" s="3"/>
      <c r="AF34" s="3"/>
      <c r="AG34" s="3"/>
      <c r="AH34" s="3"/>
      <c r="AI34" s="3"/>
      <c r="AJ34" s="3"/>
      <c r="AK34" s="3"/>
      <c r="AL34" s="3"/>
      <c r="AM34" s="3"/>
      <c r="AN34" s="3"/>
      <c r="AO34" s="3"/>
      <c r="AP34" s="3"/>
      <c r="AQ34" s="3"/>
      <c r="AR34" s="3"/>
    </row>
    <row r="35" spans="1:44" ht="16.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3"/>
      <c r="AE35" s="3"/>
      <c r="AF35" s="3"/>
      <c r="AG35" s="3"/>
      <c r="AH35" s="3"/>
      <c r="AI35" s="3"/>
      <c r="AJ35" s="3"/>
      <c r="AK35" s="3"/>
      <c r="AL35" s="3"/>
      <c r="AM35" s="3"/>
      <c r="AN35" s="3"/>
      <c r="AO35" s="3"/>
      <c r="AP35" s="3"/>
      <c r="AQ35" s="3"/>
      <c r="AR35" s="3"/>
    </row>
    <row r="36" spans="1:44" ht="16.5" customHeight="1">
      <c r="A36" s="91">
        <v>10</v>
      </c>
      <c r="B36" s="105" t="str">
        <f>IF('2. Identificación del Riesgo'!B36:B38="","",'2. Identificación del Riesgo'!B36:B38)</f>
        <v/>
      </c>
      <c r="C36" s="86" t="str">
        <f>IF('2. Identificación del Riesgo'!G36:G38="","",'2. Identificación del Riesgo'!G36:G38)</f>
        <v/>
      </c>
      <c r="D36" s="86" t="str">
        <f>IF('2. Identificación del Riesgo'!H36:H38="","",'2. Identificación del Riesgo'!H36:H38)</f>
        <v/>
      </c>
      <c r="E36" s="118" t="str">
        <f>IF('7. Mapa de Riesgos General'!AO36:AO38="","",'7. Mapa de Riesgos General'!AO36:AO38)</f>
        <v/>
      </c>
      <c r="F36" s="88"/>
      <c r="G36" s="119"/>
      <c r="H36" s="119"/>
      <c r="I36" s="119"/>
      <c r="J36" s="120"/>
      <c r="K36" s="88"/>
      <c r="L36" s="120"/>
      <c r="M36" s="120"/>
      <c r="N36" s="88"/>
      <c r="O36" s="119"/>
      <c r="P36" s="119"/>
      <c r="Q36" s="119"/>
      <c r="R36" s="120"/>
      <c r="S36" s="88"/>
      <c r="T36" s="120"/>
      <c r="U36" s="120"/>
      <c r="V36" s="88"/>
      <c r="W36" s="119"/>
      <c r="X36" s="119"/>
      <c r="Y36" s="119"/>
      <c r="Z36" s="120"/>
      <c r="AA36" s="88"/>
      <c r="AB36" s="120"/>
      <c r="AC36" s="120"/>
      <c r="AD36" s="3"/>
      <c r="AE36" s="3"/>
      <c r="AF36" s="3"/>
      <c r="AG36" s="3"/>
      <c r="AH36" s="3"/>
      <c r="AI36" s="3"/>
      <c r="AJ36" s="3"/>
      <c r="AK36" s="3"/>
      <c r="AL36" s="3"/>
      <c r="AM36" s="3"/>
      <c r="AN36" s="3"/>
      <c r="AO36" s="3"/>
      <c r="AP36" s="3"/>
      <c r="AQ36" s="3"/>
      <c r="AR36" s="3"/>
    </row>
    <row r="37" spans="1:44" ht="16.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3"/>
      <c r="AE37" s="3"/>
      <c r="AF37" s="3"/>
      <c r="AG37" s="3"/>
      <c r="AH37" s="3"/>
      <c r="AI37" s="3"/>
      <c r="AJ37" s="3"/>
      <c r="AK37" s="3"/>
      <c r="AL37" s="3"/>
      <c r="AM37" s="3"/>
      <c r="AN37" s="3"/>
      <c r="AO37" s="3"/>
      <c r="AP37" s="3"/>
      <c r="AQ37" s="3"/>
      <c r="AR37" s="3"/>
    </row>
    <row r="38" spans="1:44" ht="16.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3"/>
      <c r="AE38" s="3"/>
      <c r="AF38" s="3"/>
      <c r="AG38" s="3"/>
      <c r="AH38" s="3"/>
      <c r="AI38" s="3"/>
      <c r="AJ38" s="3"/>
      <c r="AK38" s="3"/>
      <c r="AL38" s="3"/>
      <c r="AM38" s="3"/>
      <c r="AN38" s="3"/>
      <c r="AO38" s="3"/>
      <c r="AP38" s="3"/>
      <c r="AQ38" s="3"/>
      <c r="AR38" s="3"/>
    </row>
    <row r="39" spans="1:44" ht="16.5" customHeight="1">
      <c r="A39" s="91">
        <v>11</v>
      </c>
      <c r="B39" s="105" t="str">
        <f>IF('2. Identificación del Riesgo'!B39:B41="","",'2. Identificación del Riesgo'!B39:B41)</f>
        <v/>
      </c>
      <c r="C39" s="86" t="str">
        <f>IF('2. Identificación del Riesgo'!G39:G41="","",'2. Identificación del Riesgo'!G39:G41)</f>
        <v/>
      </c>
      <c r="D39" s="86" t="str">
        <f>IF('2. Identificación del Riesgo'!H39:H41="","",'2. Identificación del Riesgo'!H39:H41)</f>
        <v/>
      </c>
      <c r="E39" s="118" t="str">
        <f>IF('7. Mapa de Riesgos General'!AO39:AO41="","",'7. Mapa de Riesgos General'!AO39:AO41)</f>
        <v/>
      </c>
      <c r="F39" s="88"/>
      <c r="G39" s="119"/>
      <c r="H39" s="119"/>
      <c r="I39" s="119"/>
      <c r="J39" s="120"/>
      <c r="K39" s="88"/>
      <c r="L39" s="120"/>
      <c r="M39" s="120"/>
      <c r="N39" s="88"/>
      <c r="O39" s="119"/>
      <c r="P39" s="119"/>
      <c r="Q39" s="119"/>
      <c r="R39" s="120"/>
      <c r="S39" s="88"/>
      <c r="T39" s="120"/>
      <c r="U39" s="120"/>
      <c r="V39" s="88"/>
      <c r="W39" s="119"/>
      <c r="X39" s="119"/>
      <c r="Y39" s="119"/>
      <c r="Z39" s="120"/>
      <c r="AA39" s="88"/>
      <c r="AB39" s="120"/>
      <c r="AC39" s="120"/>
      <c r="AD39" s="3"/>
      <c r="AE39" s="3"/>
      <c r="AF39" s="3"/>
      <c r="AG39" s="3"/>
      <c r="AH39" s="3"/>
      <c r="AI39" s="3"/>
      <c r="AJ39" s="3"/>
      <c r="AK39" s="3"/>
      <c r="AL39" s="3"/>
      <c r="AM39" s="3"/>
      <c r="AN39" s="3"/>
      <c r="AO39" s="3"/>
      <c r="AP39" s="3"/>
      <c r="AQ39" s="3"/>
      <c r="AR39" s="3"/>
    </row>
    <row r="40" spans="1:44" ht="16.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3"/>
      <c r="AE40" s="3"/>
      <c r="AF40" s="3"/>
      <c r="AG40" s="3"/>
      <c r="AH40" s="3"/>
      <c r="AI40" s="3"/>
      <c r="AJ40" s="3"/>
      <c r="AK40" s="3"/>
      <c r="AL40" s="3"/>
      <c r="AM40" s="3"/>
      <c r="AN40" s="3"/>
      <c r="AO40" s="3"/>
      <c r="AP40" s="3"/>
      <c r="AQ40" s="3"/>
      <c r="AR40" s="3"/>
    </row>
    <row r="41" spans="1:44" ht="16.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3"/>
      <c r="AE41" s="3"/>
      <c r="AF41" s="3"/>
      <c r="AG41" s="3"/>
      <c r="AH41" s="3"/>
      <c r="AI41" s="3"/>
      <c r="AJ41" s="3"/>
      <c r="AK41" s="3"/>
      <c r="AL41" s="3"/>
      <c r="AM41" s="3"/>
      <c r="AN41" s="3"/>
      <c r="AO41" s="3"/>
      <c r="AP41" s="3"/>
      <c r="AQ41" s="3"/>
      <c r="AR41" s="3"/>
    </row>
    <row r="42" spans="1:44" ht="16.5" customHeight="1">
      <c r="A42" s="91">
        <v>12</v>
      </c>
      <c r="B42" s="105" t="str">
        <f>IF('2. Identificación del Riesgo'!B42:B44="","",'2. Identificación del Riesgo'!B42:B44)</f>
        <v/>
      </c>
      <c r="C42" s="86" t="str">
        <f>IF('2. Identificación del Riesgo'!G42:G44="","",'2. Identificación del Riesgo'!G42:G44)</f>
        <v/>
      </c>
      <c r="D42" s="86" t="str">
        <f>IF('2. Identificación del Riesgo'!H42:H44="","",'2. Identificación del Riesgo'!H42:H44)</f>
        <v/>
      </c>
      <c r="E42" s="118" t="str">
        <f>IF('7. Mapa de Riesgos General'!AO42:AO44="","",'7. Mapa de Riesgos General'!AO42:AO44)</f>
        <v/>
      </c>
      <c r="F42" s="88"/>
      <c r="G42" s="119"/>
      <c r="H42" s="119"/>
      <c r="I42" s="119"/>
      <c r="J42" s="120"/>
      <c r="K42" s="88"/>
      <c r="L42" s="120"/>
      <c r="M42" s="120"/>
      <c r="N42" s="88"/>
      <c r="O42" s="119"/>
      <c r="P42" s="119"/>
      <c r="Q42" s="119"/>
      <c r="R42" s="120"/>
      <c r="S42" s="88"/>
      <c r="T42" s="120"/>
      <c r="U42" s="120"/>
      <c r="V42" s="88"/>
      <c r="W42" s="119"/>
      <c r="X42" s="119"/>
      <c r="Y42" s="119"/>
      <c r="Z42" s="120"/>
      <c r="AA42" s="88"/>
      <c r="AB42" s="120"/>
      <c r="AC42" s="120"/>
      <c r="AD42" s="3"/>
      <c r="AE42" s="3"/>
      <c r="AF42" s="3"/>
      <c r="AG42" s="3"/>
      <c r="AH42" s="3"/>
      <c r="AI42" s="3"/>
      <c r="AJ42" s="3"/>
      <c r="AK42" s="3"/>
      <c r="AL42" s="3"/>
      <c r="AM42" s="3"/>
      <c r="AN42" s="3"/>
      <c r="AO42" s="3"/>
      <c r="AP42" s="3"/>
      <c r="AQ42" s="3"/>
      <c r="AR42" s="3"/>
    </row>
    <row r="43" spans="1:44" ht="16.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3"/>
      <c r="AE43" s="3"/>
      <c r="AF43" s="3"/>
      <c r="AG43" s="3"/>
      <c r="AH43" s="3"/>
      <c r="AI43" s="3"/>
      <c r="AJ43" s="3"/>
      <c r="AK43" s="3"/>
      <c r="AL43" s="3"/>
      <c r="AM43" s="3"/>
      <c r="AN43" s="3"/>
      <c r="AO43" s="3"/>
      <c r="AP43" s="3"/>
      <c r="AQ43" s="3"/>
      <c r="AR43" s="3"/>
    </row>
    <row r="44" spans="1:44" ht="16.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3"/>
      <c r="AE44" s="3"/>
      <c r="AF44" s="3"/>
      <c r="AG44" s="3"/>
      <c r="AH44" s="3"/>
      <c r="AI44" s="3"/>
      <c r="AJ44" s="3"/>
      <c r="AK44" s="3"/>
      <c r="AL44" s="3"/>
      <c r="AM44" s="3"/>
      <c r="AN44" s="3"/>
      <c r="AO44" s="3"/>
      <c r="AP44" s="3"/>
      <c r="AQ44" s="3"/>
      <c r="AR44" s="3"/>
    </row>
    <row r="45" spans="1:44" ht="16.5" customHeight="1">
      <c r="A45" s="91">
        <v>13</v>
      </c>
      <c r="B45" s="105" t="str">
        <f>IF('2. Identificación del Riesgo'!B45:B47="","",'2. Identificación del Riesgo'!B45:B47)</f>
        <v/>
      </c>
      <c r="C45" s="86" t="str">
        <f>IF('2. Identificación del Riesgo'!G45:G47="","",'2. Identificación del Riesgo'!G45:G47)</f>
        <v/>
      </c>
      <c r="D45" s="86" t="str">
        <f>IF('2. Identificación del Riesgo'!H45:H47="","",'2. Identificación del Riesgo'!H45:H47)</f>
        <v/>
      </c>
      <c r="E45" s="118" t="str">
        <f>IF('7. Mapa de Riesgos General'!AO45:AO47="","",'7. Mapa de Riesgos General'!AO45:AO47)</f>
        <v/>
      </c>
      <c r="F45" s="88"/>
      <c r="G45" s="119"/>
      <c r="H45" s="119"/>
      <c r="I45" s="119"/>
      <c r="J45" s="120"/>
      <c r="K45" s="88"/>
      <c r="L45" s="120"/>
      <c r="M45" s="120"/>
      <c r="N45" s="88"/>
      <c r="O45" s="119"/>
      <c r="P45" s="119"/>
      <c r="Q45" s="119"/>
      <c r="R45" s="120"/>
      <c r="S45" s="88"/>
      <c r="T45" s="120"/>
      <c r="U45" s="120"/>
      <c r="V45" s="88"/>
      <c r="W45" s="119"/>
      <c r="X45" s="119"/>
      <c r="Y45" s="119"/>
      <c r="Z45" s="120"/>
      <c r="AA45" s="88"/>
      <c r="AB45" s="120"/>
      <c r="AC45" s="120"/>
      <c r="AD45" s="3"/>
      <c r="AE45" s="3"/>
      <c r="AF45" s="3"/>
      <c r="AG45" s="3"/>
      <c r="AH45" s="3"/>
      <c r="AI45" s="3"/>
      <c r="AJ45" s="3"/>
      <c r="AK45" s="3"/>
      <c r="AL45" s="3"/>
      <c r="AM45" s="3"/>
      <c r="AN45" s="3"/>
      <c r="AO45" s="3"/>
      <c r="AP45" s="3"/>
      <c r="AQ45" s="3"/>
      <c r="AR45" s="3"/>
    </row>
    <row r="46" spans="1:44" ht="16.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3"/>
      <c r="AE46" s="3"/>
      <c r="AF46" s="3"/>
      <c r="AG46" s="3"/>
      <c r="AH46" s="3"/>
      <c r="AI46" s="3"/>
      <c r="AJ46" s="3"/>
      <c r="AK46" s="3"/>
      <c r="AL46" s="3"/>
      <c r="AM46" s="3"/>
      <c r="AN46" s="3"/>
      <c r="AO46" s="3"/>
      <c r="AP46" s="3"/>
      <c r="AQ46" s="3"/>
      <c r="AR46" s="3"/>
    </row>
    <row r="47" spans="1:44" ht="16.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3"/>
      <c r="AE47" s="3"/>
      <c r="AF47" s="3"/>
      <c r="AG47" s="3"/>
      <c r="AH47" s="3"/>
      <c r="AI47" s="3"/>
      <c r="AJ47" s="3"/>
      <c r="AK47" s="3"/>
      <c r="AL47" s="3"/>
      <c r="AM47" s="3"/>
      <c r="AN47" s="3"/>
      <c r="AO47" s="3"/>
      <c r="AP47" s="3"/>
      <c r="AQ47" s="3"/>
      <c r="AR47" s="3"/>
    </row>
    <row r="48" spans="1:44" ht="16.5" customHeight="1">
      <c r="A48" s="91">
        <v>14</v>
      </c>
      <c r="B48" s="105" t="str">
        <f>IF('2. Identificación del Riesgo'!B48:B50="","",'2. Identificación del Riesgo'!B48:B50)</f>
        <v/>
      </c>
      <c r="C48" s="86" t="str">
        <f>IF('2. Identificación del Riesgo'!G48:G50="","",'2. Identificación del Riesgo'!G48:G50)</f>
        <v/>
      </c>
      <c r="D48" s="86" t="str">
        <f>IF('2. Identificación del Riesgo'!H48:H50="","",'2. Identificación del Riesgo'!H48:H50)</f>
        <v/>
      </c>
      <c r="E48" s="118" t="str">
        <f>IF('7. Mapa de Riesgos General'!AO48:AO50="","",'7. Mapa de Riesgos General'!AO48:AO50)</f>
        <v/>
      </c>
      <c r="F48" s="88"/>
      <c r="G48" s="119"/>
      <c r="H48" s="119"/>
      <c r="I48" s="119"/>
      <c r="J48" s="120"/>
      <c r="K48" s="88"/>
      <c r="L48" s="120"/>
      <c r="M48" s="120"/>
      <c r="N48" s="88"/>
      <c r="O48" s="119"/>
      <c r="P48" s="119"/>
      <c r="Q48" s="119"/>
      <c r="R48" s="120"/>
      <c r="S48" s="88"/>
      <c r="T48" s="120"/>
      <c r="U48" s="120"/>
      <c r="V48" s="88"/>
      <c r="W48" s="119"/>
      <c r="X48" s="119"/>
      <c r="Y48" s="119"/>
      <c r="Z48" s="120"/>
      <c r="AA48" s="88"/>
      <c r="AB48" s="120"/>
      <c r="AC48" s="120"/>
      <c r="AD48" s="3"/>
      <c r="AE48" s="3"/>
      <c r="AF48" s="3"/>
      <c r="AG48" s="3"/>
      <c r="AH48" s="3"/>
      <c r="AI48" s="3"/>
      <c r="AJ48" s="3"/>
      <c r="AK48" s="3"/>
      <c r="AL48" s="3"/>
      <c r="AM48" s="3"/>
      <c r="AN48" s="3"/>
      <c r="AO48" s="3"/>
      <c r="AP48" s="3"/>
      <c r="AQ48" s="3"/>
      <c r="AR48" s="3"/>
    </row>
    <row r="49" spans="1:44" ht="16.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3"/>
      <c r="AE49" s="3"/>
      <c r="AF49" s="3"/>
      <c r="AG49" s="3"/>
      <c r="AH49" s="3"/>
      <c r="AI49" s="3"/>
      <c r="AJ49" s="3"/>
      <c r="AK49" s="3"/>
      <c r="AL49" s="3"/>
      <c r="AM49" s="3"/>
      <c r="AN49" s="3"/>
      <c r="AO49" s="3"/>
      <c r="AP49" s="3"/>
      <c r="AQ49" s="3"/>
      <c r="AR49" s="3"/>
    </row>
    <row r="50" spans="1:44" ht="16.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3"/>
      <c r="AE50" s="3"/>
      <c r="AF50" s="3"/>
      <c r="AG50" s="3"/>
      <c r="AH50" s="3"/>
      <c r="AI50" s="3"/>
      <c r="AJ50" s="3"/>
      <c r="AK50" s="3"/>
      <c r="AL50" s="3"/>
      <c r="AM50" s="3"/>
      <c r="AN50" s="3"/>
      <c r="AO50" s="3"/>
      <c r="AP50" s="3"/>
      <c r="AQ50" s="3"/>
      <c r="AR50" s="3"/>
    </row>
    <row r="51" spans="1:44" ht="16.5" customHeight="1">
      <c r="A51" s="91">
        <v>15</v>
      </c>
      <c r="B51" s="105" t="str">
        <f>IF('2. Identificación del Riesgo'!B51:B53="","",'2. Identificación del Riesgo'!B51:B53)</f>
        <v/>
      </c>
      <c r="C51" s="86" t="str">
        <f>IF('2. Identificación del Riesgo'!G51:G53="","",'2. Identificación del Riesgo'!G51:G53)</f>
        <v/>
      </c>
      <c r="D51" s="86" t="str">
        <f>IF('2. Identificación del Riesgo'!H51:H53="","",'2. Identificación del Riesgo'!H51:H53)</f>
        <v/>
      </c>
      <c r="E51" s="118" t="str">
        <f>IF('7. Mapa de Riesgos General'!AO51:AO53="","",'7. Mapa de Riesgos General'!AO51:AO53)</f>
        <v/>
      </c>
      <c r="F51" s="88"/>
      <c r="G51" s="119"/>
      <c r="H51" s="119"/>
      <c r="I51" s="119"/>
      <c r="J51" s="120"/>
      <c r="K51" s="88"/>
      <c r="L51" s="120"/>
      <c r="M51" s="120"/>
      <c r="N51" s="88"/>
      <c r="O51" s="119"/>
      <c r="P51" s="119"/>
      <c r="Q51" s="119"/>
      <c r="R51" s="120"/>
      <c r="S51" s="88"/>
      <c r="T51" s="120"/>
      <c r="U51" s="120"/>
      <c r="V51" s="88"/>
      <c r="W51" s="119"/>
      <c r="X51" s="119"/>
      <c r="Y51" s="119"/>
      <c r="Z51" s="120"/>
      <c r="AA51" s="88"/>
      <c r="AB51" s="120"/>
      <c r="AC51" s="120"/>
      <c r="AD51" s="3"/>
      <c r="AE51" s="3"/>
      <c r="AF51" s="3"/>
      <c r="AG51" s="3"/>
      <c r="AH51" s="3"/>
      <c r="AI51" s="3"/>
      <c r="AJ51" s="3"/>
      <c r="AK51" s="3"/>
      <c r="AL51" s="3"/>
      <c r="AM51" s="3"/>
      <c r="AN51" s="3"/>
      <c r="AO51" s="3"/>
      <c r="AP51" s="3"/>
      <c r="AQ51" s="3"/>
      <c r="AR51" s="3"/>
    </row>
    <row r="52" spans="1:44" ht="16.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3"/>
      <c r="AE52" s="3"/>
      <c r="AF52" s="3"/>
      <c r="AG52" s="3"/>
      <c r="AH52" s="3"/>
      <c r="AI52" s="3"/>
      <c r="AJ52" s="3"/>
      <c r="AK52" s="3"/>
      <c r="AL52" s="3"/>
      <c r="AM52" s="3"/>
      <c r="AN52" s="3"/>
      <c r="AO52" s="3"/>
      <c r="AP52" s="3"/>
      <c r="AQ52" s="3"/>
      <c r="AR52" s="3"/>
    </row>
    <row r="53" spans="1:44" ht="16.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3"/>
      <c r="AE53" s="3"/>
      <c r="AF53" s="3"/>
      <c r="AG53" s="3"/>
      <c r="AH53" s="3"/>
      <c r="AI53" s="3"/>
      <c r="AJ53" s="3"/>
      <c r="AK53" s="3"/>
      <c r="AL53" s="3"/>
      <c r="AM53" s="3"/>
      <c r="AN53" s="3"/>
      <c r="AO53" s="3"/>
      <c r="AP53" s="3"/>
      <c r="AQ53" s="3"/>
      <c r="AR53" s="3"/>
    </row>
    <row r="54" spans="1:44" ht="16.5" customHeight="1">
      <c r="A54" s="91">
        <v>16</v>
      </c>
      <c r="B54" s="105" t="str">
        <f>IF('2. Identificación del Riesgo'!B54:B56="","",'2. Identificación del Riesgo'!B54:B56)</f>
        <v/>
      </c>
      <c r="C54" s="86" t="str">
        <f>IF('2. Identificación del Riesgo'!G54:G56="","",'2. Identificación del Riesgo'!G54:G56)</f>
        <v/>
      </c>
      <c r="D54" s="86" t="str">
        <f>IF('2. Identificación del Riesgo'!H54:H56="","",'2. Identificación del Riesgo'!H54:H56)</f>
        <v/>
      </c>
      <c r="E54" s="118" t="str">
        <f>IF('7. Mapa de Riesgos General'!AO54:AO56="","",'7. Mapa de Riesgos General'!AO54:AO56)</f>
        <v/>
      </c>
      <c r="F54" s="88"/>
      <c r="G54" s="119"/>
      <c r="H54" s="119"/>
      <c r="I54" s="119"/>
      <c r="J54" s="120"/>
      <c r="K54" s="88"/>
      <c r="L54" s="120"/>
      <c r="M54" s="120"/>
      <c r="N54" s="88"/>
      <c r="O54" s="119"/>
      <c r="P54" s="119"/>
      <c r="Q54" s="119"/>
      <c r="R54" s="120"/>
      <c r="S54" s="88"/>
      <c r="T54" s="120"/>
      <c r="U54" s="120"/>
      <c r="V54" s="88"/>
      <c r="W54" s="119"/>
      <c r="X54" s="119"/>
      <c r="Y54" s="119"/>
      <c r="Z54" s="120"/>
      <c r="AA54" s="88"/>
      <c r="AB54" s="120"/>
      <c r="AC54" s="120"/>
      <c r="AD54" s="3"/>
      <c r="AE54" s="3"/>
      <c r="AF54" s="3"/>
      <c r="AG54" s="3"/>
      <c r="AH54" s="3"/>
      <c r="AI54" s="3"/>
      <c r="AJ54" s="3"/>
      <c r="AK54" s="3"/>
      <c r="AL54" s="3"/>
      <c r="AM54" s="3"/>
      <c r="AN54" s="3"/>
      <c r="AO54" s="3"/>
      <c r="AP54" s="3"/>
      <c r="AQ54" s="3"/>
      <c r="AR54" s="3"/>
    </row>
    <row r="55" spans="1:44" ht="16.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3"/>
      <c r="AE55" s="3"/>
      <c r="AF55" s="3"/>
      <c r="AG55" s="3"/>
      <c r="AH55" s="3"/>
      <c r="AI55" s="3"/>
      <c r="AJ55" s="3"/>
      <c r="AK55" s="3"/>
      <c r="AL55" s="3"/>
      <c r="AM55" s="3"/>
      <c r="AN55" s="3"/>
      <c r="AO55" s="3"/>
      <c r="AP55" s="3"/>
      <c r="AQ55" s="3"/>
      <c r="AR55" s="3"/>
    </row>
    <row r="56" spans="1:44" ht="16.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3"/>
      <c r="AE56" s="3"/>
      <c r="AF56" s="3"/>
      <c r="AG56" s="3"/>
      <c r="AH56" s="3"/>
      <c r="AI56" s="3"/>
      <c r="AJ56" s="3"/>
      <c r="AK56" s="3"/>
      <c r="AL56" s="3"/>
      <c r="AM56" s="3"/>
      <c r="AN56" s="3"/>
      <c r="AO56" s="3"/>
      <c r="AP56" s="3"/>
      <c r="AQ56" s="3"/>
      <c r="AR56" s="3"/>
    </row>
    <row r="57" spans="1:44" ht="16.5" customHeight="1">
      <c r="A57" s="91">
        <v>17</v>
      </c>
      <c r="B57" s="105" t="str">
        <f>IF('2. Identificación del Riesgo'!B57:B59="","",'2. Identificación del Riesgo'!B57:B59)</f>
        <v/>
      </c>
      <c r="C57" s="86" t="str">
        <f>IF('2. Identificación del Riesgo'!G57:G59="","",'2. Identificación del Riesgo'!G57:G59)</f>
        <v/>
      </c>
      <c r="D57" s="86" t="str">
        <f>IF('2. Identificación del Riesgo'!H57:H59="","",'2. Identificación del Riesgo'!H57:H59)</f>
        <v/>
      </c>
      <c r="E57" s="118" t="str">
        <f>IF('7. Mapa de Riesgos General'!AO57:AO59="","",'7. Mapa de Riesgos General'!AO57:AO59)</f>
        <v/>
      </c>
      <c r="F57" s="88"/>
      <c r="G57" s="119"/>
      <c r="H57" s="119"/>
      <c r="I57" s="119"/>
      <c r="J57" s="120"/>
      <c r="K57" s="88"/>
      <c r="L57" s="120"/>
      <c r="M57" s="120"/>
      <c r="N57" s="88"/>
      <c r="O57" s="119"/>
      <c r="P57" s="119"/>
      <c r="Q57" s="119"/>
      <c r="R57" s="120"/>
      <c r="S57" s="88"/>
      <c r="T57" s="120"/>
      <c r="U57" s="120"/>
      <c r="V57" s="88"/>
      <c r="W57" s="119"/>
      <c r="X57" s="119"/>
      <c r="Y57" s="119"/>
      <c r="Z57" s="120"/>
      <c r="AA57" s="88"/>
      <c r="AB57" s="120"/>
      <c r="AC57" s="120"/>
      <c r="AD57" s="3"/>
      <c r="AE57" s="3"/>
      <c r="AF57" s="3"/>
      <c r="AG57" s="3"/>
      <c r="AH57" s="3"/>
      <c r="AI57" s="3"/>
      <c r="AJ57" s="3"/>
      <c r="AK57" s="3"/>
      <c r="AL57" s="3"/>
      <c r="AM57" s="3"/>
      <c r="AN57" s="3"/>
      <c r="AO57" s="3"/>
      <c r="AP57" s="3"/>
      <c r="AQ57" s="3"/>
      <c r="AR57" s="3"/>
    </row>
    <row r="58" spans="1:44" ht="16.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3"/>
      <c r="AE58" s="3"/>
      <c r="AF58" s="3"/>
      <c r="AG58" s="3"/>
      <c r="AH58" s="3"/>
      <c r="AI58" s="3"/>
      <c r="AJ58" s="3"/>
      <c r="AK58" s="3"/>
      <c r="AL58" s="3"/>
      <c r="AM58" s="3"/>
      <c r="AN58" s="3"/>
      <c r="AO58" s="3"/>
      <c r="AP58" s="3"/>
      <c r="AQ58" s="3"/>
      <c r="AR58" s="3"/>
    </row>
    <row r="59" spans="1:44" ht="16.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3"/>
      <c r="AE59" s="3"/>
      <c r="AF59" s="3"/>
      <c r="AG59" s="3"/>
      <c r="AH59" s="3"/>
      <c r="AI59" s="3"/>
      <c r="AJ59" s="3"/>
      <c r="AK59" s="3"/>
      <c r="AL59" s="3"/>
      <c r="AM59" s="3"/>
      <c r="AN59" s="3"/>
      <c r="AO59" s="3"/>
      <c r="AP59" s="3"/>
      <c r="AQ59" s="3"/>
      <c r="AR59" s="3"/>
    </row>
    <row r="60" spans="1:44" ht="16.5" customHeight="1">
      <c r="A60" s="91">
        <v>18</v>
      </c>
      <c r="B60" s="105" t="str">
        <f>IF('2. Identificación del Riesgo'!B60:B62="","",'2. Identificación del Riesgo'!B60:B62)</f>
        <v/>
      </c>
      <c r="C60" s="86" t="str">
        <f>IF('2. Identificación del Riesgo'!G60:G62="","",'2. Identificación del Riesgo'!G60:G62)</f>
        <v/>
      </c>
      <c r="D60" s="86" t="str">
        <f>IF('2. Identificación del Riesgo'!H60:H62="","",'2. Identificación del Riesgo'!H60:H62)</f>
        <v/>
      </c>
      <c r="E60" s="118" t="str">
        <f>IF('7. Mapa de Riesgos General'!AO60:AO62="","",'7. Mapa de Riesgos General'!AO60:AO62)</f>
        <v/>
      </c>
      <c r="F60" s="88"/>
      <c r="G60" s="119"/>
      <c r="H60" s="119"/>
      <c r="I60" s="119"/>
      <c r="J60" s="120"/>
      <c r="K60" s="88"/>
      <c r="L60" s="120"/>
      <c r="M60" s="120"/>
      <c r="N60" s="88"/>
      <c r="O60" s="119"/>
      <c r="P60" s="119"/>
      <c r="Q60" s="119"/>
      <c r="R60" s="120"/>
      <c r="S60" s="88"/>
      <c r="T60" s="120"/>
      <c r="U60" s="120"/>
      <c r="V60" s="88"/>
      <c r="W60" s="119"/>
      <c r="X60" s="119"/>
      <c r="Y60" s="119"/>
      <c r="Z60" s="120"/>
      <c r="AA60" s="88"/>
      <c r="AB60" s="120"/>
      <c r="AC60" s="120"/>
      <c r="AD60" s="3"/>
      <c r="AE60" s="3"/>
      <c r="AF60" s="3"/>
      <c r="AG60" s="3"/>
      <c r="AH60" s="3"/>
      <c r="AI60" s="3"/>
      <c r="AJ60" s="3"/>
      <c r="AK60" s="3"/>
      <c r="AL60" s="3"/>
      <c r="AM60" s="3"/>
      <c r="AN60" s="3"/>
      <c r="AO60" s="3"/>
      <c r="AP60" s="3"/>
      <c r="AQ60" s="3"/>
      <c r="AR60" s="3"/>
    </row>
    <row r="61" spans="1:44" ht="16.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3"/>
      <c r="AE61" s="3"/>
      <c r="AF61" s="3"/>
      <c r="AG61" s="3"/>
      <c r="AH61" s="3"/>
      <c r="AI61" s="3"/>
      <c r="AJ61" s="3"/>
      <c r="AK61" s="3"/>
      <c r="AL61" s="3"/>
      <c r="AM61" s="3"/>
      <c r="AN61" s="3"/>
      <c r="AO61" s="3"/>
      <c r="AP61" s="3"/>
      <c r="AQ61" s="3"/>
      <c r="AR61" s="3"/>
    </row>
    <row r="62" spans="1:44" ht="16.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3"/>
      <c r="AE62" s="3"/>
      <c r="AF62" s="3"/>
      <c r="AG62" s="3"/>
      <c r="AH62" s="3"/>
      <c r="AI62" s="3"/>
      <c r="AJ62" s="3"/>
      <c r="AK62" s="3"/>
      <c r="AL62" s="3"/>
      <c r="AM62" s="3"/>
      <c r="AN62" s="3"/>
      <c r="AO62" s="3"/>
      <c r="AP62" s="3"/>
      <c r="AQ62" s="3"/>
      <c r="AR62" s="3"/>
    </row>
    <row r="63" spans="1:44" ht="16.5" customHeight="1">
      <c r="A63" s="91">
        <v>19</v>
      </c>
      <c r="B63" s="105" t="str">
        <f>IF('2. Identificación del Riesgo'!B63:B65="","",'2. Identificación del Riesgo'!B63:B65)</f>
        <v/>
      </c>
      <c r="C63" s="86" t="str">
        <f>IF('2. Identificación del Riesgo'!G63:G65="","",'2. Identificación del Riesgo'!G63:G65)</f>
        <v/>
      </c>
      <c r="D63" s="86" t="str">
        <f>IF('2. Identificación del Riesgo'!H63:H65="","",'2. Identificación del Riesgo'!H63:H65)</f>
        <v/>
      </c>
      <c r="E63" s="118" t="str">
        <f>IF('7. Mapa de Riesgos General'!AO63:AO65="","",'7. Mapa de Riesgos General'!AO63:AO65)</f>
        <v/>
      </c>
      <c r="F63" s="88"/>
      <c r="G63" s="119"/>
      <c r="H63" s="119"/>
      <c r="I63" s="119"/>
      <c r="J63" s="120"/>
      <c r="K63" s="88"/>
      <c r="L63" s="120"/>
      <c r="M63" s="120"/>
      <c r="N63" s="88"/>
      <c r="O63" s="119"/>
      <c r="P63" s="119"/>
      <c r="Q63" s="119"/>
      <c r="R63" s="120"/>
      <c r="S63" s="88"/>
      <c r="T63" s="120"/>
      <c r="U63" s="120"/>
      <c r="V63" s="88"/>
      <c r="W63" s="119"/>
      <c r="X63" s="119"/>
      <c r="Y63" s="119"/>
      <c r="Z63" s="120"/>
      <c r="AA63" s="88"/>
      <c r="AB63" s="120"/>
      <c r="AC63" s="120"/>
      <c r="AD63" s="3"/>
      <c r="AE63" s="3"/>
      <c r="AF63" s="3"/>
      <c r="AG63" s="3"/>
      <c r="AH63" s="3"/>
      <c r="AI63" s="3"/>
      <c r="AJ63" s="3"/>
      <c r="AK63" s="3"/>
      <c r="AL63" s="3"/>
      <c r="AM63" s="3"/>
      <c r="AN63" s="3"/>
      <c r="AO63" s="3"/>
      <c r="AP63" s="3"/>
      <c r="AQ63" s="3"/>
      <c r="AR63" s="3"/>
    </row>
    <row r="64" spans="1:44" ht="16.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3"/>
      <c r="AE64" s="3"/>
      <c r="AF64" s="3"/>
      <c r="AG64" s="3"/>
      <c r="AH64" s="3"/>
      <c r="AI64" s="3"/>
      <c r="AJ64" s="3"/>
      <c r="AK64" s="3"/>
      <c r="AL64" s="3"/>
      <c r="AM64" s="3"/>
      <c r="AN64" s="3"/>
      <c r="AO64" s="3"/>
      <c r="AP64" s="3"/>
      <c r="AQ64" s="3"/>
      <c r="AR64" s="3"/>
    </row>
    <row r="65" spans="1:44" ht="16.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3"/>
      <c r="AE65" s="3"/>
      <c r="AF65" s="3"/>
      <c r="AG65" s="3"/>
      <c r="AH65" s="3"/>
      <c r="AI65" s="3"/>
      <c r="AJ65" s="3"/>
      <c r="AK65" s="3"/>
      <c r="AL65" s="3"/>
      <c r="AM65" s="3"/>
      <c r="AN65" s="3"/>
      <c r="AO65" s="3"/>
      <c r="AP65" s="3"/>
      <c r="AQ65" s="3"/>
      <c r="AR65" s="3"/>
    </row>
    <row r="66" spans="1:44" ht="16.5" customHeight="1">
      <c r="A66" s="91">
        <v>20</v>
      </c>
      <c r="B66" s="105" t="str">
        <f>IF('2. Identificación del Riesgo'!B66:B68="","",'2. Identificación del Riesgo'!B66:B68)</f>
        <v/>
      </c>
      <c r="C66" s="86" t="str">
        <f>IF('2. Identificación del Riesgo'!G66:G68="","",'2. Identificación del Riesgo'!G66:G68)</f>
        <v/>
      </c>
      <c r="D66" s="86" t="str">
        <f>IF('2. Identificación del Riesgo'!H66:H68="","",'2. Identificación del Riesgo'!H66:H68)</f>
        <v/>
      </c>
      <c r="E66" s="118" t="str">
        <f>IF('7. Mapa de Riesgos General'!AO66:AO68="","",'7. Mapa de Riesgos General'!AO66:AO68)</f>
        <v/>
      </c>
      <c r="F66" s="88"/>
      <c r="G66" s="119"/>
      <c r="H66" s="119"/>
      <c r="I66" s="119"/>
      <c r="J66" s="120"/>
      <c r="K66" s="88"/>
      <c r="L66" s="120"/>
      <c r="M66" s="120"/>
      <c r="N66" s="88"/>
      <c r="O66" s="119"/>
      <c r="P66" s="119"/>
      <c r="Q66" s="119"/>
      <c r="R66" s="120"/>
      <c r="S66" s="88"/>
      <c r="T66" s="120"/>
      <c r="U66" s="120"/>
      <c r="V66" s="88"/>
      <c r="W66" s="119"/>
      <c r="X66" s="119"/>
      <c r="Y66" s="119"/>
      <c r="Z66" s="120"/>
      <c r="AA66" s="88"/>
      <c r="AB66" s="120"/>
      <c r="AC66" s="120"/>
      <c r="AD66" s="3"/>
      <c r="AE66" s="3"/>
      <c r="AF66" s="3"/>
      <c r="AG66" s="3"/>
      <c r="AH66" s="3"/>
      <c r="AI66" s="3"/>
      <c r="AJ66" s="3"/>
      <c r="AK66" s="3"/>
      <c r="AL66" s="3"/>
      <c r="AM66" s="3"/>
      <c r="AN66" s="3"/>
      <c r="AO66" s="3"/>
      <c r="AP66" s="3"/>
      <c r="AQ66" s="3"/>
      <c r="AR66" s="3"/>
    </row>
    <row r="67" spans="1:44" ht="16.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2"/>
      <c r="AE67" s="2"/>
      <c r="AF67" s="2"/>
      <c r="AG67" s="2"/>
      <c r="AH67" s="2"/>
      <c r="AI67" s="2"/>
      <c r="AJ67" s="2"/>
      <c r="AK67" s="2"/>
      <c r="AL67" s="2"/>
      <c r="AM67" s="2"/>
      <c r="AN67" s="2"/>
      <c r="AO67" s="2"/>
      <c r="AP67" s="2"/>
      <c r="AQ67" s="2"/>
      <c r="AR67" s="2"/>
    </row>
    <row r="68" spans="1:44" ht="16.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E7" sqref="E7:E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2" t="s">
        <v>353</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2" t="s">
        <v>354</v>
      </c>
      <c r="J2" s="59"/>
      <c r="K2" s="3"/>
      <c r="L2" s="3"/>
      <c r="M2" s="3"/>
      <c r="N2" s="3"/>
      <c r="O2" s="3"/>
      <c r="P2" s="3"/>
      <c r="Q2" s="3"/>
      <c r="R2" s="3"/>
      <c r="S2" s="3"/>
      <c r="T2" s="3"/>
      <c r="U2" s="3"/>
      <c r="V2" s="3"/>
      <c r="W2" s="3"/>
      <c r="X2" s="3"/>
      <c r="Y2" s="3"/>
      <c r="Z2" s="4"/>
    </row>
    <row r="3" spans="1:26" ht="16.5">
      <c r="A3" s="68"/>
      <c r="B3" s="69"/>
      <c r="C3" s="68"/>
      <c r="D3" s="74"/>
      <c r="E3" s="74"/>
      <c r="F3" s="74"/>
      <c r="G3" s="74"/>
      <c r="H3" s="69"/>
      <c r="I3" s="102" t="s">
        <v>355</v>
      </c>
      <c r="J3" s="59"/>
      <c r="K3" s="3"/>
      <c r="L3" s="3"/>
      <c r="M3" s="3"/>
      <c r="N3" s="3"/>
      <c r="O3" s="3"/>
      <c r="P3" s="3"/>
      <c r="Q3" s="3"/>
      <c r="R3" s="3"/>
      <c r="S3" s="3"/>
      <c r="T3" s="3"/>
      <c r="U3" s="3"/>
      <c r="V3" s="3"/>
      <c r="W3" s="3"/>
      <c r="X3" s="3"/>
      <c r="Y3" s="3"/>
      <c r="Z3" s="4"/>
    </row>
    <row r="4" spans="1:26" ht="16.5">
      <c r="A4" s="70"/>
      <c r="B4" s="71"/>
      <c r="C4" s="70"/>
      <c r="D4" s="75"/>
      <c r="E4" s="75"/>
      <c r="F4" s="75"/>
      <c r="G4" s="75"/>
      <c r="H4" s="71"/>
      <c r="I4" s="102" t="s">
        <v>356</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9" t="s">
        <v>100</v>
      </c>
      <c r="B6" s="58"/>
      <c r="C6" s="58"/>
      <c r="D6" s="110"/>
      <c r="E6" s="136" t="s">
        <v>508</v>
      </c>
      <c r="F6" s="59"/>
      <c r="G6" s="136" t="s">
        <v>509</v>
      </c>
      <c r="H6" s="59"/>
      <c r="I6" s="136" t="s">
        <v>510</v>
      </c>
      <c r="J6" s="59"/>
      <c r="K6" s="3"/>
      <c r="L6" s="3"/>
      <c r="M6" s="3"/>
      <c r="N6" s="3"/>
      <c r="O6" s="3"/>
      <c r="P6" s="3"/>
      <c r="Q6" s="3"/>
      <c r="R6" s="3"/>
      <c r="S6" s="3"/>
      <c r="T6" s="3"/>
      <c r="U6" s="3"/>
      <c r="V6" s="3"/>
      <c r="W6" s="3"/>
      <c r="X6" s="3"/>
      <c r="Y6" s="3"/>
      <c r="Z6" s="4"/>
    </row>
    <row r="7" spans="1:26" ht="21" customHeight="1">
      <c r="A7" s="129" t="s">
        <v>98</v>
      </c>
      <c r="B7" s="93" t="s">
        <v>99</v>
      </c>
      <c r="C7" s="94" t="s">
        <v>107</v>
      </c>
      <c r="D7" s="130" t="s">
        <v>108</v>
      </c>
      <c r="E7" s="135" t="s">
        <v>357</v>
      </c>
      <c r="F7" s="135" t="s">
        <v>358</v>
      </c>
      <c r="G7" s="135" t="s">
        <v>357</v>
      </c>
      <c r="H7" s="135" t="s">
        <v>358</v>
      </c>
      <c r="I7" s="135" t="s">
        <v>357</v>
      </c>
      <c r="J7" s="135" t="s">
        <v>358</v>
      </c>
      <c r="K7" s="3"/>
      <c r="L7" s="3"/>
      <c r="M7" s="3"/>
      <c r="N7" s="3"/>
      <c r="O7" s="3"/>
      <c r="P7" s="3"/>
      <c r="Q7" s="3"/>
      <c r="R7" s="3"/>
      <c r="S7" s="3"/>
      <c r="T7" s="3"/>
      <c r="U7" s="3"/>
      <c r="V7" s="3"/>
      <c r="W7" s="3"/>
      <c r="X7" s="3"/>
      <c r="Y7" s="3"/>
      <c r="Z7" s="4"/>
    </row>
    <row r="8" spans="1:26" ht="12" customHeight="1">
      <c r="A8" s="85"/>
      <c r="B8" s="85"/>
      <c r="C8" s="85"/>
      <c r="D8" s="131"/>
      <c r="E8" s="85"/>
      <c r="F8" s="85"/>
      <c r="G8" s="85"/>
      <c r="H8" s="85"/>
      <c r="I8" s="85"/>
      <c r="J8" s="85"/>
      <c r="K8" s="16"/>
      <c r="L8" s="16"/>
      <c r="M8" s="16"/>
      <c r="N8" s="16"/>
      <c r="O8" s="16"/>
      <c r="P8" s="16"/>
      <c r="Q8" s="16"/>
      <c r="R8" s="16"/>
      <c r="S8" s="16"/>
      <c r="T8" s="16"/>
      <c r="U8" s="16"/>
      <c r="V8" s="16"/>
      <c r="W8" s="16"/>
      <c r="X8" s="16"/>
      <c r="Y8" s="16"/>
      <c r="Z8" s="4"/>
    </row>
    <row r="9" spans="1:26" ht="16.5" customHeight="1">
      <c r="A9" s="91">
        <v>1</v>
      </c>
      <c r="B9" s="105" t="str">
        <f>IF('8. Seguimiento Cuatrimestral'!B9:B11="","",'8. Seguimiento Cuatrimestral'!B9:B11)</f>
        <v>Manejo de Emergencias y Desastres</v>
      </c>
      <c r="C9" s="105" t="str">
        <f>IF('8. Seguimiento Cuatrimestral'!C9:C11="","",'8. Seguimiento Cuatrimestral'!C9:C11)</f>
        <v>Posibilidad de afectación reputacional por el uso  de los elementos del CDLyR para actividades contrarias al objeto que fueron adquiridos para el favorecimiento de un tercero, dedibo a deficiencias en la información y debilidades en el control de la salida de los elementos</v>
      </c>
      <c r="D9" s="105" t="str">
        <f>IF('8. Seguimiento Cuatrimestral'!D9:D11="","",'8. Seguimiento Cuatrimestral'!D9:D11)</f>
        <v>Corrupción</v>
      </c>
      <c r="E9" s="123">
        <f>'8. Seguimiento Cuatrimestral'!F9:F11</f>
        <v>0</v>
      </c>
      <c r="F9" s="123">
        <f>'8. Seguimiento Cuatrimestral'!K9:K11</f>
        <v>0</v>
      </c>
      <c r="G9" s="123">
        <f>'8. Seguimiento Cuatrimestral'!N9:N11</f>
        <v>0</v>
      </c>
      <c r="H9" s="123">
        <f>'8. Seguimiento Cuatrimestral'!S9:S11</f>
        <v>0</v>
      </c>
      <c r="I9" s="123">
        <f>'8. Seguimiento Cuatrimestral'!V9:V11</f>
        <v>0</v>
      </c>
      <c r="J9" s="123">
        <f>'8. Seguimiento Cuatrimestral'!AA9:AA11</f>
        <v>0</v>
      </c>
      <c r="K9" s="17"/>
      <c r="L9" s="17"/>
      <c r="M9" s="17"/>
      <c r="N9" s="17"/>
      <c r="O9" s="17"/>
      <c r="P9" s="17"/>
      <c r="Q9" s="17"/>
      <c r="R9" s="17"/>
      <c r="S9" s="17"/>
      <c r="T9" s="17"/>
      <c r="U9" s="17"/>
      <c r="V9" s="17"/>
      <c r="W9" s="17"/>
      <c r="X9" s="17"/>
      <c r="Y9" s="17"/>
      <c r="Z9" s="4"/>
    </row>
    <row r="10" spans="1:26" ht="16.5">
      <c r="A10" s="84"/>
      <c r="B10" s="84"/>
      <c r="C10" s="84"/>
      <c r="D10" s="84"/>
      <c r="E10" s="84"/>
      <c r="F10" s="84"/>
      <c r="G10" s="84"/>
      <c r="H10" s="84"/>
      <c r="I10" s="84"/>
      <c r="J10" s="84"/>
      <c r="K10" s="3"/>
      <c r="L10" s="3"/>
      <c r="M10" s="3"/>
      <c r="N10" s="3"/>
      <c r="O10" s="3"/>
      <c r="P10" s="3"/>
      <c r="Q10" s="3"/>
      <c r="R10" s="3"/>
      <c r="S10" s="3"/>
      <c r="T10" s="3"/>
      <c r="U10" s="3"/>
      <c r="V10" s="3"/>
      <c r="W10" s="3"/>
      <c r="X10" s="3"/>
      <c r="Y10" s="3"/>
      <c r="Z10" s="4"/>
    </row>
    <row r="11" spans="1:26" ht="16.5">
      <c r="A11" s="85"/>
      <c r="B11" s="85"/>
      <c r="C11" s="85"/>
      <c r="D11" s="85"/>
      <c r="E11" s="85"/>
      <c r="F11" s="85"/>
      <c r="G11" s="85"/>
      <c r="H11" s="85"/>
      <c r="I11" s="85"/>
      <c r="J11" s="85"/>
      <c r="K11" s="3"/>
      <c r="L11" s="3"/>
      <c r="M11" s="3"/>
      <c r="N11" s="3"/>
      <c r="O11" s="3"/>
      <c r="P11" s="3"/>
      <c r="Q11" s="3"/>
      <c r="R11" s="3"/>
      <c r="S11" s="3"/>
      <c r="T11" s="3"/>
      <c r="U11" s="3"/>
      <c r="V11" s="3"/>
      <c r="W11" s="3"/>
      <c r="X11" s="3"/>
      <c r="Y11" s="3"/>
      <c r="Z11" s="4"/>
    </row>
    <row r="12" spans="1:26" ht="16.5" customHeight="1">
      <c r="A12" s="91">
        <v>2</v>
      </c>
      <c r="B12" s="105" t="str">
        <f>IF('8. Seguimiento Cuatrimestral'!B12:B14="","",'8. Seguimiento Cuatrimestral'!B12:B14)</f>
        <v>Manejo de Emergencias y Desastres</v>
      </c>
      <c r="C12" s="105" t="str">
        <f>IF('8. Seguimiento Cuatrimestral'!C12:C14="","",'8. Seguimiento Cuatrimestral'!C12:C14)</f>
        <v>Posibilidad de afectación económica y reputacional por el otorgamiento de la AHCP sin el cumplimiento de los requisitos para el favorecimiento de un tercero, debido a la debilidad en la verificación de los documentos y la caracterización de la población afectada o identificada</v>
      </c>
      <c r="D12" s="105" t="str">
        <f>IF('8. Seguimiento Cuatrimestral'!D12:D14="","",'8. Seguimiento Cuatrimestral'!D12:D14)</f>
        <v>Corrupción</v>
      </c>
      <c r="E12" s="123">
        <f>'8. Seguimiento Cuatrimestral'!F12:F14</f>
        <v>0</v>
      </c>
      <c r="F12" s="123">
        <f>'8. Seguimiento Cuatrimestral'!K12:K14</f>
        <v>0</v>
      </c>
      <c r="G12" s="123">
        <f>'8. Seguimiento Cuatrimestral'!N12:N14</f>
        <v>0</v>
      </c>
      <c r="H12" s="123">
        <f>'8. Seguimiento Cuatrimestral'!S12:S14</f>
        <v>0</v>
      </c>
      <c r="I12" s="123">
        <f>'8. Seguimiento Cuatrimestral'!V12:V14</f>
        <v>0</v>
      </c>
      <c r="J12" s="123">
        <f>'8. Seguimiento Cuatrimestral'!AA12:AA14</f>
        <v>0</v>
      </c>
      <c r="K12" s="3"/>
      <c r="L12" s="3"/>
      <c r="M12" s="3"/>
      <c r="N12" s="3"/>
      <c r="O12" s="3"/>
      <c r="P12" s="3"/>
      <c r="Q12" s="3"/>
      <c r="R12" s="3"/>
      <c r="S12" s="3"/>
      <c r="T12" s="3"/>
      <c r="U12" s="3"/>
      <c r="V12" s="3"/>
      <c r="W12" s="3"/>
      <c r="X12" s="3"/>
      <c r="Y12" s="3"/>
      <c r="Z12" s="4"/>
    </row>
    <row r="13" spans="1:26" ht="16.5">
      <c r="A13" s="84"/>
      <c r="B13" s="84"/>
      <c r="C13" s="84"/>
      <c r="D13" s="84"/>
      <c r="E13" s="84"/>
      <c r="F13" s="84"/>
      <c r="G13" s="84"/>
      <c r="H13" s="84"/>
      <c r="I13" s="84"/>
      <c r="J13" s="84"/>
      <c r="K13" s="3"/>
      <c r="L13" s="3"/>
      <c r="M13" s="3"/>
      <c r="N13" s="3"/>
      <c r="O13" s="3"/>
      <c r="P13" s="3"/>
      <c r="Q13" s="3"/>
      <c r="R13" s="3"/>
      <c r="S13" s="3"/>
      <c r="T13" s="3"/>
      <c r="U13" s="3"/>
      <c r="V13" s="3"/>
      <c r="W13" s="3"/>
      <c r="X13" s="3"/>
      <c r="Y13" s="3"/>
      <c r="Z13" s="4"/>
    </row>
    <row r="14" spans="1:26" ht="16.5">
      <c r="A14" s="85"/>
      <c r="B14" s="85"/>
      <c r="C14" s="85"/>
      <c r="D14" s="85"/>
      <c r="E14" s="85"/>
      <c r="F14" s="85"/>
      <c r="G14" s="85"/>
      <c r="H14" s="85"/>
      <c r="I14" s="85"/>
      <c r="J14" s="85"/>
      <c r="K14" s="3"/>
      <c r="L14" s="3"/>
      <c r="M14" s="3"/>
      <c r="N14" s="3"/>
      <c r="O14" s="3"/>
      <c r="P14" s="3"/>
      <c r="Q14" s="3"/>
      <c r="R14" s="3"/>
      <c r="S14" s="3"/>
      <c r="T14" s="3"/>
      <c r="U14" s="3"/>
      <c r="V14" s="3"/>
      <c r="W14" s="3"/>
      <c r="X14" s="3"/>
      <c r="Y14" s="3"/>
      <c r="Z14" s="4"/>
    </row>
    <row r="15" spans="1:26" ht="16.5" customHeight="1">
      <c r="A15" s="91">
        <v>3</v>
      </c>
      <c r="B15" s="105" t="str">
        <f>IF('8. Seguimiento Cuatrimestral'!B15:B17="","",'8. Seguimiento Cuatrimestral'!B15:B17)</f>
        <v>Manejo de Emergencias y Desastres</v>
      </c>
      <c r="C15" s="105" t="str">
        <f>IF('8. Seguimiento Cuatrimestral'!C15:C17="","",'8. Seguimiento Cuatrimestral'!C15:C17)</f>
        <v>Posibilidad de afectación reputacional por la emisión de conceptos técnicos de evaluación de planes de aglomeraciones de público, parques de diversiones, atracciones o dispositivos de entretenimiento, sin el cumplimiento de requisitos para beneficio de un tercero, debido a las debilidades en la verificación de los documentos del PEC</v>
      </c>
      <c r="D15" s="105" t="str">
        <f>IF('8. Seguimiento Cuatrimestral'!D15:D17="","",'8. Seguimiento Cuatrimestral'!D15:D17)</f>
        <v>Corrupción en Trámites, OPAs y Consultas de Acceso a la Información Pública</v>
      </c>
      <c r="E15" s="123">
        <f>'8. Seguimiento Cuatrimestral'!F15:F17</f>
        <v>0</v>
      </c>
      <c r="F15" s="123">
        <f>'8. Seguimiento Cuatrimestral'!K15:K17</f>
        <v>0</v>
      </c>
      <c r="G15" s="123">
        <f>'8. Seguimiento Cuatrimestral'!N15:N17</f>
        <v>0</v>
      </c>
      <c r="H15" s="123">
        <f>'8. Seguimiento Cuatrimestral'!S15:S17</f>
        <v>0</v>
      </c>
      <c r="I15" s="123">
        <f>'8. Seguimiento Cuatrimestral'!V15:V17</f>
        <v>0</v>
      </c>
      <c r="J15" s="123">
        <f>'8. Seguimiento Cuatrimestral'!AA15:AA17</f>
        <v>0</v>
      </c>
      <c r="K15" s="3"/>
      <c r="L15" s="3"/>
      <c r="M15" s="3"/>
      <c r="N15" s="3"/>
      <c r="O15" s="3"/>
      <c r="P15" s="3"/>
      <c r="Q15" s="3"/>
      <c r="R15" s="3"/>
      <c r="S15" s="3"/>
      <c r="T15" s="3"/>
      <c r="U15" s="3"/>
      <c r="V15" s="3"/>
      <c r="W15" s="3"/>
      <c r="X15" s="3"/>
      <c r="Y15" s="3"/>
      <c r="Z15" s="4"/>
    </row>
    <row r="16" spans="1:26" ht="16.5">
      <c r="A16" s="84"/>
      <c r="B16" s="84"/>
      <c r="C16" s="84"/>
      <c r="D16" s="84"/>
      <c r="E16" s="84"/>
      <c r="F16" s="84"/>
      <c r="G16" s="84"/>
      <c r="H16" s="84"/>
      <c r="I16" s="84"/>
      <c r="J16" s="84"/>
      <c r="K16" s="3"/>
      <c r="L16" s="3"/>
      <c r="M16" s="3"/>
      <c r="N16" s="3"/>
      <c r="O16" s="3"/>
      <c r="P16" s="3"/>
      <c r="Q16" s="3"/>
      <c r="R16" s="3"/>
      <c r="S16" s="3"/>
      <c r="T16" s="3"/>
      <c r="U16" s="3"/>
      <c r="V16" s="3"/>
      <c r="W16" s="3"/>
      <c r="X16" s="3"/>
      <c r="Y16" s="3"/>
      <c r="Z16" s="4"/>
    </row>
    <row r="17" spans="1:26" ht="16.5">
      <c r="A17" s="85"/>
      <c r="B17" s="85"/>
      <c r="C17" s="85"/>
      <c r="D17" s="85"/>
      <c r="E17" s="85"/>
      <c r="F17" s="85"/>
      <c r="G17" s="85"/>
      <c r="H17" s="85"/>
      <c r="I17" s="85"/>
      <c r="J17" s="85"/>
      <c r="K17" s="3"/>
      <c r="L17" s="3"/>
      <c r="M17" s="3"/>
      <c r="N17" s="3"/>
      <c r="O17" s="3"/>
      <c r="P17" s="3"/>
      <c r="Q17" s="3"/>
      <c r="R17" s="3"/>
      <c r="S17" s="3"/>
      <c r="T17" s="3"/>
      <c r="U17" s="3"/>
      <c r="V17" s="3"/>
      <c r="W17" s="3"/>
      <c r="X17" s="3"/>
      <c r="Y17" s="3"/>
      <c r="Z17" s="4"/>
    </row>
    <row r="18" spans="1:26" ht="16.5" customHeight="1">
      <c r="A18" s="91">
        <v>4</v>
      </c>
      <c r="B18" s="105" t="str">
        <f>IF('8. Seguimiento Cuatrimestral'!B18:B20="","",'8. Seguimiento Cuatrimestral'!B18:B20)</f>
        <v>Manejo de Emergencias y Desastres</v>
      </c>
      <c r="C18" s="105" t="str">
        <f>IF('8. Seguimiento Cuatrimestral'!C18:C20="","",'8. Seguimiento Cuatrimestral'!C18:C20)</f>
        <v>Posibilidad de afectación reputacional por el incumplimiento de las actividades establecidas en el plan de acción, debido a la debilidad en el seguimiento a los compromisos</v>
      </c>
      <c r="D18" s="105" t="str">
        <f>IF('8. Seguimiento Cuatrimestral'!D18:D20="","",'8. Seguimiento Cuatrimestral'!D18:D20)</f>
        <v>Estratégico</v>
      </c>
      <c r="E18" s="123">
        <f>'8. Seguimiento Cuatrimestral'!F18:F20</f>
        <v>0</v>
      </c>
      <c r="F18" s="123">
        <f>'8. Seguimiento Cuatrimestral'!K18:K20</f>
        <v>0</v>
      </c>
      <c r="G18" s="123">
        <f>'8. Seguimiento Cuatrimestral'!N18:N20</f>
        <v>0</v>
      </c>
      <c r="H18" s="123">
        <f>'8. Seguimiento Cuatrimestral'!S18:S20</f>
        <v>0</v>
      </c>
      <c r="I18" s="123">
        <f>'8. Seguimiento Cuatrimestral'!V18:V20</f>
        <v>0</v>
      </c>
      <c r="J18" s="123">
        <f>'8. Seguimiento Cuatrimestral'!AA18:AA20</f>
        <v>0</v>
      </c>
      <c r="K18" s="3"/>
      <c r="L18" s="3"/>
      <c r="M18" s="3"/>
      <c r="N18" s="3"/>
      <c r="O18" s="3"/>
      <c r="P18" s="3"/>
      <c r="Q18" s="3"/>
      <c r="R18" s="3"/>
      <c r="S18" s="3"/>
      <c r="T18" s="3"/>
      <c r="U18" s="3"/>
      <c r="V18" s="3"/>
      <c r="W18" s="3"/>
      <c r="X18" s="3"/>
      <c r="Y18" s="3"/>
      <c r="Z18" s="4"/>
    </row>
    <row r="19" spans="1:26" ht="16.5">
      <c r="A19" s="84"/>
      <c r="B19" s="84"/>
      <c r="C19" s="84"/>
      <c r="D19" s="84"/>
      <c r="E19" s="84"/>
      <c r="F19" s="84"/>
      <c r="G19" s="84"/>
      <c r="H19" s="84"/>
      <c r="I19" s="84"/>
      <c r="J19" s="84"/>
      <c r="K19" s="3"/>
      <c r="L19" s="3"/>
      <c r="M19" s="3"/>
      <c r="N19" s="3"/>
      <c r="O19" s="3"/>
      <c r="P19" s="3"/>
      <c r="Q19" s="3"/>
      <c r="R19" s="3"/>
      <c r="S19" s="3"/>
      <c r="T19" s="3"/>
      <c r="U19" s="3"/>
      <c r="V19" s="3"/>
      <c r="W19" s="3"/>
      <c r="X19" s="3"/>
      <c r="Y19" s="3"/>
      <c r="Z19" s="4"/>
    </row>
    <row r="20" spans="1:26" ht="16.5">
      <c r="A20" s="85"/>
      <c r="B20" s="85"/>
      <c r="C20" s="85"/>
      <c r="D20" s="85"/>
      <c r="E20" s="85"/>
      <c r="F20" s="85"/>
      <c r="G20" s="85"/>
      <c r="H20" s="85"/>
      <c r="I20" s="85"/>
      <c r="J20" s="85"/>
      <c r="K20" s="3"/>
      <c r="L20" s="3"/>
      <c r="M20" s="3"/>
      <c r="N20" s="3"/>
      <c r="O20" s="3"/>
      <c r="P20" s="3"/>
      <c r="Q20" s="3"/>
      <c r="R20" s="3"/>
      <c r="S20" s="3"/>
      <c r="T20" s="3"/>
      <c r="U20" s="3"/>
      <c r="V20" s="3"/>
      <c r="W20" s="3"/>
      <c r="X20" s="3"/>
      <c r="Y20" s="3"/>
      <c r="Z20" s="4"/>
    </row>
    <row r="21" spans="1:26" ht="16.5" customHeight="1">
      <c r="A21" s="91">
        <v>5</v>
      </c>
      <c r="B21" s="105" t="str">
        <f>IF('8. Seguimiento Cuatrimestral'!B21:B23="","",'8. Seguimiento Cuatrimestral'!B21:B23)</f>
        <v>Manejo de Emergencias y Desastres</v>
      </c>
      <c r="C21" s="105" t="str">
        <f>IF('8. Seguimiento Cuatrimestral'!C21:C23="","",'8. Seguimiento Cuatrimestral'!C21:C23)</f>
        <v>Posibilidad de afectación reputacional por la emisión de certificados de emergencia, sin el cumplimiento de requisitos para beneficio de un tercero, debido a la debilidad en el registro de afectación afectada</v>
      </c>
      <c r="D21" s="105" t="str">
        <f>IF('8. Seguimiento Cuatrimestral'!D21:D23="","",'8. Seguimiento Cuatrimestral'!D21:D23)</f>
        <v>Corrupción en Trámites, OPAs y Consultas de Acceso a la Información Pública</v>
      </c>
      <c r="E21" s="123">
        <f>'8. Seguimiento Cuatrimestral'!F21:F23</f>
        <v>0</v>
      </c>
      <c r="F21" s="123">
        <f>'8. Seguimiento Cuatrimestral'!K21:K23</f>
        <v>0</v>
      </c>
      <c r="G21" s="123">
        <f>'8. Seguimiento Cuatrimestral'!N21:N23</f>
        <v>0</v>
      </c>
      <c r="H21" s="123">
        <f>'8. Seguimiento Cuatrimestral'!S21:S23</f>
        <v>0</v>
      </c>
      <c r="I21" s="123">
        <f>'8. Seguimiento Cuatrimestral'!V21:V23</f>
        <v>0</v>
      </c>
      <c r="J21" s="123">
        <f>'8. Seguimiento Cuatrimestral'!AA21:AA23</f>
        <v>0</v>
      </c>
      <c r="K21" s="3"/>
      <c r="L21" s="3"/>
      <c r="M21" s="3"/>
      <c r="N21" s="3"/>
      <c r="O21" s="3"/>
      <c r="P21" s="3"/>
      <c r="Q21" s="3"/>
      <c r="R21" s="3"/>
      <c r="S21" s="3"/>
      <c r="T21" s="3"/>
      <c r="U21" s="3"/>
      <c r="V21" s="3"/>
      <c r="W21" s="3"/>
      <c r="X21" s="3"/>
      <c r="Y21" s="3"/>
      <c r="Z21" s="4"/>
    </row>
    <row r="22" spans="1:26" ht="15.75" customHeight="1">
      <c r="A22" s="84"/>
      <c r="B22" s="84"/>
      <c r="C22" s="84"/>
      <c r="D22" s="84"/>
      <c r="E22" s="84"/>
      <c r="F22" s="84"/>
      <c r="G22" s="84"/>
      <c r="H22" s="84"/>
      <c r="I22" s="84"/>
      <c r="J22" s="84"/>
      <c r="K22" s="3"/>
      <c r="L22" s="3"/>
      <c r="M22" s="3"/>
      <c r="N22" s="3"/>
      <c r="O22" s="3"/>
      <c r="P22" s="3"/>
      <c r="Q22" s="3"/>
      <c r="R22" s="3"/>
      <c r="S22" s="3"/>
      <c r="T22" s="3"/>
      <c r="U22" s="3"/>
      <c r="V22" s="3"/>
      <c r="W22" s="3"/>
      <c r="X22" s="3"/>
      <c r="Y22" s="3"/>
      <c r="Z22" s="4"/>
    </row>
    <row r="23" spans="1:26" ht="15.75" customHeight="1">
      <c r="A23" s="85"/>
      <c r="B23" s="85"/>
      <c r="C23" s="85"/>
      <c r="D23" s="85"/>
      <c r="E23" s="85"/>
      <c r="F23" s="85"/>
      <c r="G23" s="85"/>
      <c r="H23" s="85"/>
      <c r="I23" s="85"/>
      <c r="J23" s="85"/>
      <c r="K23" s="3"/>
      <c r="L23" s="3"/>
      <c r="M23" s="3"/>
      <c r="N23" s="3"/>
      <c r="O23" s="3"/>
      <c r="P23" s="3"/>
      <c r="Q23" s="3"/>
      <c r="R23" s="3"/>
      <c r="S23" s="3"/>
      <c r="T23" s="3"/>
      <c r="U23" s="3"/>
      <c r="V23" s="3"/>
      <c r="W23" s="3"/>
      <c r="X23" s="3"/>
      <c r="Y23" s="3"/>
      <c r="Z23" s="4"/>
    </row>
    <row r="24" spans="1:26" ht="16.5" customHeight="1">
      <c r="A24" s="91">
        <v>6</v>
      </c>
      <c r="B24" s="105" t="str">
        <f>IF('8. Seguimiento Cuatrimestral'!B24:B26="","",'8. Seguimiento Cuatrimestral'!B24:B26)</f>
        <v>Manejo de Emergencias y Desastres</v>
      </c>
      <c r="C24" s="105" t="str">
        <f>IF('8. Seguimiento Cuatrimestral'!C24:C26="","",'8. Seguimiento Cuatrimestral'!C24:C26)</f>
        <v>Posibilidad de afectación reputacional por la atención no oportuna de las solicitudes para atención de eventos o emergencias que lleguen a presentarse debido a falta de suministros disponibles en
el CDLyR</v>
      </c>
      <c r="D24" s="105" t="str">
        <f>IF('8. Seguimiento Cuatrimestral'!D24:D26="","",'8. Seguimiento Cuatrimestral'!D24:D26)</f>
        <v>Gestión</v>
      </c>
      <c r="E24" s="123">
        <f>'8. Seguimiento Cuatrimestral'!F24:F26</f>
        <v>0</v>
      </c>
      <c r="F24" s="123">
        <f>'8. Seguimiento Cuatrimestral'!K24:K26</f>
        <v>0</v>
      </c>
      <c r="G24" s="123">
        <f>'8. Seguimiento Cuatrimestral'!N24:N26</f>
        <v>0</v>
      </c>
      <c r="H24" s="123">
        <f>'8. Seguimiento Cuatrimestral'!S24:S26</f>
        <v>0</v>
      </c>
      <c r="I24" s="123">
        <f>'8. Seguimiento Cuatrimestral'!V24:V26</f>
        <v>0</v>
      </c>
      <c r="J24" s="123">
        <f>'8. Seguimiento Cuatrimestral'!AA24:AA26</f>
        <v>0</v>
      </c>
      <c r="K24" s="3"/>
      <c r="L24" s="3"/>
      <c r="M24" s="3"/>
      <c r="N24" s="3"/>
      <c r="O24" s="3"/>
      <c r="P24" s="3"/>
      <c r="Q24" s="3"/>
      <c r="R24" s="3"/>
      <c r="S24" s="3"/>
      <c r="T24" s="3"/>
      <c r="U24" s="3"/>
      <c r="V24" s="3"/>
      <c r="W24" s="3"/>
      <c r="X24" s="3"/>
      <c r="Y24" s="3"/>
      <c r="Z24" s="4"/>
    </row>
    <row r="25" spans="1:26" ht="15.75" customHeight="1">
      <c r="A25" s="84"/>
      <c r="B25" s="84"/>
      <c r="C25" s="84"/>
      <c r="D25" s="84"/>
      <c r="E25" s="84"/>
      <c r="F25" s="84"/>
      <c r="G25" s="84"/>
      <c r="H25" s="84"/>
      <c r="I25" s="84"/>
      <c r="J25" s="84"/>
      <c r="K25" s="3"/>
      <c r="L25" s="3"/>
      <c r="M25" s="3"/>
      <c r="N25" s="3"/>
      <c r="O25" s="3"/>
      <c r="P25" s="3"/>
      <c r="Q25" s="3"/>
      <c r="R25" s="3"/>
      <c r="S25" s="3"/>
      <c r="T25" s="3"/>
      <c r="U25" s="3"/>
      <c r="V25" s="3"/>
      <c r="W25" s="3"/>
      <c r="X25" s="3"/>
      <c r="Y25" s="3"/>
      <c r="Z25" s="4"/>
    </row>
    <row r="26" spans="1:26" ht="15.75" customHeight="1">
      <c r="A26" s="85"/>
      <c r="B26" s="85"/>
      <c r="C26" s="85"/>
      <c r="D26" s="85"/>
      <c r="E26" s="85"/>
      <c r="F26" s="85"/>
      <c r="G26" s="85"/>
      <c r="H26" s="85"/>
      <c r="I26" s="85"/>
      <c r="J26" s="85"/>
      <c r="K26" s="3"/>
      <c r="L26" s="3"/>
      <c r="M26" s="3"/>
      <c r="N26" s="3"/>
      <c r="O26" s="3"/>
      <c r="P26" s="3"/>
      <c r="Q26" s="3"/>
      <c r="R26" s="3"/>
      <c r="S26" s="3"/>
      <c r="T26" s="3"/>
      <c r="U26" s="3"/>
      <c r="V26" s="3"/>
      <c r="W26" s="3"/>
      <c r="X26" s="3"/>
      <c r="Y26" s="3"/>
      <c r="Z26" s="4"/>
    </row>
    <row r="27" spans="1:26" ht="16.5" customHeight="1">
      <c r="A27" s="91">
        <v>7</v>
      </c>
      <c r="B27" s="105" t="str">
        <f>IF('8. Seguimiento Cuatrimestral'!B27:B29="","",'8. Seguimiento Cuatrimestral'!B27:B29)</f>
        <v/>
      </c>
      <c r="C27" s="105" t="str">
        <f>IF('8. Seguimiento Cuatrimestral'!C27:C29="","",'8. Seguimiento Cuatrimestral'!C27:C29)</f>
        <v/>
      </c>
      <c r="D27" s="105" t="str">
        <f>IF('8. Seguimiento Cuatrimestral'!D27:D29="","",'8. Seguimiento Cuatrimestral'!D27:D29)</f>
        <v/>
      </c>
      <c r="E27" s="123">
        <f>'8. Seguimiento Cuatrimestral'!F27:F29</f>
        <v>0</v>
      </c>
      <c r="F27" s="123">
        <f>'8. Seguimiento Cuatrimestral'!K27:K29</f>
        <v>0</v>
      </c>
      <c r="G27" s="123">
        <f>'8. Seguimiento Cuatrimestral'!N27:N29</f>
        <v>0</v>
      </c>
      <c r="H27" s="123">
        <f>'8. Seguimiento Cuatrimestral'!S27:S29</f>
        <v>0</v>
      </c>
      <c r="I27" s="123">
        <f>'8. Seguimiento Cuatrimestral'!V27:V29</f>
        <v>0</v>
      </c>
      <c r="J27" s="123">
        <f>'8. Seguimiento Cuatrimestral'!AA27:AA29</f>
        <v>0</v>
      </c>
      <c r="K27" s="3"/>
      <c r="L27" s="3"/>
      <c r="M27" s="3"/>
      <c r="N27" s="3"/>
      <c r="O27" s="3"/>
      <c r="P27" s="3"/>
      <c r="Q27" s="3"/>
      <c r="R27" s="3"/>
      <c r="S27" s="3"/>
      <c r="T27" s="3"/>
      <c r="U27" s="3"/>
      <c r="V27" s="3"/>
      <c r="W27" s="3"/>
      <c r="X27" s="3"/>
      <c r="Y27" s="3"/>
      <c r="Z27" s="4"/>
    </row>
    <row r="28" spans="1:26" ht="15.75" customHeight="1">
      <c r="A28" s="84"/>
      <c r="B28" s="84"/>
      <c r="C28" s="84"/>
      <c r="D28" s="84"/>
      <c r="E28" s="84"/>
      <c r="F28" s="84"/>
      <c r="G28" s="84"/>
      <c r="H28" s="84"/>
      <c r="I28" s="84"/>
      <c r="J28" s="84"/>
      <c r="K28" s="3"/>
      <c r="L28" s="3"/>
      <c r="M28" s="3"/>
      <c r="N28" s="3"/>
      <c r="O28" s="3"/>
      <c r="P28" s="3"/>
      <c r="Q28" s="3"/>
      <c r="R28" s="3"/>
      <c r="S28" s="3"/>
      <c r="T28" s="3"/>
      <c r="U28" s="3"/>
      <c r="V28" s="3"/>
      <c r="W28" s="3"/>
      <c r="X28" s="3"/>
      <c r="Y28" s="3"/>
      <c r="Z28" s="4"/>
    </row>
    <row r="29" spans="1:26" ht="15.75" customHeight="1">
      <c r="A29" s="85"/>
      <c r="B29" s="85"/>
      <c r="C29" s="85"/>
      <c r="D29" s="85"/>
      <c r="E29" s="85"/>
      <c r="F29" s="85"/>
      <c r="G29" s="85"/>
      <c r="H29" s="85"/>
      <c r="I29" s="85"/>
      <c r="J29" s="85"/>
      <c r="K29" s="3"/>
      <c r="L29" s="3"/>
      <c r="M29" s="3"/>
      <c r="N29" s="3"/>
      <c r="O29" s="3"/>
      <c r="P29" s="3"/>
      <c r="Q29" s="3"/>
      <c r="R29" s="3"/>
      <c r="S29" s="3"/>
      <c r="T29" s="3"/>
      <c r="U29" s="3"/>
      <c r="V29" s="3"/>
      <c r="W29" s="3"/>
      <c r="X29" s="3"/>
      <c r="Y29" s="3"/>
      <c r="Z29" s="4"/>
    </row>
    <row r="30" spans="1:26" ht="16.5" customHeight="1">
      <c r="A30" s="91">
        <v>8</v>
      </c>
      <c r="B30" s="105" t="str">
        <f>IF('8. Seguimiento Cuatrimestral'!B30:B32="","",'8. Seguimiento Cuatrimestral'!B30:B32)</f>
        <v/>
      </c>
      <c r="C30" s="105" t="str">
        <f>IF('8. Seguimiento Cuatrimestral'!C30:C32="","",'8. Seguimiento Cuatrimestral'!C30:C32)</f>
        <v/>
      </c>
      <c r="D30" s="105" t="str">
        <f>IF('8. Seguimiento Cuatrimestral'!D30:D32="","",'8. Seguimiento Cuatrimestral'!D30:D32)</f>
        <v/>
      </c>
      <c r="E30" s="123">
        <f>'8. Seguimiento Cuatrimestral'!F30:F32</f>
        <v>0</v>
      </c>
      <c r="F30" s="123">
        <f>'8. Seguimiento Cuatrimestral'!K30:K32</f>
        <v>0</v>
      </c>
      <c r="G30" s="123">
        <f>'8. Seguimiento Cuatrimestral'!N30:N32</f>
        <v>0</v>
      </c>
      <c r="H30" s="123">
        <f>'8. Seguimiento Cuatrimestral'!S30:S32</f>
        <v>0</v>
      </c>
      <c r="I30" s="123">
        <f>'8. Seguimiento Cuatrimestral'!V30:V32</f>
        <v>0</v>
      </c>
      <c r="J30" s="123">
        <f>'8. Seguimiento Cuatrimestral'!AA30:AA32</f>
        <v>0</v>
      </c>
      <c r="K30" s="3"/>
      <c r="L30" s="3"/>
      <c r="M30" s="3"/>
      <c r="N30" s="3"/>
      <c r="O30" s="3"/>
      <c r="P30" s="3"/>
      <c r="Q30" s="3"/>
      <c r="R30" s="3"/>
      <c r="S30" s="3"/>
      <c r="T30" s="3"/>
      <c r="U30" s="3"/>
      <c r="V30" s="3"/>
      <c r="W30" s="3"/>
      <c r="X30" s="3"/>
      <c r="Y30" s="3"/>
      <c r="Z30" s="4"/>
    </row>
    <row r="31" spans="1:26" ht="15.75" customHeight="1">
      <c r="A31" s="84"/>
      <c r="B31" s="84"/>
      <c r="C31" s="84"/>
      <c r="D31" s="84"/>
      <c r="E31" s="84"/>
      <c r="F31" s="84"/>
      <c r="G31" s="84"/>
      <c r="H31" s="84"/>
      <c r="I31" s="84"/>
      <c r="J31" s="84"/>
      <c r="K31" s="3"/>
      <c r="L31" s="3"/>
      <c r="M31" s="3"/>
      <c r="N31" s="3"/>
      <c r="O31" s="3"/>
      <c r="P31" s="3"/>
      <c r="Q31" s="3"/>
      <c r="R31" s="3"/>
      <c r="S31" s="3"/>
      <c r="T31" s="3"/>
      <c r="U31" s="3"/>
      <c r="V31" s="3"/>
      <c r="W31" s="3"/>
      <c r="X31" s="3"/>
      <c r="Y31" s="3"/>
      <c r="Z31" s="4"/>
    </row>
    <row r="32" spans="1:26" ht="15.75" customHeight="1">
      <c r="A32" s="85"/>
      <c r="B32" s="85"/>
      <c r="C32" s="85"/>
      <c r="D32" s="85"/>
      <c r="E32" s="85"/>
      <c r="F32" s="85"/>
      <c r="G32" s="85"/>
      <c r="H32" s="85"/>
      <c r="I32" s="85"/>
      <c r="J32" s="85"/>
      <c r="K32" s="3"/>
      <c r="L32" s="3"/>
      <c r="M32" s="3"/>
      <c r="N32" s="3"/>
      <c r="O32" s="3"/>
      <c r="P32" s="3"/>
      <c r="Q32" s="3"/>
      <c r="R32" s="3"/>
      <c r="S32" s="3"/>
      <c r="T32" s="3"/>
      <c r="U32" s="3"/>
      <c r="V32" s="3"/>
      <c r="W32" s="3"/>
      <c r="X32" s="3"/>
      <c r="Y32" s="3"/>
      <c r="Z32" s="4"/>
    </row>
    <row r="33" spans="1:26" ht="16.5" customHeight="1">
      <c r="A33" s="91">
        <v>9</v>
      </c>
      <c r="B33" s="105" t="str">
        <f>IF('8. Seguimiento Cuatrimestral'!B33:B35="","",'8. Seguimiento Cuatrimestral'!B33:B35)</f>
        <v/>
      </c>
      <c r="C33" s="105" t="str">
        <f>IF('8. Seguimiento Cuatrimestral'!C33:C35="","",'8. Seguimiento Cuatrimestral'!C33:C35)</f>
        <v/>
      </c>
      <c r="D33" s="105" t="str">
        <f>IF('8. Seguimiento Cuatrimestral'!D33:D35="","",'8. Seguimiento Cuatrimestral'!D33:D35)</f>
        <v/>
      </c>
      <c r="E33" s="123">
        <f>'8. Seguimiento Cuatrimestral'!F33:F35</f>
        <v>0</v>
      </c>
      <c r="F33" s="123">
        <f>'8. Seguimiento Cuatrimestral'!K33:K35</f>
        <v>0</v>
      </c>
      <c r="G33" s="123">
        <f>'8. Seguimiento Cuatrimestral'!N33:N35</f>
        <v>0</v>
      </c>
      <c r="H33" s="123">
        <f>'8. Seguimiento Cuatrimestral'!S33:S35</f>
        <v>0</v>
      </c>
      <c r="I33" s="123">
        <f>'8. Seguimiento Cuatrimestral'!V33:V35</f>
        <v>0</v>
      </c>
      <c r="J33" s="123">
        <f>'8. Seguimiento Cuatrimestral'!AA33:AA35</f>
        <v>0</v>
      </c>
      <c r="K33" s="3"/>
      <c r="L33" s="3"/>
      <c r="M33" s="3"/>
      <c r="N33" s="3"/>
      <c r="O33" s="3"/>
      <c r="P33" s="3"/>
      <c r="Q33" s="3"/>
      <c r="R33" s="3"/>
      <c r="S33" s="3"/>
      <c r="T33" s="3"/>
      <c r="U33" s="3"/>
      <c r="V33" s="3"/>
      <c r="W33" s="3"/>
      <c r="X33" s="3"/>
      <c r="Y33" s="3"/>
      <c r="Z33" s="4"/>
    </row>
    <row r="34" spans="1:26" ht="15.75" customHeight="1">
      <c r="A34" s="84"/>
      <c r="B34" s="84"/>
      <c r="C34" s="84"/>
      <c r="D34" s="84"/>
      <c r="E34" s="84"/>
      <c r="F34" s="84"/>
      <c r="G34" s="84"/>
      <c r="H34" s="84"/>
      <c r="I34" s="84"/>
      <c r="J34" s="84"/>
      <c r="K34" s="3"/>
      <c r="L34" s="3"/>
      <c r="M34" s="3"/>
      <c r="N34" s="3"/>
      <c r="O34" s="3"/>
      <c r="P34" s="3"/>
      <c r="Q34" s="3"/>
      <c r="R34" s="3"/>
      <c r="S34" s="3"/>
      <c r="T34" s="3"/>
      <c r="U34" s="3"/>
      <c r="V34" s="3"/>
      <c r="W34" s="3"/>
      <c r="X34" s="3"/>
      <c r="Y34" s="3"/>
      <c r="Z34" s="4"/>
    </row>
    <row r="35" spans="1:26" ht="15.75" customHeight="1">
      <c r="A35" s="85"/>
      <c r="B35" s="85"/>
      <c r="C35" s="85"/>
      <c r="D35" s="85"/>
      <c r="E35" s="85"/>
      <c r="F35" s="85"/>
      <c r="G35" s="85"/>
      <c r="H35" s="85"/>
      <c r="I35" s="85"/>
      <c r="J35" s="85"/>
      <c r="K35" s="3"/>
      <c r="L35" s="3"/>
      <c r="M35" s="3"/>
      <c r="N35" s="3"/>
      <c r="O35" s="3"/>
      <c r="P35" s="3"/>
      <c r="Q35" s="3"/>
      <c r="R35" s="3"/>
      <c r="S35" s="3"/>
      <c r="T35" s="3"/>
      <c r="U35" s="3"/>
      <c r="V35" s="3"/>
      <c r="W35" s="3"/>
      <c r="X35" s="3"/>
      <c r="Y35" s="3"/>
      <c r="Z35" s="4"/>
    </row>
    <row r="36" spans="1:26" ht="16.5" customHeight="1">
      <c r="A36" s="91">
        <v>10</v>
      </c>
      <c r="B36" s="105" t="str">
        <f>IF('8. Seguimiento Cuatrimestral'!B36:B38="","",'8. Seguimiento Cuatrimestral'!B36:B38)</f>
        <v/>
      </c>
      <c r="C36" s="105" t="str">
        <f>IF('8. Seguimiento Cuatrimestral'!C36:C38="","",'8. Seguimiento Cuatrimestral'!C36:C38)</f>
        <v/>
      </c>
      <c r="D36" s="105" t="str">
        <f>IF('8. Seguimiento Cuatrimestral'!D36:D38="","",'8. Seguimiento Cuatrimestral'!D36:D38)</f>
        <v/>
      </c>
      <c r="E36" s="123">
        <f>'8. Seguimiento Cuatrimestral'!F36:F38</f>
        <v>0</v>
      </c>
      <c r="F36" s="123">
        <f>'8. Seguimiento Cuatrimestral'!K36:K38</f>
        <v>0</v>
      </c>
      <c r="G36" s="123">
        <f>'8. Seguimiento Cuatrimestral'!N36:N38</f>
        <v>0</v>
      </c>
      <c r="H36" s="123">
        <f>'8. Seguimiento Cuatrimestral'!S36:S38</f>
        <v>0</v>
      </c>
      <c r="I36" s="123">
        <f>'8. Seguimiento Cuatrimestral'!V36:V38</f>
        <v>0</v>
      </c>
      <c r="J36" s="123">
        <f>'8. Seguimiento Cuatrimestral'!AA36:AA38</f>
        <v>0</v>
      </c>
      <c r="K36" s="3"/>
      <c r="L36" s="3"/>
      <c r="M36" s="3"/>
      <c r="N36" s="3"/>
      <c r="O36" s="3"/>
      <c r="P36" s="3"/>
      <c r="Q36" s="3"/>
      <c r="R36" s="3"/>
      <c r="S36" s="3"/>
      <c r="T36" s="3"/>
      <c r="U36" s="3"/>
      <c r="V36" s="3"/>
      <c r="W36" s="3"/>
      <c r="X36" s="3"/>
      <c r="Y36" s="3"/>
      <c r="Z36" s="4"/>
    </row>
    <row r="37" spans="1:26" ht="15.75" customHeight="1">
      <c r="A37" s="84"/>
      <c r="B37" s="84"/>
      <c r="C37" s="84"/>
      <c r="D37" s="84"/>
      <c r="E37" s="84"/>
      <c r="F37" s="84"/>
      <c r="G37" s="84"/>
      <c r="H37" s="84"/>
      <c r="I37" s="84"/>
      <c r="J37" s="84"/>
      <c r="K37" s="3"/>
      <c r="L37" s="3"/>
      <c r="M37" s="3"/>
      <c r="N37" s="3"/>
      <c r="O37" s="3"/>
      <c r="P37" s="3"/>
      <c r="Q37" s="3"/>
      <c r="R37" s="3"/>
      <c r="S37" s="3"/>
      <c r="T37" s="3"/>
      <c r="U37" s="3"/>
      <c r="V37" s="3"/>
      <c r="W37" s="3"/>
      <c r="X37" s="3"/>
      <c r="Y37" s="3"/>
      <c r="Z37" s="4"/>
    </row>
    <row r="38" spans="1:26" ht="15.75" customHeight="1">
      <c r="A38" s="85"/>
      <c r="B38" s="85"/>
      <c r="C38" s="85"/>
      <c r="D38" s="85"/>
      <c r="E38" s="85"/>
      <c r="F38" s="85"/>
      <c r="G38" s="85"/>
      <c r="H38" s="85"/>
      <c r="I38" s="85"/>
      <c r="J38" s="85"/>
      <c r="K38" s="3"/>
      <c r="L38" s="3"/>
      <c r="M38" s="3"/>
      <c r="N38" s="3"/>
      <c r="O38" s="3"/>
      <c r="P38" s="3"/>
      <c r="Q38" s="3"/>
      <c r="R38" s="3"/>
      <c r="S38" s="3"/>
      <c r="T38" s="3"/>
      <c r="U38" s="3"/>
      <c r="V38" s="3"/>
      <c r="W38" s="3"/>
      <c r="X38" s="3"/>
      <c r="Y38" s="3"/>
      <c r="Z38" s="4"/>
    </row>
    <row r="39" spans="1:26" ht="16.5" customHeight="1">
      <c r="A39" s="91">
        <v>11</v>
      </c>
      <c r="B39" s="105" t="str">
        <f>IF('8. Seguimiento Cuatrimestral'!B39:B41="","",'8. Seguimiento Cuatrimestral'!B39:B41)</f>
        <v/>
      </c>
      <c r="C39" s="105" t="str">
        <f>IF('8. Seguimiento Cuatrimestral'!C39:C41="","",'8. Seguimiento Cuatrimestral'!C39:C41)</f>
        <v/>
      </c>
      <c r="D39" s="105" t="str">
        <f>IF('8. Seguimiento Cuatrimestral'!D39:D41="","",'8. Seguimiento Cuatrimestral'!D39:D41)</f>
        <v/>
      </c>
      <c r="E39" s="123">
        <f>'8. Seguimiento Cuatrimestral'!F39:F41</f>
        <v>0</v>
      </c>
      <c r="F39" s="123">
        <f>'8. Seguimiento Cuatrimestral'!K39:K41</f>
        <v>0</v>
      </c>
      <c r="G39" s="123">
        <f>'8. Seguimiento Cuatrimestral'!N39:N41</f>
        <v>0</v>
      </c>
      <c r="H39" s="123">
        <f>'8. Seguimiento Cuatrimestral'!S39:S41</f>
        <v>0</v>
      </c>
      <c r="I39" s="123">
        <f>'8. Seguimiento Cuatrimestral'!V39:V41</f>
        <v>0</v>
      </c>
      <c r="J39" s="123">
        <f>'8. Seguimiento Cuatrimestral'!AA39:AA41</f>
        <v>0</v>
      </c>
      <c r="K39" s="3"/>
      <c r="L39" s="3"/>
      <c r="M39" s="3"/>
      <c r="N39" s="3"/>
      <c r="O39" s="3"/>
      <c r="P39" s="3"/>
      <c r="Q39" s="3"/>
      <c r="R39" s="3"/>
      <c r="S39" s="3"/>
      <c r="T39" s="3"/>
      <c r="U39" s="3"/>
      <c r="V39" s="3"/>
      <c r="W39" s="3"/>
      <c r="X39" s="3"/>
      <c r="Y39" s="3"/>
      <c r="Z39" s="4"/>
    </row>
    <row r="40" spans="1:26" ht="15.75" customHeight="1">
      <c r="A40" s="84"/>
      <c r="B40" s="84"/>
      <c r="C40" s="84"/>
      <c r="D40" s="84"/>
      <c r="E40" s="84"/>
      <c r="F40" s="84"/>
      <c r="G40" s="84"/>
      <c r="H40" s="84"/>
      <c r="I40" s="84"/>
      <c r="J40" s="84"/>
      <c r="K40" s="3"/>
      <c r="L40" s="3"/>
      <c r="M40" s="3"/>
      <c r="N40" s="3"/>
      <c r="O40" s="3"/>
      <c r="P40" s="3"/>
      <c r="Q40" s="3"/>
      <c r="R40" s="3"/>
      <c r="S40" s="3"/>
      <c r="T40" s="3"/>
      <c r="U40" s="3"/>
      <c r="V40" s="3"/>
      <c r="W40" s="3"/>
      <c r="X40" s="3"/>
      <c r="Y40" s="3"/>
      <c r="Z40" s="4"/>
    </row>
    <row r="41" spans="1:26" ht="15.75" customHeight="1">
      <c r="A41" s="85"/>
      <c r="B41" s="85"/>
      <c r="C41" s="85"/>
      <c r="D41" s="85"/>
      <c r="E41" s="85"/>
      <c r="F41" s="85"/>
      <c r="G41" s="85"/>
      <c r="H41" s="85"/>
      <c r="I41" s="85"/>
      <c r="J41" s="85"/>
      <c r="K41" s="3"/>
      <c r="L41" s="3"/>
      <c r="M41" s="3"/>
      <c r="N41" s="3"/>
      <c r="O41" s="3"/>
      <c r="P41" s="3"/>
      <c r="Q41" s="3"/>
      <c r="R41" s="3"/>
      <c r="S41" s="3"/>
      <c r="T41" s="3"/>
      <c r="U41" s="3"/>
      <c r="V41" s="3"/>
      <c r="W41" s="3"/>
      <c r="X41" s="3"/>
      <c r="Y41" s="3"/>
      <c r="Z41" s="4"/>
    </row>
    <row r="42" spans="1:26" ht="16.5" customHeight="1">
      <c r="A42" s="91">
        <v>12</v>
      </c>
      <c r="B42" s="105" t="str">
        <f>IF('8. Seguimiento Cuatrimestral'!B42:B44="","",'8. Seguimiento Cuatrimestral'!B42:B44)</f>
        <v/>
      </c>
      <c r="C42" s="105" t="str">
        <f>IF('8. Seguimiento Cuatrimestral'!C42:C44="","",'8. Seguimiento Cuatrimestral'!C42:C44)</f>
        <v/>
      </c>
      <c r="D42" s="105" t="str">
        <f>IF('8. Seguimiento Cuatrimestral'!D42:D44="","",'8. Seguimiento Cuatrimestral'!D42:D44)</f>
        <v/>
      </c>
      <c r="E42" s="123">
        <f>'8. Seguimiento Cuatrimestral'!F42:F44</f>
        <v>0</v>
      </c>
      <c r="F42" s="123">
        <f>'8. Seguimiento Cuatrimestral'!K42:K44</f>
        <v>0</v>
      </c>
      <c r="G42" s="123">
        <f>'8. Seguimiento Cuatrimestral'!N42:N44</f>
        <v>0</v>
      </c>
      <c r="H42" s="123">
        <f>'8. Seguimiento Cuatrimestral'!S42:S44</f>
        <v>0</v>
      </c>
      <c r="I42" s="123">
        <f>'8. Seguimiento Cuatrimestral'!V42:V44</f>
        <v>0</v>
      </c>
      <c r="J42" s="123">
        <f>'8. Seguimiento Cuatrimestral'!AA42:AA44</f>
        <v>0</v>
      </c>
      <c r="K42" s="3"/>
      <c r="L42" s="3"/>
      <c r="M42" s="3"/>
      <c r="N42" s="3"/>
      <c r="O42" s="3"/>
      <c r="P42" s="3"/>
      <c r="Q42" s="3"/>
      <c r="R42" s="3"/>
      <c r="S42" s="3"/>
      <c r="T42" s="3"/>
      <c r="U42" s="3"/>
      <c r="V42" s="3"/>
      <c r="W42" s="3"/>
      <c r="X42" s="3"/>
      <c r="Y42" s="3"/>
      <c r="Z42" s="4"/>
    </row>
    <row r="43" spans="1:26" ht="15.75" customHeight="1">
      <c r="A43" s="84"/>
      <c r="B43" s="84"/>
      <c r="C43" s="84"/>
      <c r="D43" s="84"/>
      <c r="E43" s="84"/>
      <c r="F43" s="84"/>
      <c r="G43" s="84"/>
      <c r="H43" s="84"/>
      <c r="I43" s="84"/>
      <c r="J43" s="84"/>
      <c r="K43" s="3"/>
      <c r="L43" s="3"/>
      <c r="M43" s="3"/>
      <c r="N43" s="3"/>
      <c r="O43" s="3"/>
      <c r="P43" s="3"/>
      <c r="Q43" s="3"/>
      <c r="R43" s="3"/>
      <c r="S43" s="3"/>
      <c r="T43" s="3"/>
      <c r="U43" s="3"/>
      <c r="V43" s="3"/>
      <c r="W43" s="3"/>
      <c r="X43" s="3"/>
      <c r="Y43" s="3"/>
      <c r="Z43" s="4"/>
    </row>
    <row r="44" spans="1:26" ht="15.75" customHeight="1">
      <c r="A44" s="85"/>
      <c r="B44" s="85"/>
      <c r="C44" s="85"/>
      <c r="D44" s="85"/>
      <c r="E44" s="85"/>
      <c r="F44" s="85"/>
      <c r="G44" s="85"/>
      <c r="H44" s="85"/>
      <c r="I44" s="85"/>
      <c r="J44" s="85"/>
      <c r="K44" s="3"/>
      <c r="L44" s="3"/>
      <c r="M44" s="3"/>
      <c r="N44" s="3"/>
      <c r="O44" s="3"/>
      <c r="P44" s="3"/>
      <c r="Q44" s="3"/>
      <c r="R44" s="3"/>
      <c r="S44" s="3"/>
      <c r="T44" s="3"/>
      <c r="U44" s="3"/>
      <c r="V44" s="3"/>
      <c r="W44" s="3"/>
      <c r="X44" s="3"/>
      <c r="Y44" s="3"/>
      <c r="Z44" s="4"/>
    </row>
    <row r="45" spans="1:26" ht="16.5" customHeight="1">
      <c r="A45" s="91">
        <v>13</v>
      </c>
      <c r="B45" s="105" t="str">
        <f>IF('8. Seguimiento Cuatrimestral'!B45:B47="","",'8. Seguimiento Cuatrimestral'!B45:B47)</f>
        <v/>
      </c>
      <c r="C45" s="105" t="str">
        <f>IF('8. Seguimiento Cuatrimestral'!C45:C47="","",'8. Seguimiento Cuatrimestral'!C45:C47)</f>
        <v/>
      </c>
      <c r="D45" s="105" t="str">
        <f>IF('8. Seguimiento Cuatrimestral'!D45:D47="","",'8. Seguimiento Cuatrimestral'!D45:D47)</f>
        <v/>
      </c>
      <c r="E45" s="123">
        <f>'8. Seguimiento Cuatrimestral'!F45:F47</f>
        <v>0</v>
      </c>
      <c r="F45" s="123">
        <f>'8. Seguimiento Cuatrimestral'!K45:K47</f>
        <v>0</v>
      </c>
      <c r="G45" s="123">
        <f>'8. Seguimiento Cuatrimestral'!N45:N47</f>
        <v>0</v>
      </c>
      <c r="H45" s="123">
        <f>'8. Seguimiento Cuatrimestral'!S45:S47</f>
        <v>0</v>
      </c>
      <c r="I45" s="123">
        <f>'8. Seguimiento Cuatrimestral'!V45:V47</f>
        <v>0</v>
      </c>
      <c r="J45" s="123">
        <f>'8. Seguimiento Cuatrimestral'!AA45:AA47</f>
        <v>0</v>
      </c>
      <c r="K45" s="3"/>
      <c r="L45" s="3"/>
      <c r="M45" s="3"/>
      <c r="N45" s="3"/>
      <c r="O45" s="3"/>
      <c r="P45" s="3"/>
      <c r="Q45" s="3"/>
      <c r="R45" s="3"/>
      <c r="S45" s="3"/>
      <c r="T45" s="3"/>
      <c r="U45" s="3"/>
      <c r="V45" s="3"/>
      <c r="W45" s="3"/>
      <c r="X45" s="3"/>
      <c r="Y45" s="3"/>
      <c r="Z45" s="4"/>
    </row>
    <row r="46" spans="1:26" ht="15.75" customHeight="1">
      <c r="A46" s="84"/>
      <c r="B46" s="84"/>
      <c r="C46" s="84"/>
      <c r="D46" s="84"/>
      <c r="E46" s="84"/>
      <c r="F46" s="84"/>
      <c r="G46" s="84"/>
      <c r="H46" s="84"/>
      <c r="I46" s="84"/>
      <c r="J46" s="84"/>
      <c r="K46" s="3"/>
      <c r="L46" s="3"/>
      <c r="M46" s="3"/>
      <c r="N46" s="3"/>
      <c r="O46" s="3"/>
      <c r="P46" s="3"/>
      <c r="Q46" s="3"/>
      <c r="R46" s="3"/>
      <c r="S46" s="3"/>
      <c r="T46" s="3"/>
      <c r="U46" s="3"/>
      <c r="V46" s="3"/>
      <c r="W46" s="3"/>
      <c r="X46" s="3"/>
      <c r="Y46" s="3"/>
      <c r="Z46" s="4"/>
    </row>
    <row r="47" spans="1:26" ht="15.75" customHeight="1">
      <c r="A47" s="85"/>
      <c r="B47" s="85"/>
      <c r="C47" s="85"/>
      <c r="D47" s="85"/>
      <c r="E47" s="85"/>
      <c r="F47" s="85"/>
      <c r="G47" s="85"/>
      <c r="H47" s="85"/>
      <c r="I47" s="85"/>
      <c r="J47" s="85"/>
      <c r="K47" s="3"/>
      <c r="L47" s="3"/>
      <c r="M47" s="3"/>
      <c r="N47" s="3"/>
      <c r="O47" s="3"/>
      <c r="P47" s="3"/>
      <c r="Q47" s="3"/>
      <c r="R47" s="3"/>
      <c r="S47" s="3"/>
      <c r="T47" s="3"/>
      <c r="U47" s="3"/>
      <c r="V47" s="3"/>
      <c r="W47" s="3"/>
      <c r="X47" s="3"/>
      <c r="Y47" s="3"/>
      <c r="Z47" s="4"/>
    </row>
    <row r="48" spans="1:26" ht="16.5" customHeight="1">
      <c r="A48" s="91">
        <v>14</v>
      </c>
      <c r="B48" s="105" t="str">
        <f>IF('8. Seguimiento Cuatrimestral'!B48:B50="","",'8. Seguimiento Cuatrimestral'!B48:B50)</f>
        <v/>
      </c>
      <c r="C48" s="105" t="str">
        <f>IF('8. Seguimiento Cuatrimestral'!C48:C50="","",'8. Seguimiento Cuatrimestral'!C48:C50)</f>
        <v/>
      </c>
      <c r="D48" s="105" t="str">
        <f>IF('8. Seguimiento Cuatrimestral'!D48:D50="","",'8. Seguimiento Cuatrimestral'!D48:D50)</f>
        <v/>
      </c>
      <c r="E48" s="123">
        <f>'8. Seguimiento Cuatrimestral'!F48:F50</f>
        <v>0</v>
      </c>
      <c r="F48" s="123">
        <f>'8. Seguimiento Cuatrimestral'!K48:K50</f>
        <v>0</v>
      </c>
      <c r="G48" s="123">
        <f>'8. Seguimiento Cuatrimestral'!N48:N50</f>
        <v>0</v>
      </c>
      <c r="H48" s="123">
        <f>'8. Seguimiento Cuatrimestral'!S48:S50</f>
        <v>0</v>
      </c>
      <c r="I48" s="123">
        <f>'8. Seguimiento Cuatrimestral'!V48:V50</f>
        <v>0</v>
      </c>
      <c r="J48" s="123">
        <f>'8. Seguimiento Cuatrimestral'!AA48:AA50</f>
        <v>0</v>
      </c>
      <c r="K48" s="3"/>
      <c r="L48" s="3"/>
      <c r="M48" s="3"/>
      <c r="N48" s="3"/>
      <c r="O48" s="3"/>
      <c r="P48" s="3"/>
      <c r="Q48" s="3"/>
      <c r="R48" s="3"/>
      <c r="S48" s="3"/>
      <c r="T48" s="3"/>
      <c r="U48" s="3"/>
      <c r="V48" s="3"/>
      <c r="W48" s="3"/>
      <c r="X48" s="3"/>
      <c r="Y48" s="3"/>
      <c r="Z48" s="4"/>
    </row>
    <row r="49" spans="1:26" ht="15.75" customHeight="1">
      <c r="A49" s="84"/>
      <c r="B49" s="84"/>
      <c r="C49" s="84"/>
      <c r="D49" s="84"/>
      <c r="E49" s="84"/>
      <c r="F49" s="84"/>
      <c r="G49" s="84"/>
      <c r="H49" s="84"/>
      <c r="I49" s="84"/>
      <c r="J49" s="84"/>
      <c r="K49" s="3"/>
      <c r="L49" s="3"/>
      <c r="M49" s="3"/>
      <c r="N49" s="3"/>
      <c r="O49" s="3"/>
      <c r="P49" s="3"/>
      <c r="Q49" s="3"/>
      <c r="R49" s="3"/>
      <c r="S49" s="3"/>
      <c r="T49" s="3"/>
      <c r="U49" s="3"/>
      <c r="V49" s="3"/>
      <c r="W49" s="3"/>
      <c r="X49" s="3"/>
      <c r="Y49" s="3"/>
      <c r="Z49" s="4"/>
    </row>
    <row r="50" spans="1:26" ht="15.75" customHeight="1">
      <c r="A50" s="85"/>
      <c r="B50" s="85"/>
      <c r="C50" s="85"/>
      <c r="D50" s="85"/>
      <c r="E50" s="85"/>
      <c r="F50" s="85"/>
      <c r="G50" s="85"/>
      <c r="H50" s="85"/>
      <c r="I50" s="85"/>
      <c r="J50" s="85"/>
      <c r="K50" s="3"/>
      <c r="L50" s="3"/>
      <c r="M50" s="3"/>
      <c r="N50" s="3"/>
      <c r="O50" s="3"/>
      <c r="P50" s="3"/>
      <c r="Q50" s="3"/>
      <c r="R50" s="3"/>
      <c r="S50" s="3"/>
      <c r="T50" s="3"/>
      <c r="U50" s="3"/>
      <c r="V50" s="3"/>
      <c r="W50" s="3"/>
      <c r="X50" s="3"/>
      <c r="Y50" s="3"/>
      <c r="Z50" s="4"/>
    </row>
    <row r="51" spans="1:26" ht="16.5" customHeight="1">
      <c r="A51" s="91">
        <v>15</v>
      </c>
      <c r="B51" s="105" t="str">
        <f>IF('8. Seguimiento Cuatrimestral'!B51:B53="","",'8. Seguimiento Cuatrimestral'!B51:B53)</f>
        <v/>
      </c>
      <c r="C51" s="105" t="str">
        <f>IF('8. Seguimiento Cuatrimestral'!C51:C53="","",'8. Seguimiento Cuatrimestral'!C51:C53)</f>
        <v/>
      </c>
      <c r="D51" s="105" t="str">
        <f>IF('8. Seguimiento Cuatrimestral'!D51:D53="","",'8. Seguimiento Cuatrimestral'!D51:D53)</f>
        <v/>
      </c>
      <c r="E51" s="123">
        <f>'8. Seguimiento Cuatrimestral'!F51:F53</f>
        <v>0</v>
      </c>
      <c r="F51" s="123">
        <f>'8. Seguimiento Cuatrimestral'!K51:K53</f>
        <v>0</v>
      </c>
      <c r="G51" s="123">
        <f>'8. Seguimiento Cuatrimestral'!N51:N53</f>
        <v>0</v>
      </c>
      <c r="H51" s="123">
        <f>'8. Seguimiento Cuatrimestral'!S51:S53</f>
        <v>0</v>
      </c>
      <c r="I51" s="123">
        <f>'8. Seguimiento Cuatrimestral'!V51:V53</f>
        <v>0</v>
      </c>
      <c r="J51" s="123">
        <f>'8. Seguimiento Cuatrimestral'!AA51:AA53</f>
        <v>0</v>
      </c>
      <c r="K51" s="3"/>
      <c r="L51" s="3"/>
      <c r="M51" s="3"/>
      <c r="N51" s="3"/>
      <c r="O51" s="3"/>
      <c r="P51" s="3"/>
      <c r="Q51" s="3"/>
      <c r="R51" s="3"/>
      <c r="S51" s="3"/>
      <c r="T51" s="3"/>
      <c r="U51" s="3"/>
      <c r="V51" s="3"/>
      <c r="W51" s="3"/>
      <c r="X51" s="3"/>
      <c r="Y51" s="3"/>
      <c r="Z51" s="4"/>
    </row>
    <row r="52" spans="1:26" ht="15.75" customHeight="1">
      <c r="A52" s="84"/>
      <c r="B52" s="84"/>
      <c r="C52" s="84"/>
      <c r="D52" s="84"/>
      <c r="E52" s="84"/>
      <c r="F52" s="84"/>
      <c r="G52" s="84"/>
      <c r="H52" s="84"/>
      <c r="I52" s="84"/>
      <c r="J52" s="84"/>
      <c r="K52" s="3"/>
      <c r="L52" s="3"/>
      <c r="M52" s="3"/>
      <c r="N52" s="3"/>
      <c r="O52" s="3"/>
      <c r="P52" s="3"/>
      <c r="Q52" s="3"/>
      <c r="R52" s="3"/>
      <c r="S52" s="3"/>
      <c r="T52" s="3"/>
      <c r="U52" s="3"/>
      <c r="V52" s="3"/>
      <c r="W52" s="3"/>
      <c r="X52" s="3"/>
      <c r="Y52" s="3"/>
      <c r="Z52" s="4"/>
    </row>
    <row r="53" spans="1:26" ht="15.75" customHeight="1">
      <c r="A53" s="85"/>
      <c r="B53" s="85"/>
      <c r="C53" s="85"/>
      <c r="D53" s="85"/>
      <c r="E53" s="85"/>
      <c r="F53" s="85"/>
      <c r="G53" s="85"/>
      <c r="H53" s="85"/>
      <c r="I53" s="85"/>
      <c r="J53" s="85"/>
      <c r="K53" s="3"/>
      <c r="L53" s="3"/>
      <c r="M53" s="3"/>
      <c r="N53" s="3"/>
      <c r="O53" s="3"/>
      <c r="P53" s="3"/>
      <c r="Q53" s="3"/>
      <c r="R53" s="3"/>
      <c r="S53" s="3"/>
      <c r="T53" s="3"/>
      <c r="U53" s="3"/>
      <c r="V53" s="3"/>
      <c r="W53" s="3"/>
      <c r="X53" s="3"/>
      <c r="Y53" s="3"/>
      <c r="Z53" s="4"/>
    </row>
    <row r="54" spans="1:26" ht="16.5" customHeight="1">
      <c r="A54" s="91">
        <v>16</v>
      </c>
      <c r="B54" s="105" t="str">
        <f>IF('8. Seguimiento Cuatrimestral'!B54:B56="","",'8. Seguimiento Cuatrimestral'!B54:B56)</f>
        <v/>
      </c>
      <c r="C54" s="105" t="str">
        <f>IF('8. Seguimiento Cuatrimestral'!C54:C56="","",'8. Seguimiento Cuatrimestral'!C54:C56)</f>
        <v/>
      </c>
      <c r="D54" s="105" t="str">
        <f>IF('8. Seguimiento Cuatrimestral'!D54:D56="","",'8. Seguimiento Cuatrimestral'!D54:D56)</f>
        <v/>
      </c>
      <c r="E54" s="123">
        <f>'8. Seguimiento Cuatrimestral'!F54:F56</f>
        <v>0</v>
      </c>
      <c r="F54" s="123">
        <f>'8. Seguimiento Cuatrimestral'!K54:K56</f>
        <v>0</v>
      </c>
      <c r="G54" s="123">
        <f>'8. Seguimiento Cuatrimestral'!N54:N56</f>
        <v>0</v>
      </c>
      <c r="H54" s="123">
        <f>'8. Seguimiento Cuatrimestral'!S54:S56</f>
        <v>0</v>
      </c>
      <c r="I54" s="123">
        <f>'8. Seguimiento Cuatrimestral'!V54:V56</f>
        <v>0</v>
      </c>
      <c r="J54" s="123">
        <f>'8. Seguimiento Cuatrimestral'!AA54:AA56</f>
        <v>0</v>
      </c>
      <c r="K54" s="3"/>
      <c r="L54" s="3"/>
      <c r="M54" s="3"/>
      <c r="N54" s="3"/>
      <c r="O54" s="3"/>
      <c r="P54" s="3"/>
      <c r="Q54" s="3"/>
      <c r="R54" s="3"/>
      <c r="S54" s="3"/>
      <c r="T54" s="3"/>
      <c r="U54" s="3"/>
      <c r="V54" s="3"/>
      <c r="W54" s="3"/>
      <c r="X54" s="3"/>
      <c r="Y54" s="3"/>
      <c r="Z54" s="4"/>
    </row>
    <row r="55" spans="1:26" ht="15.75" customHeight="1">
      <c r="A55" s="84"/>
      <c r="B55" s="84"/>
      <c r="C55" s="84"/>
      <c r="D55" s="84"/>
      <c r="E55" s="84"/>
      <c r="F55" s="84"/>
      <c r="G55" s="84"/>
      <c r="H55" s="84"/>
      <c r="I55" s="84"/>
      <c r="J55" s="84"/>
      <c r="K55" s="3"/>
      <c r="L55" s="3"/>
      <c r="M55" s="3"/>
      <c r="N55" s="3"/>
      <c r="O55" s="3"/>
      <c r="P55" s="3"/>
      <c r="Q55" s="3"/>
      <c r="R55" s="3"/>
      <c r="S55" s="3"/>
      <c r="T55" s="3"/>
      <c r="U55" s="3"/>
      <c r="V55" s="3"/>
      <c r="W55" s="3"/>
      <c r="X55" s="3"/>
      <c r="Y55" s="3"/>
      <c r="Z55" s="4"/>
    </row>
    <row r="56" spans="1:26" ht="15.75" customHeight="1">
      <c r="A56" s="85"/>
      <c r="B56" s="85"/>
      <c r="C56" s="85"/>
      <c r="D56" s="85"/>
      <c r="E56" s="85"/>
      <c r="F56" s="85"/>
      <c r="G56" s="85"/>
      <c r="H56" s="85"/>
      <c r="I56" s="85"/>
      <c r="J56" s="85"/>
      <c r="K56" s="3"/>
      <c r="L56" s="3"/>
      <c r="M56" s="3"/>
      <c r="N56" s="3"/>
      <c r="O56" s="3"/>
      <c r="P56" s="3"/>
      <c r="Q56" s="3"/>
      <c r="R56" s="3"/>
      <c r="S56" s="3"/>
      <c r="T56" s="3"/>
      <c r="U56" s="3"/>
      <c r="V56" s="3"/>
      <c r="W56" s="3"/>
      <c r="X56" s="3"/>
      <c r="Y56" s="3"/>
      <c r="Z56" s="4"/>
    </row>
    <row r="57" spans="1:26" ht="16.5" customHeight="1">
      <c r="A57" s="91">
        <v>17</v>
      </c>
      <c r="B57" s="105" t="str">
        <f>IF('8. Seguimiento Cuatrimestral'!B57:B59="","",'8. Seguimiento Cuatrimestral'!B57:B59)</f>
        <v/>
      </c>
      <c r="C57" s="105" t="str">
        <f>IF('8. Seguimiento Cuatrimestral'!C57:C59="","",'8. Seguimiento Cuatrimestral'!C57:C59)</f>
        <v/>
      </c>
      <c r="D57" s="105" t="str">
        <f>IF('8. Seguimiento Cuatrimestral'!D57:D59="","",'8. Seguimiento Cuatrimestral'!D57:D59)</f>
        <v/>
      </c>
      <c r="E57" s="123">
        <f>'8. Seguimiento Cuatrimestral'!F57:F59</f>
        <v>0</v>
      </c>
      <c r="F57" s="123">
        <f>'8. Seguimiento Cuatrimestral'!K57:K59</f>
        <v>0</v>
      </c>
      <c r="G57" s="123">
        <f>'8. Seguimiento Cuatrimestral'!N57:N59</f>
        <v>0</v>
      </c>
      <c r="H57" s="123">
        <f>'8. Seguimiento Cuatrimestral'!S57:S59</f>
        <v>0</v>
      </c>
      <c r="I57" s="123">
        <f>'8. Seguimiento Cuatrimestral'!V57:V59</f>
        <v>0</v>
      </c>
      <c r="J57" s="123">
        <f>'8. Seguimiento Cuatrimestral'!AA57:AA59</f>
        <v>0</v>
      </c>
      <c r="K57" s="3"/>
      <c r="L57" s="3"/>
      <c r="M57" s="3"/>
      <c r="N57" s="3"/>
      <c r="O57" s="3"/>
      <c r="P57" s="3"/>
      <c r="Q57" s="3"/>
      <c r="R57" s="3"/>
      <c r="S57" s="3"/>
      <c r="T57" s="3"/>
      <c r="U57" s="3"/>
      <c r="V57" s="3"/>
      <c r="W57" s="3"/>
      <c r="X57" s="3"/>
      <c r="Y57" s="3"/>
      <c r="Z57" s="4"/>
    </row>
    <row r="58" spans="1:26" ht="15.75" customHeight="1">
      <c r="A58" s="84"/>
      <c r="B58" s="84"/>
      <c r="C58" s="84"/>
      <c r="D58" s="84"/>
      <c r="E58" s="84"/>
      <c r="F58" s="84"/>
      <c r="G58" s="84"/>
      <c r="H58" s="84"/>
      <c r="I58" s="84"/>
      <c r="J58" s="84"/>
      <c r="K58" s="3"/>
      <c r="L58" s="3"/>
      <c r="M58" s="3"/>
      <c r="N58" s="3"/>
      <c r="O58" s="3"/>
      <c r="P58" s="3"/>
      <c r="Q58" s="3"/>
      <c r="R58" s="3"/>
      <c r="S58" s="3"/>
      <c r="T58" s="3"/>
      <c r="U58" s="3"/>
      <c r="V58" s="3"/>
      <c r="W58" s="3"/>
      <c r="X58" s="3"/>
      <c r="Y58" s="3"/>
      <c r="Z58" s="4"/>
    </row>
    <row r="59" spans="1:26" ht="15.75" customHeight="1">
      <c r="A59" s="85"/>
      <c r="B59" s="85"/>
      <c r="C59" s="85"/>
      <c r="D59" s="85"/>
      <c r="E59" s="85"/>
      <c r="F59" s="85"/>
      <c r="G59" s="85"/>
      <c r="H59" s="85"/>
      <c r="I59" s="85"/>
      <c r="J59" s="85"/>
      <c r="K59" s="3"/>
      <c r="L59" s="3"/>
      <c r="M59" s="3"/>
      <c r="N59" s="3"/>
      <c r="O59" s="3"/>
      <c r="P59" s="3"/>
      <c r="Q59" s="3"/>
      <c r="R59" s="3"/>
      <c r="S59" s="3"/>
      <c r="T59" s="3"/>
      <c r="U59" s="3"/>
      <c r="V59" s="3"/>
      <c r="W59" s="3"/>
      <c r="X59" s="3"/>
      <c r="Y59" s="3"/>
      <c r="Z59" s="4"/>
    </row>
    <row r="60" spans="1:26" ht="16.5" customHeight="1">
      <c r="A60" s="91">
        <v>18</v>
      </c>
      <c r="B60" s="105" t="str">
        <f>IF('8. Seguimiento Cuatrimestral'!B60:B62="","",'8. Seguimiento Cuatrimestral'!B60:B62)</f>
        <v/>
      </c>
      <c r="C60" s="105" t="str">
        <f>IF('8. Seguimiento Cuatrimestral'!C60:C62="","",'8. Seguimiento Cuatrimestral'!C60:C62)</f>
        <v/>
      </c>
      <c r="D60" s="105" t="str">
        <f>IF('8. Seguimiento Cuatrimestral'!D60:D62="","",'8. Seguimiento Cuatrimestral'!D60:D62)</f>
        <v/>
      </c>
      <c r="E60" s="123">
        <f>'8. Seguimiento Cuatrimestral'!F60:F62</f>
        <v>0</v>
      </c>
      <c r="F60" s="123">
        <f>'8. Seguimiento Cuatrimestral'!K60:K62</f>
        <v>0</v>
      </c>
      <c r="G60" s="123">
        <f>'8. Seguimiento Cuatrimestral'!N60:N62</f>
        <v>0</v>
      </c>
      <c r="H60" s="123">
        <f>'8. Seguimiento Cuatrimestral'!S60:S62</f>
        <v>0</v>
      </c>
      <c r="I60" s="123">
        <f>'8. Seguimiento Cuatrimestral'!V60:V62</f>
        <v>0</v>
      </c>
      <c r="J60" s="123">
        <f>'8. Seguimiento Cuatrimestral'!AA60:AA62</f>
        <v>0</v>
      </c>
      <c r="K60" s="3"/>
      <c r="L60" s="3"/>
      <c r="M60" s="3"/>
      <c r="N60" s="3"/>
      <c r="O60" s="3"/>
      <c r="P60" s="3"/>
      <c r="Q60" s="3"/>
      <c r="R60" s="3"/>
      <c r="S60" s="3"/>
      <c r="T60" s="3"/>
      <c r="U60" s="3"/>
      <c r="V60" s="3"/>
      <c r="W60" s="3"/>
      <c r="X60" s="3"/>
      <c r="Y60" s="3"/>
      <c r="Z60" s="4"/>
    </row>
    <row r="61" spans="1:26" ht="15.75" customHeight="1">
      <c r="A61" s="84"/>
      <c r="B61" s="84"/>
      <c r="C61" s="84"/>
      <c r="D61" s="84"/>
      <c r="E61" s="84"/>
      <c r="F61" s="84"/>
      <c r="G61" s="84"/>
      <c r="H61" s="84"/>
      <c r="I61" s="84"/>
      <c r="J61" s="84"/>
      <c r="K61" s="3"/>
      <c r="L61" s="3"/>
      <c r="M61" s="3"/>
      <c r="N61" s="3"/>
      <c r="O61" s="3"/>
      <c r="P61" s="3"/>
      <c r="Q61" s="3"/>
      <c r="R61" s="3"/>
      <c r="S61" s="3"/>
      <c r="T61" s="3"/>
      <c r="U61" s="3"/>
      <c r="V61" s="3"/>
      <c r="W61" s="3"/>
      <c r="X61" s="3"/>
      <c r="Y61" s="3"/>
      <c r="Z61" s="4"/>
    </row>
    <row r="62" spans="1:26" ht="15.75" customHeight="1">
      <c r="A62" s="85"/>
      <c r="B62" s="85"/>
      <c r="C62" s="85"/>
      <c r="D62" s="85"/>
      <c r="E62" s="85"/>
      <c r="F62" s="85"/>
      <c r="G62" s="85"/>
      <c r="H62" s="85"/>
      <c r="I62" s="85"/>
      <c r="J62" s="85"/>
      <c r="K62" s="3"/>
      <c r="L62" s="3"/>
      <c r="M62" s="3"/>
      <c r="N62" s="3"/>
      <c r="O62" s="3"/>
      <c r="P62" s="3"/>
      <c r="Q62" s="3"/>
      <c r="R62" s="3"/>
      <c r="S62" s="3"/>
      <c r="T62" s="3"/>
      <c r="U62" s="3"/>
      <c r="V62" s="3"/>
      <c r="W62" s="3"/>
      <c r="X62" s="3"/>
      <c r="Y62" s="3"/>
      <c r="Z62" s="4"/>
    </row>
    <row r="63" spans="1:26" ht="16.5" customHeight="1">
      <c r="A63" s="91">
        <v>19</v>
      </c>
      <c r="B63" s="105" t="str">
        <f>IF('8. Seguimiento Cuatrimestral'!B63:B65="","",'8. Seguimiento Cuatrimestral'!B63:B65)</f>
        <v/>
      </c>
      <c r="C63" s="105" t="str">
        <f>IF('8. Seguimiento Cuatrimestral'!C63:C65="","",'8. Seguimiento Cuatrimestral'!C63:C65)</f>
        <v/>
      </c>
      <c r="D63" s="105" t="str">
        <f>IF('8. Seguimiento Cuatrimestral'!D63:D65="","",'8. Seguimiento Cuatrimestral'!D63:D65)</f>
        <v/>
      </c>
      <c r="E63" s="123">
        <f>'8. Seguimiento Cuatrimestral'!F63:F65</f>
        <v>0</v>
      </c>
      <c r="F63" s="123">
        <f>'8. Seguimiento Cuatrimestral'!K63:K65</f>
        <v>0</v>
      </c>
      <c r="G63" s="123">
        <f>'8. Seguimiento Cuatrimestral'!N63:N65</f>
        <v>0</v>
      </c>
      <c r="H63" s="123">
        <f>'8. Seguimiento Cuatrimestral'!S63:S65</f>
        <v>0</v>
      </c>
      <c r="I63" s="123">
        <f>'8. Seguimiento Cuatrimestral'!V63:V65</f>
        <v>0</v>
      </c>
      <c r="J63" s="123">
        <f>'8. Seguimiento Cuatrimestral'!AA63:AA65</f>
        <v>0</v>
      </c>
      <c r="K63" s="3"/>
      <c r="L63" s="3"/>
      <c r="M63" s="3"/>
      <c r="N63" s="3"/>
      <c r="O63" s="3"/>
      <c r="P63" s="3"/>
      <c r="Q63" s="3"/>
      <c r="R63" s="3"/>
      <c r="S63" s="3"/>
      <c r="T63" s="3"/>
      <c r="U63" s="3"/>
      <c r="V63" s="3"/>
      <c r="W63" s="3"/>
      <c r="X63" s="3"/>
      <c r="Y63" s="3"/>
      <c r="Z63" s="4"/>
    </row>
    <row r="64" spans="1:26" ht="15.75" customHeight="1">
      <c r="A64" s="84"/>
      <c r="B64" s="84"/>
      <c r="C64" s="84"/>
      <c r="D64" s="84"/>
      <c r="E64" s="84"/>
      <c r="F64" s="84"/>
      <c r="G64" s="84"/>
      <c r="H64" s="84"/>
      <c r="I64" s="84"/>
      <c r="J64" s="84"/>
      <c r="K64" s="3"/>
      <c r="L64" s="3"/>
      <c r="M64" s="3"/>
      <c r="N64" s="3"/>
      <c r="O64" s="3"/>
      <c r="P64" s="3"/>
      <c r="Q64" s="3"/>
      <c r="R64" s="3"/>
      <c r="S64" s="3"/>
      <c r="T64" s="3"/>
      <c r="U64" s="3"/>
      <c r="V64" s="3"/>
      <c r="W64" s="3"/>
      <c r="X64" s="3"/>
      <c r="Y64" s="3"/>
      <c r="Z64" s="4"/>
    </row>
    <row r="65" spans="1:26" ht="15.75" customHeight="1">
      <c r="A65" s="85"/>
      <c r="B65" s="85"/>
      <c r="C65" s="85"/>
      <c r="D65" s="85"/>
      <c r="E65" s="85"/>
      <c r="F65" s="85"/>
      <c r="G65" s="85"/>
      <c r="H65" s="85"/>
      <c r="I65" s="85"/>
      <c r="J65" s="85"/>
      <c r="K65" s="3"/>
      <c r="L65" s="3"/>
      <c r="M65" s="3"/>
      <c r="N65" s="3"/>
      <c r="O65" s="3"/>
      <c r="P65" s="3"/>
      <c r="Q65" s="3"/>
      <c r="R65" s="3"/>
      <c r="S65" s="3"/>
      <c r="T65" s="3"/>
      <c r="U65" s="3"/>
      <c r="V65" s="3"/>
      <c r="W65" s="3"/>
      <c r="X65" s="3"/>
      <c r="Y65" s="3"/>
      <c r="Z65" s="4"/>
    </row>
    <row r="66" spans="1:26" ht="16.5" customHeight="1">
      <c r="A66" s="91">
        <v>20</v>
      </c>
      <c r="B66" s="105" t="str">
        <f>IF('8. Seguimiento Cuatrimestral'!B66:B68="","",'8. Seguimiento Cuatrimestral'!B66:B68)</f>
        <v/>
      </c>
      <c r="C66" s="105" t="str">
        <f>IF('8. Seguimiento Cuatrimestral'!C66:C68="","",'8. Seguimiento Cuatrimestral'!C66:C68)</f>
        <v/>
      </c>
      <c r="D66" s="105" t="str">
        <f>IF('8. Seguimiento Cuatrimestral'!D66:D68="","",'8. Seguimiento Cuatrimestral'!D66:D68)</f>
        <v/>
      </c>
      <c r="E66" s="123">
        <f>'8. Seguimiento Cuatrimestral'!F66:F68</f>
        <v>0</v>
      </c>
      <c r="F66" s="123">
        <f>'8. Seguimiento Cuatrimestral'!K66:K68</f>
        <v>0</v>
      </c>
      <c r="G66" s="123">
        <f>'8. Seguimiento Cuatrimestral'!N66:N68</f>
        <v>0</v>
      </c>
      <c r="H66" s="123">
        <f>'8. Seguimiento Cuatrimestral'!S66:S68</f>
        <v>0</v>
      </c>
      <c r="I66" s="123">
        <f>'8. Seguimiento Cuatrimestral'!V66:V68</f>
        <v>0</v>
      </c>
      <c r="J66" s="123">
        <f>'8. Seguimiento Cuatrimestral'!AA66:AA68</f>
        <v>0</v>
      </c>
      <c r="K66" s="3"/>
      <c r="L66" s="3"/>
      <c r="M66" s="3"/>
      <c r="N66" s="3"/>
      <c r="O66" s="3"/>
      <c r="P66" s="3"/>
      <c r="Q66" s="3"/>
      <c r="R66" s="3"/>
      <c r="S66" s="3"/>
      <c r="T66" s="3"/>
      <c r="U66" s="3"/>
      <c r="V66" s="3"/>
      <c r="W66" s="3"/>
      <c r="X66" s="3"/>
      <c r="Y66" s="3"/>
      <c r="Z66" s="4"/>
    </row>
    <row r="67" spans="1:26" ht="15.75" customHeight="1">
      <c r="A67" s="84"/>
      <c r="B67" s="84"/>
      <c r="C67" s="84"/>
      <c r="D67" s="84"/>
      <c r="E67" s="84"/>
      <c r="F67" s="84"/>
      <c r="G67" s="84"/>
      <c r="H67" s="84"/>
      <c r="I67" s="84"/>
      <c r="J67" s="84"/>
      <c r="K67" s="2"/>
      <c r="L67" s="2"/>
      <c r="M67" s="2"/>
      <c r="N67" s="2"/>
      <c r="O67" s="2"/>
      <c r="P67" s="2"/>
      <c r="Q67" s="2"/>
      <c r="R67" s="2"/>
      <c r="S67" s="2"/>
      <c r="T67" s="2"/>
      <c r="U67" s="2"/>
      <c r="V67" s="2"/>
      <c r="W67" s="2"/>
      <c r="X67" s="2"/>
      <c r="Y67" s="2"/>
      <c r="Z67" s="4"/>
    </row>
    <row r="68" spans="1:26" ht="15.75" customHeight="1">
      <c r="A68" s="85"/>
      <c r="B68" s="85"/>
      <c r="C68" s="85"/>
      <c r="D68" s="85"/>
      <c r="E68" s="85"/>
      <c r="F68" s="85"/>
      <c r="G68" s="85"/>
      <c r="H68" s="85"/>
      <c r="I68" s="85"/>
      <c r="J68" s="85"/>
      <c r="K68" s="2"/>
      <c r="L68" s="2"/>
      <c r="M68" s="2"/>
      <c r="N68" s="2"/>
      <c r="O68" s="2"/>
      <c r="P68" s="2"/>
      <c r="Q68" s="2"/>
      <c r="R68" s="2"/>
      <c r="S68" s="2"/>
      <c r="T68" s="2"/>
      <c r="U68" s="2"/>
      <c r="V68" s="2"/>
      <c r="W68" s="2"/>
      <c r="X68" s="2"/>
      <c r="Y68" s="2"/>
      <c r="Z68" s="4"/>
    </row>
    <row r="69" spans="1:26" ht="23.25" customHeight="1">
      <c r="A69" s="2"/>
      <c r="B69" s="134" t="s">
        <v>359</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4" t="s">
        <v>360</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4" t="s">
        <v>361</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2024-01-31T13:03:10Z</dcterms:modified>
</cp:coreProperties>
</file>