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F89FEB51-1D82-4594-898C-12739F5C21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" sheetId="3" r:id="rId1"/>
  </sheets>
  <definedNames>
    <definedName name="_xlnm._FilterDatabase" localSheetId="0" hidden="1">MAYO!$A$1:$N$160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3" l="1"/>
  <c r="K4" i="3"/>
  <c r="K5" i="3"/>
  <c r="K6" i="3"/>
  <c r="K7" i="3"/>
  <c r="K10" i="3"/>
  <c r="K11" i="3"/>
  <c r="K13" i="3"/>
  <c r="K15" i="3"/>
  <c r="K16" i="3"/>
  <c r="K17" i="3"/>
  <c r="K18" i="3"/>
  <c r="K19" i="3"/>
  <c r="K20" i="3"/>
  <c r="K21" i="3"/>
  <c r="K22" i="3"/>
  <c r="K23" i="3"/>
  <c r="K24" i="3"/>
  <c r="K25" i="3"/>
  <c r="K27" i="3"/>
  <c r="K28" i="3"/>
  <c r="K29" i="3"/>
  <c r="K30" i="3"/>
  <c r="K31" i="3"/>
  <c r="K32" i="3"/>
  <c r="K33" i="3"/>
  <c r="K34" i="3"/>
  <c r="K35" i="3"/>
  <c r="K36" i="3"/>
  <c r="K37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1" i="3"/>
  <c r="K72" i="3"/>
  <c r="K73" i="3"/>
  <c r="K74" i="3"/>
  <c r="K75" i="3"/>
  <c r="K76" i="3"/>
  <c r="K77" i="3"/>
  <c r="K80" i="3"/>
  <c r="K81" i="3"/>
  <c r="K82" i="3"/>
  <c r="K83" i="3"/>
  <c r="K84" i="3"/>
  <c r="K85" i="3"/>
  <c r="K86" i="3"/>
  <c r="K87" i="3"/>
  <c r="K89" i="3"/>
  <c r="K90" i="3"/>
  <c r="K91" i="3"/>
  <c r="K92" i="3"/>
  <c r="K93" i="3"/>
  <c r="K94" i="3"/>
  <c r="K95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2" i="3"/>
  <c r="H114" i="3" l="1"/>
  <c r="K114" i="3" s="1"/>
  <c r="H113" i="3"/>
  <c r="K113" i="3" s="1"/>
  <c r="H97" i="3"/>
  <c r="K97" i="3" s="1"/>
  <c r="H96" i="3"/>
  <c r="K96" i="3" s="1"/>
  <c r="H88" i="3"/>
  <c r="K88" i="3" s="1"/>
  <c r="H79" i="3"/>
  <c r="K79" i="3" s="1"/>
  <c r="H78" i="3"/>
  <c r="K78" i="3" s="1"/>
  <c r="H70" i="3"/>
  <c r="K70" i="3" s="1"/>
  <c r="H38" i="3"/>
  <c r="K38" i="3" s="1"/>
  <c r="H26" i="3"/>
  <c r="K26" i="3" s="1"/>
  <c r="H14" i="3"/>
  <c r="K14" i="3" s="1"/>
  <c r="H12" i="3"/>
  <c r="K12" i="3" s="1"/>
  <c r="H9" i="3"/>
  <c r="H8" i="3"/>
  <c r="K8" i="3" s="1"/>
  <c r="K9" i="3" l="1"/>
</calcChain>
</file>

<file path=xl/sharedStrings.xml><?xml version="1.0" encoding="utf-8"?>
<sst xmlns="http://schemas.openxmlformats.org/spreadsheetml/2006/main" count="645" uniqueCount="330">
  <si>
    <t>CONTRATO</t>
  </si>
  <si>
    <t>MODALIDAD DE CONTRATACIÓN</t>
  </si>
  <si>
    <t>12 12-Contratación Directa (Ley 1150 de 2007)</t>
  </si>
  <si>
    <t>CLASE DE CONTRATO</t>
  </si>
  <si>
    <t>CPS</t>
  </si>
  <si>
    <t>CONTRATISTA</t>
  </si>
  <si>
    <t>VALOR TOTAL FINAL</t>
  </si>
  <si>
    <t>LINK DE ACCESO A SECOP</t>
  </si>
  <si>
    <t>15 15-Selección Abreviada - Subasta Inversa</t>
  </si>
  <si>
    <t>ORDEN DE COMPRA</t>
  </si>
  <si>
    <t>MORARCI GROUP SAS</t>
  </si>
  <si>
    <t>Ordenes de compra | Colombia Compra Eficiente | Agencia Nacional de Contratación Pública</t>
  </si>
  <si>
    <t>SERVIASEO SA</t>
  </si>
  <si>
    <t>FRAY DAMIAN SILVA GARCIA</t>
  </si>
  <si>
    <t>ANGIE LORENA MONTENEGRO ARTUNDUAGA</t>
  </si>
  <si>
    <t>OSCAR REINALDO MUÑOZ DELGADO</t>
  </si>
  <si>
    <t>COLSUBSIDIO</t>
  </si>
  <si>
    <t>ELIZABETH CAROLINA MORENO CRUZ</t>
  </si>
  <si>
    <t>FRANCISCO ANDRES DAZA CARDONA</t>
  </si>
  <si>
    <t>ANDRES MAURICIO VASQUEZ MANTILLA</t>
  </si>
  <si>
    <t>JOSE FELIPE CASTRO RODRIGUEZ</t>
  </si>
  <si>
    <t>CLARA LILIANA MEJIA ORTIZ</t>
  </si>
  <si>
    <t>https://community.secop.gov.co/Public/Tendering/OpportunityDetail/Index?noticeUID=CO1.NTC.5766756&amp;isFromPublicArea=True&amp;isModal=False</t>
  </si>
  <si>
    <t>https://community.secop.gov.co/Public/Tendering/OpportunityDetail/Index?noticeUID=CO1.NTC.5765284&amp;isFromPublicArea=True&amp;isModal=False</t>
  </si>
  <si>
    <t>https://community.secop.gov.co/Public/Tendering/OpportunityDetail/Index?noticeUID=CO1.NTC.5782882&amp;isFromPublicArea=True&amp;isModal=False</t>
  </si>
  <si>
    <t>https://community.secop.gov.co/Public/Tendering/ContractNoticePhases/View?PPI=CO1.PPI.30340800&amp;isFromPublicArea=True&amp;isModal=False</t>
  </si>
  <si>
    <t>https://community.secop.gov.co/Public/Tendering/OpportunityDetail/Index?noticeUID=CO1.NTC.5785725&amp;isFromPublicArea=True&amp;isModal=False</t>
  </si>
  <si>
    <t>https://community.secop.gov.co/Public/Tendering/OpportunityDetail/Index?noticeUID=CO1.NTC.5800713&amp;isFromPublicArea=True&amp;isModal=False</t>
  </si>
  <si>
    <t>https://community.secop.gov.co/Public/Tendering/OpportunityDetail/Index?noticeUID=CO1.NTC.5800876&amp;isFromPublicArea=True&amp;isModal=False</t>
  </si>
  <si>
    <t>https://community.secop.gov.co/Public/Tendering/OpportunityDetail/Index?noticeUID=CO1.NTC.5800177&amp;isFromPublicArea=True&amp;isModal=False</t>
  </si>
  <si>
    <t>https://community.secop.gov.co/Public/Tendering/ContractNoticePhases/View?PPI=CO1.PPI.30490718&amp;isFromPublicArea=True&amp;isModal=False</t>
  </si>
  <si>
    <t>https://community.secop.gov.co/Public/Tendering/OpportunityDetail/Index?noticeUID=CO1.NTC.5842196&amp;isFromPublicArea=True&amp;isModal=False</t>
  </si>
  <si>
    <t>https://community.secop.gov.co/Public/Tendering/OpportunityDetail/Index?noticeUID=CO1.NTC.5814992&amp;isFromPublicArea=True&amp;isModal=False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</si>
  <si>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</si>
  <si>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https://community.secop.gov.co/Public/Tendering/OpportunityDetail/Index?noticeUID=CO1.NTC.5832920&amp;isFromPublicArea=True&amp;isModal=False</t>
  </si>
  <si>
    <t>https://community.secop.gov.co/Public/Tendering/ContractNoticePhases/View?PPI=CO1.PPI.30508060&amp;isFromPublicArea=True&amp;isModal=False</t>
  </si>
  <si>
    <t>https://community.secop.gov.co/Public/Tendering/OpportunityDetail/Index?noticeUID=CO1.NTC.5832887&amp;isFromPublicArea=True&amp;isModal=False</t>
  </si>
  <si>
    <t>https://community.secop.gov.co/Public/Tendering/ContractNoticePhases/View?PPI=CO1.PPI.30560880&amp;isFromPublicArea=True&amp;isModal=False</t>
  </si>
  <si>
    <t>https://community.secop.gov.co/Public/Tendering/OpportunityDetail/Index?noticeUID=CO1.NTC.5840342&amp;isFromPublicArea=True&amp;isModal=False</t>
  </si>
  <si>
    <t>https://community.secop.gov.co/Public/Tendering/ContractNoticePhases/View?PPI=CO1.PPI.30559888&amp;isFromPublicArea=True&amp;isModal=False</t>
  </si>
  <si>
    <t>https://community.secop.gov.co/Public/Tendering/ContractNoticePhases/View?PPI=CO1.PPI.30578728&amp;isFromPublicArea=True&amp;isModal=False</t>
  </si>
  <si>
    <t>https://community.secop.gov.co/Public/Tendering/OpportunityDetail/Index?noticeUID=CO1.NTC.5856155&amp;isFromPublicArea=True&amp;isModal=False</t>
  </si>
  <si>
    <t>https://community.secop.gov.co/Public/Tendering/OpportunityDetail/Index?noticeUID=CO1.NTC.5867270&amp;isFromPublicArea=True&amp;isModal=False</t>
  </si>
  <si>
    <t>https://community.secop.gov.co/Public/Tendering/OpportunityDetail/Index?noticeUID=CO1.NTC.5865875&amp;isFromPublicArea=True&amp;isModal=False</t>
  </si>
  <si>
    <t>https://community.secop.gov.co/Public/Tendering/OpportunityDetail/Index?noticeUID=CO1.NTC.5867554&amp;isFromPublicArea=True&amp;isModal=False</t>
  </si>
  <si>
    <t>https://community.secop.gov.co/Public/Tendering/OpportunityDetail/Index?noticeUID=CO1.NTC.5866951&amp;isFromPublicArea=True&amp;isModal=False</t>
  </si>
  <si>
    <t>https://community.secop.gov.co/Public/Tendering/ContractNoticePhases/View?PPI=CO1.PPI.30687052&amp;isFromPublicArea=True&amp;isModal=False</t>
  </si>
  <si>
    <t>https://community.secop.gov.co/Public/Tendering/ContractNoticePhases/View?PPI=CO1.PPI.30701714&amp;isFromPublicArea=True&amp;isModal=False</t>
  </si>
  <si>
    <t>https://community.secop.gov.co/Public/Tendering/OpportunityDetail/Index?noticeUID=CO1.NTC.5880459&amp;isFromPublicArea=True&amp;isModal=False</t>
  </si>
  <si>
    <t>https://community.secop.gov.co/Public/Tendering/ContractNoticePhases/View?PPI=CO1.PPI.30713457&amp;isFromPublicArea=True&amp;isModal=False</t>
  </si>
  <si>
    <t>https://community.secop.gov.co/Public/Tendering/OpportunityDetail/Index?noticeUID=CO1.NTC.5878098&amp;isFromPublicArea=True&amp;isModal=False</t>
  </si>
  <si>
    <t>https://community.secop.gov.co/Public/Tendering/OpportunityDetail/Index?noticeUID=CO1.NTC.5885853&amp;isFromPublicArea=True&amp;isModal=False</t>
  </si>
  <si>
    <t>https://community.secop.gov.co/Public/Tendering/OpportunityDetail/Index?noticeUID=CO1.NTC.5891703&amp;isFromPublicArea=True&amp;isModal=False</t>
  </si>
  <si>
    <t>MARIA NELLYS FABREGAS RUMBO</t>
  </si>
  <si>
    <t>https://community.secop.gov.co/Public/Tendering/OpportunityDetail/Index?noticeUID=CO1.NTC.5455668&amp;isFromPublicArea=True&amp;isModal=False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</si>
  <si>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</si>
  <si>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</si>
  <si>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</si>
  <si>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</si>
  <si>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</si>
  <si>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</si>
  <si>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</si>
  <si>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</si>
  <si>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SERVICIOS POSTALES NACIONALES S.A.S</t>
  </si>
  <si>
    <t>https://community.secop.gov.co/Public/Tendering/OpportunityDetail/Index?noticeUID=CO1.NTC.5587374&amp;isFromPublicArea=True&amp;isModal=False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</si>
  <si>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</si>
  <si>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</si>
  <si>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</si>
  <si>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</si>
  <si>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</si>
  <si>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</si>
  <si>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DUEÑAS BERROCAL</t>
  </si>
  <si>
    <t>https://community.secop.gov.co/Public/Tendering/OpportunityDetail/Index?noticeUID=CO1.NTC.5618562&amp;isFromPublicArea=True&amp;isModal=False</t>
  </si>
  <si>
    <t>ANGELA IBETH RODRIGUEZ TORO</t>
  </si>
  <si>
    <t>https://community.secop.gov.co/Public/Tendering/ContractNoticePhases/View?PPI=CO1.PPI.29781534&amp;isFromPublicArea=True&amp;isModal=False</t>
  </si>
  <si>
    <t>TANIA PAOLA MOLINA RINCÓN</t>
  </si>
  <si>
    <t>https://community.secop.gov.co/Public/Tendering/OpportunityDetail/Index?noticeUID=CO1.NTC.5638870&amp;isFromPublicArea=True&amp;isModal=False</t>
  </si>
  <si>
    <t>TANIA PAOLA HERNANDEZ OQUENDO</t>
  </si>
  <si>
    <t>https://community.secop.gov.co/Public/Tendering/OpportunityDetail/Index?noticeUID=CO1.NTC.5642395&amp;isFromPublicArea=True&amp;isModal=False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</si>
  <si>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</si>
  <si>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</si>
  <si>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</si>
  <si>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https://community.secop.gov.co/Public/Tendering/OpportunityDetail/Index?noticeUID=CO1.NTC.5649900&amp;isFromPublicArea=True&amp;isModal=False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</si>
  <si>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</si>
  <si>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</si>
  <si>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</si>
  <si>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157'2/2024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</si>
  <si>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</si>
  <si>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</si>
  <si>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</si>
  <si>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https://community.secop.gov.co/Public/Tendering/OpportunityDetail/Index?noticeUID=CO1.NTC.5657310&amp;isFromPublicArea=True&amp;isModal=False</t>
  </si>
  <si>
    <t>MAURO JOSÉ MATUTE TURIZO</t>
  </si>
  <si>
    <t>https://community.secop.gov.co/Public/Tendering/OpportunityDetail/Index?noticeUID=CO1.NTC.5664831&amp;isFromPublicArea=True&amp;isModal=False</t>
  </si>
  <si>
    <t>JUAN SEBASTIAN BARRIOS MORENO</t>
  </si>
  <si>
    <t>https://community.secop.gov.co/Public/Tendering/ContractNoticePhases/View?PPI=CO1.PPI.29916990&amp;isFromPublicArea=True&amp;isModal=False</t>
  </si>
  <si>
    <t>https://community.secop.gov.co/Public/Tendering/ContractNoticePhases/View?PPI=CO1.PPI.29929213&amp;isFromPublicArea=True&amp;isModal=False</t>
  </si>
  <si>
    <t>https://community.secop.gov.co/Public/Tendering/OpportunityDetail/Index?noticeUID=CO1.NTC.5704085&amp;isFromPublicArea=True&amp;isModal=False</t>
  </si>
  <si>
    <t>https://community.secop.gov.co/Public/Tendering/OpportunityDetail/Index?noticeUID=CO1.NTC.5688063&amp;isFromPublicArea=True&amp;isModal=False</t>
  </si>
  <si>
    <t>CENTRO INTEGRAL DE MANTENIMIENTO AUTOCARS SAS</t>
  </si>
  <si>
    <t>10 10-Selección Abreviada (Ley 1150 de 2007)</t>
  </si>
  <si>
    <t>INVERSIONES EL NORTE SAS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</si>
  <si>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</si>
  <si>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</si>
  <si>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</si>
  <si>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</si>
  <si>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</si>
  <si>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</si>
  <si>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</si>
  <si>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</si>
  <si>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</si>
  <si>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</si>
  <si>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</si>
  <si>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FECHA DE SUSCRIPCIÓN</t>
  </si>
  <si>
    <t>FECHA DE ACTA DE INICIO</t>
  </si>
  <si>
    <t>FECHA TERMINACIÓN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</si>
  <si>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</si>
  <si>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</si>
  <si>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</si>
  <si>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</si>
  <si>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</si>
  <si>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https://community.secop.gov.co/Public/Tendering/OpportunityDetail/Index?noticeUID=CO1.NTC.5898952&amp;isFromPublicArea=True&amp;isModal=False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</si>
  <si>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</si>
  <si>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</si>
  <si>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</si>
  <si>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</si>
  <si>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</si>
  <si>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https://community.secop.gov.co/Public/Tendering/OpportunityDetail/Index?noticeUID=CO1.NTC.5918351&amp;isFromPublicArea=True&amp;isModal=False</t>
  </si>
  <si>
    <t>https://community.secop.gov.co/Public/Tendering/OpportunityDetail/Index?noticeUID=CO1.NTC.5924632&amp;isFromPublicArea=True&amp;isModal=False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</si>
  <si>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</si>
  <si>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</si>
  <si>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</si>
  <si>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https://community.secop.gov.co/Public/Tendering/OpportunityDetail/Index?noticeUID=CO1.NTC.5927296&amp;isFromPublicArea=True&amp;isModal=False</t>
  </si>
  <si>
    <t>https://community.secop.gov.co/Public/Tendering/OpportunityDetail/Index?noticeUID=CO1.NTC.5925227&amp;isFromPublicArea=True&amp;isModal=False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</si>
  <si>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</si>
  <si>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</si>
  <si>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</si>
  <si>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https://community.secop.gov.co/Public/Tendering/OpportunityDetail/Index?noticeUID=CO1.NTC.5939955&amp;isFromPublicArea=True&amp;isModal=False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</si>
  <si>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</si>
  <si>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</si>
  <si>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</si>
  <si>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https://community.secop.gov.co/Public/Tendering/OpportunityDetail/Index?noticeUID=CO1.NTC.5940861&amp;isFromPublicArea=True&amp;isModal=False</t>
  </si>
  <si>
    <t>https://community.secop.gov.co/Public/Tendering/OpportunityDetail/Index?noticeUID=CO1.NTC.5941773&amp;isFromPublicArea=True&amp;isModal=False</t>
  </si>
  <si>
    <t>13 13-Selección Abreviada - Menor Cuantía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</si>
  <si>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</si>
  <si>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https://community.secop.gov.co/Public/Tendering/ContractNoticePhases/View?PPI=CO1.PPI.31047899&amp;isFromPublicArea=True&amp;isModal=False</t>
  </si>
  <si>
    <t>https://community.secop.gov.co/Public/Tendering/OpportunityDetail/Index?noticeUID=CO1.NTC.5962398&amp;isFromPublicArea=True&amp;isModal=False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</si>
  <si>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</si>
  <si>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</si>
  <si>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</si>
  <si>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</si>
  <si>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</si>
  <si>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</si>
  <si>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</si>
  <si>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</si>
  <si>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</si>
  <si>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</si>
  <si>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https://community.secop.gov.co/Public/Tendering/OpportunityDetail/Index?noticeUID=CO1.NTC.5970189&amp;isFromPublicArea=True&amp;isModal=False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</si>
  <si>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</si>
  <si>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</si>
  <si>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</si>
  <si>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</si>
  <si>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</si>
  <si>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</si>
  <si>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https://community.secop.gov.co/Public/Tendering/OpportunityDetail/Index?noticeUID=CO1.NTC.5983706&amp;isFromPublicArea=True&amp;isModal=False</t>
  </si>
  <si>
    <t>https://community.secop.gov.co/Public/Tendering/OpportunityDetail/Index?noticeUID=CO1.NTC.5982037&amp;isFromPublicArea=True&amp;isModal=False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</si>
  <si>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</si>
  <si>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</si>
  <si>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</si>
  <si>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https://community.secop.gov.co/Public/Tendering/OpportunityDetail/Index?noticeUID=CO1.NTC.5999306&amp;isFromPublicArea=True&amp;isModal=False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</si>
  <si>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</si>
  <si>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</si>
  <si>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</si>
  <si>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</si>
  <si>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</si>
  <si>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</si>
  <si>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https://community.secop.gov.co/Public/Tendering/OpportunityDetail/Index?noticeUID=CO1.NTC.6014985&amp;isFromPublicArea=True&amp;isModal=False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</si>
  <si>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</si>
  <si>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</si>
  <si>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</si>
  <si>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</si>
  <si>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</si>
  <si>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</si>
  <si>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</si>
  <si>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https://community.secop.gov.co/Public/Tendering/ContractNoticePhases/View?PPI=CO1.PPI.31294709&amp;isFromPublicArea=True&amp;isModal=False</t>
  </si>
  <si>
    <t>https://community.secop.gov.co/Public/Tendering/OpportunityDetail/Index?noticeUID=CO1.NTC.6015477&amp;isFromPublicArea=True&amp;isModal=False</t>
  </si>
  <si>
    <t>CUIDA TU AMBIENTE Y SERVICIOS S.A.S</t>
  </si>
  <si>
    <t>ecop.gov.co/CO1ContractsManagement/Tendering/ProcurementContractEdit/View?docUniqueIdentifier=CO1.PCCNTR.6227584&amp;prevCtxUrl=https%3a%2f%2fwww.secop.gov.co%3a443%2fCO1ContractsManagement%2fTendering%2fProcurementContractManagement%2fIndex&amp;prevCtxLbl=Contratos+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</si>
  <si>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</si>
  <si>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https://community.secop.gov.co/Public/Tendering/OpportunityDetail/Index?noticeUID=CO1.NTC.6023647&amp;isFromPublicArea=True&amp;isModal=False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</si>
  <si>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</si>
  <si>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</si>
  <si>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</si>
  <si>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</si>
  <si>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</si>
  <si>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</si>
  <si>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</si>
  <si>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</si>
  <si>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</si>
  <si>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https://community.secop.gov.co/Public/Tendering/OpportunityDetail/Index?noticeUID=CO1.NTC.6063701&amp;isFromPublicArea=True&amp;isModal=False</t>
  </si>
  <si>
    <t>https://community.secop.gov.co/Public/Tendering/OpportunityDetail/Index?noticeUID=CO1.NTC.6072538&amp;isFromPublicArea=True&amp;isModal=False</t>
  </si>
  <si>
    <t>https://community.secop.gov.co/Public/Tendering/OpportunityDetail/Index?noticeUID=CO1.NTC.6096137&amp;isFromPublicArea=True&amp;isModal=False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</si>
  <si>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</si>
  <si>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</si>
  <si>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</si>
  <si>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https://community.secop.gov.co/Public/Tendering/OpportunityDetail/Index?noticeUID=CO1.NTC.6105262&amp;isFromPublicArea=True&amp;isModal=False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</si>
  <si>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</si>
  <si>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</si>
  <si>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</si>
  <si>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https://community.secop.gov.co/Public/Tendering/ContractNoticePhases/View?PPI=CO1.PPI.32019508&amp;isFromPublicArea=True&amp;isModal=False</t>
  </si>
  <si>
    <t>https://community.secop.gov.co/Public/Tendering/OpportunityDetail/Index?noticeUID=CO1.NTC.6130260&amp;isFromPublicArea=True&amp;isModal=False</t>
  </si>
  <si>
    <t>https://community.secop.gov.co/Public/Tendering/OpportunityDetail/Index?noticeUID=CO1.NTC.6150302&amp;isFromPublicArea=True&amp;isModal=False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</si>
  <si>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</si>
  <si>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</si>
  <si>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</si>
  <si>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</si>
  <si>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</si>
  <si>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</si>
  <si>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</si>
  <si>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</si>
  <si>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</si>
  <si>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</si>
  <si>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</si>
  <si>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</si>
  <si>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</si>
  <si>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</si>
  <si>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SUMINISTRO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</si>
  <si>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</si>
  <si>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</si>
  <si>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</si>
  <si>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</si>
  <si>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</si>
  <si>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https://community.secop.gov.co/Public/Tendering/OpportunityDetail/Index?noticeUID=CO1.NTC.6178604&amp;isFromPublicArea=True&amp;isModal=False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</si>
  <si>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</si>
  <si>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</si>
  <si>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</si>
  <si>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</si>
  <si>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</si>
  <si>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</si>
  <si>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</si>
  <si>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https://community.secop.gov.co/Public/Tendering/OpportunityDetail/Index?noticeUID=CO1.NTC.5664581&amp;isFromPublicArea=True&amp;isModal=False</t>
  </si>
  <si>
    <t>https://community.secop.gov.co/Public/Tendering/ContractNoticePhases/View?PPI=CO1.PPI.29955315&amp;isFromPublicArea=True&amp;isModal=False</t>
  </si>
  <si>
    <t>https://community.secop.gov.co/Public/Tendering/OpportunityDetail/Index?noticeUID=CO1.NTC.5756469&amp;isFromPublicArea=True&amp;isModal=False</t>
  </si>
  <si>
    <t>https://community.secop.gov.co/Public/Tendering/OpportunityDetail/Index?noticeUID=CO1.NTC.5829189&amp;isFromPublicArea=True&amp;isModal=False</t>
  </si>
  <si>
    <t>https://colombiacompra.gov.co/tienda-virtual-del-estado-colombiano/ordenes-compra/129145</t>
  </si>
  <si>
    <t>JUAN SEBASTIÁN RODRÍGUEZ AMARILLO</t>
  </si>
  <si>
    <t>https://community.secop.gov.co/Public/Tendering/OpportunityDetail/Index?noticeUID=CO1.NTC.6163345&amp;isFromPublicArea=True&amp;isModal=False</t>
  </si>
  <si>
    <t>WILLIAM ORLANDO GARZON GALEANO</t>
  </si>
  <si>
    <t>NESTOR AUGUSTO SUA INFANTE</t>
  </si>
  <si>
    <t>ANDRES FELIPE HOZMAN MARIQUE</t>
  </si>
  <si>
    <t>KAREN JULIETH GONZALEZ PRADA</t>
  </si>
  <si>
    <t>LADY JULIETH GAITAN AGUILERA</t>
  </si>
  <si>
    <t>ANDRES FELIPE JIMENEZ BONILLA</t>
  </si>
  <si>
    <t>ANDRES FELIPE SANCHEZ CALDERON</t>
  </si>
  <si>
    <t>RUBEN GIOVANI CUERVO SILVA</t>
  </si>
  <si>
    <t>JENNY VIVIANA GARCIA APARICIO</t>
  </si>
  <si>
    <t>LAURA VALENTINA FLOREZ ROJAS</t>
  </si>
  <si>
    <t>DAVID  LOPEZ CASTELLANOS</t>
  </si>
  <si>
    <t>ADRIANA CAROLINA PUENTES SANCHEZ</t>
  </si>
  <si>
    <t>JHON FREDY SANCHEZ RAMIREZ</t>
  </si>
  <si>
    <t>YUDDY CAROLINA RAMIREZ LLANOS</t>
  </si>
  <si>
    <t>HERNANDO ALBERTO PINZON ZABALA</t>
  </si>
  <si>
    <t>KARINA ALEXANDRA SANTOS TOLEDO</t>
  </si>
  <si>
    <t>LAURA TATIANA FLORIAN HERNANDEZ</t>
  </si>
  <si>
    <t>MARIA CAMILA OSORIO CANTILLO</t>
  </si>
  <si>
    <t>DIANA MARIA VIRACACHA SALAMANCA</t>
  </si>
  <si>
    <t>ALDEMAR  MONDRAGON VANEGAS</t>
  </si>
  <si>
    <t xml:space="preserve">CAJA COLOMBIANA DE SUBSIDIO FAMILIAR COLSUBSIDIO   </t>
  </si>
  <si>
    <t>CLAUDIA RAQUEL RODRIGUEZ CAICEDO</t>
  </si>
  <si>
    <t>ISIS ALEXANDRA OVIEDO GARCIA</t>
  </si>
  <si>
    <t>HEIDY  HERNANDEZ RAMIREZ</t>
  </si>
  <si>
    <t xml:space="preserve">WILLIAM  RAMIREZ </t>
  </si>
  <si>
    <t>REINALDO  PUENTES VASQUEZ</t>
  </si>
  <si>
    <t>CRISTHIAN FELIPE PEDRAZA LOPEZ</t>
  </si>
  <si>
    <t>HAROLD  MENDOZA GONZALEZ</t>
  </si>
  <si>
    <t>SANDRA MILENA CARRILLO TIQUE</t>
  </si>
  <si>
    <t>CINDY PAOLA PAEZ ARCHILA</t>
  </si>
  <si>
    <t>JULIANA DEL MAR MUÑOZ QUINTERO</t>
  </si>
  <si>
    <t>SERGIO ALEXANDER GOMEZ NEMOCON</t>
  </si>
  <si>
    <t>KATERIN  CRUZ BOHORQUEZ</t>
  </si>
  <si>
    <t>OTTO ALFREDO MARQUEZ MONROY</t>
  </si>
  <si>
    <t>DAVID GERARDO CALVO GAVIRIA</t>
  </si>
  <si>
    <t>JENNIFER PAOLA RODRIGUEZ RINCON</t>
  </si>
  <si>
    <t>HECTOR  PEDRAZA ORTIZ</t>
  </si>
  <si>
    <t>CONSUELO MERCEDES SANCHEZ VARGAS</t>
  </si>
  <si>
    <t>PAULA TATIANA TAVERA GOMEZ</t>
  </si>
  <si>
    <t>LAURA CRISTINA BELTRAN REY</t>
  </si>
  <si>
    <t>LAURA ANGELA GONZALEZ ORTIZ</t>
  </si>
  <si>
    <t>JUAN CAMILO MARTINEZ ROJAS</t>
  </si>
  <si>
    <t>FRANCISCO JAVIER SALAS TORRES</t>
  </si>
  <si>
    <t>CONSUELO  CALDERON REINA</t>
  </si>
  <si>
    <t>DIANA CAROLINA HERNANDEZ GALINDO</t>
  </si>
  <si>
    <t>NELSON GIOVANNI ACUÑA RODRIGUEZ</t>
  </si>
  <si>
    <t xml:space="preserve">PANAMERICANA LIBRERIA Y PAPELERIA S A   </t>
  </si>
  <si>
    <t>ARNOLDO  GARZON GARZON</t>
  </si>
  <si>
    <t>CARLOS FERNANDO LOZANO LOZANO</t>
  </si>
  <si>
    <t>YEISON ALBERTO RICAURTE CIFUENTES</t>
  </si>
  <si>
    <t>ELSA LUCIA TRUJILLO ROMERO</t>
  </si>
  <si>
    <t>ANGIE TATIANA LINARES LOPEZ</t>
  </si>
  <si>
    <t>LORENA  CARDENAS RODRIGUEZ</t>
  </si>
  <si>
    <t>ZURAY BRIYITH CANO RAMIREZ</t>
  </si>
  <si>
    <t>MAURICIO  VELASQUEZ CALLEJAS</t>
  </si>
  <si>
    <t>PILAR JOHANNA ECHEVERRIA ORTIZ</t>
  </si>
  <si>
    <t>MARIA PIEDAD CAMARGO RUIZ</t>
  </si>
  <si>
    <t>FAVER OSVALDO SANCHEZ SANCHEZ</t>
  </si>
  <si>
    <t>CAMILA ANDREA LOPEZ CASTILLO</t>
  </si>
  <si>
    <t>JUANITA  CARDONA PACHON</t>
  </si>
  <si>
    <t>CARLOS ALBERTO CHAVARRO MARTINEZ</t>
  </si>
  <si>
    <t>LISETH PATRICIA CRUZ MORALES</t>
  </si>
  <si>
    <t xml:space="preserve">TECHNOLOGY WORLD GROUP SAS    </t>
  </si>
  <si>
    <t xml:space="preserve">SOLUTION COPY LTDA   </t>
  </si>
  <si>
    <t xml:space="preserve">COMPUAMBIENTE SAS   </t>
  </si>
  <si>
    <t>LUCY LEONILA SEPULVEDA ARAUJO</t>
  </si>
  <si>
    <t>ADRIANA  CRUZ RODRIGUEZ</t>
  </si>
  <si>
    <t>SINDY JOHANNA CASTILLA SANCHEZ</t>
  </si>
  <si>
    <t>AMANDA EMPERATRIZ GOMEZ SANTOS</t>
  </si>
  <si>
    <t>SANDRA MILENA AREVALO RUBIANO</t>
  </si>
  <si>
    <t>GLADYS  OROZCO CRUZ</t>
  </si>
  <si>
    <t>LEONARDO  MONTES GUTIERREZ</t>
  </si>
  <si>
    <t>RAISA KATHERINE BERDUGO JARAMILLO</t>
  </si>
  <si>
    <t>JENNY SORLEY GAONA DIAZ</t>
  </si>
  <si>
    <t>MIGUEL ANGEL VARGAS HUERTAS</t>
  </si>
  <si>
    <t>VANESSA  CHAPMAN IGLESIAS</t>
  </si>
  <si>
    <t>JAIME ALFREDO QUINTERO OLAYA</t>
  </si>
  <si>
    <t>ALEJANDRO  BEJARANO BERNAL</t>
  </si>
  <si>
    <t>JUAN JOSE HERREÑO PEREZ</t>
  </si>
  <si>
    <t>DANIELA  BELLO RIVERA</t>
  </si>
  <si>
    <t>SERGIO SAÚL RAMÍREZ ARRIETA</t>
  </si>
  <si>
    <t/>
  </si>
  <si>
    <t>LADY ESTEFANIA SABOGAL TRIANA</t>
  </si>
  <si>
    <t>MIGUEL ANGEL VEGA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</si>
</sst>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sz val="9"/>
      <color rgb="FF000000"/>
      <name val="Arial Narrow"/>
      <family val="2"/>
    </font>
    <font>
      <sz val="9"/>
      <name val="Arial Narrow"/>
      <family val="2"/>
    </font>
    <font>
      <u/>
      <sz val="9"/>
      <color theme="10"/>
      <name val="Arial Narrow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vertical="center" wrapText="1"/>
    </xf>
    <xf numFmtId="9" fontId="6" fillId="0" borderId="1" xfId="3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</cellXfs>
  <cellStyles count="6">
    <cellStyle name="Hipervínculo" xfId="2" builtinId="8"/>
    <cellStyle name="Millares" xfId="1" builtinId="3"/>
    <cellStyle name="Millares 2" xfId="4" xr:uid="{AEFA9457-00E7-4E3F-BA19-6CADB85F30F9}"/>
    <cellStyle name="Normal" xfId="0" builtinId="0"/>
    <cellStyle name="Normal 6" xfId="5" xr:uid="{59ADE1B0-6C99-48DF-B944-7ACB0703D54A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48" Type="http://schemas.openxmlformats.org/officeDocument/2006/relationships/hyperlink" Target="https://community.secop.gov.co/Public/Tendering/ContractNoticePhases/View?PPI=CO1.PPI.29929213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printerSettings" Target="../printerSettings/printerSettings1.bin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A488D-FE44-48B4-A58E-91301D29017F}">
  <dimension ref="A1:AD163"/>
  <sheetViews>
    <sheetView showGridLines="0" tabSelected="1" workbookViewId="0">
      <selection activeCell="B2" sqref="B2"/>
    </sheetView>
  </sheetViews>
  <sheetFormatPr baseColWidth="10" defaultColWidth="11.42578125" defaultRowHeight="31.5" customHeight="1" x14ac:dyDescent="0.25"/>
  <cols>
    <col min="1" max="1" width="10.7109375" style="3" customWidth="1"/>
    <col min="2" max="2" width="33.7109375" style="3" customWidth="1"/>
    <col min="3" max="3" width="11.42578125" style="3" customWidth="1"/>
    <col min="4" max="4" width="40" style="3" customWidth="1"/>
    <col min="5" max="7" width="13.7109375" style="3" customWidth="1"/>
    <col min="8" max="8" width="13.7109375" style="6" customWidth="1"/>
    <col min="9" max="9" width="13" style="6" customWidth="1"/>
    <col min="10" max="12" width="15.5703125" style="6" customWidth="1"/>
    <col min="13" max="13" width="13.140625" style="6" customWidth="1"/>
    <col min="14" max="14" width="46" style="7" customWidth="1"/>
    <col min="15" max="16384" width="11.42578125" style="3"/>
  </cols>
  <sheetData>
    <row r="1" spans="1:14" ht="63" customHeight="1" x14ac:dyDescent="0.25">
      <c r="A1" s="1" t="s">
        <v>0</v>
      </c>
      <c r="B1" s="1" t="s">
        <v>1</v>
      </c>
      <c r="C1" s="1" t="s">
        <v>3</v>
      </c>
      <c r="D1" s="1" t="s">
        <v>5</v>
      </c>
      <c r="E1" s="1" t="s">
        <v>112</v>
      </c>
      <c r="F1" s="1" t="s">
        <v>113</v>
      </c>
      <c r="G1" s="1" t="s">
        <v>114</v>
      </c>
      <c r="H1" s="2" t="s">
        <v>6</v>
      </c>
      <c r="I1" s="2" t="s">
        <v>115</v>
      </c>
      <c r="J1" s="2" t="s">
        <v>116</v>
      </c>
      <c r="K1" s="2" t="s">
        <v>117</v>
      </c>
      <c r="L1" s="2" t="s">
        <v>118</v>
      </c>
      <c r="M1" s="2" t="s">
        <v>119</v>
      </c>
      <c r="N1" s="1" t="s">
        <v>7</v>
      </c>
    </row>
    <row r="2" spans="1:14" s="15" customFormat="1" ht="31.5" customHeight="1" x14ac:dyDescent="0.25">
      <c r="A2" s="10">
        <v>1</v>
      </c>
      <c r="B2" s="11" t="s">
        <v>2</v>
      </c>
      <c r="C2" s="12" t="s">
        <v>4</v>
      </c>
      <c r="D2" s="13" t="s">
        <v>53</v>
      </c>
      <c r="E2" s="14">
        <v>45309</v>
      </c>
      <c r="F2" s="14">
        <v>45310</v>
      </c>
      <c r="G2" s="14">
        <v>45400</v>
      </c>
      <c r="H2" s="4">
        <v>21735000</v>
      </c>
      <c r="I2" s="9">
        <v>1</v>
      </c>
      <c r="J2" s="4">
        <v>21735000</v>
      </c>
      <c r="K2" s="4">
        <f>+H2-J2</f>
        <v>0</v>
      </c>
      <c r="L2" s="4"/>
      <c r="M2" s="4"/>
      <c r="N2" s="5" t="s">
        <v>54</v>
      </c>
    </row>
    <row r="3" spans="1:14" s="15" customFormat="1" ht="31.5" customHeight="1" x14ac:dyDescent="0.25">
      <c r="A3" s="10">
        <v>2</v>
      </c>
      <c r="B3" s="11" t="s">
        <v>2</v>
      </c>
      <c r="C3" s="12" t="s">
        <v>4</v>
      </c>
      <c r="D3" s="13" t="s">
        <v>55</v>
      </c>
      <c r="E3" s="14">
        <v>45309</v>
      </c>
      <c r="F3" s="14">
        <v>45310</v>
      </c>
      <c r="G3" s="14">
        <v>45446</v>
      </c>
      <c r="H3" s="4">
        <v>25852500</v>
      </c>
      <c r="I3" s="9">
        <v>0.9779411764705882</v>
      </c>
      <c r="J3" s="4">
        <v>19533000</v>
      </c>
      <c r="K3" s="4">
        <f t="shared" ref="K3:K66" si="0">+H3-J3</f>
        <v>6319500</v>
      </c>
      <c r="L3" s="4">
        <v>1</v>
      </c>
      <c r="M3" s="4">
        <v>8617500</v>
      </c>
      <c r="N3" s="5" t="s">
        <v>56</v>
      </c>
    </row>
    <row r="4" spans="1:14" s="15" customFormat="1" ht="31.5" customHeight="1" x14ac:dyDescent="0.25">
      <c r="A4" s="10">
        <v>3</v>
      </c>
      <c r="B4" s="11" t="s">
        <v>2</v>
      </c>
      <c r="C4" s="12" t="s">
        <v>4</v>
      </c>
      <c r="D4" s="13" t="s">
        <v>57</v>
      </c>
      <c r="E4" s="14">
        <v>45309</v>
      </c>
      <c r="F4" s="14">
        <v>45310</v>
      </c>
      <c r="G4" s="14">
        <v>45400</v>
      </c>
      <c r="H4" s="4">
        <v>17235000</v>
      </c>
      <c r="I4" s="9">
        <v>1</v>
      </c>
      <c r="J4" s="4">
        <v>17235000</v>
      </c>
      <c r="K4" s="4">
        <f t="shared" si="0"/>
        <v>0</v>
      </c>
      <c r="L4" s="4"/>
      <c r="M4" s="4"/>
      <c r="N4" s="5" t="s">
        <v>58</v>
      </c>
    </row>
    <row r="5" spans="1:14" s="15" customFormat="1" ht="31.5" customHeight="1" x14ac:dyDescent="0.25">
      <c r="A5" s="10">
        <v>4</v>
      </c>
      <c r="B5" s="11" t="s">
        <v>2</v>
      </c>
      <c r="C5" s="12" t="s">
        <v>4</v>
      </c>
      <c r="D5" s="13" t="s">
        <v>59</v>
      </c>
      <c r="E5" s="14">
        <v>45309</v>
      </c>
      <c r="F5" s="14">
        <v>45310</v>
      </c>
      <c r="G5" s="14">
        <v>45400</v>
      </c>
      <c r="H5" s="4">
        <v>17235000</v>
      </c>
      <c r="I5" s="9">
        <v>1</v>
      </c>
      <c r="J5" s="4">
        <v>17235000</v>
      </c>
      <c r="K5" s="4">
        <f t="shared" si="0"/>
        <v>0</v>
      </c>
      <c r="L5" s="4"/>
      <c r="M5" s="4"/>
      <c r="N5" s="5" t="s">
        <v>60</v>
      </c>
    </row>
    <row r="6" spans="1:14" s="15" customFormat="1" ht="31.5" customHeight="1" x14ac:dyDescent="0.25">
      <c r="A6" s="10">
        <v>5</v>
      </c>
      <c r="B6" s="11" t="s">
        <v>2</v>
      </c>
      <c r="C6" s="12" t="s">
        <v>4</v>
      </c>
      <c r="D6" s="13" t="s">
        <v>61</v>
      </c>
      <c r="E6" s="14">
        <v>45316</v>
      </c>
      <c r="F6" s="14">
        <v>45317</v>
      </c>
      <c r="G6" s="14">
        <v>45498</v>
      </c>
      <c r="H6" s="4">
        <v>18000000</v>
      </c>
      <c r="I6" s="9">
        <v>0.69613259668508287</v>
      </c>
      <c r="J6" s="4">
        <v>9500000</v>
      </c>
      <c r="K6" s="4">
        <f t="shared" si="0"/>
        <v>8500000</v>
      </c>
      <c r="L6" s="4">
        <v>1</v>
      </c>
      <c r="M6" s="4">
        <v>6000000</v>
      </c>
      <c r="N6" s="5" t="s">
        <v>62</v>
      </c>
    </row>
    <row r="7" spans="1:14" s="15" customFormat="1" ht="31.5" customHeight="1" x14ac:dyDescent="0.25">
      <c r="A7" s="10">
        <v>6</v>
      </c>
      <c r="B7" s="11" t="s">
        <v>2</v>
      </c>
      <c r="C7" s="12" t="s">
        <v>4</v>
      </c>
      <c r="D7" s="13" t="s">
        <v>63</v>
      </c>
      <c r="E7" s="14">
        <v>45327</v>
      </c>
      <c r="F7" s="14">
        <v>45344</v>
      </c>
      <c r="G7" s="14">
        <v>45678</v>
      </c>
      <c r="H7" s="4">
        <v>440000000</v>
      </c>
      <c r="I7" s="9">
        <v>0.29640718562874252</v>
      </c>
      <c r="J7" s="4">
        <v>78539426</v>
      </c>
      <c r="K7" s="4">
        <f t="shared" si="0"/>
        <v>361460574</v>
      </c>
      <c r="L7" s="4"/>
      <c r="M7" s="4"/>
      <c r="N7" s="5" t="s">
        <v>64</v>
      </c>
    </row>
    <row r="8" spans="1:14" s="15" customFormat="1" ht="31.5" customHeight="1" x14ac:dyDescent="0.25">
      <c r="A8" s="10">
        <v>7</v>
      </c>
      <c r="B8" s="11" t="s">
        <v>2</v>
      </c>
      <c r="C8" s="12" t="s">
        <v>4</v>
      </c>
      <c r="D8" s="13" t="s">
        <v>65</v>
      </c>
      <c r="E8" s="14">
        <v>45327</v>
      </c>
      <c r="F8" s="14">
        <v>45330</v>
      </c>
      <c r="G8" s="14">
        <v>45495</v>
      </c>
      <c r="H8" s="4">
        <f>13992000+5247000</f>
        <v>19239000</v>
      </c>
      <c r="I8" s="9">
        <v>0.68484848484848482</v>
      </c>
      <c r="J8" s="4">
        <v>9677800</v>
      </c>
      <c r="K8" s="4">
        <f t="shared" si="0"/>
        <v>9561200</v>
      </c>
      <c r="L8" s="4">
        <v>1</v>
      </c>
      <c r="M8" s="4">
        <v>5247000</v>
      </c>
      <c r="N8" s="5" t="s">
        <v>66</v>
      </c>
    </row>
    <row r="9" spans="1:14" s="15" customFormat="1" ht="31.5" customHeight="1" x14ac:dyDescent="0.25">
      <c r="A9" s="10">
        <v>8</v>
      </c>
      <c r="B9" s="11" t="s">
        <v>2</v>
      </c>
      <c r="C9" s="12" t="s">
        <v>4</v>
      </c>
      <c r="D9" s="13" t="s">
        <v>67</v>
      </c>
      <c r="E9" s="14">
        <v>45330</v>
      </c>
      <c r="F9" s="14">
        <v>45331</v>
      </c>
      <c r="G9" s="14">
        <v>45465</v>
      </c>
      <c r="H9" s="4">
        <f>27000000+M9</f>
        <v>40500000</v>
      </c>
      <c r="I9" s="9">
        <v>0.83582089552238803</v>
      </c>
      <c r="J9" s="4">
        <v>24300000</v>
      </c>
      <c r="K9" s="4">
        <f t="shared" si="0"/>
        <v>16200000</v>
      </c>
      <c r="L9" s="4">
        <v>1</v>
      </c>
      <c r="M9" s="4">
        <v>13500000</v>
      </c>
      <c r="N9" s="5" t="s">
        <v>68</v>
      </c>
    </row>
    <row r="10" spans="1:14" s="15" customFormat="1" ht="31.5" customHeight="1" x14ac:dyDescent="0.25">
      <c r="A10" s="10">
        <v>9</v>
      </c>
      <c r="B10" s="11" t="s">
        <v>2</v>
      </c>
      <c r="C10" s="12" t="s">
        <v>4</v>
      </c>
      <c r="D10" s="13" t="s">
        <v>69</v>
      </c>
      <c r="E10" s="14">
        <v>45329</v>
      </c>
      <c r="F10" s="14">
        <v>45330</v>
      </c>
      <c r="G10" s="14">
        <v>45495</v>
      </c>
      <c r="H10" s="4">
        <v>39847500</v>
      </c>
      <c r="I10" s="9">
        <v>0.68484848484848482</v>
      </c>
      <c r="J10" s="4">
        <v>20044500</v>
      </c>
      <c r="K10" s="4">
        <f t="shared" si="0"/>
        <v>19803000</v>
      </c>
      <c r="L10" s="4">
        <v>1</v>
      </c>
      <c r="M10" s="4">
        <v>7245000</v>
      </c>
      <c r="N10" s="5" t="s">
        <v>70</v>
      </c>
    </row>
    <row r="11" spans="1:14" s="15" customFormat="1" ht="31.5" customHeight="1" x14ac:dyDescent="0.25">
      <c r="A11" s="10">
        <v>10</v>
      </c>
      <c r="B11" s="11" t="s">
        <v>2</v>
      </c>
      <c r="C11" s="12" t="s">
        <v>4</v>
      </c>
      <c r="D11" s="13" t="s">
        <v>71</v>
      </c>
      <c r="E11" s="14">
        <v>45330</v>
      </c>
      <c r="F11" s="14">
        <v>45334</v>
      </c>
      <c r="G11" s="14">
        <v>45469</v>
      </c>
      <c r="H11" s="4">
        <v>33750000</v>
      </c>
      <c r="I11" s="9">
        <v>0.80740740740740746</v>
      </c>
      <c r="J11" s="4">
        <v>19500000</v>
      </c>
      <c r="K11" s="4">
        <f t="shared" si="0"/>
        <v>14250000</v>
      </c>
      <c r="L11" s="4"/>
      <c r="M11" s="4"/>
      <c r="N11" s="5" t="s">
        <v>72</v>
      </c>
    </row>
    <row r="12" spans="1:14" s="15" customFormat="1" ht="31.5" customHeight="1" x14ac:dyDescent="0.25">
      <c r="A12" s="10">
        <v>11</v>
      </c>
      <c r="B12" s="11" t="s">
        <v>2</v>
      </c>
      <c r="C12" s="12" t="s">
        <v>4</v>
      </c>
      <c r="D12" s="13" t="s">
        <v>73</v>
      </c>
      <c r="E12" s="14">
        <v>45330</v>
      </c>
      <c r="F12" s="14">
        <v>45331</v>
      </c>
      <c r="G12" s="14">
        <v>45496</v>
      </c>
      <c r="H12" s="4">
        <f>32602500+7245000</f>
        <v>39847500</v>
      </c>
      <c r="I12" s="9">
        <v>0.67878787878787883</v>
      </c>
      <c r="J12" s="4">
        <v>19803000</v>
      </c>
      <c r="K12" s="4">
        <f t="shared" si="0"/>
        <v>20044500</v>
      </c>
      <c r="L12" s="4">
        <v>1</v>
      </c>
      <c r="M12" s="4">
        <v>7245000</v>
      </c>
      <c r="N12" s="5" t="s">
        <v>74</v>
      </c>
    </row>
    <row r="13" spans="1:14" s="15" customFormat="1" ht="31.5" customHeight="1" x14ac:dyDescent="0.25">
      <c r="A13" s="10">
        <v>12</v>
      </c>
      <c r="B13" s="11" t="s">
        <v>2</v>
      </c>
      <c r="C13" s="12" t="s">
        <v>4</v>
      </c>
      <c r="D13" s="13" t="s">
        <v>75</v>
      </c>
      <c r="E13" s="14">
        <v>45334</v>
      </c>
      <c r="F13" s="14">
        <v>45335</v>
      </c>
      <c r="G13" s="14">
        <v>45470</v>
      </c>
      <c r="H13" s="4">
        <v>32602500</v>
      </c>
      <c r="I13" s="9">
        <v>0.8</v>
      </c>
      <c r="J13" s="4">
        <v>18837000</v>
      </c>
      <c r="K13" s="4">
        <f t="shared" si="0"/>
        <v>13765500</v>
      </c>
      <c r="L13" s="4"/>
      <c r="M13" s="4"/>
      <c r="N13" s="5" t="s">
        <v>76</v>
      </c>
    </row>
    <row r="14" spans="1:14" s="15" customFormat="1" ht="31.5" customHeight="1" x14ac:dyDescent="0.25">
      <c r="A14" s="10">
        <v>13</v>
      </c>
      <c r="B14" s="11" t="s">
        <v>2</v>
      </c>
      <c r="C14" s="12" t="s">
        <v>4</v>
      </c>
      <c r="D14" s="13" t="s">
        <v>77</v>
      </c>
      <c r="E14" s="14">
        <v>45334</v>
      </c>
      <c r="F14" s="14">
        <v>45335</v>
      </c>
      <c r="G14" s="14">
        <v>45500</v>
      </c>
      <c r="H14" s="4">
        <f>33750000+7500000</f>
        <v>41250000</v>
      </c>
      <c r="I14" s="9">
        <v>0.65454545454545454</v>
      </c>
      <c r="J14" s="4">
        <v>19500000</v>
      </c>
      <c r="K14" s="4">
        <f t="shared" si="0"/>
        <v>21750000</v>
      </c>
      <c r="L14" s="4">
        <v>1</v>
      </c>
      <c r="M14" s="4">
        <v>7500000</v>
      </c>
      <c r="N14" s="5" t="s">
        <v>78</v>
      </c>
    </row>
    <row r="15" spans="1:14" s="15" customFormat="1" ht="31.5" customHeight="1" x14ac:dyDescent="0.25">
      <c r="A15" s="10">
        <v>14</v>
      </c>
      <c r="B15" s="11" t="s">
        <v>2</v>
      </c>
      <c r="C15" s="12" t="s">
        <v>4</v>
      </c>
      <c r="D15" s="13" t="s">
        <v>246</v>
      </c>
      <c r="E15" s="14">
        <v>45337</v>
      </c>
      <c r="F15" s="14">
        <v>45342</v>
      </c>
      <c r="G15" s="14">
        <v>45462</v>
      </c>
      <c r="H15" s="4">
        <v>12000000</v>
      </c>
      <c r="I15" s="9">
        <v>0.84166666666666667</v>
      </c>
      <c r="J15" s="4">
        <v>7100000</v>
      </c>
      <c r="K15" s="4">
        <f t="shared" si="0"/>
        <v>4900000</v>
      </c>
      <c r="L15" s="4"/>
      <c r="M15" s="4"/>
      <c r="N15" s="5" t="s">
        <v>239</v>
      </c>
    </row>
    <row r="16" spans="1:14" s="15" customFormat="1" ht="31.5" customHeight="1" x14ac:dyDescent="0.25">
      <c r="A16" s="10">
        <v>15</v>
      </c>
      <c r="B16" s="11" t="s">
        <v>2</v>
      </c>
      <c r="C16" s="12" t="s">
        <v>4</v>
      </c>
      <c r="D16" s="13" t="s">
        <v>247</v>
      </c>
      <c r="E16" s="14">
        <v>45337</v>
      </c>
      <c r="F16" s="14">
        <v>45338</v>
      </c>
      <c r="G16" s="14">
        <v>45458</v>
      </c>
      <c r="H16" s="4">
        <v>36000000</v>
      </c>
      <c r="I16" s="9">
        <v>0.875</v>
      </c>
      <c r="J16" s="4">
        <v>22500000</v>
      </c>
      <c r="K16" s="4">
        <f t="shared" si="0"/>
        <v>13500000</v>
      </c>
      <c r="L16" s="4"/>
      <c r="M16" s="4"/>
      <c r="N16" s="5" t="s">
        <v>79</v>
      </c>
    </row>
    <row r="17" spans="1:14" s="15" customFormat="1" ht="31.5" customHeight="1" x14ac:dyDescent="0.25">
      <c r="A17" s="10">
        <v>16</v>
      </c>
      <c r="B17" s="11" t="s">
        <v>2</v>
      </c>
      <c r="C17" s="12" t="s">
        <v>4</v>
      </c>
      <c r="D17" s="13" t="s">
        <v>80</v>
      </c>
      <c r="E17" s="14">
        <v>45335</v>
      </c>
      <c r="F17" s="14">
        <v>45336</v>
      </c>
      <c r="G17" s="14">
        <v>45456</v>
      </c>
      <c r="H17" s="4">
        <v>25820000</v>
      </c>
      <c r="I17" s="9">
        <v>0.89166666666666672</v>
      </c>
      <c r="J17" s="4">
        <v>16567833</v>
      </c>
      <c r="K17" s="4">
        <f t="shared" si="0"/>
        <v>9252167</v>
      </c>
      <c r="L17" s="4"/>
      <c r="M17" s="4"/>
      <c r="N17" s="5" t="s">
        <v>81</v>
      </c>
    </row>
    <row r="18" spans="1:14" s="15" customFormat="1" ht="31.5" customHeight="1" x14ac:dyDescent="0.25">
      <c r="A18" s="10">
        <v>17</v>
      </c>
      <c r="B18" s="11" t="s">
        <v>2</v>
      </c>
      <c r="C18" s="12" t="s">
        <v>4</v>
      </c>
      <c r="D18" s="13" t="s">
        <v>248</v>
      </c>
      <c r="E18" s="14">
        <v>45335</v>
      </c>
      <c r="F18" s="14">
        <v>45336</v>
      </c>
      <c r="G18" s="14">
        <v>45471</v>
      </c>
      <c r="H18" s="4">
        <v>26424000</v>
      </c>
      <c r="I18" s="9">
        <v>0.79259259259259263</v>
      </c>
      <c r="J18" s="4">
        <v>15071467</v>
      </c>
      <c r="K18" s="4">
        <f t="shared" si="0"/>
        <v>11352533</v>
      </c>
      <c r="L18" s="4"/>
      <c r="M18" s="4"/>
      <c r="N18" s="5" t="s">
        <v>82</v>
      </c>
    </row>
    <row r="19" spans="1:14" s="15" customFormat="1" ht="31.5" customHeight="1" x14ac:dyDescent="0.25">
      <c r="A19" s="10">
        <v>18</v>
      </c>
      <c r="B19" s="11" t="s">
        <v>2</v>
      </c>
      <c r="C19" s="12" t="s">
        <v>4</v>
      </c>
      <c r="D19" s="13" t="s">
        <v>249</v>
      </c>
      <c r="E19" s="14">
        <v>45335</v>
      </c>
      <c r="F19" s="14">
        <v>45336</v>
      </c>
      <c r="G19" s="14">
        <v>45471</v>
      </c>
      <c r="H19" s="4">
        <v>33750000</v>
      </c>
      <c r="I19" s="9">
        <v>0.79259259259259263</v>
      </c>
      <c r="J19" s="4">
        <v>19250000</v>
      </c>
      <c r="K19" s="4">
        <f t="shared" si="0"/>
        <v>14500000</v>
      </c>
      <c r="L19" s="4"/>
      <c r="M19" s="4"/>
      <c r="N19" s="5" t="s">
        <v>83</v>
      </c>
    </row>
    <row r="20" spans="1:14" s="15" customFormat="1" ht="31.5" customHeight="1" x14ac:dyDescent="0.25">
      <c r="A20" s="10">
        <v>19</v>
      </c>
      <c r="B20" s="11" t="s">
        <v>2</v>
      </c>
      <c r="C20" s="12" t="s">
        <v>4</v>
      </c>
      <c r="D20" s="13" t="s">
        <v>84</v>
      </c>
      <c r="E20" s="14">
        <v>45336</v>
      </c>
      <c r="F20" s="14">
        <v>45336</v>
      </c>
      <c r="G20" s="14">
        <v>45471</v>
      </c>
      <c r="H20" s="4">
        <v>33750000</v>
      </c>
      <c r="I20" s="9">
        <v>0.79259259259259263</v>
      </c>
      <c r="J20" s="4">
        <v>19250000</v>
      </c>
      <c r="K20" s="4">
        <f t="shared" si="0"/>
        <v>14500000</v>
      </c>
      <c r="L20" s="4"/>
      <c r="M20" s="4"/>
      <c r="N20" s="5" t="s">
        <v>85</v>
      </c>
    </row>
    <row r="21" spans="1:14" s="15" customFormat="1" ht="31.5" customHeight="1" x14ac:dyDescent="0.25">
      <c r="A21" s="10">
        <v>20</v>
      </c>
      <c r="B21" s="11" t="s">
        <v>2</v>
      </c>
      <c r="C21" s="12" t="s">
        <v>4</v>
      </c>
      <c r="D21" s="13" t="s">
        <v>250</v>
      </c>
      <c r="E21" s="14" t="s">
        <v>86</v>
      </c>
      <c r="F21" s="14">
        <v>45338</v>
      </c>
      <c r="G21" s="14">
        <v>45503</v>
      </c>
      <c r="H21" s="4">
        <v>39847500</v>
      </c>
      <c r="I21" s="9">
        <v>0.63636363636363635</v>
      </c>
      <c r="J21" s="4">
        <v>18112500</v>
      </c>
      <c r="K21" s="4">
        <f t="shared" si="0"/>
        <v>21735000</v>
      </c>
      <c r="L21" s="4">
        <v>1</v>
      </c>
      <c r="M21" s="4">
        <v>10867500</v>
      </c>
      <c r="N21" s="5" t="s">
        <v>87</v>
      </c>
    </row>
    <row r="22" spans="1:14" s="15" customFormat="1" ht="31.5" customHeight="1" x14ac:dyDescent="0.25">
      <c r="A22" s="10">
        <v>21</v>
      </c>
      <c r="B22" s="11" t="s">
        <v>2</v>
      </c>
      <c r="C22" s="12" t="s">
        <v>4</v>
      </c>
      <c r="D22" s="13" t="s">
        <v>88</v>
      </c>
      <c r="E22" s="14">
        <v>45336</v>
      </c>
      <c r="F22" s="14">
        <v>45338</v>
      </c>
      <c r="G22" s="14">
        <v>45473</v>
      </c>
      <c r="H22" s="4">
        <v>26424000</v>
      </c>
      <c r="I22" s="9">
        <v>0.77777777777777779</v>
      </c>
      <c r="J22" s="4">
        <v>14680000</v>
      </c>
      <c r="K22" s="4">
        <f t="shared" si="0"/>
        <v>11744000</v>
      </c>
      <c r="L22" s="4"/>
      <c r="M22" s="4"/>
      <c r="N22" s="5" t="s">
        <v>89</v>
      </c>
    </row>
    <row r="23" spans="1:14" s="15" customFormat="1" ht="31.5" customHeight="1" x14ac:dyDescent="0.25">
      <c r="A23" s="10">
        <v>22</v>
      </c>
      <c r="B23" s="11" t="s">
        <v>2</v>
      </c>
      <c r="C23" s="12" t="s">
        <v>4</v>
      </c>
      <c r="D23" s="13" t="s">
        <v>326</v>
      </c>
      <c r="E23" s="14">
        <v>45336</v>
      </c>
      <c r="F23" s="14">
        <v>45337</v>
      </c>
      <c r="G23" s="14">
        <v>45472</v>
      </c>
      <c r="H23" s="4">
        <v>33750000</v>
      </c>
      <c r="I23" s="9">
        <v>0.78518518518518521</v>
      </c>
      <c r="J23" s="4">
        <v>18750000</v>
      </c>
      <c r="K23" s="4">
        <f t="shared" si="0"/>
        <v>15000000</v>
      </c>
      <c r="L23" s="4"/>
      <c r="M23" s="4"/>
      <c r="N23" s="5" t="s">
        <v>90</v>
      </c>
    </row>
    <row r="24" spans="1:14" s="15" customFormat="1" ht="31.5" customHeight="1" x14ac:dyDescent="0.25">
      <c r="A24" s="10">
        <v>23</v>
      </c>
      <c r="B24" s="11" t="s">
        <v>2</v>
      </c>
      <c r="C24" s="12" t="s">
        <v>4</v>
      </c>
      <c r="D24" s="13" t="s">
        <v>91</v>
      </c>
      <c r="E24" s="14">
        <v>45337</v>
      </c>
      <c r="F24" s="14">
        <v>45335</v>
      </c>
      <c r="G24" s="14">
        <v>45503</v>
      </c>
      <c r="H24" s="4">
        <v>44000000</v>
      </c>
      <c r="I24" s="9">
        <v>0.6428571428571429</v>
      </c>
      <c r="J24" s="4">
        <v>20000000</v>
      </c>
      <c r="K24" s="4">
        <f t="shared" si="0"/>
        <v>24000000</v>
      </c>
      <c r="L24" s="4">
        <v>1</v>
      </c>
      <c r="M24" s="4">
        <v>12000000</v>
      </c>
      <c r="N24" s="5" t="s">
        <v>92</v>
      </c>
    </row>
    <row r="25" spans="1:14" s="15" customFormat="1" ht="31.5" customHeight="1" x14ac:dyDescent="0.25">
      <c r="A25" s="10">
        <v>24</v>
      </c>
      <c r="B25" s="11" t="s">
        <v>2</v>
      </c>
      <c r="C25" s="12" t="s">
        <v>4</v>
      </c>
      <c r="D25" s="13" t="s">
        <v>93</v>
      </c>
      <c r="E25" s="14">
        <v>45337</v>
      </c>
      <c r="F25" s="14">
        <v>45338</v>
      </c>
      <c r="G25" s="14">
        <v>45473</v>
      </c>
      <c r="H25" s="4">
        <v>32602500</v>
      </c>
      <c r="I25" s="9">
        <v>0.77777777777777779</v>
      </c>
      <c r="J25" s="4">
        <v>18112500</v>
      </c>
      <c r="K25" s="4">
        <f t="shared" si="0"/>
        <v>14490000</v>
      </c>
      <c r="L25" s="4"/>
      <c r="M25" s="4"/>
      <c r="N25" s="5" t="s">
        <v>94</v>
      </c>
    </row>
    <row r="26" spans="1:14" s="15" customFormat="1" ht="31.5" customHeight="1" x14ac:dyDescent="0.25">
      <c r="A26" s="10">
        <v>25</v>
      </c>
      <c r="B26" s="11" t="s">
        <v>2</v>
      </c>
      <c r="C26" s="12" t="s">
        <v>4</v>
      </c>
      <c r="D26" s="13" t="s">
        <v>251</v>
      </c>
      <c r="E26" s="14">
        <v>45341</v>
      </c>
      <c r="F26" s="14">
        <v>45342</v>
      </c>
      <c r="G26" s="14">
        <v>45502</v>
      </c>
      <c r="H26" s="4">
        <f>31482000+6996000</f>
        <v>38478000</v>
      </c>
      <c r="I26" s="9">
        <v>0.63124999999999998</v>
      </c>
      <c r="J26" s="4">
        <v>16557200</v>
      </c>
      <c r="K26" s="4">
        <f t="shared" si="0"/>
        <v>21920800</v>
      </c>
      <c r="L26" s="4">
        <v>1</v>
      </c>
      <c r="M26" s="4">
        <v>6996000</v>
      </c>
      <c r="N26" s="5" t="s">
        <v>95</v>
      </c>
    </row>
    <row r="27" spans="1:14" s="15" customFormat="1" ht="31.5" customHeight="1" x14ac:dyDescent="0.25">
      <c r="A27" s="10">
        <v>26</v>
      </c>
      <c r="B27" s="11" t="s">
        <v>2</v>
      </c>
      <c r="C27" s="12" t="s">
        <v>4</v>
      </c>
      <c r="D27" s="13" t="s">
        <v>252</v>
      </c>
      <c r="E27" s="14">
        <v>45343</v>
      </c>
      <c r="F27" s="14">
        <v>45344</v>
      </c>
      <c r="G27" s="14">
        <v>45471</v>
      </c>
      <c r="H27" s="4">
        <v>31750000</v>
      </c>
      <c r="I27" s="9">
        <v>0.77952755905511806</v>
      </c>
      <c r="J27" s="4">
        <v>17250000</v>
      </c>
      <c r="K27" s="4">
        <f t="shared" si="0"/>
        <v>14500000</v>
      </c>
      <c r="L27" s="4"/>
      <c r="M27" s="4"/>
      <c r="N27" s="5" t="s">
        <v>240</v>
      </c>
    </row>
    <row r="28" spans="1:14" s="15" customFormat="1" ht="31.5" customHeight="1" x14ac:dyDescent="0.25">
      <c r="A28" s="10">
        <v>27</v>
      </c>
      <c r="B28" s="11" t="s">
        <v>2</v>
      </c>
      <c r="C28" s="12" t="s">
        <v>4</v>
      </c>
      <c r="D28" s="13" t="s">
        <v>253</v>
      </c>
      <c r="E28" s="14">
        <v>45343</v>
      </c>
      <c r="F28" s="14">
        <v>45345</v>
      </c>
      <c r="G28" s="14">
        <v>45465</v>
      </c>
      <c r="H28" s="4">
        <v>28980000</v>
      </c>
      <c r="I28" s="9">
        <v>0.81666666666666665</v>
      </c>
      <c r="J28" s="4">
        <v>16422000</v>
      </c>
      <c r="K28" s="4">
        <f t="shared" si="0"/>
        <v>12558000</v>
      </c>
      <c r="L28" s="4"/>
      <c r="M28" s="4"/>
      <c r="N28" s="5" t="s">
        <v>96</v>
      </c>
    </row>
    <row r="29" spans="1:14" s="15" customFormat="1" ht="31.5" customHeight="1" x14ac:dyDescent="0.25">
      <c r="A29" s="10">
        <v>28</v>
      </c>
      <c r="B29" s="11" t="s">
        <v>2</v>
      </c>
      <c r="C29" s="12" t="s">
        <v>4</v>
      </c>
      <c r="D29" s="13" t="s">
        <v>254</v>
      </c>
      <c r="E29" s="14">
        <v>45341</v>
      </c>
      <c r="F29" s="14">
        <v>45343</v>
      </c>
      <c r="G29" s="14">
        <v>45473</v>
      </c>
      <c r="H29" s="4">
        <v>30316000</v>
      </c>
      <c r="I29" s="9">
        <v>0.76923076923076927</v>
      </c>
      <c r="J29" s="4">
        <v>16324000</v>
      </c>
      <c r="K29" s="4">
        <f t="shared" si="0"/>
        <v>13992000</v>
      </c>
      <c r="L29" s="4"/>
      <c r="M29" s="4"/>
      <c r="N29" s="5" t="s">
        <v>97</v>
      </c>
    </row>
    <row r="30" spans="1:14" s="15" customFormat="1" ht="31.5" customHeight="1" x14ac:dyDescent="0.25">
      <c r="A30" s="10">
        <v>29</v>
      </c>
      <c r="B30" s="11" t="s">
        <v>8</v>
      </c>
      <c r="C30" s="12" t="s">
        <v>9</v>
      </c>
      <c r="D30" s="13" t="s">
        <v>98</v>
      </c>
      <c r="E30" s="14">
        <v>45337</v>
      </c>
      <c r="F30" s="14">
        <v>45337</v>
      </c>
      <c r="G30" s="14">
        <v>45640</v>
      </c>
      <c r="H30" s="4">
        <v>83000000</v>
      </c>
      <c r="I30" s="9">
        <v>0.34983498349834985</v>
      </c>
      <c r="J30" s="4">
        <v>0</v>
      </c>
      <c r="K30" s="4">
        <f t="shared" si="0"/>
        <v>83000000</v>
      </c>
      <c r="L30" s="4"/>
      <c r="M30" s="4"/>
      <c r="N30" s="5" t="s">
        <v>11</v>
      </c>
    </row>
    <row r="31" spans="1:14" s="15" customFormat="1" ht="31.5" customHeight="1" x14ac:dyDescent="0.25">
      <c r="A31" s="10">
        <v>30</v>
      </c>
      <c r="B31" s="11" t="s">
        <v>8</v>
      </c>
      <c r="C31" s="12" t="s">
        <v>9</v>
      </c>
      <c r="D31" s="13" t="s">
        <v>10</v>
      </c>
      <c r="E31" s="14">
        <v>45338</v>
      </c>
      <c r="F31" s="14">
        <v>45338</v>
      </c>
      <c r="G31" s="14">
        <v>45641</v>
      </c>
      <c r="H31" s="4">
        <v>14000000</v>
      </c>
      <c r="I31" s="9">
        <v>0.34653465346534651</v>
      </c>
      <c r="J31" s="4">
        <v>8109706</v>
      </c>
      <c r="K31" s="4">
        <f t="shared" si="0"/>
        <v>5890294</v>
      </c>
      <c r="L31" s="4"/>
      <c r="M31" s="4"/>
      <c r="N31" s="5" t="s">
        <v>11</v>
      </c>
    </row>
    <row r="32" spans="1:14" s="15" customFormat="1" ht="31.5" customHeight="1" x14ac:dyDescent="0.25">
      <c r="A32" s="10">
        <v>31</v>
      </c>
      <c r="B32" s="11" t="s">
        <v>99</v>
      </c>
      <c r="C32" s="12" t="s">
        <v>9</v>
      </c>
      <c r="D32" s="13" t="s">
        <v>100</v>
      </c>
      <c r="E32" s="14">
        <v>45338</v>
      </c>
      <c r="F32" s="14">
        <v>45338</v>
      </c>
      <c r="G32" s="14">
        <v>45641</v>
      </c>
      <c r="H32" s="4">
        <v>31000000</v>
      </c>
      <c r="I32" s="9">
        <v>0.34653465346534651</v>
      </c>
      <c r="J32" s="4">
        <v>9235673</v>
      </c>
      <c r="K32" s="4">
        <f t="shared" si="0"/>
        <v>21764327</v>
      </c>
      <c r="L32" s="4"/>
      <c r="M32" s="4"/>
      <c r="N32" s="5" t="s">
        <v>11</v>
      </c>
    </row>
    <row r="33" spans="1:14" s="15" customFormat="1" ht="31.5" customHeight="1" x14ac:dyDescent="0.25">
      <c r="A33" s="10">
        <v>32</v>
      </c>
      <c r="B33" s="11" t="s">
        <v>101</v>
      </c>
      <c r="C33" s="12" t="s">
        <v>102</v>
      </c>
      <c r="D33" s="13" t="s">
        <v>103</v>
      </c>
      <c r="E33" s="14">
        <v>45343</v>
      </c>
      <c r="F33" s="14">
        <v>45374</v>
      </c>
      <c r="G33" s="14">
        <v>45404</v>
      </c>
      <c r="H33" s="4">
        <v>19323100</v>
      </c>
      <c r="I33" s="9">
        <v>1</v>
      </c>
      <c r="J33" s="4">
        <v>19323100</v>
      </c>
      <c r="K33" s="4">
        <f t="shared" si="0"/>
        <v>0</v>
      </c>
      <c r="L33" s="4"/>
      <c r="M33" s="4"/>
      <c r="N33" s="5" t="s">
        <v>104</v>
      </c>
    </row>
    <row r="34" spans="1:14" s="15" customFormat="1" ht="31.5" customHeight="1" x14ac:dyDescent="0.25">
      <c r="A34" s="10">
        <v>33</v>
      </c>
      <c r="B34" s="11" t="s">
        <v>2</v>
      </c>
      <c r="C34" s="12" t="s">
        <v>4</v>
      </c>
      <c r="D34" s="13" t="s">
        <v>105</v>
      </c>
      <c r="E34" s="14">
        <v>45348</v>
      </c>
      <c r="F34" s="14">
        <v>45356</v>
      </c>
      <c r="G34" s="14">
        <v>45477</v>
      </c>
      <c r="H34" s="4">
        <v>28980000</v>
      </c>
      <c r="I34" s="9">
        <v>0.71900826446280997</v>
      </c>
      <c r="J34" s="4">
        <v>14490000</v>
      </c>
      <c r="K34" s="4">
        <f t="shared" si="0"/>
        <v>14490000</v>
      </c>
      <c r="L34" s="4"/>
      <c r="M34" s="4"/>
      <c r="N34" s="5" t="s">
        <v>106</v>
      </c>
    </row>
    <row r="35" spans="1:14" s="15" customFormat="1" ht="31.5" customHeight="1" x14ac:dyDescent="0.25">
      <c r="A35" s="10">
        <v>35</v>
      </c>
      <c r="B35" s="11" t="s">
        <v>2</v>
      </c>
      <c r="C35" s="12" t="s">
        <v>4</v>
      </c>
      <c r="D35" s="13" t="s">
        <v>107</v>
      </c>
      <c r="E35" s="14">
        <v>45344</v>
      </c>
      <c r="F35" s="14">
        <v>45350</v>
      </c>
      <c r="G35" s="14">
        <v>45500</v>
      </c>
      <c r="H35" s="4">
        <v>36225000</v>
      </c>
      <c r="I35" s="9">
        <v>0.62</v>
      </c>
      <c r="J35" s="4">
        <v>15214500</v>
      </c>
      <c r="K35" s="4">
        <f t="shared" si="0"/>
        <v>21010500</v>
      </c>
      <c r="L35" s="4">
        <v>1</v>
      </c>
      <c r="M35" s="4">
        <v>7245000</v>
      </c>
      <c r="N35" s="5" t="s">
        <v>108</v>
      </c>
    </row>
    <row r="36" spans="1:14" s="15" customFormat="1" ht="31.5" customHeight="1" x14ac:dyDescent="0.25">
      <c r="A36" s="10">
        <v>36</v>
      </c>
      <c r="B36" s="11" t="s">
        <v>2</v>
      </c>
      <c r="C36" s="12" t="s">
        <v>4</v>
      </c>
      <c r="D36" s="13" t="s">
        <v>255</v>
      </c>
      <c r="E36" s="14">
        <v>45344</v>
      </c>
      <c r="F36" s="14">
        <v>45345</v>
      </c>
      <c r="G36" s="14">
        <v>45495</v>
      </c>
      <c r="H36" s="4">
        <v>29360000</v>
      </c>
      <c r="I36" s="9">
        <v>0.65333333333333332</v>
      </c>
      <c r="J36" s="4">
        <v>13309867</v>
      </c>
      <c r="K36" s="4">
        <f t="shared" si="0"/>
        <v>16050133</v>
      </c>
      <c r="L36" s="4">
        <v>1</v>
      </c>
      <c r="M36" s="4">
        <v>5872000</v>
      </c>
      <c r="N36" s="5" t="s">
        <v>109</v>
      </c>
    </row>
    <row r="37" spans="1:14" s="15" customFormat="1" ht="31.5" customHeight="1" x14ac:dyDescent="0.25">
      <c r="A37" s="10">
        <v>37</v>
      </c>
      <c r="B37" s="11" t="s">
        <v>2</v>
      </c>
      <c r="C37" s="12" t="s">
        <v>4</v>
      </c>
      <c r="D37" s="13" t="s">
        <v>110</v>
      </c>
      <c r="E37" s="14">
        <v>45348</v>
      </c>
      <c r="F37" s="14">
        <v>45350</v>
      </c>
      <c r="G37" s="14">
        <v>45472</v>
      </c>
      <c r="H37" s="4">
        <v>14341800</v>
      </c>
      <c r="I37" s="9">
        <v>0.76229508196721307</v>
      </c>
      <c r="J37" s="4">
        <v>7345800</v>
      </c>
      <c r="K37" s="4">
        <f t="shared" si="0"/>
        <v>6996000</v>
      </c>
      <c r="L37" s="4">
        <v>1</v>
      </c>
      <c r="M37" s="4">
        <v>3847800</v>
      </c>
      <c r="N37" s="5" t="s">
        <v>111</v>
      </c>
    </row>
    <row r="38" spans="1:14" s="15" customFormat="1" ht="31.5" customHeight="1" x14ac:dyDescent="0.25">
      <c r="A38" s="10">
        <v>38</v>
      </c>
      <c r="B38" s="11" t="s">
        <v>2</v>
      </c>
      <c r="C38" s="12" t="s">
        <v>4</v>
      </c>
      <c r="D38" s="13" t="s">
        <v>256</v>
      </c>
      <c r="E38" s="14">
        <v>45351</v>
      </c>
      <c r="F38" s="14">
        <v>45352</v>
      </c>
      <c r="G38" s="14">
        <v>45473</v>
      </c>
      <c r="H38" s="4">
        <f>13992000+3498000</f>
        <v>17490000</v>
      </c>
      <c r="I38" s="9">
        <v>0.75206611570247939</v>
      </c>
      <c r="J38" s="4">
        <v>6996000</v>
      </c>
      <c r="K38" s="4">
        <f t="shared" si="0"/>
        <v>10494000</v>
      </c>
      <c r="L38" s="4">
        <v>1</v>
      </c>
      <c r="M38" s="4">
        <v>3498000</v>
      </c>
      <c r="N38" s="5" t="s">
        <v>241</v>
      </c>
    </row>
    <row r="39" spans="1:14" s="15" customFormat="1" ht="31.5" customHeight="1" x14ac:dyDescent="0.25">
      <c r="A39" s="10">
        <v>39</v>
      </c>
      <c r="B39" s="11" t="s">
        <v>2</v>
      </c>
      <c r="C39" s="12" t="s">
        <v>4</v>
      </c>
      <c r="D39" s="13" t="s">
        <v>257</v>
      </c>
      <c r="E39" s="14">
        <v>45352</v>
      </c>
      <c r="F39" s="14">
        <v>45355</v>
      </c>
      <c r="G39" s="14">
        <v>45474</v>
      </c>
      <c r="H39" s="4">
        <v>25389667</v>
      </c>
      <c r="I39" s="9">
        <v>0.73949579831932777</v>
      </c>
      <c r="J39" s="4">
        <v>12479666</v>
      </c>
      <c r="K39" s="4">
        <f t="shared" si="0"/>
        <v>12910001</v>
      </c>
      <c r="L39" s="4"/>
      <c r="M39" s="4"/>
      <c r="N39" s="5" t="s">
        <v>22</v>
      </c>
    </row>
    <row r="40" spans="1:14" s="15" customFormat="1" ht="31.5" customHeight="1" x14ac:dyDescent="0.25">
      <c r="A40" s="10">
        <v>40</v>
      </c>
      <c r="B40" s="11" t="s">
        <v>2</v>
      </c>
      <c r="C40" s="12" t="s">
        <v>4</v>
      </c>
      <c r="D40" s="13" t="s">
        <v>258</v>
      </c>
      <c r="E40" s="14">
        <v>45352</v>
      </c>
      <c r="F40" s="14">
        <v>45362</v>
      </c>
      <c r="G40" s="14">
        <v>45478</v>
      </c>
      <c r="H40" s="4">
        <v>27772500</v>
      </c>
      <c r="I40" s="9">
        <v>0.69827586206896552</v>
      </c>
      <c r="J40" s="4">
        <v>12075000</v>
      </c>
      <c r="K40" s="4">
        <f t="shared" si="0"/>
        <v>15697500</v>
      </c>
      <c r="L40" s="4"/>
      <c r="M40" s="4"/>
      <c r="N40" s="5" t="s">
        <v>23</v>
      </c>
    </row>
    <row r="41" spans="1:14" s="15" customFormat="1" ht="31.5" customHeight="1" x14ac:dyDescent="0.25">
      <c r="A41" s="10">
        <v>41</v>
      </c>
      <c r="B41" s="11" t="s">
        <v>8</v>
      </c>
      <c r="C41" s="12" t="s">
        <v>4</v>
      </c>
      <c r="D41" s="13" t="s">
        <v>12</v>
      </c>
      <c r="E41" s="14">
        <v>45351</v>
      </c>
      <c r="F41" s="14">
        <v>45351</v>
      </c>
      <c r="G41" s="14">
        <v>45541</v>
      </c>
      <c r="H41" s="4">
        <v>189087086.74000001</v>
      </c>
      <c r="I41" s="9">
        <v>0.48421052631578948</v>
      </c>
      <c r="J41" s="4">
        <v>53278208</v>
      </c>
      <c r="K41" s="4">
        <f t="shared" si="0"/>
        <v>135808878.74000001</v>
      </c>
      <c r="L41" s="4"/>
      <c r="M41" s="4"/>
      <c r="N41" s="5" t="s">
        <v>11</v>
      </c>
    </row>
    <row r="42" spans="1:14" s="15" customFormat="1" ht="31.5" customHeight="1" x14ac:dyDescent="0.25">
      <c r="A42" s="10">
        <v>42</v>
      </c>
      <c r="B42" s="11" t="s">
        <v>2</v>
      </c>
      <c r="C42" s="12" t="s">
        <v>4</v>
      </c>
      <c r="D42" s="13" t="s">
        <v>259</v>
      </c>
      <c r="E42" s="14">
        <v>45356</v>
      </c>
      <c r="F42" s="14">
        <v>45357</v>
      </c>
      <c r="G42" s="14">
        <v>45473</v>
      </c>
      <c r="H42" s="4">
        <v>27772500</v>
      </c>
      <c r="I42" s="9">
        <v>0.74137931034482762</v>
      </c>
      <c r="J42" s="4">
        <v>13282500</v>
      </c>
      <c r="K42" s="4">
        <f t="shared" si="0"/>
        <v>14490000</v>
      </c>
      <c r="L42" s="4"/>
      <c r="M42" s="4"/>
      <c r="N42" s="5" t="s">
        <v>24</v>
      </c>
    </row>
    <row r="43" spans="1:14" s="15" customFormat="1" ht="31.5" customHeight="1" x14ac:dyDescent="0.25">
      <c r="A43" s="10">
        <v>43</v>
      </c>
      <c r="B43" s="11" t="s">
        <v>2</v>
      </c>
      <c r="C43" s="12" t="s">
        <v>4</v>
      </c>
      <c r="D43" s="13" t="s">
        <v>260</v>
      </c>
      <c r="E43" s="14">
        <v>45356</v>
      </c>
      <c r="F43" s="14">
        <v>45357</v>
      </c>
      <c r="G43" s="14">
        <v>45473</v>
      </c>
      <c r="H43" s="4">
        <v>27772500</v>
      </c>
      <c r="I43" s="9">
        <v>0.74137931034482762</v>
      </c>
      <c r="J43" s="4">
        <v>13524000</v>
      </c>
      <c r="K43" s="4">
        <f t="shared" si="0"/>
        <v>14248500</v>
      </c>
      <c r="L43" s="4"/>
      <c r="M43" s="4"/>
      <c r="N43" s="5" t="s">
        <v>25</v>
      </c>
    </row>
    <row r="44" spans="1:14" s="15" customFormat="1" ht="31.5" customHeight="1" x14ac:dyDescent="0.25">
      <c r="A44" s="10">
        <v>44</v>
      </c>
      <c r="B44" s="11" t="s">
        <v>2</v>
      </c>
      <c r="C44" s="12" t="s">
        <v>4</v>
      </c>
      <c r="D44" s="13" t="s">
        <v>261</v>
      </c>
      <c r="E44" s="14">
        <v>45356</v>
      </c>
      <c r="F44" s="14">
        <v>45357</v>
      </c>
      <c r="G44" s="14">
        <v>45473</v>
      </c>
      <c r="H44" s="4">
        <v>27772500</v>
      </c>
      <c r="I44" s="9">
        <v>0.74137931034482762</v>
      </c>
      <c r="J44" s="4">
        <v>13282500</v>
      </c>
      <c r="K44" s="4">
        <f t="shared" si="0"/>
        <v>14490000</v>
      </c>
      <c r="L44" s="4"/>
      <c r="M44" s="4"/>
      <c r="N44" s="5" t="s">
        <v>26</v>
      </c>
    </row>
    <row r="45" spans="1:14" s="15" customFormat="1" ht="31.5" customHeight="1" x14ac:dyDescent="0.25">
      <c r="A45" s="10">
        <v>45</v>
      </c>
      <c r="B45" s="11" t="s">
        <v>2</v>
      </c>
      <c r="C45" s="12" t="s">
        <v>4</v>
      </c>
      <c r="D45" s="13" t="s">
        <v>262</v>
      </c>
      <c r="E45" s="14">
        <v>45358</v>
      </c>
      <c r="F45" s="14">
        <v>45358</v>
      </c>
      <c r="G45" s="14">
        <v>45469</v>
      </c>
      <c r="H45" s="4">
        <v>26565000</v>
      </c>
      <c r="I45" s="9">
        <v>0.76576576576576572</v>
      </c>
      <c r="J45" s="4">
        <v>12075000</v>
      </c>
      <c r="K45" s="4">
        <f t="shared" si="0"/>
        <v>14490000</v>
      </c>
      <c r="L45" s="4"/>
      <c r="M45" s="4"/>
      <c r="N45" s="5" t="s">
        <v>27</v>
      </c>
    </row>
    <row r="46" spans="1:14" s="15" customFormat="1" ht="31.5" customHeight="1" x14ac:dyDescent="0.25">
      <c r="A46" s="10">
        <v>46</v>
      </c>
      <c r="B46" s="11" t="s">
        <v>8</v>
      </c>
      <c r="C46" s="12" t="s">
        <v>9</v>
      </c>
      <c r="D46" s="13" t="s">
        <v>10</v>
      </c>
      <c r="E46" s="14">
        <v>45357</v>
      </c>
      <c r="F46" s="14">
        <v>45301</v>
      </c>
      <c r="G46" s="14">
        <v>45605</v>
      </c>
      <c r="H46" s="4">
        <v>10000000</v>
      </c>
      <c r="I46" s="9">
        <v>0.46710526315789475</v>
      </c>
      <c r="J46" s="4">
        <v>0</v>
      </c>
      <c r="K46" s="4">
        <f t="shared" si="0"/>
        <v>10000000</v>
      </c>
      <c r="L46" s="4"/>
      <c r="M46" s="4"/>
      <c r="N46" s="5" t="s">
        <v>11</v>
      </c>
    </row>
    <row r="47" spans="1:14" s="15" customFormat="1" ht="31.5" customHeight="1" x14ac:dyDescent="0.25">
      <c r="A47" s="10">
        <v>47</v>
      </c>
      <c r="B47" s="11" t="s">
        <v>2</v>
      </c>
      <c r="C47" s="12" t="s">
        <v>4</v>
      </c>
      <c r="D47" s="13" t="s">
        <v>263</v>
      </c>
      <c r="E47" s="14">
        <v>45358</v>
      </c>
      <c r="F47" s="14">
        <v>45362</v>
      </c>
      <c r="G47" s="14">
        <v>45473</v>
      </c>
      <c r="H47" s="4">
        <v>26565000</v>
      </c>
      <c r="I47" s="9">
        <v>0.72972972972972971</v>
      </c>
      <c r="J47" s="4">
        <v>12075000</v>
      </c>
      <c r="K47" s="4">
        <f t="shared" si="0"/>
        <v>14490000</v>
      </c>
      <c r="L47" s="4"/>
      <c r="M47" s="4"/>
      <c r="N47" s="5" t="s">
        <v>28</v>
      </c>
    </row>
    <row r="48" spans="1:14" s="15" customFormat="1" ht="31.5" customHeight="1" x14ac:dyDescent="0.25">
      <c r="A48" s="10">
        <v>48</v>
      </c>
      <c r="B48" s="11" t="s">
        <v>2</v>
      </c>
      <c r="C48" s="12" t="s">
        <v>4</v>
      </c>
      <c r="D48" s="13" t="s">
        <v>264</v>
      </c>
      <c r="E48" s="14">
        <v>45358</v>
      </c>
      <c r="F48" s="14">
        <v>45362</v>
      </c>
      <c r="G48" s="14">
        <v>45476</v>
      </c>
      <c r="H48" s="4">
        <v>27289500</v>
      </c>
      <c r="I48" s="9">
        <v>0.71052631578947367</v>
      </c>
      <c r="J48" s="4">
        <v>12075000</v>
      </c>
      <c r="K48" s="4">
        <f t="shared" si="0"/>
        <v>15214500</v>
      </c>
      <c r="L48" s="4"/>
      <c r="M48" s="4"/>
      <c r="N48" s="5" t="s">
        <v>29</v>
      </c>
    </row>
    <row r="49" spans="1:14" s="15" customFormat="1" ht="31.5" customHeight="1" x14ac:dyDescent="0.25">
      <c r="A49" s="10">
        <v>49</v>
      </c>
      <c r="B49" s="11" t="s">
        <v>2</v>
      </c>
      <c r="C49" s="12" t="s">
        <v>4</v>
      </c>
      <c r="D49" s="13" t="s">
        <v>13</v>
      </c>
      <c r="E49" s="14">
        <v>45365</v>
      </c>
      <c r="F49" s="14">
        <v>45366</v>
      </c>
      <c r="G49" s="14">
        <v>45472</v>
      </c>
      <c r="H49" s="4">
        <v>20552000</v>
      </c>
      <c r="I49" s="9">
        <v>0.72641509433962259</v>
      </c>
      <c r="J49" s="4">
        <v>9003733</v>
      </c>
      <c r="K49" s="4">
        <f t="shared" si="0"/>
        <v>11548267</v>
      </c>
      <c r="L49" s="4"/>
      <c r="M49" s="4"/>
      <c r="N49" s="5" t="s">
        <v>30</v>
      </c>
    </row>
    <row r="50" spans="1:14" s="15" customFormat="1" ht="31.5" customHeight="1" x14ac:dyDescent="0.25">
      <c r="A50" s="10">
        <v>50</v>
      </c>
      <c r="B50" s="11" t="s">
        <v>2</v>
      </c>
      <c r="C50" s="12" t="s">
        <v>4</v>
      </c>
      <c r="D50" s="13" t="s">
        <v>14</v>
      </c>
      <c r="E50" s="14">
        <v>45365</v>
      </c>
      <c r="F50" s="14">
        <v>45366</v>
      </c>
      <c r="G50" s="14">
        <v>45472</v>
      </c>
      <c r="H50" s="4">
        <v>20552000</v>
      </c>
      <c r="I50" s="9">
        <v>0.72641509433962259</v>
      </c>
      <c r="J50" s="4">
        <v>9003733</v>
      </c>
      <c r="K50" s="4">
        <f t="shared" si="0"/>
        <v>11548267</v>
      </c>
      <c r="L50" s="4"/>
      <c r="M50" s="4"/>
      <c r="N50" s="5" t="s">
        <v>31</v>
      </c>
    </row>
    <row r="51" spans="1:14" s="15" customFormat="1" ht="31.5" customHeight="1" x14ac:dyDescent="0.25">
      <c r="A51" s="10">
        <v>51</v>
      </c>
      <c r="B51" s="11" t="s">
        <v>2</v>
      </c>
      <c r="C51" s="12" t="s">
        <v>4</v>
      </c>
      <c r="D51" s="13" t="s">
        <v>15</v>
      </c>
      <c r="E51" s="14">
        <v>45362</v>
      </c>
      <c r="F51" s="14">
        <v>45364</v>
      </c>
      <c r="G51" s="14">
        <v>45500</v>
      </c>
      <c r="H51" s="4">
        <v>40500000</v>
      </c>
      <c r="I51" s="9">
        <v>0.58088235294117652</v>
      </c>
      <c r="J51" s="4">
        <v>14400000</v>
      </c>
      <c r="K51" s="4">
        <f t="shared" si="0"/>
        <v>26100000</v>
      </c>
      <c r="L51" s="4">
        <v>1</v>
      </c>
      <c r="M51" s="4">
        <v>9000000</v>
      </c>
      <c r="N51" s="5" t="s">
        <v>32</v>
      </c>
    </row>
    <row r="52" spans="1:14" s="15" customFormat="1" ht="31.5" customHeight="1" x14ac:dyDescent="0.25">
      <c r="A52" s="10">
        <v>52</v>
      </c>
      <c r="B52" s="11" t="s">
        <v>2</v>
      </c>
      <c r="C52" s="12" t="s">
        <v>4</v>
      </c>
      <c r="D52" s="13" t="s">
        <v>265</v>
      </c>
      <c r="E52" s="14">
        <v>45364</v>
      </c>
      <c r="F52" s="14">
        <v>45366</v>
      </c>
      <c r="G52" s="14">
        <v>45426</v>
      </c>
      <c r="H52" s="4">
        <v>11742000</v>
      </c>
      <c r="I52" s="9">
        <v>1</v>
      </c>
      <c r="J52" s="4">
        <v>9393600</v>
      </c>
      <c r="K52" s="4">
        <f t="shared" si="0"/>
        <v>2348400</v>
      </c>
      <c r="L52" s="4"/>
      <c r="M52" s="4"/>
      <c r="N52" s="5" t="s">
        <v>242</v>
      </c>
    </row>
    <row r="53" spans="1:14" s="15" customFormat="1" ht="31.5" customHeight="1" x14ac:dyDescent="0.25">
      <c r="A53" s="10">
        <v>53</v>
      </c>
      <c r="B53" s="11" t="s">
        <v>8</v>
      </c>
      <c r="C53" s="12" t="s">
        <v>9</v>
      </c>
      <c r="D53" s="13" t="s">
        <v>266</v>
      </c>
      <c r="E53" s="14">
        <v>45362</v>
      </c>
      <c r="F53" s="14">
        <v>45362</v>
      </c>
      <c r="G53" s="14">
        <v>45376</v>
      </c>
      <c r="H53" s="4">
        <v>24057710</v>
      </c>
      <c r="I53" s="9">
        <v>1</v>
      </c>
      <c r="J53" s="4">
        <v>24057710</v>
      </c>
      <c r="K53" s="4">
        <f t="shared" si="0"/>
        <v>0</v>
      </c>
      <c r="L53" s="4"/>
      <c r="M53" s="4"/>
      <c r="N53" s="5" t="s">
        <v>33</v>
      </c>
    </row>
    <row r="54" spans="1:14" s="15" customFormat="1" ht="31.5" customHeight="1" x14ac:dyDescent="0.25">
      <c r="A54" s="10">
        <v>54</v>
      </c>
      <c r="B54" s="11" t="s">
        <v>2</v>
      </c>
      <c r="C54" s="12" t="s">
        <v>4</v>
      </c>
      <c r="D54" s="13" t="s">
        <v>17</v>
      </c>
      <c r="E54" s="14">
        <v>45364</v>
      </c>
      <c r="F54" s="14">
        <v>45365</v>
      </c>
      <c r="G54" s="14">
        <v>45471</v>
      </c>
      <c r="H54" s="4">
        <v>25357500</v>
      </c>
      <c r="I54" s="9">
        <v>0.73584905660377353</v>
      </c>
      <c r="J54" s="4">
        <v>11350500</v>
      </c>
      <c r="K54" s="4">
        <f t="shared" si="0"/>
        <v>14007000</v>
      </c>
      <c r="L54" s="4"/>
      <c r="M54" s="4"/>
      <c r="N54" s="5" t="s">
        <v>34</v>
      </c>
    </row>
    <row r="55" spans="1:14" s="15" customFormat="1" ht="31.5" customHeight="1" x14ac:dyDescent="0.25">
      <c r="A55" s="10">
        <v>55</v>
      </c>
      <c r="B55" s="11" t="s">
        <v>2</v>
      </c>
      <c r="C55" s="12" t="s">
        <v>4</v>
      </c>
      <c r="D55" s="13" t="s">
        <v>267</v>
      </c>
      <c r="E55" s="14">
        <v>45364</v>
      </c>
      <c r="F55" s="14">
        <v>45365</v>
      </c>
      <c r="G55" s="14">
        <v>45471</v>
      </c>
      <c r="H55" s="4">
        <v>25357500</v>
      </c>
      <c r="I55" s="9">
        <v>0.73584905660377353</v>
      </c>
      <c r="J55" s="4">
        <v>11350500</v>
      </c>
      <c r="K55" s="4">
        <f t="shared" si="0"/>
        <v>14007000</v>
      </c>
      <c r="L55" s="4"/>
      <c r="M55" s="4"/>
      <c r="N55" s="5" t="s">
        <v>35</v>
      </c>
    </row>
    <row r="56" spans="1:14" s="15" customFormat="1" ht="31.5" customHeight="1" x14ac:dyDescent="0.25">
      <c r="A56" s="10">
        <v>56</v>
      </c>
      <c r="B56" s="11" t="s">
        <v>2</v>
      </c>
      <c r="C56" s="12" t="s">
        <v>4</v>
      </c>
      <c r="D56" s="13" t="s">
        <v>18</v>
      </c>
      <c r="E56" s="14">
        <v>45364</v>
      </c>
      <c r="F56" s="14">
        <v>45369</v>
      </c>
      <c r="G56" s="14">
        <v>45460</v>
      </c>
      <c r="H56" s="4">
        <v>21735000</v>
      </c>
      <c r="I56" s="9">
        <v>0.81318681318681318</v>
      </c>
      <c r="J56" s="4">
        <v>3139500</v>
      </c>
      <c r="K56" s="4">
        <f t="shared" si="0"/>
        <v>18595500</v>
      </c>
      <c r="L56" s="4"/>
      <c r="M56" s="4"/>
      <c r="N56" s="5" t="s">
        <v>36</v>
      </c>
    </row>
    <row r="57" spans="1:14" s="15" customFormat="1" ht="31.5" customHeight="1" x14ac:dyDescent="0.25">
      <c r="A57" s="10">
        <v>57</v>
      </c>
      <c r="B57" s="11" t="s">
        <v>2</v>
      </c>
      <c r="C57" s="12" t="s">
        <v>4</v>
      </c>
      <c r="D57" s="13" t="s">
        <v>268</v>
      </c>
      <c r="E57" s="14">
        <v>45366</v>
      </c>
      <c r="F57" s="14">
        <v>45369</v>
      </c>
      <c r="G57" s="14">
        <v>45475</v>
      </c>
      <c r="H57" s="4">
        <v>25357500</v>
      </c>
      <c r="I57" s="9">
        <v>0.69811320754716977</v>
      </c>
      <c r="J57" s="4">
        <v>10384500</v>
      </c>
      <c r="K57" s="4">
        <f t="shared" si="0"/>
        <v>14973000</v>
      </c>
      <c r="L57" s="4"/>
      <c r="M57" s="4"/>
      <c r="N57" s="5" t="s">
        <v>37</v>
      </c>
    </row>
    <row r="58" spans="1:14" s="15" customFormat="1" ht="31.5" customHeight="1" x14ac:dyDescent="0.25">
      <c r="A58" s="10">
        <v>58</v>
      </c>
      <c r="B58" s="11" t="s">
        <v>2</v>
      </c>
      <c r="C58" s="12" t="s">
        <v>4</v>
      </c>
      <c r="D58" s="13" t="s">
        <v>269</v>
      </c>
      <c r="E58" s="14">
        <v>45365</v>
      </c>
      <c r="F58" s="14">
        <v>45366</v>
      </c>
      <c r="G58" s="14">
        <v>45502</v>
      </c>
      <c r="H58" s="4">
        <v>32602500</v>
      </c>
      <c r="I58" s="9">
        <v>0.56617647058823528</v>
      </c>
      <c r="J58" s="4">
        <v>11109000</v>
      </c>
      <c r="K58" s="4">
        <f t="shared" si="0"/>
        <v>21493500</v>
      </c>
      <c r="L58" s="4">
        <v>1</v>
      </c>
      <c r="M58" s="4">
        <v>10867500</v>
      </c>
      <c r="N58" s="5" t="s">
        <v>38</v>
      </c>
    </row>
    <row r="59" spans="1:14" s="15" customFormat="1" ht="31.5" customHeight="1" x14ac:dyDescent="0.25">
      <c r="A59" s="10">
        <v>59</v>
      </c>
      <c r="B59" s="11" t="s">
        <v>2</v>
      </c>
      <c r="C59" s="12" t="s">
        <v>4</v>
      </c>
      <c r="D59" s="13" t="s">
        <v>270</v>
      </c>
      <c r="E59" s="14">
        <v>45365</v>
      </c>
      <c r="F59" s="14">
        <v>45366</v>
      </c>
      <c r="G59" s="14">
        <v>45502</v>
      </c>
      <c r="H59" s="4">
        <v>25857000</v>
      </c>
      <c r="I59" s="9">
        <v>0.56617647058823528</v>
      </c>
      <c r="J59" s="4">
        <v>8810533</v>
      </c>
      <c r="K59" s="4">
        <f t="shared" si="0"/>
        <v>17046467</v>
      </c>
      <c r="L59" s="4">
        <v>1</v>
      </c>
      <c r="M59" s="4">
        <v>5746000</v>
      </c>
      <c r="N59" s="5" t="s">
        <v>39</v>
      </c>
    </row>
    <row r="60" spans="1:14" s="15" customFormat="1" ht="31.5" customHeight="1" x14ac:dyDescent="0.25">
      <c r="A60" s="10">
        <v>60</v>
      </c>
      <c r="B60" s="11" t="s">
        <v>2</v>
      </c>
      <c r="C60" s="12" t="s">
        <v>4</v>
      </c>
      <c r="D60" s="13" t="s">
        <v>271</v>
      </c>
      <c r="E60" s="14">
        <v>45366</v>
      </c>
      <c r="F60" s="14">
        <v>45370</v>
      </c>
      <c r="G60" s="14">
        <v>45471</v>
      </c>
      <c r="H60" s="4">
        <v>21516666</v>
      </c>
      <c r="I60" s="9">
        <v>0.72277227722772275</v>
      </c>
      <c r="J60" s="4">
        <v>9037000</v>
      </c>
      <c r="K60" s="4">
        <f t="shared" si="0"/>
        <v>12479666</v>
      </c>
      <c r="L60" s="4"/>
      <c r="M60" s="4"/>
      <c r="N60" s="5" t="s">
        <v>40</v>
      </c>
    </row>
    <row r="61" spans="1:14" s="15" customFormat="1" ht="31.5" customHeight="1" x14ac:dyDescent="0.25">
      <c r="A61" s="10">
        <v>61</v>
      </c>
      <c r="B61" s="11" t="s">
        <v>2</v>
      </c>
      <c r="C61" s="12" t="s">
        <v>4</v>
      </c>
      <c r="D61" s="13" t="s">
        <v>19</v>
      </c>
      <c r="E61" s="14">
        <v>45369</v>
      </c>
      <c r="F61" s="14">
        <v>45370</v>
      </c>
      <c r="G61" s="14">
        <v>45473</v>
      </c>
      <c r="H61" s="4">
        <v>19964800</v>
      </c>
      <c r="I61" s="9">
        <v>0.70873786407766992</v>
      </c>
      <c r="J61" s="4">
        <v>8220000</v>
      </c>
      <c r="K61" s="4">
        <f t="shared" si="0"/>
        <v>11744800</v>
      </c>
      <c r="L61" s="4"/>
      <c r="M61" s="4"/>
      <c r="N61" s="5" t="s">
        <v>41</v>
      </c>
    </row>
    <row r="62" spans="1:14" s="15" customFormat="1" ht="31.5" customHeight="1" x14ac:dyDescent="0.25">
      <c r="A62" s="10">
        <v>62</v>
      </c>
      <c r="B62" s="11" t="s">
        <v>2</v>
      </c>
      <c r="C62" s="12" t="s">
        <v>4</v>
      </c>
      <c r="D62" s="13" t="s">
        <v>272</v>
      </c>
      <c r="E62" s="14">
        <v>45370</v>
      </c>
      <c r="F62" s="14">
        <v>45372</v>
      </c>
      <c r="G62" s="14">
        <v>45463</v>
      </c>
      <c r="H62" s="4">
        <v>19365000</v>
      </c>
      <c r="I62" s="9">
        <v>0.78021978021978022</v>
      </c>
      <c r="J62" s="4">
        <v>8606667</v>
      </c>
      <c r="K62" s="4">
        <f t="shared" si="0"/>
        <v>10758333</v>
      </c>
      <c r="L62" s="4"/>
      <c r="M62" s="4"/>
      <c r="N62" s="5" t="s">
        <v>42</v>
      </c>
    </row>
    <row r="63" spans="1:14" s="15" customFormat="1" ht="31.5" customHeight="1" x14ac:dyDescent="0.25">
      <c r="A63" s="10">
        <v>63</v>
      </c>
      <c r="B63" s="11" t="s">
        <v>2</v>
      </c>
      <c r="C63" s="12" t="s">
        <v>4</v>
      </c>
      <c r="D63" s="13" t="s">
        <v>20</v>
      </c>
      <c r="E63" s="14">
        <v>45370</v>
      </c>
      <c r="F63" s="14">
        <v>45372</v>
      </c>
      <c r="G63" s="14">
        <v>45503</v>
      </c>
      <c r="H63" s="4">
        <v>27971666</v>
      </c>
      <c r="I63" s="9">
        <v>0.5419847328244275</v>
      </c>
      <c r="J63" s="4">
        <v>8606667</v>
      </c>
      <c r="K63" s="4">
        <f t="shared" si="0"/>
        <v>19364999</v>
      </c>
      <c r="L63" s="4">
        <v>1</v>
      </c>
      <c r="M63" s="4">
        <v>6455000</v>
      </c>
      <c r="N63" s="5" t="s">
        <v>43</v>
      </c>
    </row>
    <row r="64" spans="1:14" s="15" customFormat="1" ht="31.5" customHeight="1" x14ac:dyDescent="0.25">
      <c r="A64" s="10">
        <v>64</v>
      </c>
      <c r="B64" s="11" t="s">
        <v>2</v>
      </c>
      <c r="C64" s="12" t="s">
        <v>4</v>
      </c>
      <c r="D64" s="13" t="s">
        <v>273</v>
      </c>
      <c r="E64" s="14">
        <v>45370</v>
      </c>
      <c r="F64" s="14">
        <v>45372</v>
      </c>
      <c r="G64" s="14">
        <v>45463</v>
      </c>
      <c r="H64" s="4">
        <v>19365000</v>
      </c>
      <c r="I64" s="9">
        <v>0.78021978021978022</v>
      </c>
      <c r="J64" s="4">
        <v>8606666</v>
      </c>
      <c r="K64" s="4">
        <f t="shared" si="0"/>
        <v>10758334</v>
      </c>
      <c r="L64" s="4"/>
      <c r="M64" s="4"/>
      <c r="N64" s="5" t="s">
        <v>44</v>
      </c>
    </row>
    <row r="65" spans="1:14" s="15" customFormat="1" ht="31.5" customHeight="1" x14ac:dyDescent="0.25">
      <c r="A65" s="10">
        <v>65</v>
      </c>
      <c r="B65" s="11" t="s">
        <v>2</v>
      </c>
      <c r="C65" s="12" t="s">
        <v>4</v>
      </c>
      <c r="D65" s="13" t="s">
        <v>274</v>
      </c>
      <c r="E65" s="14">
        <v>45370</v>
      </c>
      <c r="F65" s="14">
        <v>45372</v>
      </c>
      <c r="G65" s="14">
        <v>45468</v>
      </c>
      <c r="H65" s="4">
        <v>22942500</v>
      </c>
      <c r="I65" s="9">
        <v>0.73958333333333337</v>
      </c>
      <c r="J65" s="4">
        <v>9660000</v>
      </c>
      <c r="K65" s="4">
        <f t="shared" si="0"/>
        <v>13282500</v>
      </c>
      <c r="L65" s="4"/>
      <c r="M65" s="4"/>
      <c r="N65" s="5" t="s">
        <v>45</v>
      </c>
    </row>
    <row r="66" spans="1:14" s="15" customFormat="1" ht="31.5" customHeight="1" x14ac:dyDescent="0.25">
      <c r="A66" s="10">
        <v>66</v>
      </c>
      <c r="B66" s="11" t="s">
        <v>2</v>
      </c>
      <c r="C66" s="12" t="s">
        <v>4</v>
      </c>
      <c r="D66" s="13" t="s">
        <v>275</v>
      </c>
      <c r="E66" s="14">
        <v>45371</v>
      </c>
      <c r="F66" s="14">
        <v>45372</v>
      </c>
      <c r="G66" s="14">
        <v>45468</v>
      </c>
      <c r="H66" s="4">
        <v>22942500</v>
      </c>
      <c r="I66" s="9">
        <v>0.73958333333333337</v>
      </c>
      <c r="J66" s="4">
        <v>9660000</v>
      </c>
      <c r="K66" s="4">
        <f t="shared" si="0"/>
        <v>13282500</v>
      </c>
      <c r="L66" s="4"/>
      <c r="M66" s="4"/>
      <c r="N66" s="5" t="s">
        <v>46</v>
      </c>
    </row>
    <row r="67" spans="1:14" s="15" customFormat="1" ht="31.5" customHeight="1" x14ac:dyDescent="0.25">
      <c r="A67" s="10">
        <v>67</v>
      </c>
      <c r="B67" s="11" t="s">
        <v>2</v>
      </c>
      <c r="C67" s="12" t="s">
        <v>4</v>
      </c>
      <c r="D67" s="13" t="s">
        <v>276</v>
      </c>
      <c r="E67" s="14">
        <v>45372</v>
      </c>
      <c r="F67" s="14">
        <v>45373</v>
      </c>
      <c r="G67" s="14">
        <v>45464</v>
      </c>
      <c r="H67" s="4">
        <v>10494000</v>
      </c>
      <c r="I67" s="9">
        <v>0.76923076923076927</v>
      </c>
      <c r="J67" s="4">
        <v>4547400</v>
      </c>
      <c r="K67" s="4">
        <f t="shared" ref="K67:K130" si="1">+H67-J67</f>
        <v>5946600</v>
      </c>
      <c r="L67" s="4"/>
      <c r="M67" s="4"/>
      <c r="N67" s="5" t="s">
        <v>47</v>
      </c>
    </row>
    <row r="68" spans="1:14" s="15" customFormat="1" ht="31.5" customHeight="1" x14ac:dyDescent="0.25">
      <c r="A68" s="10">
        <v>68</v>
      </c>
      <c r="B68" s="11" t="s">
        <v>2</v>
      </c>
      <c r="C68" s="12" t="s">
        <v>4</v>
      </c>
      <c r="D68" s="13" t="s">
        <v>21</v>
      </c>
      <c r="E68" s="14">
        <v>45372</v>
      </c>
      <c r="F68" s="14">
        <v>45373</v>
      </c>
      <c r="G68" s="14">
        <v>45505</v>
      </c>
      <c r="H68" s="4">
        <v>31636500</v>
      </c>
      <c r="I68" s="9">
        <v>0.53030303030303028</v>
      </c>
      <c r="J68" s="4">
        <v>9660000</v>
      </c>
      <c r="K68" s="4">
        <f t="shared" si="1"/>
        <v>21976500</v>
      </c>
      <c r="L68" s="4">
        <v>1</v>
      </c>
      <c r="M68" s="4">
        <v>7245000</v>
      </c>
      <c r="N68" s="5" t="s">
        <v>48</v>
      </c>
    </row>
    <row r="69" spans="1:14" s="15" customFormat="1" ht="31.5" customHeight="1" x14ac:dyDescent="0.25">
      <c r="A69" s="10">
        <v>69</v>
      </c>
      <c r="B69" s="11" t="s">
        <v>2</v>
      </c>
      <c r="C69" s="12" t="s">
        <v>4</v>
      </c>
      <c r="D69" s="13" t="s">
        <v>328</v>
      </c>
      <c r="E69" s="14">
        <v>45372</v>
      </c>
      <c r="F69" s="14">
        <v>45373</v>
      </c>
      <c r="G69" s="14">
        <v>45472</v>
      </c>
      <c r="H69" s="4">
        <v>11426800</v>
      </c>
      <c r="I69" s="9">
        <v>0.70707070707070707</v>
      </c>
      <c r="J69" s="4">
        <v>0</v>
      </c>
      <c r="K69" s="4">
        <f t="shared" si="1"/>
        <v>11426800</v>
      </c>
      <c r="L69" s="4"/>
      <c r="M69" s="4"/>
      <c r="N69" s="5" t="s">
        <v>49</v>
      </c>
    </row>
    <row r="70" spans="1:14" s="15" customFormat="1" ht="31.5" customHeight="1" x14ac:dyDescent="0.25">
      <c r="A70" s="10">
        <v>70</v>
      </c>
      <c r="B70" s="11" t="s">
        <v>2</v>
      </c>
      <c r="C70" s="12" t="s">
        <v>4</v>
      </c>
      <c r="D70" s="13" t="s">
        <v>277</v>
      </c>
      <c r="E70" s="14">
        <v>45372</v>
      </c>
      <c r="F70" s="14">
        <v>45378</v>
      </c>
      <c r="G70" s="14">
        <v>45500</v>
      </c>
      <c r="H70" s="4">
        <f>21735000+7245000</f>
        <v>28980000</v>
      </c>
      <c r="I70" s="9">
        <v>0.53278688524590168</v>
      </c>
      <c r="J70" s="4">
        <v>8211000</v>
      </c>
      <c r="K70" s="4">
        <f t="shared" si="1"/>
        <v>20769000</v>
      </c>
      <c r="L70" s="4">
        <v>1</v>
      </c>
      <c r="M70" s="4">
        <v>7245000</v>
      </c>
      <c r="N70" s="5" t="s">
        <v>50</v>
      </c>
    </row>
    <row r="71" spans="1:14" s="15" customFormat="1" ht="31.5" customHeight="1" x14ac:dyDescent="0.25">
      <c r="A71" s="10">
        <v>71</v>
      </c>
      <c r="B71" s="11" t="s">
        <v>2</v>
      </c>
      <c r="C71" s="12" t="s">
        <v>4</v>
      </c>
      <c r="D71" s="13" t="s">
        <v>278</v>
      </c>
      <c r="E71" s="14">
        <v>45373</v>
      </c>
      <c r="F71" s="14">
        <v>45377</v>
      </c>
      <c r="G71" s="14">
        <v>45468</v>
      </c>
      <c r="H71" s="4">
        <v>11077000</v>
      </c>
      <c r="I71" s="9">
        <v>0.72527472527472525</v>
      </c>
      <c r="J71" s="4">
        <v>4081000</v>
      </c>
      <c r="K71" s="4">
        <f t="shared" si="1"/>
        <v>6996000</v>
      </c>
      <c r="L71" s="4"/>
      <c r="M71" s="4"/>
      <c r="N71" s="5" t="s">
        <v>51</v>
      </c>
    </row>
    <row r="72" spans="1:14" s="15" customFormat="1" ht="31.5" customHeight="1" x14ac:dyDescent="0.25">
      <c r="A72" s="10">
        <v>72</v>
      </c>
      <c r="B72" s="11" t="s">
        <v>2</v>
      </c>
      <c r="C72" s="12" t="s">
        <v>4</v>
      </c>
      <c r="D72" s="13" t="s">
        <v>279</v>
      </c>
      <c r="E72" s="14">
        <v>45373</v>
      </c>
      <c r="F72" s="14">
        <v>45383</v>
      </c>
      <c r="G72" s="14">
        <v>45478</v>
      </c>
      <c r="H72" s="4">
        <v>22942500</v>
      </c>
      <c r="I72" s="9">
        <v>0.63157894736842102</v>
      </c>
      <c r="J72" s="4">
        <v>7245000</v>
      </c>
      <c r="K72" s="4">
        <f t="shared" si="1"/>
        <v>15697500</v>
      </c>
      <c r="L72" s="4"/>
      <c r="M72" s="4"/>
      <c r="N72" s="5" t="s">
        <v>52</v>
      </c>
    </row>
    <row r="73" spans="1:14" s="15" customFormat="1" ht="31.5" customHeight="1" x14ac:dyDescent="0.25">
      <c r="A73" s="10">
        <v>73</v>
      </c>
      <c r="B73" s="11" t="s">
        <v>2</v>
      </c>
      <c r="C73" s="12" t="s">
        <v>4</v>
      </c>
      <c r="D73" s="13" t="s">
        <v>280</v>
      </c>
      <c r="E73" s="14">
        <v>45377</v>
      </c>
      <c r="F73" s="14">
        <v>45383</v>
      </c>
      <c r="G73" s="14">
        <v>45481</v>
      </c>
      <c r="H73" s="4">
        <v>19178600</v>
      </c>
      <c r="I73" s="9">
        <v>0.61224489795918369</v>
      </c>
      <c r="J73" s="4">
        <v>5871000</v>
      </c>
      <c r="K73" s="4">
        <f t="shared" si="1"/>
        <v>13307600</v>
      </c>
      <c r="L73" s="4"/>
      <c r="M73" s="4"/>
      <c r="N73" s="5" t="s">
        <v>120</v>
      </c>
    </row>
    <row r="74" spans="1:14" s="15" customFormat="1" ht="31.5" customHeight="1" x14ac:dyDescent="0.25">
      <c r="A74" s="10">
        <v>74</v>
      </c>
      <c r="B74" s="11" t="s">
        <v>2</v>
      </c>
      <c r="C74" s="12" t="s">
        <v>4</v>
      </c>
      <c r="D74" s="13" t="s">
        <v>281</v>
      </c>
      <c r="E74" s="14">
        <v>45383</v>
      </c>
      <c r="F74" s="14">
        <v>45384</v>
      </c>
      <c r="G74" s="14">
        <v>45491</v>
      </c>
      <c r="H74" s="4">
        <v>21735000</v>
      </c>
      <c r="I74" s="9">
        <v>0.55140186915887845</v>
      </c>
      <c r="J74" s="4">
        <v>7003500</v>
      </c>
      <c r="K74" s="4">
        <f t="shared" si="1"/>
        <v>14731500</v>
      </c>
      <c r="L74" s="4"/>
      <c r="M74" s="4"/>
      <c r="N74" s="5" t="s">
        <v>121</v>
      </c>
    </row>
    <row r="75" spans="1:14" s="15" customFormat="1" ht="31.5" customHeight="1" x14ac:dyDescent="0.25">
      <c r="A75" s="10">
        <v>75</v>
      </c>
      <c r="B75" s="11" t="s">
        <v>2</v>
      </c>
      <c r="C75" s="12" t="s">
        <v>4</v>
      </c>
      <c r="D75" s="13" t="s">
        <v>122</v>
      </c>
      <c r="E75" s="14">
        <v>45383</v>
      </c>
      <c r="F75" s="14">
        <v>45384</v>
      </c>
      <c r="G75" s="14">
        <v>45472</v>
      </c>
      <c r="H75" s="4">
        <v>18934667</v>
      </c>
      <c r="I75" s="9">
        <v>0.67045454545454541</v>
      </c>
      <c r="J75" s="4">
        <v>6239833</v>
      </c>
      <c r="K75" s="4">
        <f t="shared" si="1"/>
        <v>12694834</v>
      </c>
      <c r="L75" s="4"/>
      <c r="M75" s="4"/>
      <c r="N75" s="5" t="s">
        <v>123</v>
      </c>
    </row>
    <row r="76" spans="1:14" s="15" customFormat="1" ht="31.5" customHeight="1" x14ac:dyDescent="0.25">
      <c r="A76" s="10">
        <v>76</v>
      </c>
      <c r="B76" s="11" t="s">
        <v>2</v>
      </c>
      <c r="C76" s="12" t="s">
        <v>4</v>
      </c>
      <c r="D76" s="13" t="s">
        <v>124</v>
      </c>
      <c r="E76" s="14">
        <v>45383</v>
      </c>
      <c r="F76" s="14">
        <v>45384</v>
      </c>
      <c r="G76" s="14">
        <v>45474</v>
      </c>
      <c r="H76" s="4">
        <v>10866000</v>
      </c>
      <c r="I76" s="9">
        <v>0.65555555555555556</v>
      </c>
      <c r="J76" s="4">
        <v>3501267</v>
      </c>
      <c r="K76" s="4">
        <f t="shared" si="1"/>
        <v>7364733</v>
      </c>
      <c r="L76" s="4"/>
      <c r="M76" s="4"/>
      <c r="N76" s="5" t="s">
        <v>125</v>
      </c>
    </row>
    <row r="77" spans="1:14" s="15" customFormat="1" ht="31.5" customHeight="1" x14ac:dyDescent="0.25">
      <c r="A77" s="10">
        <v>77</v>
      </c>
      <c r="B77" s="11" t="s">
        <v>2</v>
      </c>
      <c r="C77" s="12" t="s">
        <v>4</v>
      </c>
      <c r="D77" s="13" t="s">
        <v>282</v>
      </c>
      <c r="E77" s="14">
        <v>45384</v>
      </c>
      <c r="F77" s="14">
        <v>45482</v>
      </c>
      <c r="G77" s="14">
        <v>45573</v>
      </c>
      <c r="H77" s="4">
        <v>9000000</v>
      </c>
      <c r="I77" s="9">
        <v>0</v>
      </c>
      <c r="J77" s="4">
        <v>0</v>
      </c>
      <c r="K77" s="4">
        <f t="shared" si="1"/>
        <v>9000000</v>
      </c>
      <c r="L77" s="4"/>
      <c r="M77" s="4"/>
      <c r="N77" s="5" t="s">
        <v>126</v>
      </c>
    </row>
    <row r="78" spans="1:14" s="15" customFormat="1" ht="31.5" customHeight="1" x14ac:dyDescent="0.25">
      <c r="A78" s="10">
        <v>78</v>
      </c>
      <c r="B78" s="11" t="s">
        <v>2</v>
      </c>
      <c r="C78" s="12" t="s">
        <v>4</v>
      </c>
      <c r="D78" s="13" t="s">
        <v>283</v>
      </c>
      <c r="E78" s="14">
        <v>45385</v>
      </c>
      <c r="F78" s="14">
        <v>45387</v>
      </c>
      <c r="G78" s="14">
        <v>45503</v>
      </c>
      <c r="H78" s="4">
        <f>22000000+7000000</f>
        <v>29000000</v>
      </c>
      <c r="I78" s="9">
        <v>0.48275862068965519</v>
      </c>
      <c r="J78" s="4">
        <v>6500000</v>
      </c>
      <c r="K78" s="4">
        <f t="shared" si="1"/>
        <v>22500000</v>
      </c>
      <c r="L78" s="4">
        <v>1</v>
      </c>
      <c r="M78" s="4">
        <v>7000000</v>
      </c>
      <c r="N78" s="5" t="s">
        <v>127</v>
      </c>
    </row>
    <row r="79" spans="1:14" s="15" customFormat="1" ht="31.5" customHeight="1" x14ac:dyDescent="0.25">
      <c r="A79" s="10">
        <v>79</v>
      </c>
      <c r="B79" s="11" t="s">
        <v>2</v>
      </c>
      <c r="C79" s="12" t="s">
        <v>4</v>
      </c>
      <c r="D79" s="13" t="s">
        <v>284</v>
      </c>
      <c r="E79" s="14">
        <v>45384</v>
      </c>
      <c r="F79" s="14">
        <v>45385</v>
      </c>
      <c r="G79" s="14">
        <v>45502</v>
      </c>
      <c r="H79" s="4">
        <f>18719500+6455000</f>
        <v>25174500</v>
      </c>
      <c r="I79" s="9">
        <v>0.49572649572649574</v>
      </c>
      <c r="J79" s="4">
        <v>6024667</v>
      </c>
      <c r="K79" s="4">
        <f t="shared" si="1"/>
        <v>19149833</v>
      </c>
      <c r="L79" s="4">
        <v>1</v>
      </c>
      <c r="M79" s="4">
        <v>6455000</v>
      </c>
      <c r="N79" s="5" t="s">
        <v>128</v>
      </c>
    </row>
    <row r="80" spans="1:14" s="15" customFormat="1" ht="31.5" customHeight="1" x14ac:dyDescent="0.25">
      <c r="A80" s="10">
        <v>80</v>
      </c>
      <c r="B80" s="11" t="s">
        <v>2</v>
      </c>
      <c r="C80" s="12" t="s">
        <v>4</v>
      </c>
      <c r="D80" s="13" t="s">
        <v>129</v>
      </c>
      <c r="E80" s="14">
        <v>45384</v>
      </c>
      <c r="F80" s="14">
        <v>45386</v>
      </c>
      <c r="G80" s="14">
        <v>45474</v>
      </c>
      <c r="H80" s="4">
        <v>17224533</v>
      </c>
      <c r="I80" s="9">
        <v>0.64772727272727271</v>
      </c>
      <c r="J80" s="4">
        <v>5284800</v>
      </c>
      <c r="K80" s="4">
        <f t="shared" si="1"/>
        <v>11939733</v>
      </c>
      <c r="L80" s="4"/>
      <c r="M80" s="4"/>
      <c r="N80" s="5" t="s">
        <v>130</v>
      </c>
    </row>
    <row r="81" spans="1:14" s="15" customFormat="1" ht="31.5" customHeight="1" x14ac:dyDescent="0.25">
      <c r="A81" s="10">
        <v>81</v>
      </c>
      <c r="B81" s="11" t="s">
        <v>2</v>
      </c>
      <c r="C81" s="12" t="s">
        <v>4</v>
      </c>
      <c r="D81" s="13" t="s">
        <v>285</v>
      </c>
      <c r="E81" s="14">
        <v>45385</v>
      </c>
      <c r="F81" s="14">
        <v>45386</v>
      </c>
      <c r="G81" s="14">
        <v>45474</v>
      </c>
      <c r="H81" s="4">
        <v>18934667</v>
      </c>
      <c r="I81" s="9">
        <v>0.64772727272727271</v>
      </c>
      <c r="J81" s="4">
        <v>5809500</v>
      </c>
      <c r="K81" s="4">
        <f t="shared" si="1"/>
        <v>13125167</v>
      </c>
      <c r="L81" s="4"/>
      <c r="M81" s="4"/>
      <c r="N81" s="5" t="s">
        <v>131</v>
      </c>
    </row>
    <row r="82" spans="1:14" s="15" customFormat="1" ht="31.5" customHeight="1" x14ac:dyDescent="0.25">
      <c r="A82" s="10">
        <v>82</v>
      </c>
      <c r="B82" s="11" t="s">
        <v>2</v>
      </c>
      <c r="C82" s="12" t="s">
        <v>4</v>
      </c>
      <c r="D82" s="13" t="s">
        <v>286</v>
      </c>
      <c r="E82" s="14">
        <v>45385</v>
      </c>
      <c r="F82" s="14">
        <v>45387</v>
      </c>
      <c r="G82" s="14">
        <v>45467</v>
      </c>
      <c r="H82" s="4">
        <v>20000000</v>
      </c>
      <c r="I82" s="9">
        <v>0.7</v>
      </c>
      <c r="J82" s="4">
        <v>6500000</v>
      </c>
      <c r="K82" s="4">
        <f t="shared" si="1"/>
        <v>13500000</v>
      </c>
      <c r="L82" s="4"/>
      <c r="M82" s="4"/>
      <c r="N82" s="5" t="s">
        <v>132</v>
      </c>
    </row>
    <row r="83" spans="1:14" s="15" customFormat="1" ht="31.5" customHeight="1" x14ac:dyDescent="0.25">
      <c r="A83" s="10">
        <v>83</v>
      </c>
      <c r="B83" s="11" t="s">
        <v>2</v>
      </c>
      <c r="C83" s="12" t="s">
        <v>4</v>
      </c>
      <c r="D83" s="13" t="s">
        <v>287</v>
      </c>
      <c r="E83" s="14">
        <v>45386</v>
      </c>
      <c r="F83" s="14">
        <v>45390</v>
      </c>
      <c r="G83" s="14">
        <v>45475</v>
      </c>
      <c r="H83" s="4">
        <v>21250000</v>
      </c>
      <c r="I83" s="9">
        <v>0.62352941176470589</v>
      </c>
      <c r="J83" s="4">
        <v>5750000</v>
      </c>
      <c r="K83" s="4">
        <f t="shared" si="1"/>
        <v>15500000</v>
      </c>
      <c r="L83" s="4"/>
      <c r="M83" s="4"/>
      <c r="N83" s="5" t="s">
        <v>133</v>
      </c>
    </row>
    <row r="84" spans="1:14" s="15" customFormat="1" ht="31.5" customHeight="1" x14ac:dyDescent="0.25">
      <c r="A84" s="10">
        <v>84</v>
      </c>
      <c r="B84" s="11" t="s">
        <v>2</v>
      </c>
      <c r="C84" s="12" t="s">
        <v>4</v>
      </c>
      <c r="D84" s="13" t="s">
        <v>134</v>
      </c>
      <c r="E84" s="14">
        <v>45386</v>
      </c>
      <c r="F84" s="14">
        <v>45387</v>
      </c>
      <c r="G84" s="14">
        <v>45501</v>
      </c>
      <c r="H84" s="4">
        <v>22313600</v>
      </c>
      <c r="I84" s="9">
        <v>0.49122807017543857</v>
      </c>
      <c r="J84" s="4">
        <v>5089067</v>
      </c>
      <c r="K84" s="4">
        <f t="shared" si="1"/>
        <v>17224533</v>
      </c>
      <c r="L84" s="4">
        <v>1</v>
      </c>
      <c r="M84" s="4">
        <v>5872000</v>
      </c>
      <c r="N84" s="5" t="s">
        <v>135</v>
      </c>
    </row>
    <row r="85" spans="1:14" s="15" customFormat="1" ht="31.5" customHeight="1" x14ac:dyDescent="0.25">
      <c r="A85" s="10">
        <v>85</v>
      </c>
      <c r="B85" s="11" t="s">
        <v>2</v>
      </c>
      <c r="C85" s="12" t="s">
        <v>4</v>
      </c>
      <c r="D85" s="13" t="s">
        <v>288</v>
      </c>
      <c r="E85" s="14">
        <v>45387</v>
      </c>
      <c r="F85" s="14">
        <v>45390</v>
      </c>
      <c r="G85" s="14">
        <v>45473</v>
      </c>
      <c r="H85" s="4">
        <v>20750000</v>
      </c>
      <c r="I85" s="9">
        <v>0.63855421686746983</v>
      </c>
      <c r="J85" s="4">
        <v>5750000</v>
      </c>
      <c r="K85" s="4">
        <f t="shared" si="1"/>
        <v>15000000</v>
      </c>
      <c r="L85" s="4"/>
      <c r="M85" s="4"/>
      <c r="N85" s="5" t="s">
        <v>136</v>
      </c>
    </row>
    <row r="86" spans="1:14" s="15" customFormat="1" ht="31.5" customHeight="1" x14ac:dyDescent="0.25">
      <c r="A86" s="10">
        <v>86</v>
      </c>
      <c r="B86" s="11" t="s">
        <v>2</v>
      </c>
      <c r="C86" s="12" t="s">
        <v>4</v>
      </c>
      <c r="D86" s="13" t="s">
        <v>289</v>
      </c>
      <c r="E86" s="14">
        <v>45387</v>
      </c>
      <c r="F86" s="14">
        <v>45390</v>
      </c>
      <c r="G86" s="14">
        <v>45465</v>
      </c>
      <c r="H86" s="4">
        <v>8745000</v>
      </c>
      <c r="I86" s="9">
        <v>0.70666666666666667</v>
      </c>
      <c r="J86" s="4">
        <v>2681800</v>
      </c>
      <c r="K86" s="4">
        <f t="shared" si="1"/>
        <v>6063200</v>
      </c>
      <c r="L86" s="4"/>
      <c r="M86" s="4"/>
      <c r="N86" s="5" t="s">
        <v>137</v>
      </c>
    </row>
    <row r="87" spans="1:14" s="15" customFormat="1" ht="31.5" customHeight="1" x14ac:dyDescent="0.25">
      <c r="A87" s="10">
        <v>87</v>
      </c>
      <c r="B87" s="11" t="s">
        <v>2</v>
      </c>
      <c r="C87" s="12" t="s">
        <v>4</v>
      </c>
      <c r="D87" s="13" t="s">
        <v>138</v>
      </c>
      <c r="E87" s="14">
        <v>45387</v>
      </c>
      <c r="F87" s="14">
        <v>45390</v>
      </c>
      <c r="G87" s="14">
        <v>45633</v>
      </c>
      <c r="H87" s="4">
        <v>51624000</v>
      </c>
      <c r="I87" s="9">
        <v>0.21810699588477367</v>
      </c>
      <c r="J87" s="4">
        <v>4947300</v>
      </c>
      <c r="K87" s="4">
        <f t="shared" si="1"/>
        <v>46676700</v>
      </c>
      <c r="L87" s="4"/>
      <c r="M87" s="4"/>
      <c r="N87" s="5" t="s">
        <v>139</v>
      </c>
    </row>
    <row r="88" spans="1:14" s="15" customFormat="1" ht="31.5" customHeight="1" x14ac:dyDescent="0.25">
      <c r="A88" s="10">
        <v>88</v>
      </c>
      <c r="B88" s="11" t="s">
        <v>2</v>
      </c>
      <c r="C88" s="12" t="s">
        <v>4</v>
      </c>
      <c r="D88" s="13" t="s">
        <v>290</v>
      </c>
      <c r="E88" s="14">
        <v>45387</v>
      </c>
      <c r="F88" s="14">
        <v>45390</v>
      </c>
      <c r="G88" s="14">
        <v>45503</v>
      </c>
      <c r="H88" s="4">
        <f>17853300+6453000</f>
        <v>24306300</v>
      </c>
      <c r="I88" s="9">
        <v>0.46902654867256638</v>
      </c>
      <c r="J88" s="4">
        <v>4947300</v>
      </c>
      <c r="K88" s="4">
        <f t="shared" si="1"/>
        <v>19359000</v>
      </c>
      <c r="L88" s="4">
        <v>1</v>
      </c>
      <c r="M88" s="4">
        <v>6453000</v>
      </c>
      <c r="N88" s="5" t="s">
        <v>140</v>
      </c>
    </row>
    <row r="89" spans="1:14" s="15" customFormat="1" ht="31.5" customHeight="1" x14ac:dyDescent="0.25">
      <c r="A89" s="10">
        <v>89</v>
      </c>
      <c r="B89" s="11" t="s">
        <v>2</v>
      </c>
      <c r="C89" s="12" t="s">
        <v>4</v>
      </c>
      <c r="D89" s="13" t="s">
        <v>291</v>
      </c>
      <c r="E89" s="14">
        <v>45387</v>
      </c>
      <c r="F89" s="14">
        <v>45391</v>
      </c>
      <c r="G89" s="14">
        <v>45503</v>
      </c>
      <c r="H89" s="4">
        <v>21639500</v>
      </c>
      <c r="I89" s="9">
        <v>0.4642857142857143</v>
      </c>
      <c r="J89" s="4">
        <v>4404500</v>
      </c>
      <c r="K89" s="4">
        <f t="shared" si="1"/>
        <v>17235000</v>
      </c>
      <c r="L89" s="4">
        <v>1</v>
      </c>
      <c r="M89" s="4">
        <v>5745000</v>
      </c>
      <c r="N89" s="5" t="s">
        <v>141</v>
      </c>
    </row>
    <row r="90" spans="1:14" s="15" customFormat="1" ht="31.5" customHeight="1" x14ac:dyDescent="0.25">
      <c r="A90" s="10">
        <v>90</v>
      </c>
      <c r="B90" s="11" t="s">
        <v>142</v>
      </c>
      <c r="C90" s="12" t="s">
        <v>102</v>
      </c>
      <c r="D90" s="13" t="s">
        <v>292</v>
      </c>
      <c r="E90" s="14">
        <v>45385</v>
      </c>
      <c r="F90" s="14">
        <v>45390</v>
      </c>
      <c r="G90" s="14">
        <v>45419</v>
      </c>
      <c r="H90" s="4">
        <v>29998918</v>
      </c>
      <c r="I90" s="9">
        <v>1</v>
      </c>
      <c r="J90" s="4">
        <v>29998918</v>
      </c>
      <c r="K90" s="4">
        <f t="shared" si="1"/>
        <v>0</v>
      </c>
      <c r="L90" s="4"/>
      <c r="M90" s="4"/>
      <c r="N90" s="5" t="s">
        <v>143</v>
      </c>
    </row>
    <row r="91" spans="1:14" s="15" customFormat="1" ht="31.5" customHeight="1" x14ac:dyDescent="0.25">
      <c r="A91" s="10">
        <v>91</v>
      </c>
      <c r="B91" s="11" t="s">
        <v>2</v>
      </c>
      <c r="C91" s="12" t="s">
        <v>4</v>
      </c>
      <c r="D91" s="13" t="s">
        <v>293</v>
      </c>
      <c r="E91" s="14">
        <v>45392</v>
      </c>
      <c r="F91" s="14">
        <v>45393</v>
      </c>
      <c r="G91" s="14">
        <v>45473</v>
      </c>
      <c r="H91" s="4">
        <v>17213333</v>
      </c>
      <c r="I91" s="9">
        <v>0.625</v>
      </c>
      <c r="J91" s="4">
        <v>4303333</v>
      </c>
      <c r="K91" s="4">
        <f t="shared" si="1"/>
        <v>12910000</v>
      </c>
      <c r="L91" s="4"/>
      <c r="M91" s="4"/>
      <c r="N91" s="5" t="s">
        <v>144</v>
      </c>
    </row>
    <row r="92" spans="1:14" s="15" customFormat="1" ht="31.5" customHeight="1" x14ac:dyDescent="0.25">
      <c r="A92" s="10">
        <v>92</v>
      </c>
      <c r="B92" s="11" t="s">
        <v>2</v>
      </c>
      <c r="C92" s="12" t="s">
        <v>4</v>
      </c>
      <c r="D92" s="13" t="s">
        <v>294</v>
      </c>
      <c r="E92" s="14">
        <v>45392</v>
      </c>
      <c r="F92" s="14">
        <v>45394</v>
      </c>
      <c r="G92" s="14">
        <v>45473</v>
      </c>
      <c r="H92" s="4">
        <v>19750000</v>
      </c>
      <c r="I92" s="9">
        <v>0.620253164556962</v>
      </c>
      <c r="J92" s="4">
        <v>4750000</v>
      </c>
      <c r="K92" s="4">
        <f t="shared" si="1"/>
        <v>15000000</v>
      </c>
      <c r="L92" s="4"/>
      <c r="M92" s="4"/>
      <c r="N92" s="5" t="s">
        <v>145</v>
      </c>
    </row>
    <row r="93" spans="1:14" s="15" customFormat="1" ht="31.5" customHeight="1" x14ac:dyDescent="0.25">
      <c r="A93" s="10">
        <v>93</v>
      </c>
      <c r="B93" s="11" t="s">
        <v>2</v>
      </c>
      <c r="C93" s="12" t="s">
        <v>4</v>
      </c>
      <c r="D93" s="13" t="s">
        <v>295</v>
      </c>
      <c r="E93" s="14">
        <v>45392</v>
      </c>
      <c r="F93" s="14">
        <v>45394</v>
      </c>
      <c r="G93" s="14">
        <v>45473</v>
      </c>
      <c r="H93" s="4">
        <v>15128500</v>
      </c>
      <c r="I93" s="9">
        <v>0.620253164556962</v>
      </c>
      <c r="J93" s="4">
        <v>3638500</v>
      </c>
      <c r="K93" s="4">
        <f t="shared" si="1"/>
        <v>11490000</v>
      </c>
      <c r="L93" s="4"/>
      <c r="M93" s="4"/>
      <c r="N93" s="5" t="s">
        <v>146</v>
      </c>
    </row>
    <row r="94" spans="1:14" s="15" customFormat="1" ht="31.5" customHeight="1" x14ac:dyDescent="0.25">
      <c r="A94" s="10">
        <v>94</v>
      </c>
      <c r="B94" s="11" t="s">
        <v>2</v>
      </c>
      <c r="C94" s="12" t="s">
        <v>4</v>
      </c>
      <c r="D94" s="13" t="s">
        <v>147</v>
      </c>
      <c r="E94" s="14">
        <v>45393</v>
      </c>
      <c r="F94" s="14">
        <v>45394</v>
      </c>
      <c r="G94" s="14">
        <v>45473</v>
      </c>
      <c r="H94" s="4">
        <v>16998166</v>
      </c>
      <c r="I94" s="9">
        <v>0.620253164556962</v>
      </c>
      <c r="J94" s="4">
        <v>4088167</v>
      </c>
      <c r="K94" s="4">
        <f t="shared" si="1"/>
        <v>12909999</v>
      </c>
      <c r="L94" s="4"/>
      <c r="M94" s="4"/>
      <c r="N94" s="5" t="s">
        <v>148</v>
      </c>
    </row>
    <row r="95" spans="1:14" s="15" customFormat="1" ht="31.5" customHeight="1" x14ac:dyDescent="0.25">
      <c r="A95" s="10">
        <v>95</v>
      </c>
      <c r="B95" s="11" t="s">
        <v>2</v>
      </c>
      <c r="C95" s="12" t="s">
        <v>4</v>
      </c>
      <c r="D95" s="13" t="s">
        <v>149</v>
      </c>
      <c r="E95" s="14">
        <v>45392</v>
      </c>
      <c r="F95" s="14">
        <v>45394</v>
      </c>
      <c r="G95" s="14">
        <v>45503</v>
      </c>
      <c r="H95" s="4">
        <v>23445900</v>
      </c>
      <c r="I95" s="9">
        <v>0.44954128440366975</v>
      </c>
      <c r="J95" s="4">
        <v>4086900</v>
      </c>
      <c r="K95" s="4">
        <f t="shared" si="1"/>
        <v>19359000</v>
      </c>
      <c r="L95" s="4">
        <v>1</v>
      </c>
      <c r="M95" s="4">
        <v>6453000</v>
      </c>
      <c r="N95" s="5" t="s">
        <v>150</v>
      </c>
    </row>
    <row r="96" spans="1:14" s="15" customFormat="1" ht="31.5" customHeight="1" x14ac:dyDescent="0.25">
      <c r="A96" s="10">
        <v>96</v>
      </c>
      <c r="B96" s="11" t="s">
        <v>2</v>
      </c>
      <c r="C96" s="12" t="s">
        <v>4</v>
      </c>
      <c r="D96" s="13" t="s">
        <v>296</v>
      </c>
      <c r="E96" s="14">
        <v>45393</v>
      </c>
      <c r="F96" s="14">
        <v>45394</v>
      </c>
      <c r="G96" s="14">
        <v>45499</v>
      </c>
      <c r="H96" s="4">
        <f>18750000+7500000</f>
        <v>26250000</v>
      </c>
      <c r="I96" s="9">
        <v>0.46666666666666667</v>
      </c>
      <c r="J96" s="4">
        <v>4750000</v>
      </c>
      <c r="K96" s="4">
        <f t="shared" si="1"/>
        <v>21500000</v>
      </c>
      <c r="L96" s="4">
        <v>1</v>
      </c>
      <c r="M96" s="4">
        <v>7500000</v>
      </c>
      <c r="N96" s="5" t="s">
        <v>151</v>
      </c>
    </row>
    <row r="97" spans="1:14" s="15" customFormat="1" ht="31.5" customHeight="1" x14ac:dyDescent="0.25">
      <c r="A97" s="10">
        <v>97</v>
      </c>
      <c r="B97" s="11" t="s">
        <v>2</v>
      </c>
      <c r="C97" s="12" t="s">
        <v>4</v>
      </c>
      <c r="D97" s="13" t="s">
        <v>152</v>
      </c>
      <c r="E97" s="14">
        <v>45394</v>
      </c>
      <c r="F97" s="14">
        <v>45399</v>
      </c>
      <c r="G97" s="14">
        <v>45503</v>
      </c>
      <c r="H97" s="4">
        <f>18354000+6762000</f>
        <v>25116000</v>
      </c>
      <c r="I97" s="9">
        <v>0.42307692307692307</v>
      </c>
      <c r="J97" s="4">
        <v>3381000</v>
      </c>
      <c r="K97" s="4">
        <f t="shared" si="1"/>
        <v>21735000</v>
      </c>
      <c r="L97" s="4">
        <v>1</v>
      </c>
      <c r="M97" s="4">
        <v>6762000</v>
      </c>
      <c r="N97" s="5" t="s">
        <v>153</v>
      </c>
    </row>
    <row r="98" spans="1:14" s="15" customFormat="1" ht="31.5" customHeight="1" x14ac:dyDescent="0.25">
      <c r="A98" s="10">
        <v>98</v>
      </c>
      <c r="B98" s="11" t="s">
        <v>2</v>
      </c>
      <c r="C98" s="12" t="s">
        <v>4</v>
      </c>
      <c r="D98" s="13" t="s">
        <v>154</v>
      </c>
      <c r="E98" s="14">
        <v>45393</v>
      </c>
      <c r="F98" s="14">
        <v>45394</v>
      </c>
      <c r="G98" s="14">
        <v>45473</v>
      </c>
      <c r="H98" s="4">
        <v>9211400</v>
      </c>
      <c r="I98" s="9">
        <v>0.620253164556962</v>
      </c>
      <c r="J98" s="4">
        <v>2215400</v>
      </c>
      <c r="K98" s="4">
        <f t="shared" si="1"/>
        <v>6996000</v>
      </c>
      <c r="L98" s="4"/>
      <c r="M98" s="4"/>
      <c r="N98" s="5" t="s">
        <v>155</v>
      </c>
    </row>
    <row r="99" spans="1:14" s="15" customFormat="1" ht="31.5" customHeight="1" x14ac:dyDescent="0.25">
      <c r="A99" s="10">
        <v>99</v>
      </c>
      <c r="B99" s="11" t="s">
        <v>2</v>
      </c>
      <c r="C99" s="12" t="s">
        <v>4</v>
      </c>
      <c r="D99" s="13" t="s">
        <v>297</v>
      </c>
      <c r="E99" s="14">
        <v>45394</v>
      </c>
      <c r="F99" s="14">
        <v>45397</v>
      </c>
      <c r="G99" s="14">
        <v>45476</v>
      </c>
      <c r="H99" s="4">
        <v>9535300</v>
      </c>
      <c r="I99" s="9">
        <v>0.58227848101265822</v>
      </c>
      <c r="J99" s="4">
        <v>1931200</v>
      </c>
      <c r="K99" s="4">
        <f t="shared" si="1"/>
        <v>7604100</v>
      </c>
      <c r="L99" s="4"/>
      <c r="M99" s="4"/>
      <c r="N99" s="5" t="s">
        <v>156</v>
      </c>
    </row>
    <row r="100" spans="1:14" s="15" customFormat="1" ht="31.5" customHeight="1" x14ac:dyDescent="0.25">
      <c r="A100" s="10">
        <v>100</v>
      </c>
      <c r="B100" s="11" t="s">
        <v>2</v>
      </c>
      <c r="C100" s="12" t="s">
        <v>4</v>
      </c>
      <c r="D100" s="13" t="s">
        <v>298</v>
      </c>
      <c r="E100" s="14">
        <v>45393</v>
      </c>
      <c r="F100" s="14">
        <v>45394</v>
      </c>
      <c r="G100" s="14">
        <v>45503</v>
      </c>
      <c r="H100" s="4">
        <v>32700000</v>
      </c>
      <c r="I100" s="9">
        <v>0.44954128440366975</v>
      </c>
      <c r="J100" s="4">
        <v>5700000</v>
      </c>
      <c r="K100" s="4">
        <f t="shared" si="1"/>
        <v>27000000</v>
      </c>
      <c r="L100" s="4">
        <v>1</v>
      </c>
      <c r="M100" s="4">
        <v>9000000</v>
      </c>
      <c r="N100" s="5" t="s">
        <v>157</v>
      </c>
    </row>
    <row r="101" spans="1:14" s="15" customFormat="1" ht="31.5" customHeight="1" x14ac:dyDescent="0.25">
      <c r="A101" s="10">
        <v>101</v>
      </c>
      <c r="B101" s="11" t="s">
        <v>2</v>
      </c>
      <c r="C101" s="12" t="s">
        <v>4</v>
      </c>
      <c r="D101" s="13" t="s">
        <v>158</v>
      </c>
      <c r="E101" s="14">
        <v>45394</v>
      </c>
      <c r="F101" s="14">
        <v>45397</v>
      </c>
      <c r="G101" s="14">
        <v>45583</v>
      </c>
      <c r="H101" s="4">
        <v>9052500</v>
      </c>
      <c r="I101" s="9">
        <v>0.24731182795698925</v>
      </c>
      <c r="J101" s="4">
        <v>1931200</v>
      </c>
      <c r="K101" s="4">
        <f t="shared" si="1"/>
        <v>7121300</v>
      </c>
      <c r="L101" s="4"/>
      <c r="M101" s="4"/>
      <c r="N101" s="5" t="s">
        <v>159</v>
      </c>
    </row>
    <row r="102" spans="1:14" s="15" customFormat="1" ht="31.5" customHeight="1" x14ac:dyDescent="0.25">
      <c r="A102" s="10">
        <v>102</v>
      </c>
      <c r="B102" s="11" t="s">
        <v>2</v>
      </c>
      <c r="C102" s="12" t="s">
        <v>4</v>
      </c>
      <c r="D102" s="13" t="s">
        <v>299</v>
      </c>
      <c r="E102" s="14">
        <v>45394</v>
      </c>
      <c r="F102" s="14">
        <v>45400</v>
      </c>
      <c r="G102" s="14">
        <v>45473</v>
      </c>
      <c r="H102" s="4">
        <v>14677500</v>
      </c>
      <c r="I102" s="9">
        <v>0.58904109589041098</v>
      </c>
      <c r="J102" s="4">
        <v>2544100</v>
      </c>
      <c r="K102" s="4">
        <f t="shared" si="1"/>
        <v>12133400</v>
      </c>
      <c r="L102" s="4"/>
      <c r="M102" s="4"/>
      <c r="N102" s="5" t="s">
        <v>160</v>
      </c>
    </row>
    <row r="103" spans="1:14" s="15" customFormat="1" ht="31.5" customHeight="1" x14ac:dyDescent="0.25">
      <c r="A103" s="10">
        <v>103</v>
      </c>
      <c r="B103" s="11" t="s">
        <v>2</v>
      </c>
      <c r="C103" s="12" t="s">
        <v>4</v>
      </c>
      <c r="D103" s="13" t="s">
        <v>161</v>
      </c>
      <c r="E103" s="14">
        <v>45398</v>
      </c>
      <c r="F103" s="14">
        <v>45400</v>
      </c>
      <c r="G103" s="14">
        <v>45473</v>
      </c>
      <c r="H103" s="4">
        <v>17629500</v>
      </c>
      <c r="I103" s="9">
        <v>0.58904109589041098</v>
      </c>
      <c r="J103" s="4">
        <v>3139500</v>
      </c>
      <c r="K103" s="4">
        <f t="shared" si="1"/>
        <v>14490000</v>
      </c>
      <c r="L103" s="4"/>
      <c r="M103" s="4"/>
      <c r="N103" s="5" t="s">
        <v>162</v>
      </c>
    </row>
    <row r="104" spans="1:14" s="15" customFormat="1" ht="31.5" customHeight="1" x14ac:dyDescent="0.25">
      <c r="A104" s="10">
        <v>104</v>
      </c>
      <c r="B104" s="11" t="s">
        <v>2</v>
      </c>
      <c r="C104" s="12" t="s">
        <v>4</v>
      </c>
      <c r="D104" s="13" t="s">
        <v>300</v>
      </c>
      <c r="E104" s="14">
        <v>45397</v>
      </c>
      <c r="F104" s="14">
        <v>45398</v>
      </c>
      <c r="G104" s="14">
        <v>45473</v>
      </c>
      <c r="H104" s="4">
        <v>16132500</v>
      </c>
      <c r="I104" s="9">
        <v>0.6</v>
      </c>
      <c r="J104" s="4">
        <v>3226500</v>
      </c>
      <c r="K104" s="4">
        <f t="shared" si="1"/>
        <v>12906000</v>
      </c>
      <c r="L104" s="4"/>
      <c r="M104" s="4"/>
      <c r="N104" s="5" t="s">
        <v>163</v>
      </c>
    </row>
    <row r="105" spans="1:14" s="15" customFormat="1" ht="31.5" customHeight="1" x14ac:dyDescent="0.25">
      <c r="A105" s="10">
        <v>105</v>
      </c>
      <c r="B105" s="11" t="s">
        <v>2</v>
      </c>
      <c r="C105" s="12" t="s">
        <v>4</v>
      </c>
      <c r="D105" s="13" t="s">
        <v>301</v>
      </c>
      <c r="E105" s="14">
        <v>45397</v>
      </c>
      <c r="F105" s="14">
        <v>45398</v>
      </c>
      <c r="G105" s="14">
        <v>45473</v>
      </c>
      <c r="H105" s="4">
        <v>16132500</v>
      </c>
      <c r="I105" s="9">
        <v>0.6</v>
      </c>
      <c r="J105" s="4">
        <v>3226500</v>
      </c>
      <c r="K105" s="4">
        <f t="shared" si="1"/>
        <v>12906000</v>
      </c>
      <c r="L105" s="4"/>
      <c r="M105" s="4"/>
      <c r="N105" s="5" t="s">
        <v>164</v>
      </c>
    </row>
    <row r="106" spans="1:14" s="15" customFormat="1" ht="31.5" customHeight="1" x14ac:dyDescent="0.25">
      <c r="A106" s="10">
        <v>106</v>
      </c>
      <c r="B106" s="11" t="s">
        <v>2</v>
      </c>
      <c r="C106" s="12" t="s">
        <v>4</v>
      </c>
      <c r="D106" s="13" t="s">
        <v>302</v>
      </c>
      <c r="E106" s="14">
        <v>45397</v>
      </c>
      <c r="F106" s="14">
        <v>45398</v>
      </c>
      <c r="G106" s="14">
        <v>45473</v>
      </c>
      <c r="H106" s="4">
        <v>18112500</v>
      </c>
      <c r="I106" s="9">
        <v>0.6</v>
      </c>
      <c r="J106" s="4">
        <v>3622500</v>
      </c>
      <c r="K106" s="4">
        <f t="shared" si="1"/>
        <v>14490000</v>
      </c>
      <c r="L106" s="4"/>
      <c r="M106" s="4"/>
      <c r="N106" s="5" t="s">
        <v>165</v>
      </c>
    </row>
    <row r="107" spans="1:14" s="15" customFormat="1" ht="31.5" customHeight="1" x14ac:dyDescent="0.25">
      <c r="A107" s="10">
        <v>107</v>
      </c>
      <c r="B107" s="11" t="s">
        <v>2</v>
      </c>
      <c r="C107" s="12" t="s">
        <v>4</v>
      </c>
      <c r="D107" s="13" t="s">
        <v>166</v>
      </c>
      <c r="E107" s="14">
        <v>45405</v>
      </c>
      <c r="F107" s="14">
        <v>45406</v>
      </c>
      <c r="G107" s="14">
        <v>45466</v>
      </c>
      <c r="H107" s="4">
        <v>15000000</v>
      </c>
      <c r="I107" s="9">
        <v>0.6166666666666667</v>
      </c>
      <c r="J107" s="4">
        <v>1750000</v>
      </c>
      <c r="K107" s="4">
        <f t="shared" si="1"/>
        <v>13250000</v>
      </c>
      <c r="L107" s="4"/>
      <c r="M107" s="4"/>
      <c r="N107" s="5" t="s">
        <v>167</v>
      </c>
    </row>
    <row r="108" spans="1:14" s="15" customFormat="1" ht="31.5" customHeight="1" x14ac:dyDescent="0.25">
      <c r="A108" s="10">
        <v>108</v>
      </c>
      <c r="B108" s="11" t="s">
        <v>2</v>
      </c>
      <c r="C108" s="12" t="s">
        <v>4</v>
      </c>
      <c r="D108" s="13" t="s">
        <v>303</v>
      </c>
      <c r="E108" s="14">
        <v>45400</v>
      </c>
      <c r="F108" s="14">
        <v>45401</v>
      </c>
      <c r="G108" s="14">
        <v>45473</v>
      </c>
      <c r="H108" s="4">
        <v>17388000</v>
      </c>
      <c r="I108" s="9">
        <v>0.58333333333333337</v>
      </c>
      <c r="J108" s="4">
        <v>2898000</v>
      </c>
      <c r="K108" s="4">
        <f t="shared" si="1"/>
        <v>14490000</v>
      </c>
      <c r="L108" s="4"/>
      <c r="M108" s="4"/>
      <c r="N108" s="5" t="s">
        <v>168</v>
      </c>
    </row>
    <row r="109" spans="1:14" s="15" customFormat="1" ht="31.5" customHeight="1" x14ac:dyDescent="0.25">
      <c r="A109" s="10">
        <v>109</v>
      </c>
      <c r="B109" s="11" t="s">
        <v>2</v>
      </c>
      <c r="C109" s="12" t="s">
        <v>4</v>
      </c>
      <c r="D109" s="13" t="s">
        <v>304</v>
      </c>
      <c r="E109" s="14">
        <v>45398</v>
      </c>
      <c r="F109" s="14">
        <v>45399</v>
      </c>
      <c r="G109" s="14">
        <v>45473</v>
      </c>
      <c r="H109" s="4">
        <v>14481800</v>
      </c>
      <c r="I109" s="9">
        <v>0.59459459459459463</v>
      </c>
      <c r="J109" s="4">
        <v>2739800</v>
      </c>
      <c r="K109" s="4">
        <f t="shared" si="1"/>
        <v>11742000</v>
      </c>
      <c r="L109" s="4"/>
      <c r="M109" s="4"/>
      <c r="N109" s="5" t="s">
        <v>169</v>
      </c>
    </row>
    <row r="110" spans="1:14" s="15" customFormat="1" ht="31.5" customHeight="1" x14ac:dyDescent="0.25">
      <c r="A110" s="10">
        <v>110</v>
      </c>
      <c r="B110" s="11" t="s">
        <v>2</v>
      </c>
      <c r="C110" s="12" t="s">
        <v>4</v>
      </c>
      <c r="D110" s="13" t="s">
        <v>170</v>
      </c>
      <c r="E110" s="14">
        <v>45399</v>
      </c>
      <c r="F110" s="14">
        <v>45400</v>
      </c>
      <c r="G110" s="14">
        <v>45473</v>
      </c>
      <c r="H110" s="4">
        <v>13979500</v>
      </c>
      <c r="I110" s="9">
        <v>0.58904109589041098</v>
      </c>
      <c r="J110" s="4">
        <v>2489500</v>
      </c>
      <c r="K110" s="4">
        <f t="shared" si="1"/>
        <v>11490000</v>
      </c>
      <c r="L110" s="4"/>
      <c r="M110" s="4"/>
      <c r="N110" s="5" t="s">
        <v>171</v>
      </c>
    </row>
    <row r="111" spans="1:14" s="15" customFormat="1" ht="31.5" customHeight="1" x14ac:dyDescent="0.25">
      <c r="A111" s="10">
        <v>111</v>
      </c>
      <c r="B111" s="11" t="s">
        <v>2</v>
      </c>
      <c r="C111" s="12" t="s">
        <v>172</v>
      </c>
      <c r="D111" s="13" t="s">
        <v>173</v>
      </c>
      <c r="E111" s="14">
        <v>45400</v>
      </c>
      <c r="F111" s="14">
        <v>45404</v>
      </c>
      <c r="G111" s="14">
        <v>45709</v>
      </c>
      <c r="H111" s="4">
        <v>24633000</v>
      </c>
      <c r="I111" s="9">
        <v>0.12786885245901639</v>
      </c>
      <c r="J111" s="4">
        <v>0</v>
      </c>
      <c r="K111" s="4">
        <f t="shared" si="1"/>
        <v>24633000</v>
      </c>
      <c r="L111" s="4"/>
      <c r="M111" s="4"/>
      <c r="N111" s="5" t="s">
        <v>174</v>
      </c>
    </row>
    <row r="112" spans="1:14" s="15" customFormat="1" ht="31.5" customHeight="1" x14ac:dyDescent="0.25">
      <c r="A112" s="10">
        <v>112</v>
      </c>
      <c r="B112" s="11" t="s">
        <v>2</v>
      </c>
      <c r="C112" s="12" t="s">
        <v>4</v>
      </c>
      <c r="D112" s="13" t="s">
        <v>329</v>
      </c>
      <c r="E112" s="14">
        <v>45404</v>
      </c>
      <c r="F112" s="14">
        <v>45405</v>
      </c>
      <c r="G112" s="14">
        <v>45503</v>
      </c>
      <c r="H112" s="4">
        <v>9800000</v>
      </c>
      <c r="I112" s="9">
        <v>0.38775510204081631</v>
      </c>
      <c r="J112" s="4">
        <v>0</v>
      </c>
      <c r="K112" s="4">
        <f t="shared" si="1"/>
        <v>9800000</v>
      </c>
      <c r="L112" s="4">
        <v>1</v>
      </c>
      <c r="M112" s="4">
        <v>3000000</v>
      </c>
      <c r="N112" s="5" t="s">
        <v>175</v>
      </c>
    </row>
    <row r="113" spans="1:14" s="15" customFormat="1" ht="31.5" customHeight="1" x14ac:dyDescent="0.25">
      <c r="A113" s="10">
        <v>113</v>
      </c>
      <c r="B113" s="11" t="s">
        <v>2</v>
      </c>
      <c r="C113" s="12" t="s">
        <v>4</v>
      </c>
      <c r="D113" s="13" t="s">
        <v>305</v>
      </c>
      <c r="E113" s="14">
        <v>45400</v>
      </c>
      <c r="F113" s="14">
        <v>45401</v>
      </c>
      <c r="G113" s="14">
        <v>45503</v>
      </c>
      <c r="H113" s="4">
        <f>16790400+6996000</f>
        <v>23786400</v>
      </c>
      <c r="I113" s="9">
        <v>0.41176470588235292</v>
      </c>
      <c r="J113" s="4">
        <v>2798400</v>
      </c>
      <c r="K113" s="4">
        <f t="shared" si="1"/>
        <v>20988000</v>
      </c>
      <c r="L113" s="4">
        <v>1</v>
      </c>
      <c r="M113" s="4">
        <v>6996000</v>
      </c>
      <c r="N113" s="5" t="s">
        <v>176</v>
      </c>
    </row>
    <row r="114" spans="1:14" s="15" customFormat="1" ht="31.5" customHeight="1" x14ac:dyDescent="0.25">
      <c r="A114" s="10">
        <v>114</v>
      </c>
      <c r="B114" s="11" t="s">
        <v>2</v>
      </c>
      <c r="C114" s="12" t="s">
        <v>4</v>
      </c>
      <c r="D114" s="13" t="s">
        <v>177</v>
      </c>
      <c r="E114" s="14">
        <v>45400</v>
      </c>
      <c r="F114" s="14">
        <v>45401</v>
      </c>
      <c r="G114" s="14">
        <v>45502</v>
      </c>
      <c r="H114" s="4">
        <f>16557200+6996000</f>
        <v>23553200</v>
      </c>
      <c r="I114" s="9">
        <v>0.41584158415841582</v>
      </c>
      <c r="J114" s="4">
        <v>2798400</v>
      </c>
      <c r="K114" s="4">
        <f t="shared" si="1"/>
        <v>20754800</v>
      </c>
      <c r="L114" s="4">
        <v>1</v>
      </c>
      <c r="M114" s="4">
        <v>6996000</v>
      </c>
      <c r="N114" s="5" t="s">
        <v>178</v>
      </c>
    </row>
    <row r="115" spans="1:14" s="15" customFormat="1" ht="31.5" customHeight="1" x14ac:dyDescent="0.25">
      <c r="A115" s="10">
        <v>115</v>
      </c>
      <c r="B115" s="11" t="s">
        <v>2</v>
      </c>
      <c r="C115" s="12" t="s">
        <v>4</v>
      </c>
      <c r="D115" s="13" t="s">
        <v>53</v>
      </c>
      <c r="E115" s="14">
        <v>45401</v>
      </c>
      <c r="F115" s="14">
        <v>45404</v>
      </c>
      <c r="G115" s="14">
        <v>45503</v>
      </c>
      <c r="H115" s="4">
        <v>23908500</v>
      </c>
      <c r="I115" s="9">
        <v>0.39393939393939392</v>
      </c>
      <c r="J115" s="4">
        <v>2173500</v>
      </c>
      <c r="K115" s="4">
        <f t="shared" si="1"/>
        <v>21735000</v>
      </c>
      <c r="L115" s="4">
        <v>1</v>
      </c>
      <c r="M115" s="4">
        <v>7245000</v>
      </c>
      <c r="N115" s="5" t="s">
        <v>179</v>
      </c>
    </row>
    <row r="116" spans="1:14" s="15" customFormat="1" ht="31.5" customHeight="1" x14ac:dyDescent="0.25">
      <c r="A116" s="10">
        <v>116</v>
      </c>
      <c r="B116" s="11" t="s">
        <v>2</v>
      </c>
      <c r="C116" s="12" t="s">
        <v>4</v>
      </c>
      <c r="D116" s="13" t="s">
        <v>180</v>
      </c>
      <c r="E116" s="14">
        <v>45404</v>
      </c>
      <c r="F116" s="14">
        <v>45405</v>
      </c>
      <c r="G116" s="14">
        <v>45473</v>
      </c>
      <c r="H116" s="4">
        <v>13307600</v>
      </c>
      <c r="I116" s="9">
        <v>0.55882352941176472</v>
      </c>
      <c r="J116" s="4">
        <v>1565600</v>
      </c>
      <c r="K116" s="4">
        <f t="shared" si="1"/>
        <v>11742000</v>
      </c>
      <c r="L116" s="4"/>
      <c r="M116" s="4"/>
      <c r="N116" s="5" t="s">
        <v>181</v>
      </c>
    </row>
    <row r="117" spans="1:14" s="15" customFormat="1" ht="31.5" customHeight="1" x14ac:dyDescent="0.25">
      <c r="A117" s="10">
        <v>117</v>
      </c>
      <c r="B117" s="11" t="s">
        <v>2</v>
      </c>
      <c r="C117" s="12" t="s">
        <v>4</v>
      </c>
      <c r="D117" s="13" t="s">
        <v>59</v>
      </c>
      <c r="E117" s="14">
        <v>45404</v>
      </c>
      <c r="F117" s="14">
        <v>45405</v>
      </c>
      <c r="G117" s="14">
        <v>45473</v>
      </c>
      <c r="H117" s="4">
        <v>13022000</v>
      </c>
      <c r="I117" s="9">
        <v>0.55882352941176472</v>
      </c>
      <c r="J117" s="4">
        <v>1532000</v>
      </c>
      <c r="K117" s="4">
        <f t="shared" si="1"/>
        <v>11490000</v>
      </c>
      <c r="L117" s="4"/>
      <c r="M117" s="4"/>
      <c r="N117" s="5" t="s">
        <v>182</v>
      </c>
    </row>
    <row r="118" spans="1:14" s="15" customFormat="1" ht="31.5" customHeight="1" x14ac:dyDescent="0.25">
      <c r="A118" s="10">
        <v>118</v>
      </c>
      <c r="B118" s="11" t="s">
        <v>2</v>
      </c>
      <c r="C118" s="12" t="s">
        <v>4</v>
      </c>
      <c r="D118" s="13" t="s">
        <v>306</v>
      </c>
      <c r="E118" s="14">
        <v>45404</v>
      </c>
      <c r="F118" s="14">
        <v>45405</v>
      </c>
      <c r="G118" s="14">
        <v>45473</v>
      </c>
      <c r="H118" s="4">
        <v>18133333</v>
      </c>
      <c r="I118" s="9">
        <v>0.55882352941176472</v>
      </c>
      <c r="J118" s="4">
        <v>2133333</v>
      </c>
      <c r="K118" s="4">
        <f t="shared" si="1"/>
        <v>16000000</v>
      </c>
      <c r="L118" s="4"/>
      <c r="M118" s="4"/>
      <c r="N118" s="5" t="s">
        <v>183</v>
      </c>
    </row>
    <row r="119" spans="1:14" s="15" customFormat="1" ht="31.5" customHeight="1" x14ac:dyDescent="0.25">
      <c r="A119" s="10">
        <v>119</v>
      </c>
      <c r="B119" s="11" t="s">
        <v>2</v>
      </c>
      <c r="C119" s="12" t="s">
        <v>4</v>
      </c>
      <c r="D119" s="13" t="s">
        <v>307</v>
      </c>
      <c r="E119" s="14">
        <v>45404</v>
      </c>
      <c r="F119" s="14">
        <v>45405</v>
      </c>
      <c r="G119" s="14">
        <v>45503</v>
      </c>
      <c r="H119" s="4">
        <v>23667000</v>
      </c>
      <c r="I119" s="9">
        <v>0.38775510204081631</v>
      </c>
      <c r="J119" s="4">
        <v>1932000</v>
      </c>
      <c r="K119" s="4">
        <f t="shared" si="1"/>
        <v>21735000</v>
      </c>
      <c r="L119" s="4">
        <v>1</v>
      </c>
      <c r="M119" s="4">
        <v>7245000</v>
      </c>
      <c r="N119" s="5" t="s">
        <v>184</v>
      </c>
    </row>
    <row r="120" spans="1:14" s="15" customFormat="1" ht="31.5" customHeight="1" x14ac:dyDescent="0.25">
      <c r="A120" s="10">
        <v>120</v>
      </c>
      <c r="B120" s="11" t="s">
        <v>2</v>
      </c>
      <c r="C120" s="12" t="s">
        <v>172</v>
      </c>
      <c r="D120" s="13" t="s">
        <v>185</v>
      </c>
      <c r="E120" s="14">
        <v>45400</v>
      </c>
      <c r="F120" s="14">
        <v>45411</v>
      </c>
      <c r="G120" s="14">
        <v>45775</v>
      </c>
      <c r="H120" s="4">
        <v>3974600</v>
      </c>
      <c r="I120" s="9">
        <v>8.7912087912087919E-2</v>
      </c>
      <c r="J120" s="4">
        <v>0</v>
      </c>
      <c r="K120" s="4">
        <f t="shared" si="1"/>
        <v>3974600</v>
      </c>
      <c r="L120" s="4"/>
      <c r="M120" s="4"/>
      <c r="N120" s="5" t="s">
        <v>186</v>
      </c>
    </row>
    <row r="121" spans="1:14" s="15" customFormat="1" ht="31.5" customHeight="1" x14ac:dyDescent="0.25">
      <c r="A121" s="10">
        <v>121</v>
      </c>
      <c r="B121" s="11" t="s">
        <v>142</v>
      </c>
      <c r="C121" s="12" t="s">
        <v>172</v>
      </c>
      <c r="D121" s="13" t="s">
        <v>308</v>
      </c>
      <c r="E121" s="14">
        <v>45404</v>
      </c>
      <c r="F121" s="14">
        <v>45404</v>
      </c>
      <c r="G121" s="14">
        <v>45617</v>
      </c>
      <c r="H121" s="4">
        <v>64601091.020000003</v>
      </c>
      <c r="I121" s="9">
        <v>0.18309859154929578</v>
      </c>
      <c r="J121" s="4">
        <v>1828745</v>
      </c>
      <c r="K121" s="4">
        <f t="shared" si="1"/>
        <v>62772346.020000003</v>
      </c>
      <c r="L121" s="4"/>
      <c r="M121" s="4"/>
      <c r="N121" s="5" t="s">
        <v>143</v>
      </c>
    </row>
    <row r="122" spans="1:14" s="15" customFormat="1" ht="31.5" customHeight="1" x14ac:dyDescent="0.25">
      <c r="A122" s="10">
        <v>122</v>
      </c>
      <c r="B122" s="11" t="s">
        <v>142</v>
      </c>
      <c r="C122" s="12" t="s">
        <v>172</v>
      </c>
      <c r="D122" s="13" t="s">
        <v>309</v>
      </c>
      <c r="E122" s="14">
        <v>45404</v>
      </c>
      <c r="F122" s="14">
        <v>45404</v>
      </c>
      <c r="G122" s="14">
        <v>45617</v>
      </c>
      <c r="H122" s="4">
        <v>176552366</v>
      </c>
      <c r="I122" s="9">
        <v>0.18309859154929578</v>
      </c>
      <c r="J122" s="4">
        <v>0</v>
      </c>
      <c r="K122" s="4">
        <f t="shared" si="1"/>
        <v>176552366</v>
      </c>
      <c r="L122" s="4"/>
      <c r="M122" s="4"/>
      <c r="N122" s="5" t="s">
        <v>187</v>
      </c>
    </row>
    <row r="123" spans="1:14" s="15" customFormat="1" ht="31.5" customHeight="1" x14ac:dyDescent="0.25">
      <c r="A123" s="10">
        <v>123</v>
      </c>
      <c r="B123" s="11" t="s">
        <v>2</v>
      </c>
      <c r="C123" s="12" t="s">
        <v>4</v>
      </c>
      <c r="D123" s="13" t="s">
        <v>57</v>
      </c>
      <c r="E123" s="14">
        <v>45405</v>
      </c>
      <c r="F123" s="14">
        <v>45406</v>
      </c>
      <c r="G123" s="14">
        <v>45503</v>
      </c>
      <c r="H123" s="4">
        <v>18575500</v>
      </c>
      <c r="I123" s="9">
        <v>0.38144329896907214</v>
      </c>
      <c r="J123" s="4">
        <v>1340500</v>
      </c>
      <c r="K123" s="4">
        <f t="shared" si="1"/>
        <v>17235000</v>
      </c>
      <c r="L123" s="4">
        <v>1</v>
      </c>
      <c r="M123" s="4">
        <v>5745000</v>
      </c>
      <c r="N123" s="5" t="s">
        <v>188</v>
      </c>
    </row>
    <row r="124" spans="1:14" s="15" customFormat="1" ht="31.5" customHeight="1" x14ac:dyDescent="0.25">
      <c r="A124" s="10">
        <v>124</v>
      </c>
      <c r="B124" s="11" t="s">
        <v>142</v>
      </c>
      <c r="C124" s="12" t="s">
        <v>172</v>
      </c>
      <c r="D124" s="13" t="s">
        <v>310</v>
      </c>
      <c r="E124" s="14">
        <v>45405</v>
      </c>
      <c r="F124" s="14">
        <v>45419</v>
      </c>
      <c r="G124" s="14">
        <v>45449</v>
      </c>
      <c r="H124" s="4">
        <v>3000000</v>
      </c>
      <c r="I124" s="9">
        <v>0.8</v>
      </c>
      <c r="J124" s="4">
        <v>0</v>
      </c>
      <c r="K124" s="4">
        <f t="shared" si="1"/>
        <v>3000000</v>
      </c>
      <c r="L124" s="4">
        <v>1</v>
      </c>
      <c r="M124" s="4">
        <v>1000000</v>
      </c>
      <c r="N124" s="5" t="s">
        <v>189</v>
      </c>
    </row>
    <row r="125" spans="1:14" s="15" customFormat="1" ht="31.5" customHeight="1" x14ac:dyDescent="0.25">
      <c r="A125" s="10">
        <v>125</v>
      </c>
      <c r="B125" s="11" t="s">
        <v>2</v>
      </c>
      <c r="C125" s="12" t="s">
        <v>4</v>
      </c>
      <c r="D125" s="13" t="s">
        <v>311</v>
      </c>
      <c r="E125" s="14">
        <v>45406</v>
      </c>
      <c r="F125" s="14">
        <v>45407</v>
      </c>
      <c r="G125" s="14">
        <v>45473</v>
      </c>
      <c r="H125" s="4">
        <v>15939000</v>
      </c>
      <c r="I125" s="9">
        <v>0.54545454545454541</v>
      </c>
      <c r="J125" s="4">
        <v>1449000</v>
      </c>
      <c r="K125" s="4">
        <f t="shared" si="1"/>
        <v>14490000</v>
      </c>
      <c r="L125" s="4"/>
      <c r="M125" s="4"/>
      <c r="N125" s="5" t="s">
        <v>190</v>
      </c>
    </row>
    <row r="126" spans="1:14" s="15" customFormat="1" ht="31.5" customHeight="1" x14ac:dyDescent="0.25">
      <c r="A126" s="10">
        <v>126</v>
      </c>
      <c r="B126" s="11" t="s">
        <v>142</v>
      </c>
      <c r="C126" s="12" t="s">
        <v>172</v>
      </c>
      <c r="D126" s="13" t="s">
        <v>309</v>
      </c>
      <c r="E126" s="14">
        <v>45406</v>
      </c>
      <c r="F126" s="14">
        <v>45406</v>
      </c>
      <c r="G126" s="14">
        <v>45619</v>
      </c>
      <c r="H126" s="4">
        <v>23282240.690000001</v>
      </c>
      <c r="I126" s="9">
        <v>0.17370892018779344</v>
      </c>
      <c r="J126" s="4">
        <v>0</v>
      </c>
      <c r="K126" s="4">
        <f t="shared" si="1"/>
        <v>23282240.690000001</v>
      </c>
      <c r="L126" s="4"/>
      <c r="M126" s="4"/>
      <c r="N126" s="5" t="s">
        <v>191</v>
      </c>
    </row>
    <row r="127" spans="1:14" s="15" customFormat="1" ht="31.5" customHeight="1" x14ac:dyDescent="0.25">
      <c r="A127" s="10">
        <v>127</v>
      </c>
      <c r="B127" s="11" t="s">
        <v>2</v>
      </c>
      <c r="C127" s="12" t="s">
        <v>4</v>
      </c>
      <c r="D127" s="13" t="s">
        <v>192</v>
      </c>
      <c r="E127" s="14">
        <v>45408</v>
      </c>
      <c r="F127" s="14">
        <v>45414</v>
      </c>
      <c r="G127" s="14">
        <v>45476</v>
      </c>
      <c r="H127" s="4">
        <v>13336200</v>
      </c>
      <c r="I127" s="9">
        <v>0.46774193548387094</v>
      </c>
      <c r="J127" s="4">
        <v>0</v>
      </c>
      <c r="K127" s="4">
        <f t="shared" si="1"/>
        <v>13336200</v>
      </c>
      <c r="L127" s="4"/>
      <c r="M127" s="4"/>
      <c r="N127" s="5" t="s">
        <v>193</v>
      </c>
    </row>
    <row r="128" spans="1:14" s="15" customFormat="1" ht="31.5" customHeight="1" x14ac:dyDescent="0.25">
      <c r="A128" s="10">
        <v>128</v>
      </c>
      <c r="B128" s="11" t="s">
        <v>2</v>
      </c>
      <c r="C128" s="12" t="s">
        <v>4</v>
      </c>
      <c r="D128" s="13" t="s">
        <v>194</v>
      </c>
      <c r="E128" s="14">
        <v>45408</v>
      </c>
      <c r="F128" s="14">
        <v>45411</v>
      </c>
      <c r="G128" s="14">
        <v>45473</v>
      </c>
      <c r="H128" s="4">
        <v>20666666</v>
      </c>
      <c r="I128" s="9">
        <v>0.5161290322580645</v>
      </c>
      <c r="J128" s="4">
        <v>666666</v>
      </c>
      <c r="K128" s="4">
        <f t="shared" si="1"/>
        <v>20000000</v>
      </c>
      <c r="L128" s="4"/>
      <c r="M128" s="4"/>
      <c r="N128" s="5" t="s">
        <v>195</v>
      </c>
    </row>
    <row r="129" spans="1:14" s="15" customFormat="1" ht="31.5" customHeight="1" x14ac:dyDescent="0.25">
      <c r="A129" s="10">
        <v>129</v>
      </c>
      <c r="B129" s="11" t="s">
        <v>2</v>
      </c>
      <c r="C129" s="12" t="s">
        <v>4</v>
      </c>
      <c r="D129" s="13" t="s">
        <v>196</v>
      </c>
      <c r="E129" s="14">
        <v>45412</v>
      </c>
      <c r="F129" s="14">
        <v>45414</v>
      </c>
      <c r="G129" s="14">
        <v>45474</v>
      </c>
      <c r="H129" s="4">
        <v>16000000</v>
      </c>
      <c r="I129" s="9">
        <v>0.48333333333333334</v>
      </c>
      <c r="J129" s="4">
        <v>0</v>
      </c>
      <c r="K129" s="4">
        <f t="shared" si="1"/>
        <v>16000000</v>
      </c>
      <c r="L129" s="4"/>
      <c r="M129" s="4"/>
      <c r="N129" s="5" t="s">
        <v>197</v>
      </c>
    </row>
    <row r="130" spans="1:14" s="15" customFormat="1" ht="31.5" customHeight="1" x14ac:dyDescent="0.25">
      <c r="A130" s="10">
        <v>130</v>
      </c>
      <c r="B130" s="11" t="s">
        <v>2</v>
      </c>
      <c r="C130" s="12" t="s">
        <v>4</v>
      </c>
      <c r="D130" s="13" t="s">
        <v>312</v>
      </c>
      <c r="E130" s="14">
        <v>45414</v>
      </c>
      <c r="F130" s="14">
        <v>45415</v>
      </c>
      <c r="G130" s="14">
        <v>45472</v>
      </c>
      <c r="H130" s="4">
        <v>15663600</v>
      </c>
      <c r="I130" s="9">
        <v>0.49122807017543857</v>
      </c>
      <c r="J130" s="4">
        <v>0</v>
      </c>
      <c r="K130" s="4">
        <f t="shared" si="1"/>
        <v>15663600</v>
      </c>
      <c r="L130" s="4"/>
      <c r="M130" s="4"/>
      <c r="N130" s="5" t="s">
        <v>198</v>
      </c>
    </row>
    <row r="131" spans="1:14" s="15" customFormat="1" ht="31.5" customHeight="1" x14ac:dyDescent="0.25">
      <c r="A131" s="10">
        <v>131</v>
      </c>
      <c r="B131" s="11" t="s">
        <v>2</v>
      </c>
      <c r="C131" s="12" t="s">
        <v>4</v>
      </c>
      <c r="D131" s="13" t="s">
        <v>313</v>
      </c>
      <c r="E131" s="14">
        <v>45415</v>
      </c>
      <c r="F131" s="14">
        <v>45418</v>
      </c>
      <c r="G131" s="14">
        <v>45473</v>
      </c>
      <c r="H131" s="4">
        <v>10763500</v>
      </c>
      <c r="I131" s="9">
        <v>0.45454545454545453</v>
      </c>
      <c r="J131" s="4">
        <v>0</v>
      </c>
      <c r="K131" s="4">
        <f t="shared" ref="K131:K158" si="2">+H131-J131</f>
        <v>10763500</v>
      </c>
      <c r="L131" s="4"/>
      <c r="M131" s="4"/>
      <c r="N131" s="5" t="s">
        <v>199</v>
      </c>
    </row>
    <row r="132" spans="1:14" s="15" customFormat="1" ht="31.5" customHeight="1" x14ac:dyDescent="0.25">
      <c r="A132" s="10">
        <v>132</v>
      </c>
      <c r="B132" s="11" t="s">
        <v>2</v>
      </c>
      <c r="C132" s="12" t="s">
        <v>4</v>
      </c>
      <c r="D132" s="13" t="s">
        <v>314</v>
      </c>
      <c r="E132" s="14">
        <v>45420</v>
      </c>
      <c r="F132" s="14">
        <v>45426</v>
      </c>
      <c r="G132" s="14">
        <v>45479</v>
      </c>
      <c r="H132" s="4">
        <v>12799500</v>
      </c>
      <c r="I132" s="9">
        <v>0.32075471698113206</v>
      </c>
      <c r="J132" s="4">
        <v>0</v>
      </c>
      <c r="K132" s="4">
        <f t="shared" si="2"/>
        <v>12799500</v>
      </c>
      <c r="L132" s="4"/>
      <c r="M132" s="4"/>
      <c r="N132" s="5" t="s">
        <v>200</v>
      </c>
    </row>
    <row r="133" spans="1:14" s="15" customFormat="1" ht="31.5" customHeight="1" x14ac:dyDescent="0.25">
      <c r="A133" s="10">
        <v>133</v>
      </c>
      <c r="B133" s="11" t="s">
        <v>2</v>
      </c>
      <c r="C133" s="12" t="s">
        <v>4</v>
      </c>
      <c r="D133" s="13" t="s">
        <v>315</v>
      </c>
      <c r="E133" s="14">
        <v>45420</v>
      </c>
      <c r="F133" s="14">
        <v>45421</v>
      </c>
      <c r="G133" s="14">
        <v>45474</v>
      </c>
      <c r="H133" s="4">
        <v>12359600</v>
      </c>
      <c r="I133" s="9">
        <v>0.41509433962264153</v>
      </c>
      <c r="J133" s="4">
        <v>0</v>
      </c>
      <c r="K133" s="4">
        <f t="shared" si="2"/>
        <v>12359600</v>
      </c>
      <c r="L133" s="4"/>
      <c r="M133" s="4"/>
      <c r="N133" s="5" t="s">
        <v>201</v>
      </c>
    </row>
    <row r="134" spans="1:14" s="15" customFormat="1" ht="31.5" customHeight="1" x14ac:dyDescent="0.25">
      <c r="A134" s="10">
        <v>134</v>
      </c>
      <c r="B134" s="11" t="s">
        <v>2</v>
      </c>
      <c r="C134" s="12" t="s">
        <v>4</v>
      </c>
      <c r="D134" s="13" t="s">
        <v>202</v>
      </c>
      <c r="E134" s="14">
        <v>45421</v>
      </c>
      <c r="F134" s="14">
        <v>45427</v>
      </c>
      <c r="G134" s="14">
        <v>45503</v>
      </c>
      <c r="H134" s="4">
        <v>14875733</v>
      </c>
      <c r="I134" s="9">
        <v>0.21052631578947367</v>
      </c>
      <c r="J134" s="4">
        <v>0</v>
      </c>
      <c r="K134" s="4">
        <f t="shared" si="2"/>
        <v>14875733</v>
      </c>
      <c r="L134" s="4">
        <v>1</v>
      </c>
      <c r="M134" s="4">
        <v>4697600</v>
      </c>
      <c r="N134" s="5" t="s">
        <v>203</v>
      </c>
    </row>
    <row r="135" spans="1:14" s="15" customFormat="1" ht="31.5" customHeight="1" x14ac:dyDescent="0.25">
      <c r="A135" s="10">
        <v>135</v>
      </c>
      <c r="B135" s="11" t="s">
        <v>2</v>
      </c>
      <c r="C135" s="12" t="s">
        <v>4</v>
      </c>
      <c r="D135" s="13" t="s">
        <v>316</v>
      </c>
      <c r="E135" s="14">
        <v>45421</v>
      </c>
      <c r="F135" s="14">
        <v>45422</v>
      </c>
      <c r="G135" s="14">
        <v>45498</v>
      </c>
      <c r="H135" s="4">
        <v>14554000</v>
      </c>
      <c r="I135" s="9">
        <v>0.27631578947368424</v>
      </c>
      <c r="J135" s="4">
        <v>0</v>
      </c>
      <c r="K135" s="4">
        <f t="shared" si="2"/>
        <v>14554000</v>
      </c>
      <c r="L135" s="4">
        <v>1</v>
      </c>
      <c r="M135" s="4">
        <v>4787500</v>
      </c>
      <c r="N135" s="5" t="s">
        <v>204</v>
      </c>
    </row>
    <row r="136" spans="1:14" s="15" customFormat="1" ht="31.5" customHeight="1" x14ac:dyDescent="0.25">
      <c r="A136" s="10">
        <v>136</v>
      </c>
      <c r="B136" s="11" t="s">
        <v>2</v>
      </c>
      <c r="C136" s="12" t="s">
        <v>4</v>
      </c>
      <c r="D136" s="13" t="s">
        <v>317</v>
      </c>
      <c r="E136" s="14">
        <v>45426</v>
      </c>
      <c r="F136" s="14">
        <v>45428</v>
      </c>
      <c r="G136" s="14">
        <v>45474</v>
      </c>
      <c r="H136" s="4">
        <v>14100000</v>
      </c>
      <c r="I136" s="9">
        <v>0.32608695652173914</v>
      </c>
      <c r="J136" s="4">
        <v>0</v>
      </c>
      <c r="K136" s="4">
        <f t="shared" si="2"/>
        <v>14100000</v>
      </c>
      <c r="L136" s="4"/>
      <c r="M136" s="4"/>
      <c r="N136" s="5" t="s">
        <v>205</v>
      </c>
    </row>
    <row r="137" spans="1:14" s="15" customFormat="1" ht="31.5" customHeight="1" x14ac:dyDescent="0.25">
      <c r="A137" s="10">
        <v>137</v>
      </c>
      <c r="B137" s="11" t="s">
        <v>2</v>
      </c>
      <c r="C137" s="12" t="s">
        <v>4</v>
      </c>
      <c r="D137" s="13" t="s">
        <v>206</v>
      </c>
      <c r="E137" s="14">
        <v>45426</v>
      </c>
      <c r="F137" s="14">
        <v>45427</v>
      </c>
      <c r="G137" s="14">
        <v>45467</v>
      </c>
      <c r="H137" s="4">
        <v>5480200</v>
      </c>
      <c r="I137" s="9">
        <v>0.4</v>
      </c>
      <c r="J137" s="4">
        <v>0</v>
      </c>
      <c r="K137" s="4">
        <f t="shared" si="2"/>
        <v>5480200</v>
      </c>
      <c r="L137" s="4"/>
      <c r="M137" s="4"/>
      <c r="N137" s="5" t="s">
        <v>207</v>
      </c>
    </row>
    <row r="138" spans="1:14" s="15" customFormat="1" ht="31.5" customHeight="1" x14ac:dyDescent="0.25">
      <c r="A138" s="10">
        <v>138</v>
      </c>
      <c r="B138" s="11" t="s">
        <v>2</v>
      </c>
      <c r="C138" s="12" t="s">
        <v>4</v>
      </c>
      <c r="D138" s="13" t="s">
        <v>318</v>
      </c>
      <c r="E138" s="14">
        <v>45406</v>
      </c>
      <c r="F138" s="14">
        <v>45439</v>
      </c>
      <c r="G138" s="14">
        <v>45474</v>
      </c>
      <c r="H138" s="4">
        <v>8452500</v>
      </c>
      <c r="I138" s="9">
        <v>0.11428571428571428</v>
      </c>
      <c r="J138" s="4">
        <v>0</v>
      </c>
      <c r="K138" s="4">
        <f t="shared" si="2"/>
        <v>8452500</v>
      </c>
      <c r="L138" s="4"/>
      <c r="M138" s="4"/>
      <c r="N138" s="5" t="s">
        <v>208</v>
      </c>
    </row>
    <row r="139" spans="1:14" s="15" customFormat="1" ht="31.5" customHeight="1" x14ac:dyDescent="0.25">
      <c r="A139" s="10">
        <v>139</v>
      </c>
      <c r="B139" s="11" t="s">
        <v>2</v>
      </c>
      <c r="C139" s="12" t="s">
        <v>4</v>
      </c>
      <c r="D139" s="13" t="s">
        <v>319</v>
      </c>
      <c r="E139" s="14">
        <v>45427</v>
      </c>
      <c r="F139" s="14">
        <v>45429</v>
      </c>
      <c r="G139" s="14">
        <v>45493</v>
      </c>
      <c r="H139" s="4">
        <v>15200000</v>
      </c>
      <c r="I139" s="9">
        <v>0.21875</v>
      </c>
      <c r="J139" s="4">
        <v>0</v>
      </c>
      <c r="K139" s="4">
        <f t="shared" si="2"/>
        <v>15200000</v>
      </c>
      <c r="L139" s="4"/>
      <c r="M139" s="4"/>
      <c r="N139" s="5" t="s">
        <v>209</v>
      </c>
    </row>
    <row r="140" spans="1:14" s="15" customFormat="1" ht="31.5" customHeight="1" x14ac:dyDescent="0.25">
      <c r="A140" s="10">
        <v>140</v>
      </c>
      <c r="B140" s="11" t="s">
        <v>2</v>
      </c>
      <c r="C140" s="12" t="s">
        <v>4</v>
      </c>
      <c r="D140" s="13" t="s">
        <v>320</v>
      </c>
      <c r="E140" s="14">
        <v>45432</v>
      </c>
      <c r="F140" s="14">
        <v>45433</v>
      </c>
      <c r="G140" s="14">
        <v>45493</v>
      </c>
      <c r="H140" s="4">
        <v>14490000</v>
      </c>
      <c r="I140" s="9">
        <v>0.16666666666666666</v>
      </c>
      <c r="J140" s="4">
        <v>0</v>
      </c>
      <c r="K140" s="4">
        <f t="shared" si="2"/>
        <v>14490000</v>
      </c>
      <c r="L140" s="4"/>
      <c r="M140" s="4"/>
      <c r="N140" s="5" t="s">
        <v>210</v>
      </c>
    </row>
    <row r="141" spans="1:14" s="15" customFormat="1" ht="31.5" customHeight="1" x14ac:dyDescent="0.25">
      <c r="A141" s="10">
        <v>141</v>
      </c>
      <c r="B141" s="11" t="s">
        <v>2</v>
      </c>
      <c r="C141" s="12" t="s">
        <v>4</v>
      </c>
      <c r="D141" s="13" t="s">
        <v>321</v>
      </c>
      <c r="E141" s="14">
        <v>45427</v>
      </c>
      <c r="F141" s="14">
        <v>45428</v>
      </c>
      <c r="G141" s="14">
        <v>45503</v>
      </c>
      <c r="H141" s="4">
        <v>18112500</v>
      </c>
      <c r="I141" s="9">
        <v>0.2</v>
      </c>
      <c r="J141" s="4">
        <v>0</v>
      </c>
      <c r="K141" s="4">
        <f t="shared" si="2"/>
        <v>18112500</v>
      </c>
      <c r="L141" s="4"/>
      <c r="M141" s="4"/>
      <c r="N141" s="5" t="s">
        <v>211</v>
      </c>
    </row>
    <row r="142" spans="1:14" s="15" customFormat="1" ht="31.5" customHeight="1" x14ac:dyDescent="0.25">
      <c r="A142" s="10">
        <v>142</v>
      </c>
      <c r="B142" s="11" t="s">
        <v>2</v>
      </c>
      <c r="C142" s="12" t="s">
        <v>4</v>
      </c>
      <c r="D142" s="13" t="s">
        <v>212</v>
      </c>
      <c r="E142" s="14">
        <v>45429</v>
      </c>
      <c r="F142" s="14">
        <v>45432</v>
      </c>
      <c r="G142" s="14">
        <v>45504</v>
      </c>
      <c r="H142" s="4">
        <v>19200000</v>
      </c>
      <c r="I142" s="9">
        <v>0.15277777777777779</v>
      </c>
      <c r="J142" s="4">
        <v>0</v>
      </c>
      <c r="K142" s="4">
        <f t="shared" si="2"/>
        <v>19200000</v>
      </c>
      <c r="L142" s="4"/>
      <c r="M142" s="4"/>
      <c r="N142" s="5" t="s">
        <v>213</v>
      </c>
    </row>
    <row r="143" spans="1:14" s="15" customFormat="1" ht="31.5" customHeight="1" x14ac:dyDescent="0.25">
      <c r="A143" s="10">
        <v>143</v>
      </c>
      <c r="B143" s="11" t="s">
        <v>2</v>
      </c>
      <c r="C143" s="12" t="s">
        <v>4</v>
      </c>
      <c r="D143" s="13" t="s">
        <v>322</v>
      </c>
      <c r="E143" s="14">
        <v>45433</v>
      </c>
      <c r="F143" s="14">
        <v>45435</v>
      </c>
      <c r="G143" s="14">
        <v>45501</v>
      </c>
      <c r="H143" s="4">
        <v>17600000</v>
      </c>
      <c r="I143" s="9">
        <v>0.12121212121212122</v>
      </c>
      <c r="J143" s="4">
        <v>0</v>
      </c>
      <c r="K143" s="4">
        <f t="shared" si="2"/>
        <v>17600000</v>
      </c>
      <c r="L143" s="4"/>
      <c r="M143" s="4"/>
      <c r="N143" s="5" t="s">
        <v>214</v>
      </c>
    </row>
    <row r="144" spans="1:14" s="15" customFormat="1" ht="31.5" customHeight="1" x14ac:dyDescent="0.25">
      <c r="A144" s="10">
        <v>144</v>
      </c>
      <c r="B144" s="11" t="s">
        <v>2</v>
      </c>
      <c r="C144" s="12" t="s">
        <v>4</v>
      </c>
      <c r="D144" s="13" t="s">
        <v>215</v>
      </c>
      <c r="E144" s="14">
        <v>45434</v>
      </c>
      <c r="F144" s="14">
        <v>45439</v>
      </c>
      <c r="G144" s="14">
        <v>45499</v>
      </c>
      <c r="H144" s="4">
        <v>14490000</v>
      </c>
      <c r="I144" s="9">
        <v>6.6666666666666666E-2</v>
      </c>
      <c r="J144" s="4">
        <v>0</v>
      </c>
      <c r="K144" s="4">
        <f t="shared" si="2"/>
        <v>14490000</v>
      </c>
      <c r="L144" s="4"/>
      <c r="M144" s="4"/>
      <c r="N144" s="5" t="s">
        <v>216</v>
      </c>
    </row>
    <row r="145" spans="1:14" s="15" customFormat="1" ht="31.5" customHeight="1" x14ac:dyDescent="0.25">
      <c r="A145" s="10">
        <v>145</v>
      </c>
      <c r="B145" s="11" t="s">
        <v>2</v>
      </c>
      <c r="C145" s="12" t="s">
        <v>4</v>
      </c>
      <c r="D145" s="13" t="s">
        <v>244</v>
      </c>
      <c r="E145" s="14">
        <v>45435</v>
      </c>
      <c r="F145" s="14">
        <v>45439</v>
      </c>
      <c r="G145" s="14">
        <v>45499</v>
      </c>
      <c r="H145" s="4">
        <v>14490000</v>
      </c>
      <c r="I145" s="9">
        <v>6.6666666666666666E-2</v>
      </c>
      <c r="J145" s="4">
        <v>0</v>
      </c>
      <c r="K145" s="4">
        <f t="shared" si="2"/>
        <v>14490000</v>
      </c>
      <c r="L145" s="4"/>
      <c r="M145" s="4"/>
      <c r="N145" s="5" t="s">
        <v>245</v>
      </c>
    </row>
    <row r="146" spans="1:14" s="15" customFormat="1" ht="31.5" customHeight="1" x14ac:dyDescent="0.25">
      <c r="A146" s="10">
        <v>146</v>
      </c>
      <c r="B146" s="11" t="s">
        <v>2</v>
      </c>
      <c r="C146" s="12" t="s">
        <v>4</v>
      </c>
      <c r="D146" s="13" t="s">
        <v>323</v>
      </c>
      <c r="E146" s="14">
        <v>45434</v>
      </c>
      <c r="F146" s="14">
        <v>45436</v>
      </c>
      <c r="G146" s="14">
        <v>45511</v>
      </c>
      <c r="H146" s="4">
        <v>14362500</v>
      </c>
      <c r="I146" s="9">
        <v>9.3333333333333338E-2</v>
      </c>
      <c r="J146" s="4">
        <v>0</v>
      </c>
      <c r="K146" s="4">
        <f t="shared" si="2"/>
        <v>14362500</v>
      </c>
      <c r="L146" s="4"/>
      <c r="M146" s="4"/>
      <c r="N146" s="5" t="s">
        <v>217</v>
      </c>
    </row>
    <row r="147" spans="1:14" s="15" customFormat="1" ht="31.5" customHeight="1" x14ac:dyDescent="0.25">
      <c r="A147" s="10">
        <v>147</v>
      </c>
      <c r="B147" s="11" t="s">
        <v>2</v>
      </c>
      <c r="C147" s="12" t="s">
        <v>4</v>
      </c>
      <c r="D147" s="13" t="s">
        <v>218</v>
      </c>
      <c r="E147" s="14">
        <v>45435</v>
      </c>
      <c r="F147" s="14">
        <v>45439</v>
      </c>
      <c r="G147" s="14">
        <v>45499</v>
      </c>
      <c r="H147" s="4">
        <v>14490000</v>
      </c>
      <c r="I147" s="9">
        <v>6.6666666666666666E-2</v>
      </c>
      <c r="J147" s="4">
        <v>0</v>
      </c>
      <c r="K147" s="4">
        <f t="shared" si="2"/>
        <v>14490000</v>
      </c>
      <c r="L147" s="4"/>
      <c r="M147" s="4"/>
      <c r="N147" s="5" t="s">
        <v>219</v>
      </c>
    </row>
    <row r="148" spans="1:14" s="15" customFormat="1" ht="31.5" customHeight="1" x14ac:dyDescent="0.25">
      <c r="A148" s="10">
        <v>148</v>
      </c>
      <c r="B148" s="11" t="s">
        <v>2</v>
      </c>
      <c r="C148" s="12" t="s">
        <v>4</v>
      </c>
      <c r="D148" s="13" t="s">
        <v>220</v>
      </c>
      <c r="E148" s="14">
        <v>45435</v>
      </c>
      <c r="F148" s="14">
        <v>45436</v>
      </c>
      <c r="G148" s="14">
        <v>45496</v>
      </c>
      <c r="H148" s="4">
        <v>14490000</v>
      </c>
      <c r="I148" s="9">
        <v>0.11666666666666667</v>
      </c>
      <c r="J148" s="4">
        <v>0</v>
      </c>
      <c r="K148" s="4">
        <f t="shared" si="2"/>
        <v>14490000</v>
      </c>
      <c r="L148" s="4"/>
      <c r="M148" s="4"/>
      <c r="N148" s="5" t="s">
        <v>221</v>
      </c>
    </row>
    <row r="149" spans="1:14" s="15" customFormat="1" ht="31.5" customHeight="1" x14ac:dyDescent="0.25">
      <c r="A149" s="10">
        <v>149</v>
      </c>
      <c r="B149" s="11" t="s">
        <v>142</v>
      </c>
      <c r="C149" s="12" t="s">
        <v>225</v>
      </c>
      <c r="D149" s="13" t="s">
        <v>16</v>
      </c>
      <c r="E149" s="14">
        <v>45435</v>
      </c>
      <c r="F149" s="14">
        <v>45435</v>
      </c>
      <c r="G149" s="14">
        <v>45460</v>
      </c>
      <c r="H149" s="4">
        <v>6901710</v>
      </c>
      <c r="I149" s="9">
        <v>0.32</v>
      </c>
      <c r="J149" s="4">
        <v>0</v>
      </c>
      <c r="K149" s="4">
        <f t="shared" si="2"/>
        <v>6901710</v>
      </c>
      <c r="L149" s="4"/>
      <c r="M149" s="4"/>
      <c r="N149" s="5" t="s">
        <v>243</v>
      </c>
    </row>
    <row r="150" spans="1:14" s="15" customFormat="1" ht="31.5" customHeight="1" x14ac:dyDescent="0.25">
      <c r="A150" s="10">
        <v>150</v>
      </c>
      <c r="B150" s="11" t="s">
        <v>222</v>
      </c>
      <c r="C150" s="12" t="s">
        <v>172</v>
      </c>
      <c r="D150" s="13" t="s">
        <v>223</v>
      </c>
      <c r="E150" s="14">
        <v>45435</v>
      </c>
      <c r="F150" s="14">
        <v>45449</v>
      </c>
      <c r="G150" s="14">
        <v>45782</v>
      </c>
      <c r="H150" s="4">
        <v>260000000</v>
      </c>
      <c r="I150" s="9">
        <v>0</v>
      </c>
      <c r="J150" s="4">
        <v>0</v>
      </c>
      <c r="K150" s="4">
        <f t="shared" si="2"/>
        <v>260000000</v>
      </c>
      <c r="L150" s="4"/>
      <c r="M150" s="4"/>
      <c r="N150" s="5" t="s">
        <v>224</v>
      </c>
    </row>
    <row r="151" spans="1:14" s="15" customFormat="1" ht="31.5" customHeight="1" x14ac:dyDescent="0.25">
      <c r="A151" s="10">
        <v>151</v>
      </c>
      <c r="B151" s="11" t="s">
        <v>222</v>
      </c>
      <c r="C151" s="12" t="s">
        <v>225</v>
      </c>
      <c r="D151" s="13" t="s">
        <v>226</v>
      </c>
      <c r="E151" s="14">
        <v>45436</v>
      </c>
      <c r="F151" s="14">
        <v>45447</v>
      </c>
      <c r="G151" s="14">
        <v>45811</v>
      </c>
      <c r="H151" s="4">
        <v>3301149</v>
      </c>
      <c r="I151" s="9">
        <v>0</v>
      </c>
      <c r="J151" s="4">
        <v>0</v>
      </c>
      <c r="K151" s="4">
        <f t="shared" si="2"/>
        <v>3301149</v>
      </c>
      <c r="L151" s="4"/>
      <c r="M151" s="4"/>
      <c r="N151" s="5" t="s">
        <v>227</v>
      </c>
    </row>
    <row r="152" spans="1:14" s="15" customFormat="1" ht="31.5" customHeight="1" x14ac:dyDescent="0.25">
      <c r="A152" s="10">
        <v>152</v>
      </c>
      <c r="B152" s="11" t="s">
        <v>2</v>
      </c>
      <c r="C152" s="12" t="s">
        <v>4</v>
      </c>
      <c r="D152" s="13" t="s">
        <v>228</v>
      </c>
      <c r="E152" s="14">
        <v>45436</v>
      </c>
      <c r="F152" s="14">
        <v>45449</v>
      </c>
      <c r="G152" s="14">
        <v>45488</v>
      </c>
      <c r="H152" s="4">
        <v>4664000</v>
      </c>
      <c r="I152" s="9">
        <v>0</v>
      </c>
      <c r="J152" s="4">
        <v>0</v>
      </c>
      <c r="K152" s="4">
        <f t="shared" si="2"/>
        <v>4664000</v>
      </c>
      <c r="L152" s="4"/>
      <c r="M152" s="4"/>
      <c r="N152" s="5" t="s">
        <v>229</v>
      </c>
    </row>
    <row r="153" spans="1:14" s="15" customFormat="1" ht="31.5" customHeight="1" x14ac:dyDescent="0.25">
      <c r="A153" s="10">
        <v>153</v>
      </c>
      <c r="B153" s="11" t="s">
        <v>2</v>
      </c>
      <c r="C153" s="12" t="s">
        <v>4</v>
      </c>
      <c r="D153" s="13" t="s">
        <v>265</v>
      </c>
      <c r="E153" s="14">
        <v>45436</v>
      </c>
      <c r="F153" s="14">
        <v>45440</v>
      </c>
      <c r="G153" s="14">
        <v>45480</v>
      </c>
      <c r="H153" s="4">
        <v>7828000</v>
      </c>
      <c r="I153" s="9">
        <v>7.4999999999999997E-2</v>
      </c>
      <c r="J153" s="4">
        <v>0</v>
      </c>
      <c r="K153" s="4">
        <f t="shared" si="2"/>
        <v>7828000</v>
      </c>
      <c r="L153" s="4"/>
      <c r="M153" s="4"/>
      <c r="N153" s="5" t="s">
        <v>230</v>
      </c>
    </row>
    <row r="154" spans="1:14" s="15" customFormat="1" ht="31.5" customHeight="1" x14ac:dyDescent="0.25">
      <c r="A154" s="10">
        <v>154</v>
      </c>
      <c r="B154" s="11" t="s">
        <v>2</v>
      </c>
      <c r="C154" s="12" t="s">
        <v>4</v>
      </c>
      <c r="D154" s="13" t="s">
        <v>324</v>
      </c>
      <c r="E154" s="14">
        <v>45436</v>
      </c>
      <c r="F154" s="14">
        <v>45440</v>
      </c>
      <c r="G154" s="14">
        <v>45485</v>
      </c>
      <c r="H154" s="4">
        <v>10494000</v>
      </c>
      <c r="I154" s="9">
        <v>6.6666666666666666E-2</v>
      </c>
      <c r="J154" s="4">
        <v>0</v>
      </c>
      <c r="K154" s="4">
        <f t="shared" si="2"/>
        <v>10494000</v>
      </c>
      <c r="L154" s="4"/>
      <c r="M154" s="4"/>
      <c r="N154" s="5" t="s">
        <v>231</v>
      </c>
    </row>
    <row r="155" spans="1:14" s="15" customFormat="1" ht="31.5" customHeight="1" x14ac:dyDescent="0.25">
      <c r="A155" s="10">
        <v>155</v>
      </c>
      <c r="B155" s="11" t="s">
        <v>2</v>
      </c>
      <c r="C155" s="12" t="s">
        <v>4</v>
      </c>
      <c r="D155" s="13" t="s">
        <v>325</v>
      </c>
      <c r="E155" s="14">
        <v>45436</v>
      </c>
      <c r="F155" s="14">
        <v>45440</v>
      </c>
      <c r="G155" s="14">
        <v>45500</v>
      </c>
      <c r="H155" s="4">
        <v>6996000</v>
      </c>
      <c r="I155" s="9">
        <v>0.05</v>
      </c>
      <c r="J155" s="4">
        <v>0</v>
      </c>
      <c r="K155" s="4">
        <f t="shared" si="2"/>
        <v>6996000</v>
      </c>
      <c r="L155" s="4"/>
      <c r="M155" s="4"/>
      <c r="N155" s="5" t="s">
        <v>232</v>
      </c>
    </row>
    <row r="156" spans="1:14" s="15" customFormat="1" ht="31.5" customHeight="1" x14ac:dyDescent="0.25">
      <c r="A156" s="10">
        <v>156</v>
      </c>
      <c r="B156" s="11" t="s">
        <v>2</v>
      </c>
      <c r="C156" s="12" t="s">
        <v>4</v>
      </c>
      <c r="D156" s="13" t="s">
        <v>233</v>
      </c>
      <c r="E156" s="14">
        <v>45439</v>
      </c>
      <c r="F156" s="14">
        <v>45441</v>
      </c>
      <c r="G156" s="14">
        <v>45501</v>
      </c>
      <c r="H156" s="4">
        <v>13992000</v>
      </c>
      <c r="I156" s="9">
        <v>3.3333333333333333E-2</v>
      </c>
      <c r="J156" s="4">
        <v>0</v>
      </c>
      <c r="K156" s="4">
        <f t="shared" si="2"/>
        <v>13992000</v>
      </c>
      <c r="L156" s="4"/>
      <c r="M156" s="4"/>
      <c r="N156" s="5" t="s">
        <v>234</v>
      </c>
    </row>
    <row r="157" spans="1:14" s="15" customFormat="1" ht="31.5" customHeight="1" x14ac:dyDescent="0.25">
      <c r="A157" s="10">
        <v>157</v>
      </c>
      <c r="B157" s="11" t="s">
        <v>2</v>
      </c>
      <c r="C157" s="12" t="s">
        <v>4</v>
      </c>
      <c r="D157" s="13" t="s">
        <v>235</v>
      </c>
      <c r="E157" s="14">
        <v>45439</v>
      </c>
      <c r="F157" s="14">
        <v>45440</v>
      </c>
      <c r="G157" s="14">
        <v>45470</v>
      </c>
      <c r="H157" s="4">
        <v>7245000</v>
      </c>
      <c r="I157" s="9">
        <v>0.1</v>
      </c>
      <c r="J157" s="4">
        <v>0</v>
      </c>
      <c r="K157" s="4">
        <f t="shared" si="2"/>
        <v>7245000</v>
      </c>
      <c r="L157" s="4"/>
      <c r="M157" s="4"/>
      <c r="N157" s="5" t="s">
        <v>236</v>
      </c>
    </row>
    <row r="158" spans="1:14" s="15" customFormat="1" ht="31.5" customHeight="1" x14ac:dyDescent="0.25">
      <c r="A158" s="10">
        <v>158</v>
      </c>
      <c r="B158" s="11" t="s">
        <v>2</v>
      </c>
      <c r="C158" s="12" t="s">
        <v>4</v>
      </c>
      <c r="D158" s="13" t="s">
        <v>237</v>
      </c>
      <c r="E158" s="14">
        <v>45436</v>
      </c>
      <c r="F158" s="14">
        <v>45447</v>
      </c>
      <c r="G158" s="14">
        <v>45497</v>
      </c>
      <c r="H158" s="4">
        <v>10970100</v>
      </c>
      <c r="I158" s="9">
        <v>0</v>
      </c>
      <c r="J158" s="4">
        <v>0</v>
      </c>
      <c r="K158" s="4">
        <f t="shared" si="2"/>
        <v>10970100</v>
      </c>
      <c r="L158" s="4"/>
      <c r="M158" s="4"/>
      <c r="N158" s="5" t="s">
        <v>238</v>
      </c>
    </row>
    <row r="159" spans="1:14" ht="31.5" customHeight="1" x14ac:dyDescent="0.25">
      <c r="D159" s="3" t="s">
        <v>327</v>
      </c>
    </row>
    <row r="160" spans="1:14" ht="31.5" customHeight="1" x14ac:dyDescent="0.25">
      <c r="D160" s="3" t="s">
        <v>327</v>
      </c>
    </row>
    <row r="162" spans="6:7" ht="31.5" customHeight="1" x14ac:dyDescent="0.25">
      <c r="F162" s="8"/>
      <c r="G162" s="8"/>
    </row>
    <row r="163" spans="6:7" ht="31.5" customHeight="1" x14ac:dyDescent="0.25">
      <c r="G163" s="8"/>
    </row>
  </sheetData>
  <autoFilter ref="A1:N160" xr:uid="{00000000-0001-0000-0000-000000000000}"/>
  <dataValidations count="1">
    <dataValidation type="list" allowBlank="1" showInputMessage="1" showErrorMessage="1" sqref="B2:C7 C1" xr:uid="{404145E3-43FE-44B5-88B2-814DFA304D08}">
      <formula1>#REF!</formula1>
    </dataValidation>
  </dataValidations>
  <hyperlinks>
    <hyperlink ref="N39" r:id="rId1" xr:uid="{2028FAA0-B177-4142-8DCB-5E4C40C289F4}"/>
    <hyperlink ref="N40" r:id="rId2" xr:uid="{B7D1ACA7-223C-4EE1-94D0-B980AC823A30}"/>
    <hyperlink ref="N42" r:id="rId3" xr:uid="{22D48306-C0F3-44A6-A087-DFB2F452CA71}"/>
    <hyperlink ref="N43" r:id="rId4" xr:uid="{1028A9D9-627D-447B-80EB-CCC37BBE17F2}"/>
    <hyperlink ref="N44" r:id="rId5" xr:uid="{15482783-FEF2-4615-9929-F0C3039F9CB0}"/>
    <hyperlink ref="N45" r:id="rId6" xr:uid="{F967C41E-C2B2-476C-95F1-7AE25664B6E3}"/>
    <hyperlink ref="N47" r:id="rId7" xr:uid="{CEDB2CB9-6DFA-459F-8323-6A8D6BEAFF48}"/>
    <hyperlink ref="N48" r:id="rId8" xr:uid="{82B33091-0C11-4182-9E32-A97596B7899C}"/>
    <hyperlink ref="N49" r:id="rId9" xr:uid="{279D8D3C-D681-4D6D-A977-9B9A4C3342F5}"/>
    <hyperlink ref="N50" r:id="rId10" xr:uid="{FE13489A-52A4-4F6A-BFA9-612F4961EC5D}"/>
    <hyperlink ref="N51" r:id="rId11" xr:uid="{F203FB9E-B7BB-4438-8BA9-0F405691706B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AC879FA0-B563-40F5-BB27-E4134142A3B9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803C0142-C057-4A60-8F44-3CFB9D3607B3}"/>
    <hyperlink ref="N68" r:id="rId14" xr:uid="{D48604E9-7DC2-48DD-9099-75121C0E6012}"/>
    <hyperlink ref="N55" r:id="rId15" xr:uid="{02C5853F-7989-450F-BD1B-A2A53EE4D8A3}"/>
    <hyperlink ref="N56" r:id="rId16" xr:uid="{FDA4645A-64E4-4189-B3B3-B20CD80D6ED5}"/>
    <hyperlink ref="N57" r:id="rId17" xr:uid="{2D38EC72-A982-457F-85DE-F1EA7D72FA61}"/>
    <hyperlink ref="N58" r:id="rId18" xr:uid="{F24FDC5E-0AD8-44EF-A837-B8A72FD9BA93}"/>
    <hyperlink ref="N59" r:id="rId19" xr:uid="{AA918AF9-932E-4A01-8B24-C30A9B53C5B8}"/>
    <hyperlink ref="N60" r:id="rId20" xr:uid="{6C1A562E-F4F5-43F7-A75E-69A9DE7A51FD}"/>
    <hyperlink ref="N61" r:id="rId21" xr:uid="{E8D3A92B-0FB5-4B50-BBE9-A50C9C3E3097}"/>
    <hyperlink ref="N63" r:id="rId22" xr:uid="{8DD69DFF-84B7-42B0-ACC1-03AB8D6E7A20}"/>
    <hyperlink ref="N64" r:id="rId23" xr:uid="{049E9DA6-337E-4A9D-9FB4-11AD99FBE0C7}"/>
    <hyperlink ref="N65" r:id="rId24" xr:uid="{CD2274AF-59EE-45D9-8323-C064B94C7D82}"/>
    <hyperlink ref="N66" r:id="rId25" xr:uid="{6C2AA367-44A7-4E45-A848-D590538689C6}"/>
    <hyperlink ref="N67" r:id="rId26" xr:uid="{0A683B38-65CB-4D25-A4C7-C12DA21CD588}"/>
    <hyperlink ref="N69" r:id="rId27" xr:uid="{6DBE4B75-099C-4506-A86C-62E071155C9B}"/>
    <hyperlink ref="N70" r:id="rId28" xr:uid="{F6789229-F4B8-4A2F-9751-B7F0AC11343C}"/>
    <hyperlink ref="N71" r:id="rId29" xr:uid="{A5300B50-DB05-4424-A9A4-40D01A06B395}"/>
    <hyperlink ref="N72" r:id="rId30" xr:uid="{E8E4A074-BFEC-4BD0-BBA6-DEE12230A549}"/>
    <hyperlink ref="N54" r:id="rId31" xr:uid="{463DE896-728F-4E04-AD4D-A07B746BA648}"/>
    <hyperlink ref="N53" r:id="rId32" xr:uid="{51249ACA-A417-463A-A4F4-7A8E854B1F91}"/>
    <hyperlink ref="N9" r:id="rId33" xr:uid="{5EAE96A6-E968-4DC4-9C99-34F758FEC9DC}"/>
    <hyperlink ref="N8" r:id="rId34" xr:uid="{8D95718D-D735-4ADC-840D-B315F97C0B85}"/>
    <hyperlink ref="N10" r:id="rId35" xr:uid="{DFB672DB-C106-4D7D-9DCC-F4E39FF3879E}"/>
    <hyperlink ref="N12" r:id="rId36" xr:uid="{3752BAC9-60DC-499F-93EC-FE3B792D31B2}"/>
    <hyperlink ref="N13" r:id="rId37" xr:uid="{4189ABD9-36EF-48B1-B8EF-FB939E3ED090}"/>
    <hyperlink ref="N14" r:id="rId38" xr:uid="{312E9EE6-C187-427E-B1C8-26F0F412DAC1}"/>
    <hyperlink ref="N16" r:id="rId39" xr:uid="{36A06083-1345-4693-A038-3A28E9F29448}"/>
    <hyperlink ref="N17" r:id="rId40" xr:uid="{79866163-B410-445E-BC5B-4F87C53D91A1}"/>
    <hyperlink ref="N18" r:id="rId41" xr:uid="{E5102C06-2972-456B-AB19-F61B938A7BDC}"/>
    <hyperlink ref="N19" r:id="rId42" xr:uid="{6F7B9E85-C8F2-4D8C-A2F0-0498448BA8C9}"/>
    <hyperlink ref="N21" r:id="rId43" xr:uid="{62D72CDA-05BB-4690-8E26-9EC31873C559}"/>
    <hyperlink ref="N22" r:id="rId44" xr:uid="{7AFADD9A-FB6B-45BE-8E4C-A7D814507E14}"/>
    <hyperlink ref="N23" r:id="rId45" xr:uid="{A9C0FEB0-E964-47E0-81B3-97E1851FCA0D}"/>
    <hyperlink ref="N24" r:id="rId46" xr:uid="{4E4371FF-C185-40DF-BFC1-1379EACBAEFB}"/>
    <hyperlink ref="N25" r:id="rId47" xr:uid="{65196050-E84F-4BA4-8717-DBDE8667F2C4}"/>
    <hyperlink ref="N26" r:id="rId48" xr:uid="{90144B02-5A93-4B72-A298-8D087F22641E}"/>
    <hyperlink ref="N20" r:id="rId49" xr:uid="{54BC1B61-1C14-4874-AB52-6D66C8700553}"/>
    <hyperlink ref="N28" r:id="rId50" xr:uid="{42F140B9-E648-4D90-B4ED-C34B2F720A6F}"/>
    <hyperlink ref="N29" r:id="rId51" xr:uid="{B66FD6D4-37D6-4C7E-A7E4-56B70FD064A9}"/>
    <hyperlink ref="N33" r:id="rId52" xr:uid="{A1B26CB8-B825-48CE-96DB-67F339BE1C85}"/>
    <hyperlink ref="N34" r:id="rId53" xr:uid="{3C9BE7E1-D1ED-464D-A894-B66AFA65477F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036FF7D2-5B86-4FA2-8AEE-13F9690C5091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C99AED47-3DC5-44AB-BE3D-AB6B04432575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6FFCAFAB-A4BE-4E2B-BE9B-691005BEC19E}"/>
    <hyperlink ref="N35" r:id="rId57" xr:uid="{C444B319-6922-4A99-A4DF-0C7CC1FC9CCF}"/>
    <hyperlink ref="N36" r:id="rId58" xr:uid="{7D245DA5-B97F-4DC6-93CC-254433604A6C}"/>
    <hyperlink ref="N37" r:id="rId59" xr:uid="{5DA1E413-830C-4685-AA7D-0FFF6CBB148F}"/>
    <hyperlink ref="N3" r:id="rId60" xr:uid="{400DCB25-AA3E-45BA-8E53-CD9095CBFCF4}"/>
    <hyperlink ref="N2" r:id="rId61" xr:uid="{2746E8D2-B899-4400-B0D7-D6B1FB117067}"/>
    <hyperlink ref="N4" r:id="rId62" xr:uid="{3AB885BE-C3F8-437D-82ED-A5396594CB41}"/>
    <hyperlink ref="N7" r:id="rId63" xr:uid="{638E765F-8EA2-4403-8DB6-B0BF958D8533}"/>
    <hyperlink ref="N73" r:id="rId64" xr:uid="{BB2A6340-2F21-475F-BB48-0BC3D204B838}"/>
    <hyperlink ref="N74" r:id="rId65" xr:uid="{7756D8DA-57F5-42DA-A021-951A8371C2E9}"/>
    <hyperlink ref="N75" r:id="rId66" xr:uid="{D610D9CC-A744-400A-97AB-D83BE1FCDF24}"/>
    <hyperlink ref="N76" r:id="rId67" xr:uid="{F6F521F9-9A1E-4193-9484-532915B3014D}"/>
    <hyperlink ref="N77" r:id="rId68" xr:uid="{30F279CD-965E-445D-9D56-F95A9C9B785C}"/>
    <hyperlink ref="N78" r:id="rId69" xr:uid="{79D586BA-76AF-430F-9AE4-82D069928DD5}"/>
    <hyperlink ref="N79" r:id="rId70" xr:uid="{4B520A8F-D96F-46A6-A81C-BBA077C939C1}"/>
    <hyperlink ref="N80" r:id="rId71" xr:uid="{FB60152E-6E95-453C-BF14-A8438848D2EB}"/>
    <hyperlink ref="N81" r:id="rId72" xr:uid="{06DB01FC-CA05-49DD-B385-AC914729A1C0}"/>
    <hyperlink ref="N84" r:id="rId73" xr:uid="{424EB909-DA98-4646-B836-25D58F78D2D4}"/>
    <hyperlink ref="N83" r:id="rId74" xr:uid="{DADF116E-8E98-4D8D-B5F7-3A0557A2B7DF}"/>
    <hyperlink ref="N82" r:id="rId75" xr:uid="{67B4CF2A-3E21-4F96-A7ED-399BAEB87458}"/>
    <hyperlink ref="N85" r:id="rId76" xr:uid="{12276521-E95B-4DB7-873E-E6C2CA34D628}"/>
    <hyperlink ref="N86" r:id="rId77" xr:uid="{57808D23-47B1-4563-AAA9-52D3543EC404}"/>
    <hyperlink ref="N87" r:id="rId78" xr:uid="{D1556AC2-0054-45B4-87BB-907A72052FD9}"/>
    <hyperlink ref="N88" r:id="rId79" xr:uid="{29ED0BD8-1C55-48E5-B89D-A6BAA42C8909}"/>
    <hyperlink ref="N89" r:id="rId80" xr:uid="{C62C3037-2E73-4B20-9E71-A4ADD824F0B0}"/>
    <hyperlink ref="N91" r:id="rId81" xr:uid="{90BEF731-9CD0-45C7-860E-E23FE7EEF29A}"/>
    <hyperlink ref="N92" r:id="rId82" xr:uid="{F163CFD5-5F4B-43FB-B6A9-B5731BBCBF3F}"/>
    <hyperlink ref="N93" r:id="rId83" xr:uid="{B3EC02BB-235B-44F8-BC0A-CB9215769CFF}"/>
    <hyperlink ref="N94" r:id="rId84" xr:uid="{06D190D1-3C8A-456A-B961-ECA6206A02AC}"/>
    <hyperlink ref="N95" r:id="rId85" xr:uid="{E4707B90-AF44-4F8C-AA6D-7126540F7058}"/>
    <hyperlink ref="N96" r:id="rId86" xr:uid="{ACED9715-369F-4C79-9600-F88686BD5233}"/>
    <hyperlink ref="N97" r:id="rId87" xr:uid="{82E2B2D8-DE2D-43C9-B743-DDE694A8A277}"/>
    <hyperlink ref="N98" r:id="rId88" xr:uid="{6576EFE9-3AB3-4712-A6DE-3DF52F47E23C}"/>
    <hyperlink ref="N99" r:id="rId89" xr:uid="{1491B51A-93DA-4B01-8729-1BF7241FA422}"/>
    <hyperlink ref="N100" r:id="rId90" xr:uid="{F09B6297-AC16-4280-A919-B71623CDD5B1}"/>
    <hyperlink ref="N101" r:id="rId91" xr:uid="{4581FB51-F016-4E16-BB50-F52B37985FF0}"/>
    <hyperlink ref="N102" r:id="rId92" xr:uid="{01907EBE-1F46-409F-9317-4D3D59F966E6}"/>
    <hyperlink ref="N103" r:id="rId93" xr:uid="{B6373C11-9A64-4DFF-A60F-D0CCEA4D1DBF}"/>
    <hyperlink ref="N104" r:id="rId94" xr:uid="{890F395A-80FF-4AF3-AADA-4CCDFB571576}"/>
    <hyperlink ref="N105" r:id="rId95" xr:uid="{10000440-AAA4-46D4-BF5E-4ACFFA06ADA5}"/>
    <hyperlink ref="N106" r:id="rId96" xr:uid="{CB3684E5-A2AA-4FD8-A96A-0686DEE1EAD9}"/>
    <hyperlink ref="N108" r:id="rId97" xr:uid="{56D7F0EE-7E59-4061-A2F6-2A1CD8883995}"/>
    <hyperlink ref="N109" r:id="rId98" xr:uid="{04B194AB-35C0-4B1A-8883-DDAB1F2EB2AD}"/>
    <hyperlink ref="N110" r:id="rId99" xr:uid="{FD33D158-B8B2-4FA1-9086-5354DE161F86}"/>
    <hyperlink ref="N111" r:id="rId100" xr:uid="{2F80F7D0-D748-4F41-834C-BF145E849EF1}"/>
    <hyperlink ref="N112" r:id="rId101" xr:uid="{CDC154C1-C5FF-4D42-91B5-475E42340F40}"/>
    <hyperlink ref="N113" r:id="rId102" xr:uid="{B86AB843-866D-4F47-8D6F-7DCAD5F0A53C}"/>
    <hyperlink ref="N114" r:id="rId103" xr:uid="{480561B2-96EC-41C7-9492-FC0F4060E81C}"/>
    <hyperlink ref="N115" r:id="rId104" xr:uid="{E392EAD0-D20D-44BD-80A0-1943A78192EE}"/>
    <hyperlink ref="N116" r:id="rId105" xr:uid="{14D21A99-E3B5-415E-9B11-6A38ECFE69F3}"/>
    <hyperlink ref="N117" r:id="rId106" xr:uid="{95071185-9418-4AD9-91C4-65146158DB60}"/>
    <hyperlink ref="N118" r:id="rId107" xr:uid="{087ED164-C83C-488B-A311-53F950928F9B}"/>
    <hyperlink ref="N119" r:id="rId108" xr:uid="{145D0DA2-0E2D-4AD4-82DF-57EF22BC40EB}"/>
    <hyperlink ref="N123" r:id="rId109" xr:uid="{3180BFD8-B417-4A6C-87BB-5A99FD5F3095}"/>
    <hyperlink ref="N125" r:id="rId110" xr:uid="{ECB26D11-D9E7-4D9F-BB85-7D2F25CF4B5A}"/>
    <hyperlink ref="N121" r:id="rId111" xr:uid="{156501D9-A5FD-45F6-B41D-14F28A100B02}"/>
    <hyperlink ref="N122" r:id="rId112" xr:uid="{9FC6B9D3-D39B-406D-BA37-C0FEBADE3995}"/>
    <hyperlink ref="N129" r:id="rId113" xr:uid="{33C76CC5-0D30-44F9-A661-6D46837BA40B}"/>
    <hyperlink ref="N128" r:id="rId114" xr:uid="{BDB1DE3C-69BC-4849-8CC9-5AD4FC41CA01}"/>
    <hyperlink ref="N127" r:id="rId115" xr:uid="{E5E88DB9-A7C4-4DA5-9CA5-A0F52558C260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E77227B3-D467-4D44-BA1B-7A3287DF07C2}"/>
    <hyperlink ref="N107" r:id="rId117" xr:uid="{FD5350AA-F9E3-434A-872D-8E5AFD799116}"/>
    <hyperlink ref="N90" r:id="rId118" xr:uid="{31535C9F-909C-4787-9328-19EB44C9CA97}"/>
    <hyperlink ref="N126" r:id="rId119" xr:uid="{AB6B206F-D451-48DA-A627-287A61FC335F}"/>
    <hyperlink ref="N130" r:id="rId120" xr:uid="{C200D94D-1F43-402E-91F3-0F7C7AB8AEDA}"/>
    <hyperlink ref="N131" r:id="rId121" xr:uid="{9793156E-7C9F-49E6-8851-5927529A1818}"/>
    <hyperlink ref="N132" r:id="rId122" xr:uid="{13D1ECDB-B026-446D-BFBC-E03BEF22AF65}"/>
    <hyperlink ref="N133" r:id="rId123" xr:uid="{419630C5-F7FF-4777-A4DB-E9479B9E5AB8}"/>
    <hyperlink ref="N134" r:id="rId124" xr:uid="{754C45E8-3AF2-4086-9D97-869CC75124E8}"/>
    <hyperlink ref="N135" r:id="rId125" xr:uid="{A3E3C7B0-09E0-4913-BE88-54C8FDC82C3B}"/>
    <hyperlink ref="N136" r:id="rId126" xr:uid="{0ABBB185-FEA7-4AC0-87A0-58D8DF1FC094}"/>
    <hyperlink ref="N137" r:id="rId127" xr:uid="{2D952A55-E14C-47AA-BC17-C0EFAD9796A5}"/>
    <hyperlink ref="N138" r:id="rId128" xr:uid="{9C138578-1531-4485-B226-402E5B26D144}"/>
    <hyperlink ref="N139" r:id="rId129" xr:uid="{113937C2-F1D1-4F35-8E85-4C051AB2EBB7}"/>
    <hyperlink ref="N140" r:id="rId130" xr:uid="{58CE2040-A8CF-4364-B146-4357BA477861}"/>
    <hyperlink ref="N141" r:id="rId131" xr:uid="{D9104C37-627E-4F6A-9971-DBA7B1CD03EC}"/>
    <hyperlink ref="N142" r:id="rId132" xr:uid="{D224542E-F90F-436E-8DA7-F965AF965E68}"/>
    <hyperlink ref="N143" r:id="rId133" xr:uid="{85FEF8FF-9B5B-4FAC-8999-199A472524CE}"/>
    <hyperlink ref="N144" r:id="rId134" xr:uid="{512241A3-8206-46EE-99AC-6BCB41F6AB68}"/>
    <hyperlink ref="N146" r:id="rId135" xr:uid="{6B3BDD91-058B-4C9C-AD63-1C76B5E3B0C6}"/>
    <hyperlink ref="N147" r:id="rId136" xr:uid="{FF8B5D68-825E-48FD-86A3-27DE912360E2}"/>
    <hyperlink ref="N148" r:id="rId137" xr:uid="{601BD6D0-996C-4841-97B6-2E5F416FE6BA}"/>
    <hyperlink ref="N150" r:id="rId138" xr:uid="{1D860BF6-9027-479E-A98D-3E7025C21B21}"/>
    <hyperlink ref="N151" r:id="rId139" xr:uid="{1142C115-EDE3-413A-AF0E-C2D4E26FFF4D}"/>
    <hyperlink ref="N152" r:id="rId140" xr:uid="{FFE9AEFE-BB46-4EC0-9F39-5F93028705AC}"/>
    <hyperlink ref="N153" r:id="rId141" xr:uid="{31F1F725-3D33-4C90-AA3A-834AC7409382}"/>
    <hyperlink ref="N154" r:id="rId142" xr:uid="{0131F91F-DF60-4A66-B87A-6170B9A15428}"/>
    <hyperlink ref="N155" r:id="rId143" xr:uid="{2F602BD2-B64D-4BD8-81CF-7561B74BDCCF}"/>
    <hyperlink ref="N156" r:id="rId144" xr:uid="{AE98D8D6-A576-446D-9A5E-89E2523D4871}"/>
    <hyperlink ref="N157" r:id="rId145" xr:uid="{715E6E8C-F7EB-4C5A-B653-F85AA3DE60ED}"/>
    <hyperlink ref="N158" r:id="rId146" xr:uid="{8ED7B0A8-8DAA-4104-A34E-D8731EFA3898}"/>
    <hyperlink ref="N15" r:id="rId147" xr:uid="{27C8433D-879A-45E6-B12F-54D7EE659180}"/>
    <hyperlink ref="N27" r:id="rId148" xr:uid="{88F1522C-885B-4EED-BFF7-47E445CFC668}"/>
    <hyperlink ref="N38" r:id="rId149" xr:uid="{517E3B5E-D057-4C0E-84BF-E9E64B6EB1CD}"/>
    <hyperlink ref="N52" r:id="rId150" xr:uid="{F2327A07-D64D-49BB-B227-8D711B3C53B4}"/>
    <hyperlink ref="N149" r:id="rId151" xr:uid="{6EA862FA-17F2-4478-92C1-10208A23D021}"/>
    <hyperlink ref="N6" r:id="rId152" xr:uid="{23A30AB8-AFB7-42CC-87B2-4D2B2F834E8F}"/>
  </hyperlinks>
  <pageMargins left="0.7" right="0.7" top="0.75" bottom="0.75" header="0.3" footer="0.3"/>
  <pageSetup orientation="portrait" r:id="rId1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Deisy Johanna Parra Sanchez</dc:creator>
  <cp:lastModifiedBy>idiger65</cp:lastModifiedBy>
  <dcterms:created xsi:type="dcterms:W3CDTF">2024-04-24T22:39:29Z</dcterms:created>
  <dcterms:modified xsi:type="dcterms:W3CDTF">2024-07-30T13:46:15Z</dcterms:modified>
</cp:coreProperties>
</file>