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IDIGER\OAP\MAPAS_RIESGO\MAPA DE RIESGOS 2025\"/>
    </mc:Choice>
  </mc:AlternateContent>
  <xr:revisionPtr revIDLastSave="0" documentId="13_ncr:1_{43C82508-7767-42AC-86A9-0AEA4D39673E}" xr6:coauthVersionLast="47" xr6:coauthVersionMax="47" xr10:uidLastSave="{00000000-0000-0000-0000-000000000000}"/>
  <bookViews>
    <workbookView xWindow="-96" yWindow="-96" windowWidth="19392" windowHeight="10392" tabRatio="769" xr2:uid="{00000000-000D-0000-FFFF-FFFF00000000}"/>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_xlnm.Print_Area" localSheetId="0">'1. Punto de Partida'!$A$1:$L$58</definedName>
    <definedName name="_xlnm.Print_Area" localSheetId="1">'2. Identificación del Riesgo'!$A$1:$AJ$68</definedName>
    <definedName name="_xlnm.Print_Area" localSheetId="8">'9. Seguimiento Consolidado'!$A$1:$V$71</definedName>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1" l="1"/>
  <c r="K15" i="6"/>
  <c r="H9" i="1"/>
  <c r="K24" i="6"/>
  <c r="K30" i="6" l="1"/>
  <c r="K21" i="6"/>
  <c r="C24" i="4"/>
  <c r="AQ27" i="1"/>
  <c r="C15" i="4"/>
  <c r="D9" i="4"/>
  <c r="C9" i="4"/>
  <c r="K12" i="7" l="1"/>
  <c r="K9" i="7"/>
  <c r="T13" i="11" l="1"/>
  <c r="U13" i="11" s="1"/>
  <c r="K14" i="11"/>
  <c r="S13" i="11" l="1"/>
  <c r="B33" i="7" l="1"/>
  <c r="B36" i="7"/>
  <c r="B39" i="7"/>
  <c r="B12" i="7"/>
  <c r="B12" i="6" s="1"/>
  <c r="B15" i="7"/>
  <c r="B15" i="6" s="1"/>
  <c r="B18" i="7"/>
  <c r="B18" i="9" s="1"/>
  <c r="B21" i="7"/>
  <c r="B24" i="7"/>
  <c r="B27" i="7"/>
  <c r="B30" i="7"/>
  <c r="B30" i="1" s="1"/>
  <c r="E9" i="9"/>
  <c r="E12" i="9"/>
  <c r="M18" i="6"/>
  <c r="G9" i="1"/>
  <c r="D66" i="11"/>
  <c r="AC66" i="11" s="1"/>
  <c r="C66" i="11"/>
  <c r="B66" i="11"/>
  <c r="D63" i="11"/>
  <c r="AC63" i="11" s="1"/>
  <c r="C63" i="11"/>
  <c r="B63" i="11"/>
  <c r="D60" i="11"/>
  <c r="AC60" i="11" s="1"/>
  <c r="C60" i="11"/>
  <c r="B60" i="11"/>
  <c r="D57" i="11"/>
  <c r="AC57" i="11" s="1"/>
  <c r="C57" i="11"/>
  <c r="B57" i="11"/>
  <c r="D54" i="11"/>
  <c r="AC54" i="11" s="1"/>
  <c r="C54" i="11"/>
  <c r="B54" i="11"/>
  <c r="D51" i="11"/>
  <c r="AC51" i="11" s="1"/>
  <c r="C51" i="11"/>
  <c r="B51" i="11"/>
  <c r="D48" i="11"/>
  <c r="AC48" i="11" s="1"/>
  <c r="C48" i="11"/>
  <c r="B48" i="11"/>
  <c r="D45" i="11"/>
  <c r="AC45" i="11" s="1"/>
  <c r="C45" i="11"/>
  <c r="B45" i="11"/>
  <c r="D42" i="11"/>
  <c r="AC42" i="11" s="1"/>
  <c r="C42" i="11"/>
  <c r="B42" i="11"/>
  <c r="D39" i="11"/>
  <c r="AC39" i="11" s="1"/>
  <c r="C39" i="11"/>
  <c r="B39" i="11"/>
  <c r="D36" i="11"/>
  <c r="AC36" i="11" s="1"/>
  <c r="C36" i="11"/>
  <c r="B36" i="11"/>
  <c r="D33" i="11"/>
  <c r="AC33" i="11" s="1"/>
  <c r="C33" i="11"/>
  <c r="B33" i="11"/>
  <c r="D30" i="11"/>
  <c r="AC30" i="11" s="1"/>
  <c r="C30" i="11"/>
  <c r="B30" i="11"/>
  <c r="D27" i="11"/>
  <c r="AC27" i="11" s="1"/>
  <c r="C27" i="11"/>
  <c r="B27" i="11"/>
  <c r="D24" i="11"/>
  <c r="AC24" i="11" s="1"/>
  <c r="C24" i="11"/>
  <c r="B24" i="11"/>
  <c r="D21" i="11"/>
  <c r="AC21" i="11" s="1"/>
  <c r="C21" i="11"/>
  <c r="D18" i="11"/>
  <c r="C18" i="11"/>
  <c r="D15" i="11"/>
  <c r="AC15" i="11" s="1"/>
  <c r="C15" i="11"/>
  <c r="B15" i="11"/>
  <c r="D12" i="11"/>
  <c r="AC12" i="11" s="1"/>
  <c r="C12" i="11"/>
  <c r="B12" i="11"/>
  <c r="D9" i="11"/>
  <c r="AC9" i="11" s="1"/>
  <c r="C9" i="11"/>
  <c r="E39" i="9"/>
  <c r="E66" i="9"/>
  <c r="D66" i="9"/>
  <c r="C66" i="9"/>
  <c r="B66" i="9"/>
  <c r="E63" i="9"/>
  <c r="D63" i="9"/>
  <c r="C63" i="9"/>
  <c r="B63" i="9"/>
  <c r="E60" i="9"/>
  <c r="D60" i="9"/>
  <c r="C60" i="9"/>
  <c r="B60" i="9"/>
  <c r="E57" i="9"/>
  <c r="D57" i="9"/>
  <c r="C57" i="9"/>
  <c r="B57" i="9"/>
  <c r="E54" i="9"/>
  <c r="D54" i="9"/>
  <c r="C54" i="9"/>
  <c r="B54" i="9"/>
  <c r="E51" i="9"/>
  <c r="D51" i="9"/>
  <c r="C51" i="9"/>
  <c r="B51" i="9"/>
  <c r="E48" i="9"/>
  <c r="D48" i="9"/>
  <c r="C48" i="9"/>
  <c r="B48" i="9"/>
  <c r="E45" i="9"/>
  <c r="D45" i="9"/>
  <c r="C45" i="9"/>
  <c r="B45" i="9"/>
  <c r="E42" i="9"/>
  <c r="D42" i="9"/>
  <c r="C42" i="9"/>
  <c r="B42" i="9"/>
  <c r="D39" i="9"/>
  <c r="C39" i="9"/>
  <c r="B39" i="9"/>
  <c r="E36" i="9"/>
  <c r="D36" i="9"/>
  <c r="C36" i="9"/>
  <c r="B36" i="9"/>
  <c r="E33" i="9"/>
  <c r="D33" i="9"/>
  <c r="C33" i="9"/>
  <c r="B33" i="9"/>
  <c r="E30" i="9"/>
  <c r="D30" i="9"/>
  <c r="C30" i="9"/>
  <c r="B30" i="9"/>
  <c r="E27" i="9"/>
  <c r="D27" i="9"/>
  <c r="C27" i="9"/>
  <c r="B27" i="9"/>
  <c r="E24" i="9"/>
  <c r="D24" i="9"/>
  <c r="C24" i="9"/>
  <c r="B24" i="9"/>
  <c r="E21" i="9"/>
  <c r="D21" i="9"/>
  <c r="C21" i="9"/>
  <c r="E18" i="9"/>
  <c r="D18" i="9"/>
  <c r="C18" i="9"/>
  <c r="E15" i="9"/>
  <c r="D15" i="9"/>
  <c r="C15" i="9"/>
  <c r="B15" i="9"/>
  <c r="D12" i="9"/>
  <c r="C12" i="9"/>
  <c r="B12" i="9"/>
  <c r="D9" i="9"/>
  <c r="C9" i="9"/>
  <c r="D24" i="6"/>
  <c r="B9" i="10"/>
  <c r="G66" i="10"/>
  <c r="F66" i="10"/>
  <c r="E66" i="10"/>
  <c r="D66" i="10"/>
  <c r="C66" i="10"/>
  <c r="B66" i="10"/>
  <c r="G63" i="10"/>
  <c r="F63" i="10"/>
  <c r="E63" i="10"/>
  <c r="D63" i="10"/>
  <c r="C63" i="10"/>
  <c r="B63" i="10"/>
  <c r="G60" i="10"/>
  <c r="F60" i="10"/>
  <c r="E60" i="10"/>
  <c r="D60" i="10"/>
  <c r="C60" i="10"/>
  <c r="B60" i="10"/>
  <c r="G57" i="10"/>
  <c r="F57" i="10"/>
  <c r="E57" i="10"/>
  <c r="D57" i="10"/>
  <c r="C57" i="10"/>
  <c r="B57" i="10"/>
  <c r="G54" i="10"/>
  <c r="F54" i="10"/>
  <c r="E54" i="10"/>
  <c r="D54" i="10"/>
  <c r="C54" i="10"/>
  <c r="B54" i="10"/>
  <c r="G51" i="10"/>
  <c r="F51" i="10"/>
  <c r="E51" i="10"/>
  <c r="D51" i="10"/>
  <c r="C51" i="10"/>
  <c r="B51" i="10"/>
  <c r="G48" i="10"/>
  <c r="F48" i="10"/>
  <c r="E48" i="10"/>
  <c r="D48" i="10"/>
  <c r="C48" i="10"/>
  <c r="B48" i="10"/>
  <c r="G45" i="10"/>
  <c r="F45" i="10"/>
  <c r="E45" i="10"/>
  <c r="D45" i="10"/>
  <c r="C45" i="10"/>
  <c r="B45" i="10"/>
  <c r="G42" i="10"/>
  <c r="F42" i="10"/>
  <c r="E42" i="10"/>
  <c r="D42" i="10"/>
  <c r="C42" i="10"/>
  <c r="B42" i="10"/>
  <c r="G39" i="10"/>
  <c r="F39" i="10"/>
  <c r="E39" i="10"/>
  <c r="D39" i="10"/>
  <c r="C39" i="10"/>
  <c r="B39" i="10"/>
  <c r="G36" i="10"/>
  <c r="F36" i="10"/>
  <c r="E36" i="10"/>
  <c r="D36" i="10"/>
  <c r="C36" i="10"/>
  <c r="B36" i="10"/>
  <c r="G33" i="10"/>
  <c r="F33" i="10"/>
  <c r="E33" i="10"/>
  <c r="D33" i="10"/>
  <c r="C33" i="10"/>
  <c r="B33" i="10"/>
  <c r="G30" i="10"/>
  <c r="F30" i="10"/>
  <c r="E30" i="10"/>
  <c r="D30" i="10"/>
  <c r="C30" i="10"/>
  <c r="B30" i="10"/>
  <c r="G27" i="10"/>
  <c r="F27" i="10"/>
  <c r="E27" i="10"/>
  <c r="D27" i="10"/>
  <c r="C27" i="10"/>
  <c r="B27" i="10"/>
  <c r="G24" i="10"/>
  <c r="F24" i="10"/>
  <c r="E24" i="10"/>
  <c r="D24" i="10"/>
  <c r="C24" i="10"/>
  <c r="B24" i="10"/>
  <c r="G21" i="10"/>
  <c r="F21" i="10"/>
  <c r="E21" i="10"/>
  <c r="D21" i="10"/>
  <c r="C21" i="10"/>
  <c r="B21" i="10"/>
  <c r="G18" i="10"/>
  <c r="F18" i="10"/>
  <c r="E18" i="10"/>
  <c r="D18" i="10"/>
  <c r="C18" i="10"/>
  <c r="B18" i="10"/>
  <c r="F15" i="10"/>
  <c r="E15" i="10"/>
  <c r="D15" i="10"/>
  <c r="C15" i="10"/>
  <c r="F12" i="10"/>
  <c r="E12" i="10"/>
  <c r="D12" i="10"/>
  <c r="C12" i="10"/>
  <c r="F9" i="10"/>
  <c r="E9" i="10"/>
  <c r="D9" i="10"/>
  <c r="C9" i="10"/>
  <c r="C66" i="6"/>
  <c r="B66" i="6"/>
  <c r="C63" i="6"/>
  <c r="B63" i="6"/>
  <c r="C60" i="6"/>
  <c r="B60" i="6"/>
  <c r="C57" i="6"/>
  <c r="B57" i="6"/>
  <c r="C54" i="6"/>
  <c r="B54" i="6"/>
  <c r="C51" i="6"/>
  <c r="B51" i="6"/>
  <c r="C48" i="6"/>
  <c r="B48" i="6"/>
  <c r="C45" i="6"/>
  <c r="B45" i="6"/>
  <c r="C42" i="6"/>
  <c r="B42" i="6"/>
  <c r="C39" i="6"/>
  <c r="B39" i="6"/>
  <c r="C36" i="6"/>
  <c r="B36" i="6"/>
  <c r="C33" i="6"/>
  <c r="B33" i="6"/>
  <c r="C30" i="6"/>
  <c r="C27" i="6"/>
  <c r="B27" i="6"/>
  <c r="C24" i="6"/>
  <c r="B24" i="6"/>
  <c r="C21" i="6"/>
  <c r="B21" i="6"/>
  <c r="C18" i="6"/>
  <c r="C15" i="6"/>
  <c r="C12" i="6"/>
  <c r="C9" i="6"/>
  <c r="D9" i="6"/>
  <c r="D66" i="6"/>
  <c r="D63" i="6"/>
  <c r="D60" i="6"/>
  <c r="D57" i="6"/>
  <c r="D54" i="6"/>
  <c r="D51" i="6"/>
  <c r="D48" i="6"/>
  <c r="D45" i="6"/>
  <c r="D42" i="6"/>
  <c r="D39" i="6"/>
  <c r="D36" i="6"/>
  <c r="D33" i="6"/>
  <c r="D30" i="6"/>
  <c r="D27" i="6"/>
  <c r="D21" i="6"/>
  <c r="D18" i="6"/>
  <c r="D15" i="6"/>
  <c r="D12" i="6"/>
  <c r="N66" i="7"/>
  <c r="N63" i="7"/>
  <c r="N60" i="7"/>
  <c r="N57" i="7"/>
  <c r="N54" i="7"/>
  <c r="N51" i="7"/>
  <c r="N48" i="7"/>
  <c r="N45" i="7"/>
  <c r="N42" i="7"/>
  <c r="N39" i="7"/>
  <c r="N36" i="7"/>
  <c r="N33" i="7"/>
  <c r="N30" i="7"/>
  <c r="N27" i="7"/>
  <c r="N24" i="7"/>
  <c r="N15" i="7"/>
  <c r="G15" i="10" s="1"/>
  <c r="M69" i="4"/>
  <c r="K69" i="4"/>
  <c r="G69" i="4"/>
  <c r="U66" i="7"/>
  <c r="U63" i="7"/>
  <c r="U60" i="7"/>
  <c r="U57" i="7"/>
  <c r="U54" i="7"/>
  <c r="U51" i="7"/>
  <c r="U48" i="7"/>
  <c r="U45" i="7"/>
  <c r="U42" i="7"/>
  <c r="U39" i="7"/>
  <c r="U36" i="7"/>
  <c r="U33" i="7"/>
  <c r="U30" i="7"/>
  <c r="U27" i="7"/>
  <c r="U24" i="7"/>
  <c r="U21" i="7"/>
  <c r="U18" i="7"/>
  <c r="U15" i="7"/>
  <c r="U12" i="7"/>
  <c r="C10" i="5"/>
  <c r="L66" i="14"/>
  <c r="L63" i="14"/>
  <c r="L60" i="14"/>
  <c r="L57" i="14"/>
  <c r="L54" i="14"/>
  <c r="L51" i="14"/>
  <c r="L48" i="14"/>
  <c r="L45" i="14"/>
  <c r="L42" i="14"/>
  <c r="L39" i="14"/>
  <c r="L36" i="14"/>
  <c r="L33" i="14"/>
  <c r="L30" i="14"/>
  <c r="L27" i="14"/>
  <c r="L24" i="14"/>
  <c r="L21" i="14"/>
  <c r="L18" i="14"/>
  <c r="L15" i="14"/>
  <c r="L12" i="14"/>
  <c r="L9" i="14"/>
  <c r="I66" i="14"/>
  <c r="I63" i="14"/>
  <c r="I60" i="14"/>
  <c r="I57" i="14"/>
  <c r="I54" i="14"/>
  <c r="I51" i="14"/>
  <c r="I48" i="14"/>
  <c r="I45" i="14"/>
  <c r="I42" i="14"/>
  <c r="I39" i="14"/>
  <c r="I36" i="14"/>
  <c r="I33" i="14"/>
  <c r="I30" i="14"/>
  <c r="I27" i="14"/>
  <c r="I24" i="14"/>
  <c r="I21" i="14"/>
  <c r="I18" i="14"/>
  <c r="I15" i="14"/>
  <c r="I12" i="14"/>
  <c r="I9" i="14"/>
  <c r="F66" i="14"/>
  <c r="F63" i="14"/>
  <c r="F60" i="14"/>
  <c r="F57" i="14"/>
  <c r="F54" i="14"/>
  <c r="F51" i="14"/>
  <c r="F48" i="14"/>
  <c r="F45" i="14"/>
  <c r="F42" i="14"/>
  <c r="F39" i="14"/>
  <c r="F36" i="14"/>
  <c r="F33" i="14"/>
  <c r="F30" i="14"/>
  <c r="F27" i="14"/>
  <c r="F24" i="14"/>
  <c r="F21" i="14"/>
  <c r="F18" i="14"/>
  <c r="F15" i="14"/>
  <c r="F12" i="14"/>
  <c r="F9" i="14"/>
  <c r="K10" i="11"/>
  <c r="K11" i="11"/>
  <c r="K12" i="11"/>
  <c r="K13" i="11"/>
  <c r="K15" i="11"/>
  <c r="K16" i="11"/>
  <c r="K17"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B18" i="11" l="1"/>
  <c r="B30" i="6"/>
  <c r="M60" i="1"/>
  <c r="M63" i="1"/>
  <c r="M66" i="1"/>
  <c r="M54" i="1"/>
  <c r="M57" i="1"/>
  <c r="M48" i="1"/>
  <c r="M51" i="1"/>
  <c r="M45" i="1"/>
  <c r="M39" i="1"/>
  <c r="M42" i="1"/>
  <c r="M33" i="1"/>
  <c r="M36" i="1"/>
  <c r="M27" i="1"/>
  <c r="M30" i="1"/>
  <c r="M21" i="1"/>
  <c r="M24" i="1"/>
  <c r="M18" i="1"/>
  <c r="M12" i="1"/>
  <c r="M15" i="1"/>
  <c r="M9" i="1"/>
  <c r="L69" i="14" l="1"/>
  <c r="L71" i="14" s="1"/>
  <c r="I69" i="14"/>
  <c r="I71" i="14" s="1"/>
  <c r="E12" i="14"/>
  <c r="E15" i="14"/>
  <c r="E18" i="14"/>
  <c r="E21" i="14"/>
  <c r="E24" i="14"/>
  <c r="E27" i="14"/>
  <c r="E30" i="14"/>
  <c r="E33" i="14"/>
  <c r="E36" i="14"/>
  <c r="E39" i="14"/>
  <c r="E42" i="14"/>
  <c r="E45" i="14"/>
  <c r="E48" i="14"/>
  <c r="E51" i="14"/>
  <c r="E54" i="14"/>
  <c r="E57" i="14"/>
  <c r="E60" i="14"/>
  <c r="E63" i="14"/>
  <c r="E66" i="14"/>
  <c r="AC69" i="4"/>
  <c r="T69" i="4"/>
  <c r="F69" i="14" l="1"/>
  <c r="F71" i="14" s="1"/>
  <c r="K9" i="6"/>
  <c r="Q9" i="1" s="1"/>
  <c r="K9" i="11"/>
  <c r="B18" i="6" l="1"/>
  <c r="B15" i="10"/>
  <c r="B12" i="10"/>
  <c r="B21" i="11" l="1"/>
  <c r="B21" i="9"/>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29" i="6"/>
  <c r="K28" i="6"/>
  <c r="K27" i="6"/>
  <c r="K26" i="6"/>
  <c r="K25" i="6"/>
  <c r="K23" i="6"/>
  <c r="K22" i="6"/>
  <c r="K20" i="6"/>
  <c r="K19" i="6"/>
  <c r="K18" i="6"/>
  <c r="K17" i="6"/>
  <c r="K16" i="6"/>
  <c r="K14" i="6"/>
  <c r="K13" i="6"/>
  <c r="K12" i="6"/>
  <c r="K11" i="6"/>
  <c r="K10" i="6"/>
  <c r="Y66" i="9" l="1"/>
  <c r="Z66" i="9" s="1"/>
  <c r="Y63" i="9"/>
  <c r="Z63" i="9" s="1"/>
  <c r="Y60" i="9"/>
  <c r="Z60" i="9" s="1"/>
  <c r="Y57" i="9"/>
  <c r="Z57" i="9" s="1"/>
  <c r="Y54" i="9"/>
  <c r="Z54" i="9" s="1"/>
  <c r="Y51" i="9"/>
  <c r="Z51" i="9" s="1"/>
  <c r="Y48" i="9"/>
  <c r="Z48" i="9" s="1"/>
  <c r="Y45" i="9"/>
  <c r="Z45" i="9" s="1"/>
  <c r="Y42" i="9"/>
  <c r="Z42" i="9" s="1"/>
  <c r="Y39" i="9"/>
  <c r="Z39" i="9" s="1"/>
  <c r="Y36" i="9"/>
  <c r="Z36" i="9" s="1"/>
  <c r="Y33" i="9"/>
  <c r="Z33" i="9" s="1"/>
  <c r="Y30" i="9"/>
  <c r="Z30" i="9" s="1"/>
  <c r="Y27" i="9"/>
  <c r="Z27" i="9" s="1"/>
  <c r="Y24" i="9"/>
  <c r="Z24" i="9" s="1"/>
  <c r="Y21" i="9"/>
  <c r="Y18" i="9"/>
  <c r="Z18" i="9" s="1"/>
  <c r="N18" i="7" s="1"/>
  <c r="Y15" i="9"/>
  <c r="Z15" i="9" s="1"/>
  <c r="Y12" i="9"/>
  <c r="Z12" i="9" s="1"/>
  <c r="N12" i="7" s="1"/>
  <c r="G12" i="10" s="1"/>
  <c r="N21" i="7" l="1"/>
  <c r="Z21" i="9"/>
  <c r="AQ66" i="1"/>
  <c r="AQ63" i="1"/>
  <c r="AQ60" i="1"/>
  <c r="AQ57" i="1"/>
  <c r="AQ54" i="1"/>
  <c r="AQ51" i="1"/>
  <c r="AQ48" i="1"/>
  <c r="AQ45" i="1"/>
  <c r="AQ42" i="1"/>
  <c r="AQ39" i="1"/>
  <c r="AQ36" i="1"/>
  <c r="AQ33" i="1"/>
  <c r="AQ30" i="1"/>
  <c r="AQ24" i="1"/>
  <c r="AQ21" i="1"/>
  <c r="AQ18" i="1"/>
  <c r="AQ15" i="1"/>
  <c r="AQ12" i="1"/>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9" i="6"/>
  <c r="U9" i="7" l="1"/>
  <c r="T14" i="11" l="1"/>
  <c r="S14" i="11" s="1"/>
  <c r="C66" i="1" l="1"/>
  <c r="C63" i="1"/>
  <c r="C60" i="1"/>
  <c r="C57" i="1"/>
  <c r="C54" i="1"/>
  <c r="C51" i="1"/>
  <c r="C48" i="1"/>
  <c r="C45" i="1"/>
  <c r="C42" i="1"/>
  <c r="C39" i="1"/>
  <c r="C36" i="1"/>
  <c r="C33" i="1"/>
  <c r="C30" i="1"/>
  <c r="C27" i="1"/>
  <c r="C24" i="1"/>
  <c r="C21" i="1"/>
  <c r="C18" i="1"/>
  <c r="C15" i="1"/>
  <c r="C12" i="1"/>
  <c r="C9" i="1"/>
  <c r="M68" i="6"/>
  <c r="W68" i="6" s="1"/>
  <c r="Y68" i="6" s="1"/>
  <c r="M67" i="6"/>
  <c r="V67" i="6" s="1"/>
  <c r="X67" i="6" s="1"/>
  <c r="M65" i="6"/>
  <c r="V65" i="6" s="1"/>
  <c r="X65" i="6" s="1"/>
  <c r="M64" i="6"/>
  <c r="W64" i="6" s="1"/>
  <c r="Y64" i="6" s="1"/>
  <c r="M62" i="6"/>
  <c r="W62" i="6" s="1"/>
  <c r="Y62" i="6" s="1"/>
  <c r="M61" i="6"/>
  <c r="W61" i="6" s="1"/>
  <c r="Y61" i="6" s="1"/>
  <c r="M59" i="6"/>
  <c r="W59" i="6" s="1"/>
  <c r="Y59" i="6" s="1"/>
  <c r="M58" i="6"/>
  <c r="W58" i="6" s="1"/>
  <c r="Y58" i="6" s="1"/>
  <c r="M56" i="6"/>
  <c r="W56" i="6" s="1"/>
  <c r="Y56" i="6" s="1"/>
  <c r="M55" i="6"/>
  <c r="V55" i="6" s="1"/>
  <c r="X55" i="6" s="1"/>
  <c r="M53" i="6"/>
  <c r="W53" i="6" s="1"/>
  <c r="Y53" i="6" s="1"/>
  <c r="M52" i="6"/>
  <c r="W52" i="6" s="1"/>
  <c r="Y52" i="6" s="1"/>
  <c r="M50" i="6"/>
  <c r="W50" i="6" s="1"/>
  <c r="Y50" i="6" s="1"/>
  <c r="M49" i="6"/>
  <c r="W49" i="6" s="1"/>
  <c r="Y49" i="6" s="1"/>
  <c r="M47" i="6"/>
  <c r="W47" i="6" s="1"/>
  <c r="Y47" i="6" s="1"/>
  <c r="M46" i="6"/>
  <c r="W46" i="6" s="1"/>
  <c r="Y46" i="6" s="1"/>
  <c r="M44" i="6"/>
  <c r="W44" i="6" s="1"/>
  <c r="Y44" i="6" s="1"/>
  <c r="M43" i="6"/>
  <c r="V43" i="6" s="1"/>
  <c r="X43" i="6" s="1"/>
  <c r="M41" i="6"/>
  <c r="W41" i="6" s="1"/>
  <c r="Y41" i="6" s="1"/>
  <c r="M40" i="6"/>
  <c r="V40" i="6" s="1"/>
  <c r="X40" i="6" s="1"/>
  <c r="M38" i="6"/>
  <c r="W38" i="6" s="1"/>
  <c r="Y38" i="6" s="1"/>
  <c r="M37" i="6"/>
  <c r="W37" i="6" s="1"/>
  <c r="Y37" i="6" s="1"/>
  <c r="M35" i="6"/>
  <c r="V35" i="6" s="1"/>
  <c r="X35" i="6" s="1"/>
  <c r="M34" i="6"/>
  <c r="W34" i="6" s="1"/>
  <c r="Y34" i="6" s="1"/>
  <c r="M32" i="6"/>
  <c r="W32" i="6" s="1"/>
  <c r="Y32" i="6" s="1"/>
  <c r="M31" i="6"/>
  <c r="V31" i="6" s="1"/>
  <c r="X31" i="6" s="1"/>
  <c r="M29" i="6"/>
  <c r="W29" i="6" s="1"/>
  <c r="Y29" i="6" s="1"/>
  <c r="M28" i="6"/>
  <c r="W28" i="6" s="1"/>
  <c r="Y28" i="6" s="1"/>
  <c r="M26" i="6"/>
  <c r="W26" i="6" s="1"/>
  <c r="Y26" i="6" s="1"/>
  <c r="M25" i="6"/>
  <c r="W25" i="6" s="1"/>
  <c r="Y25" i="6" s="1"/>
  <c r="M23" i="6"/>
  <c r="W23" i="6" s="1"/>
  <c r="Y23" i="6" s="1"/>
  <c r="M22" i="6"/>
  <c r="W22" i="6" s="1"/>
  <c r="Y22" i="6" s="1"/>
  <c r="M20" i="6"/>
  <c r="M19" i="6"/>
  <c r="M17" i="6"/>
  <c r="M16" i="6"/>
  <c r="W16" i="6" s="1"/>
  <c r="Y16" i="6" s="1"/>
  <c r="M14" i="6"/>
  <c r="V14" i="6" s="1"/>
  <c r="X14" i="6" s="1"/>
  <c r="M13" i="6"/>
  <c r="M11" i="6"/>
  <c r="V11" i="6" s="1"/>
  <c r="X11" i="6" s="1"/>
  <c r="M10" i="6"/>
  <c r="T17" i="11"/>
  <c r="U17" i="11" s="1"/>
  <c r="T16" i="11"/>
  <c r="U16" i="11" s="1"/>
  <c r="U14" i="11"/>
  <c r="W67" i="6" l="1"/>
  <c r="Y67" i="6" s="1"/>
  <c r="V59" i="6"/>
  <c r="X59" i="6" s="1"/>
  <c r="W35" i="6"/>
  <c r="Y35" i="6" s="1"/>
  <c r="W43" i="6"/>
  <c r="Y43" i="6" s="1"/>
  <c r="W55" i="6"/>
  <c r="Y55" i="6" s="1"/>
  <c r="V58" i="6"/>
  <c r="X58" i="6" s="1"/>
  <c r="V46" i="6"/>
  <c r="X46" i="6" s="1"/>
  <c r="V47" i="6"/>
  <c r="X47" i="6" s="1"/>
  <c r="W31" i="6"/>
  <c r="Y31" i="6" s="1"/>
  <c r="V17" i="6"/>
  <c r="X17" i="6" s="1"/>
  <c r="V25" i="6"/>
  <c r="X25" i="6" s="1"/>
  <c r="V37" i="6"/>
  <c r="X37" i="6" s="1"/>
  <c r="V49" i="6"/>
  <c r="X49" i="6" s="1"/>
  <c r="V61" i="6"/>
  <c r="X61" i="6" s="1"/>
  <c r="V26" i="6"/>
  <c r="X26" i="6" s="1"/>
  <c r="V38" i="6"/>
  <c r="X38" i="6" s="1"/>
  <c r="V50" i="6"/>
  <c r="X50" i="6" s="1"/>
  <c r="V62" i="6"/>
  <c r="X62" i="6" s="1"/>
  <c r="V52" i="6"/>
  <c r="X52" i="6" s="1"/>
  <c r="V64" i="6"/>
  <c r="X64" i="6" s="1"/>
  <c r="V29" i="6"/>
  <c r="X29" i="6" s="1"/>
  <c r="V41" i="6"/>
  <c r="X41" i="6" s="1"/>
  <c r="V53" i="6"/>
  <c r="X53" i="6" s="1"/>
  <c r="W40" i="6"/>
  <c r="Y40" i="6" s="1"/>
  <c r="W65" i="6"/>
  <c r="Y65" i="6" s="1"/>
  <c r="V32" i="6"/>
  <c r="X32" i="6" s="1"/>
  <c r="V44" i="6"/>
  <c r="X44" i="6" s="1"/>
  <c r="V56" i="6"/>
  <c r="X56" i="6" s="1"/>
  <c r="V68" i="6"/>
  <c r="X68" i="6" s="1"/>
  <c r="V13" i="6"/>
  <c r="X13" i="6" s="1"/>
  <c r="W20" i="6"/>
  <c r="Y20" i="6" s="1"/>
  <c r="V19" i="6"/>
  <c r="X19" i="6" s="1"/>
  <c r="S17" i="11"/>
  <c r="W17" i="11" s="1"/>
  <c r="S16" i="11"/>
  <c r="W16" i="11" s="1"/>
  <c r="W14" i="11"/>
  <c r="W13" i="11"/>
  <c r="T68" i="11"/>
  <c r="U68" i="11" s="1"/>
  <c r="T67" i="11"/>
  <c r="U67" i="11" s="1"/>
  <c r="T65" i="11"/>
  <c r="U65" i="11" s="1"/>
  <c r="T64" i="11"/>
  <c r="U64" i="11" s="1"/>
  <c r="T62" i="11"/>
  <c r="U62" i="11" s="1"/>
  <c r="T61" i="11"/>
  <c r="S61" i="11" s="1"/>
  <c r="W61" i="11" s="1"/>
  <c r="T59" i="11"/>
  <c r="U59" i="11" s="1"/>
  <c r="T58" i="11"/>
  <c r="U58" i="11" s="1"/>
  <c r="T56" i="11"/>
  <c r="U56" i="11" s="1"/>
  <c r="T55" i="11"/>
  <c r="U55" i="11" s="1"/>
  <c r="T53" i="11"/>
  <c r="U53" i="11" s="1"/>
  <c r="T52" i="11"/>
  <c r="S52" i="11" s="1"/>
  <c r="W52" i="11" s="1"/>
  <c r="T50" i="11"/>
  <c r="S50" i="11" s="1"/>
  <c r="W50" i="11" s="1"/>
  <c r="T49" i="11"/>
  <c r="U49" i="11" s="1"/>
  <c r="T47" i="11"/>
  <c r="U47" i="11" s="1"/>
  <c r="T46" i="11"/>
  <c r="S46" i="11" s="1"/>
  <c r="W46" i="11" s="1"/>
  <c r="T44" i="11"/>
  <c r="U44" i="11" s="1"/>
  <c r="T43" i="11"/>
  <c r="U43" i="11" s="1"/>
  <c r="T41" i="11"/>
  <c r="S41" i="11" s="1"/>
  <c r="W41" i="11" s="1"/>
  <c r="T40" i="11"/>
  <c r="S40" i="11" s="1"/>
  <c r="W40" i="11" s="1"/>
  <c r="T38" i="11"/>
  <c r="U38" i="11" s="1"/>
  <c r="T37" i="11"/>
  <c r="U37" i="11" s="1"/>
  <c r="T35" i="11"/>
  <c r="U35" i="11" s="1"/>
  <c r="T34" i="11"/>
  <c r="S34" i="11" s="1"/>
  <c r="W34" i="11" s="1"/>
  <c r="T32" i="11"/>
  <c r="U32" i="11" s="1"/>
  <c r="T31" i="11"/>
  <c r="S31" i="11" s="1"/>
  <c r="W31" i="11" s="1"/>
  <c r="T29" i="11"/>
  <c r="S29" i="11" s="1"/>
  <c r="W29" i="11" s="1"/>
  <c r="T28" i="11"/>
  <c r="S28" i="11" s="1"/>
  <c r="W28" i="11" s="1"/>
  <c r="T26" i="11"/>
  <c r="U26" i="11" s="1"/>
  <c r="T25" i="11"/>
  <c r="U25" i="11" s="1"/>
  <c r="T23" i="11"/>
  <c r="U23" i="11" s="1"/>
  <c r="T22" i="11"/>
  <c r="S22" i="11" s="1"/>
  <c r="W22" i="11" s="1"/>
  <c r="T20" i="11"/>
  <c r="U20" i="11" s="1"/>
  <c r="T19" i="11"/>
  <c r="U19" i="11" s="1"/>
  <c r="T66" i="11"/>
  <c r="T63" i="11"/>
  <c r="T60" i="11"/>
  <c r="T57" i="11"/>
  <c r="T54" i="11"/>
  <c r="T51" i="11"/>
  <c r="T48" i="11"/>
  <c r="T45" i="11"/>
  <c r="T42" i="11"/>
  <c r="T39" i="11"/>
  <c r="U39" i="11" s="1"/>
  <c r="T36" i="11"/>
  <c r="T33" i="11"/>
  <c r="T30" i="11"/>
  <c r="T27" i="11"/>
  <c r="T24" i="11"/>
  <c r="T21" i="11"/>
  <c r="T18" i="11"/>
  <c r="T15" i="11"/>
  <c r="T11" i="11"/>
  <c r="U11" i="11" s="1"/>
  <c r="T10" i="11"/>
  <c r="U10" i="11" s="1"/>
  <c r="B9" i="7"/>
  <c r="B9" i="6" s="1"/>
  <c r="B9" i="11" l="1"/>
  <c r="B9" i="9"/>
  <c r="S64" i="11"/>
  <c r="W64" i="11" s="1"/>
  <c r="U22" i="11"/>
  <c r="S47" i="11"/>
  <c r="W47" i="11" s="1"/>
  <c r="S44" i="11"/>
  <c r="W44" i="11" s="1"/>
  <c r="U66" i="11"/>
  <c r="X66" i="11"/>
  <c r="Y66" i="11" s="1"/>
  <c r="U54" i="11"/>
  <c r="X54" i="11"/>
  <c r="Y54" i="11" s="1"/>
  <c r="U57" i="11"/>
  <c r="X57" i="11"/>
  <c r="Y57" i="11" s="1"/>
  <c r="U18" i="11"/>
  <c r="X18" i="11"/>
  <c r="Y18" i="11" s="1"/>
  <c r="S39" i="11"/>
  <c r="W39" i="11" s="1"/>
  <c r="X39" i="11"/>
  <c r="Y39" i="11" s="1"/>
  <c r="U60" i="11"/>
  <c r="X60" i="11"/>
  <c r="Y60" i="11" s="1"/>
  <c r="U42" i="11"/>
  <c r="X42" i="11"/>
  <c r="Y42" i="11" s="1"/>
  <c r="U27" i="11"/>
  <c r="X27" i="11"/>
  <c r="Y27" i="11" s="1"/>
  <c r="U45" i="11"/>
  <c r="X45" i="11"/>
  <c r="Y45" i="11" s="1"/>
  <c r="U30" i="11"/>
  <c r="X30" i="11"/>
  <c r="Y30" i="11" s="1"/>
  <c r="U33" i="11"/>
  <c r="X33" i="11"/>
  <c r="Y33" i="11" s="1"/>
  <c r="U36" i="11"/>
  <c r="X36" i="11"/>
  <c r="Y36" i="11" s="1"/>
  <c r="U21" i="11"/>
  <c r="X21" i="11"/>
  <c r="Y21" i="11" s="1"/>
  <c r="S63" i="11"/>
  <c r="W63" i="11" s="1"/>
  <c r="X63" i="11"/>
  <c r="Y63" i="11" s="1"/>
  <c r="S26" i="11"/>
  <c r="W26" i="11" s="1"/>
  <c r="S67" i="11"/>
  <c r="W67" i="11" s="1"/>
  <c r="U24" i="11"/>
  <c r="X24" i="11"/>
  <c r="Y24" i="11" s="1"/>
  <c r="S48" i="11"/>
  <c r="W48" i="11" s="1"/>
  <c r="X48" i="11"/>
  <c r="Y48" i="11" s="1"/>
  <c r="S33" i="11"/>
  <c r="W33" i="11" s="1"/>
  <c r="S51" i="11"/>
  <c r="W51" i="11" s="1"/>
  <c r="X51" i="11"/>
  <c r="Y51" i="11" s="1"/>
  <c r="U41" i="11"/>
  <c r="S15" i="11"/>
  <c r="W15" i="11" s="1"/>
  <c r="X15" i="11"/>
  <c r="Y15" i="11" s="1"/>
  <c r="U51" i="11"/>
  <c r="S49" i="11"/>
  <c r="W49" i="11" s="1"/>
  <c r="S10" i="11"/>
  <c r="W10" i="11" s="1"/>
  <c r="S65" i="11"/>
  <c r="W65" i="11" s="1"/>
  <c r="U63" i="11"/>
  <c r="S11" i="11"/>
  <c r="W11" i="11" s="1"/>
  <c r="U48" i="11"/>
  <c r="U29" i="11"/>
  <c r="U40" i="11"/>
  <c r="U61" i="11"/>
  <c r="S68" i="11"/>
  <c r="W68" i="11" s="1"/>
  <c r="S21" i="11"/>
  <c r="W21" i="11" s="1"/>
  <c r="S36" i="11"/>
  <c r="W36" i="11" s="1"/>
  <c r="S56" i="11"/>
  <c r="W56" i="11" s="1"/>
  <c r="S19" i="11"/>
  <c r="W19" i="11" s="1"/>
  <c r="S58" i="11"/>
  <c r="W58" i="11" s="1"/>
  <c r="S20" i="11"/>
  <c r="W20" i="11" s="1"/>
  <c r="U50" i="11"/>
  <c r="S59" i="11"/>
  <c r="W59" i="11" s="1"/>
  <c r="U15" i="11"/>
  <c r="S62" i="11"/>
  <c r="W62" i="11" s="1"/>
  <c r="S55" i="11"/>
  <c r="W55" i="11" s="1"/>
  <c r="U52" i="11"/>
  <c r="S53" i="11"/>
  <c r="W53" i="11" s="1"/>
  <c r="U46" i="11"/>
  <c r="S43" i="11"/>
  <c r="W43" i="11" s="1"/>
  <c r="S37" i="11"/>
  <c r="W37" i="11" s="1"/>
  <c r="S38" i="11"/>
  <c r="W38" i="11" s="1"/>
  <c r="U34" i="11"/>
  <c r="S35" i="11"/>
  <c r="W35" i="11" s="1"/>
  <c r="U31" i="11"/>
  <c r="S32" i="11"/>
  <c r="W32" i="11" s="1"/>
  <c r="U28" i="11"/>
  <c r="S25" i="11"/>
  <c r="W25" i="11" s="1"/>
  <c r="S23" i="11"/>
  <c r="W23" i="11" s="1"/>
  <c r="S66" i="11"/>
  <c r="W66" i="11" s="1"/>
  <c r="S60" i="11"/>
  <c r="W60" i="11" s="1"/>
  <c r="S57" i="11"/>
  <c r="W57" i="11" s="1"/>
  <c r="S54" i="11"/>
  <c r="W54" i="11" s="1"/>
  <c r="S45" i="11"/>
  <c r="W45" i="11" s="1"/>
  <c r="S42" i="11"/>
  <c r="W42" i="11" s="1"/>
  <c r="S30" i="11"/>
  <c r="W30" i="11" s="1"/>
  <c r="S27" i="11"/>
  <c r="W27" i="11" s="1"/>
  <c r="S24" i="11"/>
  <c r="W24" i="11" s="1"/>
  <c r="S18" i="11"/>
  <c r="W18" i="11" s="1"/>
  <c r="AB36" i="11" l="1"/>
  <c r="Z36" i="11"/>
  <c r="AB18" i="11"/>
  <c r="Z18" i="11"/>
  <c r="Z24" i="11"/>
  <c r="AB24" i="11"/>
  <c r="AB27" i="11"/>
  <c r="Z27" i="11"/>
  <c r="AB33" i="11"/>
  <c r="Z33" i="11"/>
  <c r="AB42" i="11"/>
  <c r="Z42" i="11"/>
  <c r="Z57" i="11"/>
  <c r="AB57" i="11"/>
  <c r="AB63" i="11"/>
  <c r="Z63" i="11"/>
  <c r="AB60" i="11"/>
  <c r="Z60" i="11"/>
  <c r="Z30" i="11"/>
  <c r="AB30" i="11"/>
  <c r="Z54" i="11"/>
  <c r="AB54" i="11"/>
  <c r="Z48" i="11"/>
  <c r="AB48" i="11"/>
  <c r="AB21" i="11"/>
  <c r="Z21" i="11"/>
  <c r="AB45" i="11"/>
  <c r="Z45" i="11"/>
  <c r="AB39" i="11"/>
  <c r="Z39" i="11"/>
  <c r="AB66" i="11"/>
  <c r="Z66" i="11"/>
  <c r="Z51" i="11"/>
  <c r="AB51" i="11"/>
  <c r="Z15" i="11"/>
  <c r="AB15" i="11"/>
  <c r="AN66" i="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Q33" i="1" s="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Q18" i="1" s="1"/>
  <c r="G18" i="1"/>
  <c r="F18" i="1"/>
  <c r="E18" i="1"/>
  <c r="D18" i="1"/>
  <c r="AN15" i="1"/>
  <c r="J15" i="1"/>
  <c r="I15" i="1"/>
  <c r="H15" i="1"/>
  <c r="G15" i="1"/>
  <c r="F15" i="1"/>
  <c r="E15" i="1"/>
  <c r="D15" i="1"/>
  <c r="AN12" i="1"/>
  <c r="J12" i="1"/>
  <c r="I12" i="1"/>
  <c r="H12" i="1"/>
  <c r="G12" i="1"/>
  <c r="F12" i="1"/>
  <c r="E12" i="1"/>
  <c r="D12" i="1"/>
  <c r="T12" i="11"/>
  <c r="X12" i="11" s="1"/>
  <c r="Y12" i="11" s="1"/>
  <c r="M66" i="6"/>
  <c r="M63" i="6"/>
  <c r="M60" i="6"/>
  <c r="M57" i="6"/>
  <c r="M54" i="6"/>
  <c r="M51" i="6"/>
  <c r="M48" i="6"/>
  <c r="M45" i="6"/>
  <c r="M42" i="6"/>
  <c r="M39" i="6"/>
  <c r="M36" i="6"/>
  <c r="M33" i="6"/>
  <c r="M30" i="6"/>
  <c r="M27" i="6"/>
  <c r="M24" i="6"/>
  <c r="M21" i="6"/>
  <c r="M15" i="6"/>
  <c r="M12" i="6"/>
  <c r="Y9" i="9"/>
  <c r="N66" i="1"/>
  <c r="N63" i="1"/>
  <c r="N60" i="1"/>
  <c r="N57" i="1"/>
  <c r="N54" i="1"/>
  <c r="N51" i="1"/>
  <c r="N48" i="1"/>
  <c r="N45" i="1"/>
  <c r="N42" i="1"/>
  <c r="N39" i="1"/>
  <c r="N36" i="1"/>
  <c r="N33" i="1"/>
  <c r="N30" i="1"/>
  <c r="N27" i="1"/>
  <c r="N24" i="1"/>
  <c r="AB21" i="1" l="1"/>
  <c r="AF21" i="1"/>
  <c r="AA22" i="1"/>
  <c r="AE22" i="1"/>
  <c r="Z23" i="1"/>
  <c r="AD23" i="1"/>
  <c r="X22" i="1"/>
  <c r="Y19" i="1"/>
  <c r="AC19" i="1"/>
  <c r="X20" i="1"/>
  <c r="AB20" i="1"/>
  <c r="AF20" i="1"/>
  <c r="AB18" i="1"/>
  <c r="AF18" i="1"/>
  <c r="AC21" i="1"/>
  <c r="Y22" i="1"/>
  <c r="AD22" i="1"/>
  <c r="AA23" i="1"/>
  <c r="AF23" i="1"/>
  <c r="X19" i="1"/>
  <c r="AD19" i="1"/>
  <c r="Z20" i="1"/>
  <c r="AE20" i="1"/>
  <c r="AC18" i="1"/>
  <c r="Y21" i="1"/>
  <c r="AD21" i="1"/>
  <c r="Z22" i="1"/>
  <c r="AF22" i="1"/>
  <c r="AB23" i="1"/>
  <c r="AG23" i="1"/>
  <c r="Z19" i="1"/>
  <c r="AE19" i="1"/>
  <c r="AA20" i="1"/>
  <c r="Y18" i="1"/>
  <c r="AD18" i="1"/>
  <c r="Z21" i="1"/>
  <c r="AB22" i="1"/>
  <c r="AC23" i="1"/>
  <c r="AA19" i="1"/>
  <c r="AC20" i="1"/>
  <c r="AE18" i="1"/>
  <c r="R22" i="1"/>
  <c r="V22" i="1"/>
  <c r="T23" i="1"/>
  <c r="S21" i="1"/>
  <c r="W21" i="1"/>
  <c r="Q21" i="1"/>
  <c r="AA21" i="1"/>
  <c r="AC22" i="1"/>
  <c r="AE23" i="1"/>
  <c r="AB19" i="1"/>
  <c r="AD20" i="1"/>
  <c r="X18" i="1"/>
  <c r="S22" i="1"/>
  <c r="W22" i="1"/>
  <c r="U23" i="1"/>
  <c r="T21" i="1"/>
  <c r="R21" i="1"/>
  <c r="AE21" i="1"/>
  <c r="AG22" i="1"/>
  <c r="X23" i="1"/>
  <c r="AF19" i="1"/>
  <c r="Z18" i="1"/>
  <c r="T22" i="1"/>
  <c r="R23" i="1"/>
  <c r="V23" i="1"/>
  <c r="U21" i="1"/>
  <c r="Q22" i="1"/>
  <c r="AG21" i="1"/>
  <c r="Y23" i="1"/>
  <c r="X21" i="1"/>
  <c r="Y20" i="1"/>
  <c r="AA18" i="1"/>
  <c r="S23" i="1"/>
  <c r="W23" i="1"/>
  <c r="V21" i="1"/>
  <c r="U22" i="1"/>
  <c r="Q23" i="1"/>
  <c r="X37" i="1"/>
  <c r="AB37" i="1"/>
  <c r="AF37" i="1"/>
  <c r="Z38" i="1"/>
  <c r="AD38" i="1"/>
  <c r="Y36" i="1"/>
  <c r="AC36" i="1"/>
  <c r="AG36" i="1"/>
  <c r="AC37" i="1"/>
  <c r="X38" i="1"/>
  <c r="AC38" i="1"/>
  <c r="Z36" i="1"/>
  <c r="AE36" i="1"/>
  <c r="AD37" i="1"/>
  <c r="AA38" i="1"/>
  <c r="AG38" i="1"/>
  <c r="AF36" i="1"/>
  <c r="Y37" i="1"/>
  <c r="AE37" i="1"/>
  <c r="AB38" i="1"/>
  <c r="AA36" i="1"/>
  <c r="X36" i="1"/>
  <c r="AG37" i="1"/>
  <c r="AB36" i="1"/>
  <c r="T37" i="1"/>
  <c r="R38" i="1"/>
  <c r="V38" i="1"/>
  <c r="U36" i="1"/>
  <c r="Q36" i="1"/>
  <c r="F36" i="4" s="1"/>
  <c r="Y38" i="1"/>
  <c r="AD36" i="1"/>
  <c r="U37" i="1"/>
  <c r="S38" i="1"/>
  <c r="W38" i="1"/>
  <c r="V36" i="1"/>
  <c r="Z37" i="1"/>
  <c r="AE38" i="1"/>
  <c r="R37" i="1"/>
  <c r="V37" i="1"/>
  <c r="T38" i="1"/>
  <c r="S36" i="1"/>
  <c r="W36" i="1"/>
  <c r="Q37" i="1"/>
  <c r="AA37" i="1"/>
  <c r="AF38" i="1"/>
  <c r="S37" i="1"/>
  <c r="W37" i="1"/>
  <c r="U38" i="1"/>
  <c r="T36" i="1"/>
  <c r="R36" i="1"/>
  <c r="Q38" i="1"/>
  <c r="Z40" i="1"/>
  <c r="AD40" i="1"/>
  <c r="X41" i="1"/>
  <c r="AB41" i="1"/>
  <c r="AF41" i="1"/>
  <c r="AA39" i="1"/>
  <c r="AE39" i="1"/>
  <c r="AA40" i="1"/>
  <c r="AF40" i="1"/>
  <c r="AA41" i="1"/>
  <c r="AG41" i="1"/>
  <c r="AC39" i="1"/>
  <c r="X39" i="1"/>
  <c r="X40" i="1"/>
  <c r="AE40" i="1"/>
  <c r="AC41" i="1"/>
  <c r="Z39" i="1"/>
  <c r="AG39" i="1"/>
  <c r="Y40" i="1"/>
  <c r="AG40" i="1"/>
  <c r="AD41" i="1"/>
  <c r="AB39" i="1"/>
  <c r="Y41" i="1"/>
  <c r="AD39" i="1"/>
  <c r="R40" i="1"/>
  <c r="V40" i="1"/>
  <c r="T41" i="1"/>
  <c r="S39" i="1"/>
  <c r="W39" i="1"/>
  <c r="Q41" i="1"/>
  <c r="Z41" i="1"/>
  <c r="AF39" i="1"/>
  <c r="S40" i="1"/>
  <c r="W40" i="1"/>
  <c r="U41" i="1"/>
  <c r="T39" i="1"/>
  <c r="R39" i="1"/>
  <c r="Q39" i="1"/>
  <c r="F39" i="4" s="1"/>
  <c r="AB40" i="1"/>
  <c r="AE41" i="1"/>
  <c r="T40" i="1"/>
  <c r="R41" i="1"/>
  <c r="V41" i="1"/>
  <c r="U39" i="1"/>
  <c r="AC40" i="1"/>
  <c r="Y39" i="1"/>
  <c r="U40" i="1"/>
  <c r="S41" i="1"/>
  <c r="W41" i="1"/>
  <c r="V39" i="1"/>
  <c r="Q40" i="1"/>
  <c r="X43" i="1"/>
  <c r="AB43" i="1"/>
  <c r="AF43" i="1"/>
  <c r="Z44" i="1"/>
  <c r="AD44" i="1"/>
  <c r="Y42" i="1"/>
  <c r="AC42" i="1"/>
  <c r="AG42" i="1"/>
  <c r="Y43" i="1"/>
  <c r="AD43" i="1"/>
  <c r="Y44" i="1"/>
  <c r="AE44" i="1"/>
  <c r="AA42" i="1"/>
  <c r="AF42" i="1"/>
  <c r="Z43" i="1"/>
  <c r="AG43" i="1"/>
  <c r="AC44" i="1"/>
  <c r="AB42" i="1"/>
  <c r="T43" i="1"/>
  <c r="R44" i="1"/>
  <c r="V44" i="1"/>
  <c r="U42" i="1"/>
  <c r="AA43" i="1"/>
  <c r="X44" i="1"/>
  <c r="AF44" i="1"/>
  <c r="AD42" i="1"/>
  <c r="AA44" i="1"/>
  <c r="AE42" i="1"/>
  <c r="U43" i="1"/>
  <c r="T44" i="1"/>
  <c r="T42" i="1"/>
  <c r="Q43" i="1"/>
  <c r="AB44" i="1"/>
  <c r="X42" i="1"/>
  <c r="V43" i="1"/>
  <c r="U44" i="1"/>
  <c r="V42" i="1"/>
  <c r="Q44" i="1"/>
  <c r="AC43" i="1"/>
  <c r="AG44" i="1"/>
  <c r="R43" i="1"/>
  <c r="W43" i="1"/>
  <c r="W44" i="1"/>
  <c r="W42" i="1"/>
  <c r="Q42" i="1"/>
  <c r="F42" i="4" s="1"/>
  <c r="AE43" i="1"/>
  <c r="Z42" i="1"/>
  <c r="S43" i="1"/>
  <c r="S44" i="1"/>
  <c r="S42" i="1"/>
  <c r="R42" i="1"/>
  <c r="X13" i="1"/>
  <c r="AB13" i="1"/>
  <c r="AF13" i="1"/>
  <c r="Z14" i="1"/>
  <c r="Z13" i="1"/>
  <c r="AE13" i="1"/>
  <c r="AA14" i="1"/>
  <c r="AE14" i="1"/>
  <c r="Z12" i="1"/>
  <c r="AD12" i="1"/>
  <c r="X12" i="1"/>
  <c r="AA13" i="1"/>
  <c r="AG13" i="1"/>
  <c r="AB14" i="1"/>
  <c r="AF14" i="1"/>
  <c r="AA12" i="1"/>
  <c r="AE12" i="1"/>
  <c r="X14" i="1"/>
  <c r="AG14" i="1"/>
  <c r="AF12" i="1"/>
  <c r="T13" i="1"/>
  <c r="R14" i="1"/>
  <c r="V14" i="1"/>
  <c r="U12" i="1"/>
  <c r="Q14" i="1"/>
  <c r="Y13" i="1"/>
  <c r="Y14" i="1"/>
  <c r="Y12" i="1"/>
  <c r="AG12" i="1"/>
  <c r="U13" i="1"/>
  <c r="S14" i="1"/>
  <c r="W14" i="1"/>
  <c r="V12" i="1"/>
  <c r="Q12" i="1"/>
  <c r="AC13" i="1"/>
  <c r="AC14" i="1"/>
  <c r="AB12" i="1"/>
  <c r="R13" i="1"/>
  <c r="V13" i="1"/>
  <c r="T14" i="1"/>
  <c r="S12" i="1"/>
  <c r="W12" i="1"/>
  <c r="AD13" i="1"/>
  <c r="AD14" i="1"/>
  <c r="AC12" i="1"/>
  <c r="S13" i="1"/>
  <c r="R12" i="1"/>
  <c r="W13" i="1"/>
  <c r="Q13" i="1"/>
  <c r="U14" i="1"/>
  <c r="T12" i="1"/>
  <c r="Z16" i="1"/>
  <c r="AD16" i="1"/>
  <c r="X17" i="1"/>
  <c r="AB17" i="1"/>
  <c r="AF17" i="1"/>
  <c r="AA15" i="1"/>
  <c r="AE15" i="1"/>
  <c r="X16" i="1"/>
  <c r="AC16" i="1"/>
  <c r="Y17" i="1"/>
  <c r="AD17" i="1"/>
  <c r="Z15" i="1"/>
  <c r="AF15" i="1"/>
  <c r="Y16" i="1"/>
  <c r="AE16" i="1"/>
  <c r="Z17" i="1"/>
  <c r="AE17" i="1"/>
  <c r="AB15" i="1"/>
  <c r="AG15" i="1"/>
  <c r="AF16" i="1"/>
  <c r="AG17" i="1"/>
  <c r="X15" i="1"/>
  <c r="S15" i="1"/>
  <c r="W15" i="1"/>
  <c r="V16" i="1"/>
  <c r="U17" i="1"/>
  <c r="R17" i="1"/>
  <c r="Q16" i="1"/>
  <c r="AG16" i="1"/>
  <c r="Y15" i="1"/>
  <c r="T15" i="1"/>
  <c r="S16" i="1"/>
  <c r="W16" i="1"/>
  <c r="V17" i="1"/>
  <c r="R15" i="1"/>
  <c r="Q17" i="1"/>
  <c r="AA16" i="1"/>
  <c r="AA17" i="1"/>
  <c r="AC15" i="1"/>
  <c r="U15" i="1"/>
  <c r="T16" i="1"/>
  <c r="S17" i="1"/>
  <c r="W17" i="1"/>
  <c r="Q15" i="1"/>
  <c r="AB16" i="1"/>
  <c r="AC17" i="1"/>
  <c r="AD15" i="1"/>
  <c r="V15" i="1"/>
  <c r="U16" i="1"/>
  <c r="T17" i="1"/>
  <c r="R16" i="1"/>
  <c r="T19" i="1"/>
  <c r="R20" i="1"/>
  <c r="V20" i="1"/>
  <c r="U18" i="1"/>
  <c r="U19" i="1"/>
  <c r="S20" i="1"/>
  <c r="W20" i="1"/>
  <c r="V18" i="1"/>
  <c r="Q19" i="1"/>
  <c r="R19" i="1"/>
  <c r="V19" i="1"/>
  <c r="T20" i="1"/>
  <c r="S18" i="1"/>
  <c r="W18" i="1"/>
  <c r="Q20" i="1"/>
  <c r="W19" i="1"/>
  <c r="U20" i="1"/>
  <c r="T18" i="1"/>
  <c r="S19" i="1"/>
  <c r="R18" i="1"/>
  <c r="X25" i="1"/>
  <c r="AB25" i="1"/>
  <c r="AF25" i="1"/>
  <c r="Z26" i="1"/>
  <c r="AD26" i="1"/>
  <c r="Y24" i="1"/>
  <c r="AC24" i="1"/>
  <c r="AG24" i="1"/>
  <c r="Z25" i="1"/>
  <c r="AE25" i="1"/>
  <c r="AA26" i="1"/>
  <c r="AF26" i="1"/>
  <c r="AB24" i="1"/>
  <c r="X24" i="1"/>
  <c r="AD25" i="1"/>
  <c r="AB26" i="1"/>
  <c r="Z24" i="1"/>
  <c r="AF24" i="1"/>
  <c r="Y25" i="1"/>
  <c r="AG25" i="1"/>
  <c r="AC26" i="1"/>
  <c r="AA24" i="1"/>
  <c r="AA25" i="1"/>
  <c r="AE26" i="1"/>
  <c r="T25" i="1"/>
  <c r="R26" i="1"/>
  <c r="V26" i="1"/>
  <c r="U24" i="1"/>
  <c r="Q25" i="1"/>
  <c r="AC25" i="1"/>
  <c r="AG26" i="1"/>
  <c r="U25" i="1"/>
  <c r="S26" i="1"/>
  <c r="W26" i="1"/>
  <c r="V24" i="1"/>
  <c r="Q26" i="1"/>
  <c r="X26" i="1"/>
  <c r="AD24" i="1"/>
  <c r="R25" i="1"/>
  <c r="V25" i="1"/>
  <c r="T26" i="1"/>
  <c r="S24" i="1"/>
  <c r="W24" i="1"/>
  <c r="Q24" i="1"/>
  <c r="Y26" i="1"/>
  <c r="AE24" i="1"/>
  <c r="U26" i="1"/>
  <c r="T24" i="1"/>
  <c r="S25" i="1"/>
  <c r="R24" i="1"/>
  <c r="W25" i="1"/>
  <c r="Z28" i="1"/>
  <c r="AD28" i="1"/>
  <c r="X29" i="1"/>
  <c r="AB29" i="1"/>
  <c r="AF29" i="1"/>
  <c r="AA27" i="1"/>
  <c r="AE27" i="1"/>
  <c r="X28" i="1"/>
  <c r="AC28" i="1"/>
  <c r="Y29" i="1"/>
  <c r="AD29" i="1"/>
  <c r="Z27" i="1"/>
  <c r="AF27" i="1"/>
  <c r="Y28" i="1"/>
  <c r="AF28" i="1"/>
  <c r="AC29" i="1"/>
  <c r="AB27" i="1"/>
  <c r="X27" i="1"/>
  <c r="AA28" i="1"/>
  <c r="AG28" i="1"/>
  <c r="AE29" i="1"/>
  <c r="AC27" i="1"/>
  <c r="AB28" i="1"/>
  <c r="AG29" i="1"/>
  <c r="R28" i="1"/>
  <c r="V28" i="1"/>
  <c r="T29" i="1"/>
  <c r="S27" i="1"/>
  <c r="W27" i="1"/>
  <c r="Q29" i="1"/>
  <c r="AE28" i="1"/>
  <c r="Y27" i="1"/>
  <c r="S28" i="1"/>
  <c r="W28" i="1"/>
  <c r="U29" i="1"/>
  <c r="T27" i="1"/>
  <c r="R27" i="1"/>
  <c r="Q27" i="1"/>
  <c r="F27" i="4" s="1"/>
  <c r="Z29" i="1"/>
  <c r="AD27" i="1"/>
  <c r="T28" i="1"/>
  <c r="R29" i="1"/>
  <c r="V29" i="1"/>
  <c r="U27" i="1"/>
  <c r="AA29" i="1"/>
  <c r="AG27" i="1"/>
  <c r="W29" i="1"/>
  <c r="V27" i="1"/>
  <c r="U28" i="1"/>
  <c r="Q28" i="1"/>
  <c r="S29" i="1"/>
  <c r="X31" i="1"/>
  <c r="AB31" i="1"/>
  <c r="AF31" i="1"/>
  <c r="Z32" i="1"/>
  <c r="AD32" i="1"/>
  <c r="Y30" i="1"/>
  <c r="AC30" i="1"/>
  <c r="AG30" i="1"/>
  <c r="AA31" i="1"/>
  <c r="AG31" i="1"/>
  <c r="AB32" i="1"/>
  <c r="AG32" i="1"/>
  <c r="AD30" i="1"/>
  <c r="Z31" i="1"/>
  <c r="X32" i="1"/>
  <c r="AE32" i="1"/>
  <c r="AB30" i="1"/>
  <c r="AC31" i="1"/>
  <c r="Y32" i="1"/>
  <c r="AF32" i="1"/>
  <c r="AE30" i="1"/>
  <c r="AD31" i="1"/>
  <c r="Z30" i="1"/>
  <c r="T31" i="1"/>
  <c r="R32" i="1"/>
  <c r="V32" i="1"/>
  <c r="U30" i="1"/>
  <c r="Q31" i="1"/>
  <c r="AE31" i="1"/>
  <c r="AA30" i="1"/>
  <c r="U31" i="1"/>
  <c r="S32" i="1"/>
  <c r="W32" i="1"/>
  <c r="V30" i="1"/>
  <c r="Q32" i="1"/>
  <c r="AA32" i="1"/>
  <c r="AF30" i="1"/>
  <c r="R31" i="1"/>
  <c r="V31" i="1"/>
  <c r="T32" i="1"/>
  <c r="S30" i="1"/>
  <c r="W30" i="1"/>
  <c r="Q30" i="1"/>
  <c r="F30" i="4" s="1"/>
  <c r="Y31" i="1"/>
  <c r="AC32" i="1"/>
  <c r="X30" i="1"/>
  <c r="T30" i="1"/>
  <c r="S31" i="1"/>
  <c r="R30" i="1"/>
  <c r="W31" i="1"/>
  <c r="U32" i="1"/>
  <c r="Z34" i="1"/>
  <c r="AD34" i="1"/>
  <c r="X35" i="1"/>
  <c r="AB35" i="1"/>
  <c r="AF35" i="1"/>
  <c r="AA33" i="1"/>
  <c r="AE33" i="1"/>
  <c r="Y34" i="1"/>
  <c r="AE34" i="1"/>
  <c r="Z35" i="1"/>
  <c r="AE35" i="1"/>
  <c r="AB33" i="1"/>
  <c r="AG33" i="1"/>
  <c r="AB34" i="1"/>
  <c r="Y35" i="1"/>
  <c r="AG35" i="1"/>
  <c r="AD33" i="1"/>
  <c r="AC34" i="1"/>
  <c r="AA35" i="1"/>
  <c r="Y33" i="1"/>
  <c r="AF33" i="1"/>
  <c r="AF34" i="1"/>
  <c r="Z33" i="1"/>
  <c r="R34" i="1"/>
  <c r="V34" i="1"/>
  <c r="T35" i="1"/>
  <c r="S33" i="1"/>
  <c r="W33" i="1"/>
  <c r="AG34" i="1"/>
  <c r="AC33" i="1"/>
  <c r="S34" i="1"/>
  <c r="W34" i="1"/>
  <c r="U35" i="1"/>
  <c r="T33" i="1"/>
  <c r="R33" i="1"/>
  <c r="Q34" i="1"/>
  <c r="X34" i="1"/>
  <c r="AC35" i="1"/>
  <c r="X33" i="1"/>
  <c r="T34" i="1"/>
  <c r="R35" i="1"/>
  <c r="V35" i="1"/>
  <c r="U33" i="1"/>
  <c r="Q35" i="1"/>
  <c r="AA34" i="1"/>
  <c r="AD35" i="1"/>
  <c r="V33" i="1"/>
  <c r="U34" i="1"/>
  <c r="S35" i="1"/>
  <c r="W35" i="1"/>
  <c r="Z46" i="1"/>
  <c r="AD46" i="1"/>
  <c r="X47" i="1"/>
  <c r="AB47" i="1"/>
  <c r="AF47" i="1"/>
  <c r="AA45" i="1"/>
  <c r="AE45" i="1"/>
  <c r="AB46" i="1"/>
  <c r="AG46" i="1"/>
  <c r="AC47" i="1"/>
  <c r="Y45" i="1"/>
  <c r="AD45" i="1"/>
  <c r="AA46" i="1"/>
  <c r="Y47" i="1"/>
  <c r="AE47" i="1"/>
  <c r="AC45" i="1"/>
  <c r="R46" i="1"/>
  <c r="V46" i="1"/>
  <c r="T47" i="1"/>
  <c r="S45" i="1"/>
  <c r="W45" i="1"/>
  <c r="AC46" i="1"/>
  <c r="Z47" i="1"/>
  <c r="AG47" i="1"/>
  <c r="AF45" i="1"/>
  <c r="X46" i="1"/>
  <c r="AA47" i="1"/>
  <c r="AG45" i="1"/>
  <c r="W46" i="1"/>
  <c r="V47" i="1"/>
  <c r="V45" i="1"/>
  <c r="Y46" i="1"/>
  <c r="AD47" i="1"/>
  <c r="X45" i="1"/>
  <c r="S46" i="1"/>
  <c r="R47" i="1"/>
  <c r="W47" i="1"/>
  <c r="R45" i="1"/>
  <c r="Q46" i="1"/>
  <c r="AE46" i="1"/>
  <c r="Z45" i="1"/>
  <c r="T46" i="1"/>
  <c r="S47" i="1"/>
  <c r="T45" i="1"/>
  <c r="Q47" i="1"/>
  <c r="AF46" i="1"/>
  <c r="AB45" i="1"/>
  <c r="U46" i="1"/>
  <c r="U47" i="1"/>
  <c r="U45" i="1"/>
  <c r="Q45" i="1"/>
  <c r="F45" i="4" s="1"/>
  <c r="X49" i="1"/>
  <c r="AB49" i="1"/>
  <c r="AF49" i="1"/>
  <c r="Z50" i="1"/>
  <c r="AD50" i="1"/>
  <c r="Y48" i="1"/>
  <c r="AC48" i="1"/>
  <c r="AG48" i="1"/>
  <c r="Z49" i="1"/>
  <c r="AE49" i="1"/>
  <c r="AA50" i="1"/>
  <c r="AF50" i="1"/>
  <c r="AB48" i="1"/>
  <c r="X48" i="1"/>
  <c r="AC49" i="1"/>
  <c r="Y50" i="1"/>
  <c r="AG50" i="1"/>
  <c r="AE48" i="1"/>
  <c r="T49" i="1"/>
  <c r="R50" i="1"/>
  <c r="V50" i="1"/>
  <c r="U48" i="1"/>
  <c r="AD49" i="1"/>
  <c r="AB50" i="1"/>
  <c r="Z48" i="1"/>
  <c r="AF48" i="1"/>
  <c r="Y49" i="1"/>
  <c r="AC50" i="1"/>
  <c r="S49" i="1"/>
  <c r="S50" i="1"/>
  <c r="S48" i="1"/>
  <c r="R48" i="1"/>
  <c r="AA49" i="1"/>
  <c r="AE50" i="1"/>
  <c r="U49" i="1"/>
  <c r="T50" i="1"/>
  <c r="T48" i="1"/>
  <c r="AG49" i="1"/>
  <c r="AA48" i="1"/>
  <c r="V49" i="1"/>
  <c r="U50" i="1"/>
  <c r="V48" i="1"/>
  <c r="X50" i="1"/>
  <c r="AD48" i="1"/>
  <c r="R49" i="1"/>
  <c r="W49" i="1"/>
  <c r="W50" i="1"/>
  <c r="W48" i="1"/>
  <c r="Z52" i="1"/>
  <c r="AD52" i="1"/>
  <c r="X53" i="1"/>
  <c r="AB53" i="1"/>
  <c r="AF53" i="1"/>
  <c r="AA51" i="1"/>
  <c r="AE51" i="1"/>
  <c r="X52" i="1"/>
  <c r="AC52" i="1"/>
  <c r="Y53" i="1"/>
  <c r="AD53" i="1"/>
  <c r="Z51" i="1"/>
  <c r="AF51" i="1"/>
  <c r="AE52" i="1"/>
  <c r="AA53" i="1"/>
  <c r="Y51" i="1"/>
  <c r="AG51" i="1"/>
  <c r="S51" i="1"/>
  <c r="W51" i="1"/>
  <c r="V52" i="1"/>
  <c r="U53" i="1"/>
  <c r="R53" i="1"/>
  <c r="Y52" i="1"/>
  <c r="AF52" i="1"/>
  <c r="AC53" i="1"/>
  <c r="AB51" i="1"/>
  <c r="X51" i="1"/>
  <c r="AA52" i="1"/>
  <c r="AE53" i="1"/>
  <c r="V51" i="1"/>
  <c r="W52" i="1"/>
  <c r="W53" i="1"/>
  <c r="Q53" i="1"/>
  <c r="Q48" i="1"/>
  <c r="F48" i="4" s="1"/>
  <c r="AB52" i="1"/>
  <c r="AG53" i="1"/>
  <c r="S52" i="1"/>
  <c r="S53" i="1"/>
  <c r="R52" i="1"/>
  <c r="Q51" i="1"/>
  <c r="F51" i="4" s="1"/>
  <c r="AG52" i="1"/>
  <c r="AC51" i="1"/>
  <c r="T51" i="1"/>
  <c r="T52" i="1"/>
  <c r="T53" i="1"/>
  <c r="R51" i="1"/>
  <c r="Q49" i="1"/>
  <c r="Z53" i="1"/>
  <c r="AD51" i="1"/>
  <c r="U51" i="1"/>
  <c r="U52" i="1"/>
  <c r="V53" i="1"/>
  <c r="Q52" i="1"/>
  <c r="Q50" i="1"/>
  <c r="Z9" i="9"/>
  <c r="N9" i="7" s="1"/>
  <c r="P9" i="7" s="1"/>
  <c r="AH36" i="1"/>
  <c r="AK36" i="1"/>
  <c r="AI36" i="1"/>
  <c r="AJ36" i="1"/>
  <c r="AH39" i="1"/>
  <c r="AK39" i="1"/>
  <c r="AI39" i="1"/>
  <c r="AJ39" i="1"/>
  <c r="AH42" i="1"/>
  <c r="AK42" i="1"/>
  <c r="AI42" i="1"/>
  <c r="AJ42" i="1"/>
  <c r="AH45" i="1"/>
  <c r="AK45" i="1"/>
  <c r="AI45" i="1"/>
  <c r="AJ45" i="1"/>
  <c r="AH48" i="1"/>
  <c r="AK48" i="1"/>
  <c r="AI48" i="1"/>
  <c r="AJ48" i="1"/>
  <c r="AH51" i="1"/>
  <c r="AK51" i="1"/>
  <c r="AI51" i="1"/>
  <c r="AJ51" i="1"/>
  <c r="AH54" i="1"/>
  <c r="AK54" i="1"/>
  <c r="AI54" i="1"/>
  <c r="AJ54" i="1"/>
  <c r="AH57" i="1"/>
  <c r="AK57" i="1"/>
  <c r="AI57" i="1"/>
  <c r="AJ57" i="1"/>
  <c r="AH60" i="1"/>
  <c r="AK60" i="1"/>
  <c r="AI60" i="1"/>
  <c r="AJ60" i="1"/>
  <c r="AH63" i="1"/>
  <c r="AK63" i="1"/>
  <c r="AI63" i="1"/>
  <c r="AJ63" i="1"/>
  <c r="AH66" i="1"/>
  <c r="AK66" i="1"/>
  <c r="AI66" i="1"/>
  <c r="AJ66" i="1"/>
  <c r="N12" i="1"/>
  <c r="N18" i="1"/>
  <c r="V63" i="6"/>
  <c r="X63" i="6" s="1"/>
  <c r="W63" i="6"/>
  <c r="Y63" i="6" s="1"/>
  <c r="W27" i="6"/>
  <c r="Y27" i="6" s="1"/>
  <c r="W33" i="6"/>
  <c r="Y33" i="6" s="1"/>
  <c r="V39" i="6"/>
  <c r="X39" i="6" s="1"/>
  <c r="W39" i="6"/>
  <c r="Y39" i="6" s="1"/>
  <c r="V45" i="6"/>
  <c r="X45" i="6" s="1"/>
  <c r="W45" i="6"/>
  <c r="Y45" i="6" s="1"/>
  <c r="W51" i="6"/>
  <c r="Y51" i="6" s="1"/>
  <c r="V51" i="6"/>
  <c r="X51" i="6" s="1"/>
  <c r="W66" i="6"/>
  <c r="Y66" i="6" s="1"/>
  <c r="V66" i="6"/>
  <c r="X66" i="6" s="1"/>
  <c r="W15" i="6"/>
  <c r="Y15" i="6" s="1"/>
  <c r="W54" i="6"/>
  <c r="Y54" i="6" s="1"/>
  <c r="V54" i="6"/>
  <c r="X54" i="6" s="1"/>
  <c r="W60" i="6"/>
  <c r="Y60" i="6" s="1"/>
  <c r="V60" i="6"/>
  <c r="X60" i="6" s="1"/>
  <c r="W30" i="6"/>
  <c r="Y30" i="6" s="1"/>
  <c r="W36" i="6"/>
  <c r="Y36" i="6" s="1"/>
  <c r="V36" i="6"/>
  <c r="X36" i="6" s="1"/>
  <c r="W42" i="6"/>
  <c r="Y42" i="6" s="1"/>
  <c r="V42" i="6"/>
  <c r="X42" i="6" s="1"/>
  <c r="W48" i="6"/>
  <c r="Y48" i="6" s="1"/>
  <c r="V48" i="6"/>
  <c r="X48" i="6" s="1"/>
  <c r="W24" i="6"/>
  <c r="Y24" i="6" s="1"/>
  <c r="V57" i="6"/>
  <c r="X57" i="6" s="1"/>
  <c r="W57" i="6"/>
  <c r="Y57" i="6" s="1"/>
  <c r="W12" i="6"/>
  <c r="Y12" i="6" s="1"/>
  <c r="AB12" i="11"/>
  <c r="Z12" i="11"/>
  <c r="S12" i="11"/>
  <c r="W12" i="11" s="1"/>
  <c r="W21" i="6"/>
  <c r="Y21" i="6" s="1"/>
  <c r="W18" i="6"/>
  <c r="Y18" i="6" s="1"/>
  <c r="N21" i="1"/>
  <c r="U12" i="11"/>
  <c r="F24" i="4" l="1"/>
  <c r="F21" i="4"/>
  <c r="F33" i="4"/>
  <c r="F18" i="4"/>
  <c r="F15" i="4"/>
  <c r="F12" i="4"/>
  <c r="G9" i="10"/>
  <c r="AL57" i="1"/>
  <c r="AL39" i="1"/>
  <c r="AL66" i="1"/>
  <c r="AL63" i="1"/>
  <c r="AL60" i="1"/>
  <c r="AL54" i="1"/>
  <c r="AL51" i="1"/>
  <c r="AL48" i="1"/>
  <c r="AL45" i="1"/>
  <c r="AL42" i="1"/>
  <c r="AL36" i="1"/>
  <c r="N15" i="1"/>
  <c r="M12" i="14"/>
  <c r="K12" i="14"/>
  <c r="M9" i="14"/>
  <c r="K9" i="14"/>
  <c r="J12" i="14"/>
  <c r="H12" i="14"/>
  <c r="J9" i="14"/>
  <c r="H9" i="14"/>
  <c r="E9" i="14"/>
  <c r="G9" i="14"/>
  <c r="G12" i="14"/>
  <c r="M66" i="14"/>
  <c r="K66" i="14"/>
  <c r="J66" i="14"/>
  <c r="H66" i="14"/>
  <c r="G66" i="14"/>
  <c r="M63" i="14"/>
  <c r="K63" i="14"/>
  <c r="J63" i="14"/>
  <c r="H63" i="14"/>
  <c r="G63" i="14"/>
  <c r="M60" i="14"/>
  <c r="K60" i="14"/>
  <c r="J60" i="14"/>
  <c r="H60" i="14"/>
  <c r="G60" i="14"/>
  <c r="M57" i="14"/>
  <c r="K57" i="14"/>
  <c r="J57" i="14"/>
  <c r="H57" i="14"/>
  <c r="G57" i="14"/>
  <c r="M54" i="14"/>
  <c r="K54" i="14"/>
  <c r="J54" i="14"/>
  <c r="H54" i="14"/>
  <c r="G54" i="14"/>
  <c r="M51" i="14"/>
  <c r="K51" i="14"/>
  <c r="J51" i="14"/>
  <c r="H51" i="14"/>
  <c r="G51" i="14"/>
  <c r="M48" i="14"/>
  <c r="K48" i="14"/>
  <c r="J48" i="14"/>
  <c r="H48" i="14"/>
  <c r="G48" i="14"/>
  <c r="M45" i="14"/>
  <c r="K45" i="14"/>
  <c r="J45" i="14"/>
  <c r="H45" i="14"/>
  <c r="G45" i="14"/>
  <c r="M42" i="14"/>
  <c r="K42" i="14"/>
  <c r="J42" i="14"/>
  <c r="H42" i="14"/>
  <c r="G42" i="14"/>
  <c r="M39" i="14"/>
  <c r="K39" i="14"/>
  <c r="J39" i="14"/>
  <c r="H39" i="14"/>
  <c r="G39" i="14"/>
  <c r="M36" i="14"/>
  <c r="K36" i="14"/>
  <c r="J36" i="14"/>
  <c r="H36" i="14"/>
  <c r="G36" i="14"/>
  <c r="M33" i="14"/>
  <c r="K33" i="14"/>
  <c r="J33" i="14"/>
  <c r="H33" i="14"/>
  <c r="G33" i="14"/>
  <c r="M30" i="14"/>
  <c r="K30" i="14"/>
  <c r="J30" i="14"/>
  <c r="H30" i="14"/>
  <c r="G30" i="14"/>
  <c r="M27" i="14"/>
  <c r="K27" i="14"/>
  <c r="J27" i="14"/>
  <c r="H27" i="14"/>
  <c r="G27" i="14"/>
  <c r="M24" i="14"/>
  <c r="K24" i="14"/>
  <c r="J24" i="14"/>
  <c r="H24" i="14"/>
  <c r="G24" i="14"/>
  <c r="M21" i="14"/>
  <c r="K21" i="14"/>
  <c r="J21" i="14"/>
  <c r="H21" i="14"/>
  <c r="G21" i="14"/>
  <c r="M18" i="14"/>
  <c r="K18" i="14"/>
  <c r="J18" i="14"/>
  <c r="H18" i="14"/>
  <c r="G18" i="14"/>
  <c r="M15" i="14"/>
  <c r="K15" i="14"/>
  <c r="J15" i="14"/>
  <c r="H15" i="14"/>
  <c r="G15" i="14"/>
  <c r="E69" i="14" l="1"/>
  <c r="E71" i="14" s="1"/>
  <c r="H69" i="14"/>
  <c r="H71" i="14" s="1"/>
  <c r="G69" i="14"/>
  <c r="G71" i="14" s="1"/>
  <c r="K69" i="14"/>
  <c r="K71" i="14" s="1"/>
  <c r="J69" i="14"/>
  <c r="J71" i="14" s="1"/>
  <c r="M69" i="14"/>
  <c r="M71" i="14" s="1"/>
  <c r="AE2" i="3" l="1"/>
  <c r="J66" i="10" l="1"/>
  <c r="J63" i="10"/>
  <c r="J60" i="10"/>
  <c r="J57" i="10"/>
  <c r="J54" i="10"/>
  <c r="J51" i="10"/>
  <c r="J48" i="10"/>
  <c r="J45" i="10"/>
  <c r="J42" i="10"/>
  <c r="J39" i="10"/>
  <c r="J36" i="10"/>
  <c r="J33" i="10"/>
  <c r="J30" i="10"/>
  <c r="J27" i="10"/>
  <c r="J24" i="10"/>
  <c r="J21" i="10"/>
  <c r="J18" i="10"/>
  <c r="J15" i="10"/>
  <c r="J12" i="10"/>
  <c r="B66" i="1"/>
  <c r="B63" i="1"/>
  <c r="B60" i="1"/>
  <c r="B57" i="1"/>
  <c r="B54" i="1"/>
  <c r="B51" i="1"/>
  <c r="B48" i="1"/>
  <c r="B45" i="1"/>
  <c r="B42" i="1"/>
  <c r="B39" i="1"/>
  <c r="B36" i="1"/>
  <c r="B33"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14"/>
  <c r="D21" i="4"/>
  <c r="D21" i="14" s="1"/>
  <c r="C21" i="4"/>
  <c r="C21" i="14" s="1"/>
  <c r="D18" i="4"/>
  <c r="D18" i="14" s="1"/>
  <c r="C18" i="4"/>
  <c r="C18" i="14" s="1"/>
  <c r="D15" i="4"/>
  <c r="D15" i="14" s="1"/>
  <c r="C15" i="14"/>
  <c r="D12" i="4"/>
  <c r="D12" i="14" s="1"/>
  <c r="C12" i="4"/>
  <c r="C12" i="14" s="1"/>
  <c r="D9" i="14"/>
  <c r="C9" i="14"/>
  <c r="P69" i="4"/>
  <c r="V69" i="4"/>
  <c r="Y69" i="4"/>
  <c r="O66" i="7"/>
  <c r="O66" i="1" s="1"/>
  <c r="K66" i="7"/>
  <c r="O63" i="7"/>
  <c r="O63" i="1" s="1"/>
  <c r="K63" i="7"/>
  <c r="O60" i="7"/>
  <c r="O60" i="1" s="1"/>
  <c r="K60" i="7"/>
  <c r="O57" i="7"/>
  <c r="O57" i="1" s="1"/>
  <c r="K57" i="7"/>
  <c r="O54" i="7"/>
  <c r="O54" i="1" s="1"/>
  <c r="K54" i="7"/>
  <c r="K66" i="1" l="1"/>
  <c r="P66" i="7"/>
  <c r="P66" i="1" s="1"/>
  <c r="K63" i="1"/>
  <c r="P63" i="7"/>
  <c r="P63" i="1" s="1"/>
  <c r="K60" i="1"/>
  <c r="P60" i="7"/>
  <c r="P60" i="1" s="1"/>
  <c r="K54" i="1"/>
  <c r="P54" i="7"/>
  <c r="P54" i="1" s="1"/>
  <c r="K57" i="1"/>
  <c r="P57" i="7"/>
  <c r="P57" i="1" s="1"/>
  <c r="B21" i="1"/>
  <c r="B63" i="4"/>
  <c r="B57" i="4"/>
  <c r="L66" i="7"/>
  <c r="L66" i="1" s="1"/>
  <c r="L54" i="7"/>
  <c r="L54" i="1" s="1"/>
  <c r="L63" i="7"/>
  <c r="L63" i="1" s="1"/>
  <c r="B60" i="4"/>
  <c r="B66" i="4"/>
  <c r="B54" i="4"/>
  <c r="L57" i="7"/>
  <c r="L57" i="1" s="1"/>
  <c r="L60" i="7"/>
  <c r="L60" i="1" s="1"/>
  <c r="I8" i="5"/>
  <c r="C8" i="5"/>
  <c r="AN9" i="1"/>
  <c r="B54" i="14" l="1"/>
  <c r="E54" i="4"/>
  <c r="B66" i="14"/>
  <c r="E66" i="4"/>
  <c r="B63" i="14"/>
  <c r="E63" i="4"/>
  <c r="B60" i="14"/>
  <c r="E60" i="4"/>
  <c r="B57" i="14"/>
  <c r="E57" i="4"/>
  <c r="T9" i="11"/>
  <c r="U9" i="11" l="1"/>
  <c r="X9" i="11"/>
  <c r="Y9" i="11" s="1"/>
  <c r="S9" i="11"/>
  <c r="W9" i="11" s="1"/>
  <c r="J9" i="1"/>
  <c r="I9" i="1"/>
  <c r="F9" i="1"/>
  <c r="E9" i="1"/>
  <c r="D9" i="1"/>
  <c r="K51" i="7"/>
  <c r="K48" i="7"/>
  <c r="K45" i="7"/>
  <c r="K42" i="7"/>
  <c r="K39" i="7"/>
  <c r="K36" i="7"/>
  <c r="K33" i="7"/>
  <c r="K30" i="7"/>
  <c r="K27" i="7"/>
  <c r="K24" i="7"/>
  <c r="K21" i="7"/>
  <c r="K18" i="7"/>
  <c r="AC18" i="11" s="1"/>
  <c r="K15" i="7"/>
  <c r="P15" i="7" s="1"/>
  <c r="P15" i="1" s="1"/>
  <c r="P12" i="7"/>
  <c r="AA10" i="1" l="1"/>
  <c r="AE10" i="1"/>
  <c r="Y11" i="1"/>
  <c r="AC11" i="1"/>
  <c r="AG11" i="1"/>
  <c r="X54" i="1"/>
  <c r="AB54" i="1"/>
  <c r="AF54" i="1"/>
  <c r="Z55" i="1"/>
  <c r="AD55" i="1"/>
  <c r="X56" i="1"/>
  <c r="AB56" i="1"/>
  <c r="AF56" i="1"/>
  <c r="Z57" i="1"/>
  <c r="AD57" i="1"/>
  <c r="X58" i="1"/>
  <c r="AB58" i="1"/>
  <c r="AF58" i="1"/>
  <c r="Z59" i="1"/>
  <c r="AD59" i="1"/>
  <c r="X60" i="1"/>
  <c r="AB60" i="1"/>
  <c r="AF60" i="1"/>
  <c r="Z61" i="1"/>
  <c r="AD61" i="1"/>
  <c r="X62" i="1"/>
  <c r="AB62" i="1"/>
  <c r="AF62" i="1"/>
  <c r="Z63" i="1"/>
  <c r="AD63" i="1"/>
  <c r="X64" i="1"/>
  <c r="AB64" i="1"/>
  <c r="AF64" i="1"/>
  <c r="Z65" i="1"/>
  <c r="AD65" i="1"/>
  <c r="X66" i="1"/>
  <c r="AB66" i="1"/>
  <c r="AF66" i="1"/>
  <c r="Z67" i="1"/>
  <c r="AD67" i="1"/>
  <c r="X68" i="1"/>
  <c r="AB68" i="1"/>
  <c r="AF68" i="1"/>
  <c r="AA9" i="1"/>
  <c r="AE9" i="1"/>
  <c r="X10" i="1"/>
  <c r="AB10" i="1"/>
  <c r="AF10" i="1"/>
  <c r="Z11" i="1"/>
  <c r="AD11" i="1"/>
  <c r="AG18" i="1"/>
  <c r="Y54" i="1"/>
  <c r="AC54" i="1"/>
  <c r="AG54" i="1"/>
  <c r="AA55" i="1"/>
  <c r="AE55" i="1"/>
  <c r="Y56" i="1"/>
  <c r="AC56" i="1"/>
  <c r="AG56" i="1"/>
  <c r="AA57" i="1"/>
  <c r="AE57" i="1"/>
  <c r="Y58" i="1"/>
  <c r="AC58" i="1"/>
  <c r="AC10" i="1"/>
  <c r="AA11" i="1"/>
  <c r="AG19" i="1"/>
  <c r="AD54" i="1"/>
  <c r="AB55" i="1"/>
  <c r="Z56" i="1"/>
  <c r="X57" i="1"/>
  <c r="AF57" i="1"/>
  <c r="AD58" i="1"/>
  <c r="Y59" i="1"/>
  <c r="AE59" i="1"/>
  <c r="Z60" i="1"/>
  <c r="AE60" i="1"/>
  <c r="AA61" i="1"/>
  <c r="AF61" i="1"/>
  <c r="AA62" i="1"/>
  <c r="AG62" i="1"/>
  <c r="AB63" i="1"/>
  <c r="AG63" i="1"/>
  <c r="AC64" i="1"/>
  <c r="X65" i="1"/>
  <c r="AC65" i="1"/>
  <c r="Y66" i="1"/>
  <c r="AD66" i="1"/>
  <c r="Y67" i="1"/>
  <c r="AE67" i="1"/>
  <c r="Z68" i="1"/>
  <c r="AE68" i="1"/>
  <c r="AB9" i="1"/>
  <c r="AG9" i="1"/>
  <c r="R54" i="1"/>
  <c r="V54" i="1"/>
  <c r="T55" i="1"/>
  <c r="R56" i="1"/>
  <c r="V56" i="1"/>
  <c r="T57" i="1"/>
  <c r="R58" i="1"/>
  <c r="V58" i="1"/>
  <c r="T59" i="1"/>
  <c r="R60" i="1"/>
  <c r="V60" i="1"/>
  <c r="T61" i="1"/>
  <c r="R62" i="1"/>
  <c r="V62" i="1"/>
  <c r="T63" i="1"/>
  <c r="R64" i="1"/>
  <c r="V64" i="1"/>
  <c r="T65" i="1"/>
  <c r="R66" i="1"/>
  <c r="V66" i="1"/>
  <c r="T67" i="1"/>
  <c r="R68" i="1"/>
  <c r="V68" i="1"/>
  <c r="U9" i="1"/>
  <c r="T10" i="1"/>
  <c r="S11" i="1"/>
  <c r="W11" i="1"/>
  <c r="Q54" i="1"/>
  <c r="Q58" i="1"/>
  <c r="Q62" i="1"/>
  <c r="Q66" i="1"/>
  <c r="AD10" i="1"/>
  <c r="AB11" i="1"/>
  <c r="AG20" i="1"/>
  <c r="AE54" i="1"/>
  <c r="AC55" i="1"/>
  <c r="AA56" i="1"/>
  <c r="Y57" i="1"/>
  <c r="AG57" i="1"/>
  <c r="AE58" i="1"/>
  <c r="AA59" i="1"/>
  <c r="AF59" i="1"/>
  <c r="AA60" i="1"/>
  <c r="AG60" i="1"/>
  <c r="AB61" i="1"/>
  <c r="AG61" i="1"/>
  <c r="AC62" i="1"/>
  <c r="X63" i="1"/>
  <c r="AC63" i="1"/>
  <c r="Y64" i="1"/>
  <c r="AD64" i="1"/>
  <c r="Y65" i="1"/>
  <c r="AE65" i="1"/>
  <c r="Z66" i="1"/>
  <c r="AE66" i="1"/>
  <c r="AA67" i="1"/>
  <c r="AF67" i="1"/>
  <c r="AA68" i="1"/>
  <c r="AG68" i="1"/>
  <c r="AC9" i="1"/>
  <c r="X9" i="1"/>
  <c r="S54" i="1"/>
  <c r="W54" i="1"/>
  <c r="U55" i="1"/>
  <c r="S56" i="1"/>
  <c r="W56" i="1"/>
  <c r="U57" i="1"/>
  <c r="S58" i="1"/>
  <c r="W58" i="1"/>
  <c r="U59" i="1"/>
  <c r="S60" i="1"/>
  <c r="W60" i="1"/>
  <c r="U61" i="1"/>
  <c r="S62" i="1"/>
  <c r="W62" i="1"/>
  <c r="U63" i="1"/>
  <c r="S64" i="1"/>
  <c r="W64" i="1"/>
  <c r="U65" i="1"/>
  <c r="S66" i="1"/>
  <c r="W66" i="1"/>
  <c r="U67" i="1"/>
  <c r="S68" i="1"/>
  <c r="W68" i="1"/>
  <c r="V9" i="1"/>
  <c r="U10" i="1"/>
  <c r="T11" i="1"/>
  <c r="R10" i="1"/>
  <c r="Q55" i="1"/>
  <c r="Q59" i="1"/>
  <c r="Q63" i="1"/>
  <c r="Q67" i="1"/>
  <c r="Y10" i="1"/>
  <c r="AG10" i="1"/>
  <c r="AE11" i="1"/>
  <c r="Z54" i="1"/>
  <c r="X55" i="1"/>
  <c r="AF55" i="1"/>
  <c r="AD56" i="1"/>
  <c r="AB57" i="1"/>
  <c r="Z58" i="1"/>
  <c r="AG58" i="1"/>
  <c r="AB59" i="1"/>
  <c r="AG59" i="1"/>
  <c r="AC60" i="1"/>
  <c r="X61" i="1"/>
  <c r="AC61" i="1"/>
  <c r="Y62" i="1"/>
  <c r="AD62" i="1"/>
  <c r="Y63" i="1"/>
  <c r="AE63" i="1"/>
  <c r="Z64" i="1"/>
  <c r="AE64" i="1"/>
  <c r="AA65" i="1"/>
  <c r="AF65" i="1"/>
  <c r="AA66" i="1"/>
  <c r="AG66" i="1"/>
  <c r="AB67" i="1"/>
  <c r="AG67" i="1"/>
  <c r="AC68" i="1"/>
  <c r="AD9" i="1"/>
  <c r="T54" i="1"/>
  <c r="R55" i="1"/>
  <c r="V55" i="1"/>
  <c r="T56" i="1"/>
  <c r="R57" i="1"/>
  <c r="V57" i="1"/>
  <c r="T58" i="1"/>
  <c r="R59" i="1"/>
  <c r="V59" i="1"/>
  <c r="T60" i="1"/>
  <c r="R61" i="1"/>
  <c r="V61" i="1"/>
  <c r="T62" i="1"/>
  <c r="R63" i="1"/>
  <c r="V63" i="1"/>
  <c r="T64" i="1"/>
  <c r="R65" i="1"/>
  <c r="V65" i="1"/>
  <c r="T66" i="1"/>
  <c r="R67" i="1"/>
  <c r="V67" i="1"/>
  <c r="T68" i="1"/>
  <c r="S9" i="1"/>
  <c r="W9" i="1"/>
  <c r="V10" i="1"/>
  <c r="U11" i="1"/>
  <c r="R11" i="1"/>
  <c r="Q10" i="1"/>
  <c r="Q56" i="1"/>
  <c r="Q60" i="1"/>
  <c r="Q64" i="1"/>
  <c r="Q68" i="1"/>
  <c r="Z10" i="1"/>
  <c r="X11" i="1"/>
  <c r="AF11" i="1"/>
  <c r="AA54" i="1"/>
  <c r="Y55" i="1"/>
  <c r="AG55" i="1"/>
  <c r="AE56" i="1"/>
  <c r="AC57" i="1"/>
  <c r="AA58" i="1"/>
  <c r="X59" i="1"/>
  <c r="AC59" i="1"/>
  <c r="Y60" i="1"/>
  <c r="AD60" i="1"/>
  <c r="Y61" i="1"/>
  <c r="AE61" i="1"/>
  <c r="Z62" i="1"/>
  <c r="AE62" i="1"/>
  <c r="AA63" i="1"/>
  <c r="AF63" i="1"/>
  <c r="AA64" i="1"/>
  <c r="AG64" i="1"/>
  <c r="AB65" i="1"/>
  <c r="AG65" i="1"/>
  <c r="AC66" i="1"/>
  <c r="X67" i="1"/>
  <c r="AC67" i="1"/>
  <c r="Y68" i="1"/>
  <c r="AD68" i="1"/>
  <c r="Z9" i="1"/>
  <c r="AF9" i="1"/>
  <c r="U56" i="1"/>
  <c r="S59" i="1"/>
  <c r="W61" i="1"/>
  <c r="U64" i="1"/>
  <c r="S67" i="1"/>
  <c r="S10" i="1"/>
  <c r="Q61" i="1"/>
  <c r="U54" i="1"/>
  <c r="S57" i="1"/>
  <c r="W59" i="1"/>
  <c r="U62" i="1"/>
  <c r="S65" i="1"/>
  <c r="W67" i="1"/>
  <c r="W10" i="1"/>
  <c r="Q65" i="1"/>
  <c r="S55" i="1"/>
  <c r="W57" i="1"/>
  <c r="U60" i="1"/>
  <c r="S63" i="1"/>
  <c r="W65" i="1"/>
  <c r="U68" i="1"/>
  <c r="V11" i="1"/>
  <c r="Q11" i="1"/>
  <c r="W55" i="1"/>
  <c r="U58" i="1"/>
  <c r="S61" i="1"/>
  <c r="W63" i="1"/>
  <c r="U66" i="1"/>
  <c r="T9" i="1"/>
  <c r="R9" i="1"/>
  <c r="Q57" i="1"/>
  <c r="K36" i="1"/>
  <c r="P36" i="7"/>
  <c r="P36" i="1" s="1"/>
  <c r="K42" i="1"/>
  <c r="P42" i="7"/>
  <c r="P42" i="1" s="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K12" i="1"/>
  <c r="AB9" i="11"/>
  <c r="Z9" i="11"/>
  <c r="K15" i="1"/>
  <c r="L51" i="7"/>
  <c r="L51" i="1" s="1"/>
  <c r="L18" i="7"/>
  <c r="L45" i="7"/>
  <c r="L45" i="1" s="1"/>
  <c r="L24" i="7"/>
  <c r="L30" i="7"/>
  <c r="P12" i="1"/>
  <c r="L42" i="7"/>
  <c r="L42" i="1" s="1"/>
  <c r="L21" i="7"/>
  <c r="L33" i="7"/>
  <c r="L39" i="7"/>
  <c r="L39" i="1" s="1"/>
  <c r="L36" i="7"/>
  <c r="L36" i="1" s="1"/>
  <c r="L48" i="7"/>
  <c r="L48" i="1" s="1"/>
  <c r="L27" i="7"/>
  <c r="L15" i="7"/>
  <c r="L12" i="7"/>
  <c r="L27" i="1" l="1"/>
  <c r="V27" i="6"/>
  <c r="L30" i="1"/>
  <c r="V30" i="6"/>
  <c r="X30" i="6" s="1"/>
  <c r="L24" i="1"/>
  <c r="V24" i="6"/>
  <c r="X24" i="6" s="1"/>
  <c r="L33" i="1"/>
  <c r="V33" i="6"/>
  <c r="F60" i="4"/>
  <c r="F57" i="4"/>
  <c r="F9" i="4"/>
  <c r="F63" i="4"/>
  <c r="F66" i="4"/>
  <c r="F54" i="4"/>
  <c r="L15" i="1"/>
  <c r="V15" i="6"/>
  <c r="L12" i="1"/>
  <c r="V12" i="6"/>
  <c r="X12" i="6" s="1"/>
  <c r="AI12" i="1" s="1"/>
  <c r="L18" i="1"/>
  <c r="V18" i="6"/>
  <c r="L21" i="1"/>
  <c r="V21" i="6"/>
  <c r="P21" i="1"/>
  <c r="AI24" i="1" l="1"/>
  <c r="AH24" i="1" s="1"/>
  <c r="AI30" i="1"/>
  <c r="AH30" i="1" s="1"/>
  <c r="X27" i="6"/>
  <c r="V28" i="6"/>
  <c r="X28" i="6" s="1"/>
  <c r="X33" i="6"/>
  <c r="V34" i="6"/>
  <c r="X34" i="6" s="1"/>
  <c r="AI33" i="1" s="1"/>
  <c r="AH33" i="1" s="1"/>
  <c r="AI27" i="1"/>
  <c r="AH27" i="1" s="1"/>
  <c r="X15" i="6"/>
  <c r="V16" i="6"/>
  <c r="X16" i="6" s="1"/>
  <c r="X21" i="6"/>
  <c r="V22" i="6"/>
  <c r="X18" i="6"/>
  <c r="V20" i="6"/>
  <c r="X20" i="6" s="1"/>
  <c r="J9" i="10"/>
  <c r="B51" i="4"/>
  <c r="B48" i="4"/>
  <c r="B45" i="4"/>
  <c r="B42" i="4"/>
  <c r="B36" i="4"/>
  <c r="B33" i="4"/>
  <c r="B30" i="4"/>
  <c r="B27" i="4"/>
  <c r="B24" i="4"/>
  <c r="B21" i="4"/>
  <c r="B18" i="4"/>
  <c r="B15" i="4"/>
  <c r="AI15" i="1" l="1"/>
  <c r="B27" i="14"/>
  <c r="E27" i="4"/>
  <c r="B24" i="14"/>
  <c r="E24" i="4"/>
  <c r="B36" i="14"/>
  <c r="E36" i="4"/>
  <c r="B51" i="14"/>
  <c r="E51" i="4"/>
  <c r="B18" i="14"/>
  <c r="E18" i="4"/>
  <c r="B45" i="14"/>
  <c r="E45" i="4"/>
  <c r="B15" i="14"/>
  <c r="E15" i="4"/>
  <c r="B42" i="14"/>
  <c r="E42" i="4"/>
  <c r="B30" i="14"/>
  <c r="E30" i="4"/>
  <c r="B21" i="14"/>
  <c r="E21" i="4"/>
  <c r="B33" i="14"/>
  <c r="E33" i="4"/>
  <c r="B48" i="14"/>
  <c r="E48" i="4"/>
  <c r="AI18" i="1"/>
  <c r="AH18" i="1" s="1"/>
  <c r="X22" i="6"/>
  <c r="V23" i="6"/>
  <c r="X23" i="6" s="1"/>
  <c r="AI21" i="1" s="1"/>
  <c r="AH21" i="1" s="1"/>
  <c r="B39" i="4"/>
  <c r="B12" i="4"/>
  <c r="B9" i="4"/>
  <c r="O51" i="7"/>
  <c r="O51" i="1" s="1"/>
  <c r="O39" i="7"/>
  <c r="O39" i="1" s="1"/>
  <c r="O42" i="7"/>
  <c r="O42" i="1" s="1"/>
  <c r="O45" i="7"/>
  <c r="O45" i="1" s="1"/>
  <c r="O48" i="7"/>
  <c r="O48" i="1" s="1"/>
  <c r="B39" i="14" l="1"/>
  <c r="E39" i="4"/>
  <c r="B9" i="14"/>
  <c r="E9" i="4"/>
  <c r="B12" i="14"/>
  <c r="E12" i="4"/>
  <c r="N9" i="1"/>
  <c r="AE69" i="4"/>
  <c r="AQ9" i="1"/>
  <c r="B9" i="1"/>
  <c r="M9" i="6"/>
  <c r="Y9" i="1" s="1"/>
  <c r="O36" i="7"/>
  <c r="O36" i="1" s="1"/>
  <c r="O33" i="7"/>
  <c r="O33" i="1" s="1"/>
  <c r="AK33" i="1" s="1"/>
  <c r="AJ33" i="1" s="1"/>
  <c r="AL33" i="1" s="1"/>
  <c r="O30" i="7"/>
  <c r="O30" i="1" s="1"/>
  <c r="AK30" i="1" s="1"/>
  <c r="AJ30" i="1" s="1"/>
  <c r="AL30" i="1" s="1"/>
  <c r="O27" i="7"/>
  <c r="O27" i="1" s="1"/>
  <c r="AK27" i="1" s="1"/>
  <c r="AJ27" i="1" s="1"/>
  <c r="AL27" i="1" s="1"/>
  <c r="O24" i="7"/>
  <c r="O24" i="1" s="1"/>
  <c r="AK24" i="1" s="1"/>
  <c r="AJ24" i="1" s="1"/>
  <c r="AL24" i="1" s="1"/>
  <c r="O21" i="7"/>
  <c r="O21" i="1" s="1"/>
  <c r="AK21" i="1" s="1"/>
  <c r="AJ21" i="1" s="1"/>
  <c r="AL21" i="1" s="1"/>
  <c r="O12" i="7"/>
  <c r="AH12" i="1" l="1"/>
  <c r="AH15" i="1"/>
  <c r="O12" i="1"/>
  <c r="W13" i="6"/>
  <c r="O9" i="7"/>
  <c r="O9" i="1" s="1"/>
  <c r="L9" i="7"/>
  <c r="L9" i="1" s="1"/>
  <c r="K9" i="1"/>
  <c r="O15" i="7"/>
  <c r="O18" i="7"/>
  <c r="V9" i="6" l="1"/>
  <c r="X9" i="6" s="1"/>
  <c r="O15" i="1"/>
  <c r="W17" i="6"/>
  <c r="Y17" i="6" s="1"/>
  <c r="AK15" i="1" s="1"/>
  <c r="AJ15" i="1" s="1"/>
  <c r="AL15" i="1" s="1"/>
  <c r="Y13" i="6"/>
  <c r="W14" i="6"/>
  <c r="Y14" i="6" s="1"/>
  <c r="O18" i="1"/>
  <c r="W19" i="6"/>
  <c r="Y19" i="6" s="1"/>
  <c r="AK18" i="1" s="1"/>
  <c r="AJ18" i="1" s="1"/>
  <c r="AL18" i="1" s="1"/>
  <c r="W9" i="6"/>
  <c r="Y9" i="6" s="1"/>
  <c r="V10" i="6"/>
  <c r="X10" i="6" s="1"/>
  <c r="W10" i="6"/>
  <c r="P9" i="1"/>
  <c r="AI9" i="1" l="1"/>
  <c r="AH9" i="1" s="1"/>
  <c r="AK12" i="1"/>
  <c r="AJ12" i="1" s="1"/>
  <c r="AL12" i="1" s="1"/>
  <c r="Y10" i="6"/>
  <c r="W11" i="6"/>
  <c r="Y11" i="6" s="1"/>
  <c r="AK9" i="1" l="1"/>
  <c r="AJ9" i="1" s="1"/>
  <c r="AL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andrea linares</author>
  </authors>
  <commentList>
    <comment ref="C7" authorId="0" shapeId="0" xr:uid="{00000000-0006-0000-0100-00000100000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xr:uid="{00000000-0006-0000-0100-00000200000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xr:uid="{00000000-0006-0000-0100-00000300000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xr:uid="{00000000-0006-0000-0100-00000400000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b/>
            <sz val="9"/>
            <color indexed="81"/>
            <rFont val="Tahoma"/>
            <family val="2"/>
          </rPr>
          <t xml:space="preserve">Descripción del Riesgo: 
</t>
        </r>
        <r>
          <rPr>
            <sz val="9"/>
            <color indexed="81"/>
            <rFont val="Tahoma"/>
            <family val="2"/>
          </rPr>
          <t xml:space="preserve">Se recomienda la siguiente estructura que facilita su redacción y claridad, iniciando con la frase POSIBILIDAD DE:
Descripción del Riesgo = Impacto + Causa Inmediata + Causa Raiz </t>
        </r>
      </text>
    </comment>
    <comment ref="H7" authorId="1" shapeId="0" xr:uid="{00000000-0006-0000-0100-000006000000}">
      <text>
        <r>
          <rPr>
            <b/>
            <sz val="9"/>
            <color indexed="81"/>
            <rFont val="Tahoma"/>
            <family val="2"/>
          </rPr>
          <t xml:space="preserve">Tipo de riesgo: 
</t>
        </r>
        <r>
          <rPr>
            <sz val="9"/>
            <color indexed="81"/>
            <rFont val="Tahoma"/>
            <family val="2"/>
          </rPr>
          <t xml:space="preserve">Seleccionar de la lista el tipo de riesgo asociado. Para Mayor claridad consultar la Tabla No. 4 del documento DE-GU-01 GUÍA PARA LA ADMINISTRACIÓN DE LOS RIESGOS DE GESTIÓN Y CORRUPCIÓN DEL IDIGER
</t>
        </r>
      </text>
    </comment>
    <comment ref="I7" authorId="1" shapeId="0" xr:uid="{00000000-0006-0000-0100-000007000000}">
      <text>
        <r>
          <rPr>
            <b/>
            <sz val="9"/>
            <color indexed="81"/>
            <rFont val="Tahoma"/>
            <family val="2"/>
          </rPr>
          <t>Clasificación del riesgo:</t>
        </r>
        <r>
          <rPr>
            <sz val="9"/>
            <color indexed="81"/>
            <rFont val="Tahoma"/>
            <family val="2"/>
          </rPr>
          <t xml:space="preserve"> 
Seleccionar de la lista la clasificación asocida. Para Mayor claridad consultar la Tabla No. 5 del documento DE-GU-01 GUÍA PARA LA ADMINISTRACIÓN DE LOS RIESGOS DE GESTIÓN Y CORRUPCIÓN DEL IDIGER
</t>
        </r>
      </text>
    </comment>
    <comment ref="J7" authorId="1" shapeId="0" xr:uid="{00000000-0006-0000-0100-000008000000}">
      <text>
        <r>
          <rPr>
            <sz val="9"/>
            <color indexed="81"/>
            <rFont val="Tahoma"/>
            <family val="2"/>
          </rPr>
          <t xml:space="preserve">Para mayor claridad ver tablas No. 6 y No. 7 del documento DE-GU-01 GUÍA PARA LA ADMINISTRACIÓN DE LOS RIESGOS DE GESTIÓN Y CORRUPCIÓN DEL IDIGER
</t>
        </r>
      </text>
    </comment>
    <comment ref="Q7" authorId="0" shapeId="0" xr:uid="{00000000-0006-0000-0100-000009000000}">
      <text>
        <r>
          <rPr>
            <b/>
            <sz val="9"/>
            <color indexed="81"/>
            <rFont val="Tahoma"/>
            <family val="2"/>
          </rPr>
          <t xml:space="preserve">Apetito del Riesgo: 
</t>
        </r>
        <r>
          <rPr>
            <sz val="9"/>
            <color indexed="81"/>
            <rFont val="Tahoma"/>
            <family val="2"/>
          </rPr>
          <t>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A000000}">
      <text>
        <r>
          <rPr>
            <b/>
            <sz val="9"/>
            <color indexed="81"/>
            <rFont val="Tahoma"/>
            <family val="2"/>
          </rPr>
          <t xml:space="preserve">Tolerancia del Riesgo: 
</t>
        </r>
        <r>
          <rPr>
            <sz val="9"/>
            <color indexed="81"/>
            <rFont val="Tahoma"/>
            <family val="2"/>
          </rPr>
          <t>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B000000}">
      <text>
        <r>
          <rPr>
            <b/>
            <sz val="9"/>
            <color indexed="81"/>
            <rFont val="Tahoma"/>
            <family val="2"/>
          </rPr>
          <t xml:space="preserve">Capacidad del Riesgo: 
</t>
        </r>
        <r>
          <rPr>
            <sz val="9"/>
            <color indexed="81"/>
            <rFont val="Tahoma"/>
            <family val="2"/>
          </rPr>
          <t>Es el máximo valor del nivel de riesgo que una entidad puede soportar y a partir del cual la alta dirección consideran que no sería posible el logro de los objetivos de la entidad.</t>
        </r>
        <r>
          <rPr>
            <b/>
            <sz val="9"/>
            <color indexed="81"/>
            <rFont val="Tahoma"/>
            <family val="2"/>
          </rPr>
          <t xml:space="preserve">
</t>
        </r>
      </text>
    </comment>
    <comment ref="T7" authorId="0" shapeId="0" xr:uid="{00000000-0006-0000-0100-00000C000000}">
      <text>
        <r>
          <rPr>
            <b/>
            <sz val="9"/>
            <color indexed="81"/>
            <rFont val="Tahoma"/>
            <family val="2"/>
          </rPr>
          <t xml:space="preserve">Unidad de Medida: 
</t>
        </r>
        <r>
          <rPr>
            <sz val="9"/>
            <color indexed="81"/>
            <rFont val="Tahoma"/>
            <family val="2"/>
          </rPr>
          <t>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J7" authorId="0" shapeId="0" xr:uid="{00000000-0006-0000-0400-000001000000}">
      <text>
        <r>
          <rPr>
            <b/>
            <sz val="9"/>
            <color indexed="81"/>
            <rFont val="Tahoma"/>
            <family val="2"/>
          </rPr>
          <t xml:space="preserve">Complemento: 
</t>
        </r>
        <r>
          <rPr>
            <sz val="9"/>
            <color indexed="81"/>
            <rFont val="Tahoma"/>
            <family val="2"/>
          </rPr>
          <t>Corresponde a los detalles que permiten identificar claramente el objeto del control.</t>
        </r>
      </text>
    </comment>
    <comment ref="K7" authorId="0" shapeId="0" xr:uid="{00000000-0006-0000-0400-000002000000}">
      <text>
        <r>
          <rPr>
            <b/>
            <sz val="9"/>
            <color indexed="81"/>
            <rFont val="Tahoma"/>
            <family val="2"/>
          </rPr>
          <t xml:space="preserve">La Estructura para describir un control es la siguiente: 
</t>
        </r>
        <r>
          <rPr>
            <sz val="9"/>
            <color indexed="81"/>
            <rFont val="Tahoma"/>
            <family val="2"/>
          </rPr>
          <t xml:space="preserv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3000000}">
      <text>
        <r>
          <rPr>
            <b/>
            <sz val="9"/>
            <color indexed="81"/>
            <rFont val="Tahoma"/>
            <family val="2"/>
          </rPr>
          <t xml:space="preserve">Los tipos de controles son: 
</t>
        </r>
        <r>
          <rPr>
            <sz val="9"/>
            <color indexed="81"/>
            <rFont val="Tahoma"/>
            <family val="2"/>
          </rPr>
          <t xml:space="preserve">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b/>
            <sz val="9"/>
            <color indexed="81"/>
            <rFont val="Tahoma"/>
            <family val="2"/>
          </rPr>
          <t xml:space="preserve">Las maneras en que se ejecutan los controles son:
</t>
        </r>
        <r>
          <rPr>
            <sz val="9"/>
            <color indexed="81"/>
            <rFont val="Tahoma"/>
            <family val="2"/>
          </rPr>
          <t xml:space="preserve">
* Control manual: controles que son ejecutados por personas.
* Control automático: son ejecutados por un sistema.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andrea linares</author>
  </authors>
  <commentList>
    <comment ref="C7" authorId="0" shapeId="0" xr:uid="{00000000-0006-0000-0600-000001000000}">
      <text>
        <r>
          <rPr>
            <b/>
            <sz val="9"/>
            <color indexed="81"/>
            <rFont val="Tahoma"/>
            <family val="2"/>
          </rPr>
          <t xml:space="preserve">Punto de Riesgo: 
</t>
        </r>
        <r>
          <rPr>
            <sz val="9"/>
            <color indexed="81"/>
            <rFont val="Tahoma"/>
            <family val="2"/>
          </rPr>
          <t>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t>
        </r>
        <r>
          <rPr>
            <b/>
            <sz val="9"/>
            <color indexed="81"/>
            <rFont val="Tahoma"/>
            <family val="2"/>
          </rPr>
          <t xml:space="preserve"> </t>
        </r>
        <r>
          <rPr>
            <sz val="9"/>
            <color indexed="81"/>
            <rFont val="Tahoma"/>
            <family val="2"/>
          </rPr>
          <t xml:space="preserve">de los bienes o recursos públicos o intereses de naturaleza pública.
</t>
        </r>
      </text>
    </comment>
    <comment ref="D7" authorId="0" shapeId="0" xr:uid="{00000000-0006-0000-0600-000002000000}">
      <text>
        <r>
          <rPr>
            <b/>
            <sz val="9"/>
            <color indexed="81"/>
            <rFont val="Tahoma"/>
            <family val="2"/>
          </rPr>
          <t xml:space="preserve">Impacto: 
</t>
        </r>
        <r>
          <rPr>
            <sz val="9"/>
            <color indexed="81"/>
            <rFont val="Tahoma"/>
            <family val="2"/>
          </rPr>
          <t>Las consecuencias que puede ocasionar a la organización la materialización del riesgo.</t>
        </r>
      </text>
    </comment>
    <comment ref="E7" authorId="0" shapeId="0" xr:uid="{00000000-0006-0000-0600-000003000000}">
      <text>
        <r>
          <rPr>
            <b/>
            <sz val="9"/>
            <color indexed="81"/>
            <rFont val="Tahoma"/>
            <family val="2"/>
          </rPr>
          <t xml:space="preserve">Causa inmediata:
</t>
        </r>
        <r>
          <rPr>
            <sz val="9"/>
            <color indexed="81"/>
            <rFont val="Tahoma"/>
            <family val="2"/>
          </rPr>
          <t>Circunstancias bajo las cuales se presenta el riesgo, pero no constituyen la causa principal o base para que se presente el riesgo.</t>
        </r>
      </text>
    </comment>
    <comment ref="F7" authorId="0" shapeId="0" xr:uid="{00000000-0006-0000-0600-000004000000}">
      <text>
        <r>
          <rPr>
            <b/>
            <sz val="9"/>
            <color indexed="81"/>
            <rFont val="Tahoma"/>
            <family val="2"/>
          </rPr>
          <t xml:space="preserve">Causa raíz: 
</t>
        </r>
        <r>
          <rPr>
            <sz val="9"/>
            <color indexed="81"/>
            <rFont val="Tahoma"/>
            <family val="2"/>
          </rPr>
          <t>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b/>
            <sz val="9"/>
            <color indexed="81"/>
            <rFont val="Tahoma"/>
            <family val="2"/>
          </rPr>
          <t xml:space="preserve">Los tipos de controles son: 
</t>
        </r>
        <r>
          <rPr>
            <sz val="9"/>
            <color indexed="81"/>
            <rFont val="Tahoma"/>
            <family val="2"/>
          </rPr>
          <t>*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b/>
            <sz val="9"/>
            <color indexed="81"/>
            <rFont val="Tahoma"/>
            <family val="2"/>
          </rPr>
          <t xml:space="preserve">Las maneras en que se ejecutan los controles son:
</t>
        </r>
        <r>
          <rPr>
            <sz val="9"/>
            <color indexed="81"/>
            <rFont val="Tahoma"/>
            <family val="2"/>
          </rPr>
          <t>* Control manual: controles que son ejecutados por personas.
* Control automático: son ejecutados por un sistema.</t>
        </r>
      </text>
    </comment>
    <comment ref="AO18" authorId="1" shapeId="0" xr:uid="{00000000-0006-0000-0600-000007000000}">
      <text>
        <r>
          <rPr>
            <b/>
            <sz val="9"/>
            <color indexed="81"/>
            <rFont val="Tahoma"/>
            <family val="2"/>
          </rPr>
          <t>andrea linares:</t>
        </r>
        <r>
          <rPr>
            <sz val="9"/>
            <color indexed="81"/>
            <rFont val="Tahoma"/>
            <family val="2"/>
          </rPr>
          <t xml:space="preserve">
Revisar si la accion continua para el 2025 y si van a formular nuevas acciones.</t>
        </r>
      </text>
    </comment>
    <comment ref="AP18" authorId="1" shapeId="0" xr:uid="{00000000-0006-0000-0600-000008000000}">
      <text>
        <r>
          <rPr>
            <b/>
            <sz val="9"/>
            <color indexed="81"/>
            <rFont val="Tahoma"/>
            <family val="2"/>
          </rPr>
          <t>andrea linares:</t>
        </r>
        <r>
          <rPr>
            <sz val="9"/>
            <color indexed="81"/>
            <rFont val="Tahoma"/>
            <family val="2"/>
          </rPr>
          <t xml:space="preserve">
Ajustar fechas para el 2025</t>
        </r>
      </text>
    </comment>
    <comment ref="AO27" authorId="1" shapeId="0" xr:uid="{00000000-0006-0000-0600-000009000000}">
      <text>
        <r>
          <rPr>
            <b/>
            <sz val="9"/>
            <color indexed="81"/>
            <rFont val="Tahoma"/>
            <family val="2"/>
          </rPr>
          <t>andrea linares:</t>
        </r>
        <r>
          <rPr>
            <sz val="9"/>
            <color indexed="81"/>
            <rFont val="Tahoma"/>
            <family val="2"/>
          </rPr>
          <t xml:space="preserve">
Revisar si la accion continua para el 2025 y si van a formular nuevas acciones.</t>
        </r>
      </text>
    </comment>
    <comment ref="AP27" authorId="1" shapeId="0" xr:uid="{00000000-0006-0000-0600-00000A000000}">
      <text>
        <r>
          <rPr>
            <b/>
            <sz val="9"/>
            <color indexed="81"/>
            <rFont val="Tahoma"/>
            <family val="2"/>
          </rPr>
          <t>andrea linares:</t>
        </r>
        <r>
          <rPr>
            <sz val="9"/>
            <color indexed="81"/>
            <rFont val="Tahoma"/>
            <family val="2"/>
          </rPr>
          <t xml:space="preserve">
Ajustar fechas para el 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 Paola Cubides Suárez</author>
  </authors>
  <commentList>
    <comment ref="G8" authorId="0" shapeId="0" xr:uid="{00000000-0006-0000-0700-000001000000}">
      <text>
        <r>
          <rPr>
            <sz val="10"/>
            <color indexed="81"/>
            <rFont val="Tahoma"/>
            <family val="2"/>
          </rPr>
          <t xml:space="preserve">El porcentaje es acumulativo. Se calcula promedio entre el avance de las acciones y los controles si no hay acciones solo avance de los controles.
</t>
        </r>
      </text>
    </comment>
    <comment ref="K8" authorId="0" shapeId="0" xr:uid="{00000000-0006-0000-0700-000002000000}">
      <text>
        <r>
          <rPr>
            <sz val="10"/>
            <color indexed="81"/>
            <rFont val="Tahoma"/>
            <family val="2"/>
          </rPr>
          <t xml:space="preserve">El porcentaje es acumulativo. Se calcula promedio entre el avance de las acciones y los controles si no hay acciones solo avance de los controles.
</t>
        </r>
      </text>
    </comment>
    <comment ref="M8" authorId="0" shapeId="0" xr:uid="{00000000-0006-0000-0700-000003000000}">
      <text>
        <r>
          <rPr>
            <sz val="10"/>
            <color indexed="81"/>
            <rFont val="Tahoma"/>
            <family val="2"/>
          </rPr>
          <t xml:space="preserve">El porcentaje es acumulativo. Se calcula promedio entre el avance de las acciones y los controles si no hay acciones solo avance de los controles.
</t>
        </r>
      </text>
    </comment>
    <comment ref="P8" authorId="0" shapeId="0" xr:uid="{00000000-0006-0000-0700-000004000000}">
      <text>
        <r>
          <rPr>
            <sz val="10"/>
            <color indexed="81"/>
            <rFont val="Tahoma"/>
            <family val="2"/>
          </rPr>
          <t xml:space="preserve">El porcentaje es acumulativo. Se calcula promedio entre el avance de las acciones y los controles si no hay acciones solo avance de los controles.
</t>
        </r>
      </text>
    </comment>
    <comment ref="T8" authorId="0" shapeId="0" xr:uid="{00000000-0006-0000-0700-000005000000}">
      <text>
        <r>
          <rPr>
            <sz val="10"/>
            <color indexed="81"/>
            <rFont val="Tahoma"/>
            <family val="2"/>
          </rPr>
          <t xml:space="preserve">El porcentaje es acumulativo. Se calcula promedio entre el avance de las acciones y los controles si no hay acciones solo avance de los controles.
</t>
        </r>
      </text>
    </comment>
    <comment ref="V8" authorId="0" shapeId="0" xr:uid="{00000000-0006-0000-0700-000006000000}">
      <text>
        <r>
          <rPr>
            <sz val="10"/>
            <color indexed="81"/>
            <rFont val="Tahoma"/>
            <family val="2"/>
          </rPr>
          <t xml:space="preserve">El porcentaje es acumulativo. Se calcula promedio entre el avance de las acciones y los controles si no hay acciones solo avance de los controles.
</t>
        </r>
      </text>
    </comment>
    <comment ref="Y8" authorId="0" shapeId="0" xr:uid="{00000000-0006-0000-0700-000007000000}">
      <text>
        <r>
          <rPr>
            <sz val="10"/>
            <color indexed="81"/>
            <rFont val="Tahoma"/>
            <family val="2"/>
          </rPr>
          <t xml:space="preserve">El porcentaje es acumulativo. Se calcula promedio entre el avance de las acciones y los controles si no hay acciones solo avance de los controles.
</t>
        </r>
      </text>
    </comment>
    <comment ref="AC8" authorId="0" shapeId="0" xr:uid="{00000000-0006-0000-0700-000008000000}">
      <text>
        <r>
          <rPr>
            <sz val="10"/>
            <color indexed="81"/>
            <rFont val="Tahoma"/>
            <family val="2"/>
          </rPr>
          <t xml:space="preserve">El porcentaje es acumulativo. Se calcula promedio entre el avance de las acciones y los controles si no hay acciones solo avance de los controles.
</t>
        </r>
      </text>
    </comment>
    <comment ref="AE8" authorId="0" shapeId="0" xr:uid="{00000000-0006-0000-0700-000009000000}">
      <text>
        <r>
          <rPr>
            <sz val="10"/>
            <color indexed="81"/>
            <rFont val="Tahoma"/>
            <family val="2"/>
          </rPr>
          <t xml:space="preserve">El porcentaje es acumulativo. Se calcula promedio entre el avance de las acciones y los controles si no hay acciones solo avance de los controles.
</t>
        </r>
      </text>
    </comment>
  </commentList>
</comments>
</file>

<file path=xl/sharedStrings.xml><?xml version="1.0" encoding="utf-8"?>
<sst xmlns="http://schemas.openxmlformats.org/spreadsheetml/2006/main" count="914" uniqueCount="553">
  <si>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</si>
  <si>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</si>
  <si>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</si>
  <si>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</si>
  <si>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</si>
  <si>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</si>
  <si>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</si>
  <si>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</si>
  <si>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</si>
  <si>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</si>
  <si>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</si>
  <si>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</si>
  <si>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</si>
  <si>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</si>
  <si>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</si>
  <si>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Relaciones Laborales</t>
  </si>
  <si>
    <t>Probabilidad</t>
  </si>
  <si>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</si>
  <si>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</si>
  <si>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</si>
  <si>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</si>
  <si>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</si>
  <si>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</si>
  <si>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</si>
  <si>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</si>
  <si>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</si>
  <si>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</si>
  <si>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</si>
  <si>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</si>
  <si>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</si>
  <si>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</si>
  <si>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</si>
  <si>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</si>
  <si>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</si>
  <si>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</si>
  <si>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</si>
  <si>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</si>
  <si>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</si>
  <si>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</si>
  <si>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</si>
  <si>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</si>
  <si>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</si>
  <si>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</si>
  <si>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</si>
  <si>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</si>
  <si>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</si>
  <si>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</si>
  <si>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</si>
  <si>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</si>
  <si>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</si>
  <si>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</si>
  <si>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</si>
  <si>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</si>
  <si>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</si>
  <si>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</si>
  <si>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</si>
  <si>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</si>
  <si>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</si>
  <si>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</si>
  <si>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</si>
  <si>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</si>
  <si>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</si>
  <si>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</si>
  <si>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</si>
  <si>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</si>
  <si>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</si>
  <si>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</si>
  <si>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</si>
  <si>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</si>
  <si>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</si>
  <si>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</si>
  <si>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</si>
  <si>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</si>
  <si>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</si>
  <si>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t>Ítem</t>
  </si>
  <si>
    <t>Objetivo Estratégico</t>
  </si>
  <si>
    <t>Afectación Económica o Presupuestal</t>
  </si>
  <si>
    <t>Daños Activos Físicos por Desastres Naturales o Eventos Externos</t>
  </si>
  <si>
    <t>Ejecución y Administración de procesos</t>
  </si>
  <si>
    <t>Aleatoria</t>
  </si>
  <si>
    <t>Afectación Económica (o presupuestal) y Reputacional</t>
  </si>
  <si>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</si>
  <si>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</si>
  <si>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</si>
  <si>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</si>
  <si>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</si>
  <si>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</si>
  <si>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</si>
  <si>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</si>
  <si>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</si>
  <si>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</si>
  <si>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</si>
  <si>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</si>
  <si>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</si>
  <si>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</si>
  <si>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</si>
  <si>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</si>
  <si>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</si>
  <si>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</si>
  <si>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</si>
  <si>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</si>
  <si>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</si>
  <si>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</si>
  <si>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</si>
  <si>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</si>
  <si>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</si>
  <si>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</si>
  <si>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</si>
  <si>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</si>
  <si>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</si>
  <si>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</si>
  <si>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</si>
  <si>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</si>
  <si>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</si>
  <si>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</si>
  <si>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</si>
  <si>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</si>
  <si>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</si>
  <si>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</si>
  <si>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</si>
  <si>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</si>
  <si>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</si>
  <si>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</si>
  <si>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</si>
  <si>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</si>
  <si>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</si>
  <si>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</si>
  <si>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</si>
  <si>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</si>
  <si>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</si>
  <si>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</si>
  <si>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</si>
  <si>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</si>
  <si>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</si>
  <si>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</si>
  <si>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</si>
  <si>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</si>
  <si>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</si>
  <si>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</si>
  <si>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</si>
  <si>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</si>
  <si>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</si>
  <si>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</si>
  <si>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</si>
  <si>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</si>
  <si>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</si>
  <si>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</si>
  <si>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</si>
  <si>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</si>
  <si>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</si>
  <si>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</si>
  <si>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</si>
  <si>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</si>
  <si>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</si>
  <si>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</si>
  <si>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</si>
  <si>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</si>
  <si>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</si>
  <si>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</si>
  <si>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</si>
  <si>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</si>
  <si>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</si>
  <si>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</si>
  <si>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</si>
  <si>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</si>
  <si>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</si>
  <si>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</si>
  <si>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</si>
  <si>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</si>
  <si>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</si>
  <si>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</si>
  <si>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</si>
  <si>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</si>
  <si>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</si>
  <si>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</si>
  <si>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</si>
  <si>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</si>
  <si>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</si>
  <si>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</si>
  <si>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</si>
  <si>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</si>
  <si>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</si>
  <si>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</si>
  <si>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</si>
  <si>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</si>
  <si>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</si>
  <si>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</si>
  <si>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</si>
  <si>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</si>
  <si>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</si>
  <si>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</si>
  <si>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</si>
  <si>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</si>
  <si>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</si>
  <si>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</si>
  <si>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</si>
  <si>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</si>
  <si>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</si>
  <si>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</si>
  <si>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</si>
  <si>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</si>
  <si>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</si>
  <si>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</si>
  <si>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</si>
  <si>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</si>
  <si>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</si>
  <si>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</si>
  <si>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</si>
  <si>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</si>
  <si>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</si>
  <si>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</si>
  <si>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</si>
  <si>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</si>
  <si>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</si>
  <si>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</si>
  <si>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</si>
  <si>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</si>
  <si>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</si>
  <si>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</si>
  <si>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</si>
  <si>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</si>
  <si>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</si>
  <si>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Dependencia(s) / Grupo(s) Responsable(s)</t>
  </si>
  <si>
    <t>Valoración de Controles de Corrupción                                                                                                                                                                                                                                          Valoración de Controles de Corrupción</t>
  </si>
  <si>
    <t>Proyecto de Inversión</t>
  </si>
  <si>
    <t>Plan de Acción Acuerdo 790 de 2020</t>
  </si>
  <si>
    <t>Plan Anual de Vacantes</t>
  </si>
  <si>
    <t>Plan de Previsión de Recursos Humanos</t>
  </si>
  <si>
    <t>Plan Institucional de Archivo - PINAR</t>
  </si>
  <si>
    <t>Plan de Incentivos Institucionales</t>
  </si>
  <si>
    <t>Plan de Trabajo Anual en Seguridad y Salud en el Trabajo</t>
  </si>
  <si>
    <t>Plan de Tratamiento de Riesgos de Seguridad y Privacidad de la Información</t>
  </si>
  <si>
    <t>Plan de Seguridad y Privacidad de la Información</t>
  </si>
  <si>
    <t>Plan de Mejoramiento Institucional</t>
  </si>
  <si>
    <t>Plan de Mejoramiento de Entes de Control</t>
  </si>
  <si>
    <t>Plan Anual de Auditoría</t>
  </si>
  <si>
    <t>Plan de Acción MIPG - SGC</t>
  </si>
  <si>
    <t>Otros:</t>
  </si>
  <si>
    <t>Plan Estratégico Institucional - PEI</t>
  </si>
  <si>
    <t>Plan Estratégico de Talento Humano</t>
  </si>
  <si>
    <t>Plan Estadístico Distrital</t>
  </si>
  <si>
    <t>Objetivo Estratégico Asociado al Proceso:</t>
  </si>
  <si>
    <t>Plan de Emergencias de la Entidad</t>
  </si>
  <si>
    <t>Marque con una "X" los planes, programas o proyectos asociados al Proceso:</t>
  </si>
  <si>
    <t xml:space="preserve">Otros: </t>
  </si>
  <si>
    <t>Para Bloqueo de Listas</t>
  </si>
  <si>
    <t>Plan de Gestión Integral de Residuos</t>
  </si>
  <si>
    <t>% de Avance del Proceso</t>
  </si>
  <si>
    <t>% de Avance OCI</t>
  </si>
  <si>
    <t>Punto de Riesgo</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</si>
  <si>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</si>
  <si>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</si>
  <si>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</si>
  <si>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</si>
  <si>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</si>
  <si>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</si>
  <si>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</si>
  <si>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</si>
  <si>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Factores Internos (Análisis DOFA)</t>
  </si>
  <si>
    <t>Factores Externos (Análisis DOFA)</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</si>
  <si>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</si>
  <si>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</si>
  <si>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</si>
  <si>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</si>
  <si>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</si>
  <si>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</si>
  <si>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</si>
  <si>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</si>
  <si>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</si>
  <si>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</si>
  <si>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</si>
  <si>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</si>
  <si>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</si>
  <si>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</si>
  <si>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</si>
  <si>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</si>
  <si>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</si>
  <si>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</si>
  <si>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</si>
  <si>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REPORTE DE LA EJECUCIÓN DE LOS CONTROLES</t>
  </si>
  <si>
    <t>PORCENTAJE PROGRAMADO POR PERIODO</t>
  </si>
  <si>
    <t>EFICIENCIA EN LA EJECUCION DEL MAPA DE RIESGOS</t>
  </si>
  <si>
    <t>PROMEDIO CUMPLIMIENTO DEL MAPA DE RIESGOS (EFICACIA)</t>
  </si>
  <si>
    <t>Propósito del Control</t>
  </si>
  <si>
    <t>Cómo se Ejecuta el Control</t>
  </si>
  <si>
    <t>% de Avance Segunda linea</t>
  </si>
  <si>
    <t>Evidencia de los controles</t>
  </si>
  <si>
    <t xml:space="preserve">SEGUNDO REPORTE </t>
  </si>
  <si>
    <t>TERCER REPORTE</t>
  </si>
  <si>
    <t xml:space="preserve">PRIMER REPORTE </t>
  </si>
  <si>
    <t>Controles</t>
  </si>
  <si>
    <t>No. 6. Optimizar las capacidades logísticas, técnicas, institucionales y de gestión para el adecuado manejo de las emergencias o desastres asociadas a fenómenos amenazantes de diversos orígenes que se presenten en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</si>
  <si>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</si>
  <si>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</si>
  <si>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Generar conocimiento del Riesgo y los efectos de cambio climático mediante el análisis de información general y detallada para definir acciones de reducción de riesgo, adaptación al cambio climático y manejo de desastres en la ciudad.</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</si>
  <si>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</si>
  <si>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</si>
  <si>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Programa de Transparencia y Etica Pública - PTEP</t>
  </si>
  <si>
    <t>Plan Estratégico de Seguridad Vial - PESV</t>
  </si>
  <si>
    <t>Plan Anual de Adquisiciones - PAA</t>
  </si>
  <si>
    <t>Plan Institucional de Capacitación - PIC</t>
  </si>
  <si>
    <t>Plan Estratégico de Tecnologías de Información - PETI</t>
  </si>
  <si>
    <t>Plan Distrital de Gestión del Riesgo de Desastres y Cambio Climático - PDGRD-CC</t>
  </si>
  <si>
    <t xml:space="preserve">Plan de Acción de Gestión del Conocimiento y la Innovación </t>
  </si>
  <si>
    <t>Plan de Acción de Participación Ciudadana</t>
  </si>
  <si>
    <t>Plan de Acción Institucional - PAI</t>
  </si>
  <si>
    <t>Primer Reporte</t>
  </si>
  <si>
    <t>Segundo Reporte</t>
  </si>
  <si>
    <t>Tercer Reporte</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</si>
  <si>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</si>
  <si>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</si>
  <si>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</si>
  <si>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Página:</t>
    </r>
    <r>
      <rPr>
        <sz val="10"/>
        <color theme="1"/>
        <rFont val="Century Gothic"/>
        <family val="2"/>
      </rPr>
      <t xml:space="preserve"> 1 de 9</t>
    </r>
  </si>
  <si>
    <t>No. 7. Implementación de acciones de fortalecimiento institucional para mejorar el desempeño del IDIGER en el Distrito Capital Bogotá D.C.</t>
  </si>
  <si>
    <t>No. 2. Implementación de acciones de fortalecimiento institucional para mejorar el desempeño del IDIGER en el Distrito Capital Bogotá D.C.</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</si>
  <si>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</si>
  <si>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1. Generar conocimiento del Riesgo y los efectos del cambio climático mediante el análisis de información general y detallada para definir acciones de reducción de riesgo, adaptación al cambio climático y manejo de desastres en la ciudad.</t>
  </si>
  <si>
    <t>No. 3. Modernizar el sistema de Información de Gestión de Riesgos y Cambio Climático con enfoque de escenarios.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</si>
  <si>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</si>
  <si>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r>
      <rPr>
        <b/>
        <sz val="10"/>
        <color theme="1"/>
        <rFont val="Century Gothic"/>
        <family val="2"/>
      </rPr>
      <t>Página:</t>
    </r>
    <r>
      <rPr>
        <sz val="10"/>
        <color theme="1"/>
        <rFont val="Century Gothic"/>
        <family val="2"/>
      </rPr>
      <t xml:space="preserve"> 2 de 9</t>
    </r>
  </si>
  <si>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</si>
  <si>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</si>
  <si>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r>
      <rPr>
        <b/>
        <sz val="10"/>
        <color theme="1"/>
        <rFont val="Century Gothic"/>
        <family val="2"/>
      </rPr>
      <t>Casi seguro:</t>
    </r>
    <r>
      <rPr>
        <sz val="10"/>
        <color theme="1"/>
        <rFont val="Century Gothic"/>
        <family val="2"/>
      </rPr>
      <t xml:space="preserve"> Mas de una vez al año.</t>
    </r>
  </si>
  <si>
    <r>
      <rPr>
        <b/>
        <sz val="10"/>
        <color theme="1"/>
        <rFont val="Century Gothic"/>
        <family val="2"/>
      </rPr>
      <t>Fuerte =</t>
    </r>
    <r>
      <rPr>
        <sz val="10"/>
        <color theme="1"/>
        <rFont val="Century Gothic"/>
        <family val="2"/>
      </rPr>
      <t xml:space="preserve"> El control se ejecuta de manera consistente por parte del responsable.</t>
    </r>
  </si>
  <si>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</si>
  <si>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</si>
  <si>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r>
      <rPr>
        <b/>
        <sz val="10"/>
        <color theme="1"/>
        <rFont val="Century Gothic"/>
        <family val="2"/>
      </rPr>
      <t>Probable:</t>
    </r>
    <r>
      <rPr>
        <sz val="10"/>
        <color theme="1"/>
        <rFont val="Century Gothic"/>
        <family val="2"/>
      </rPr>
      <t xml:space="preserve"> Al menos una vez en el ultimo año.</t>
    </r>
  </si>
  <si>
    <r>
      <rPr>
        <b/>
        <sz val="10"/>
        <color theme="1"/>
        <rFont val="Century Gothic"/>
        <family val="2"/>
      </rPr>
      <t>Moderado =</t>
    </r>
    <r>
      <rPr>
        <sz val="10"/>
        <color theme="1"/>
        <rFont val="Century Gothic"/>
        <family val="2"/>
      </rPr>
      <t xml:space="preserve"> El control se ejecuta algunas veces por parte del responsable.</t>
    </r>
  </si>
  <si>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</si>
  <si>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</si>
  <si>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r>
      <rPr>
        <b/>
        <sz val="10"/>
        <color theme="1"/>
        <rFont val="Century Gothic"/>
        <family val="2"/>
      </rPr>
      <t>Posible:</t>
    </r>
    <r>
      <rPr>
        <sz val="10"/>
        <color theme="1"/>
        <rFont val="Century Gothic"/>
        <family val="2"/>
      </rPr>
      <t xml:space="preserve"> Al menos una vez en los últimos dos años.</t>
    </r>
  </si>
  <si>
    <r>
      <rPr>
        <b/>
        <sz val="10"/>
        <color theme="1"/>
        <rFont val="Century Gothic"/>
        <family val="2"/>
      </rPr>
      <t>Débil =</t>
    </r>
    <r>
      <rPr>
        <sz val="10"/>
        <color theme="1"/>
        <rFont val="Century Gothic"/>
        <family val="2"/>
      </rPr>
      <t xml:space="preserve"> El control no se ejecuta por parte del responsable.</t>
    </r>
  </si>
  <si>
    <r>
      <rPr>
        <b/>
        <sz val="10"/>
        <color theme="1"/>
        <rFont val="Century Gothic"/>
        <family val="2"/>
      </rPr>
      <t>Económico:</t>
    </r>
    <r>
      <rPr>
        <sz val="10"/>
        <color theme="1"/>
        <rFont val="Century Gothic"/>
        <family val="2"/>
      </rPr>
      <t xml:space="preserve"> Entre 100 y 500 SMLMV</t>
    </r>
  </si>
  <si>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</si>
  <si>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</si>
  <si>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r>
      <rPr>
        <b/>
        <sz val="10"/>
        <color theme="1"/>
        <rFont val="Century Gothic"/>
        <family val="2"/>
      </rPr>
      <t>Rara vez:</t>
    </r>
    <r>
      <rPr>
        <sz val="10"/>
        <color theme="1"/>
        <rFont val="Century Gothic"/>
        <family val="2"/>
      </rPr>
      <t xml:space="preserve"> No se ha presentado en los últimos cinco años.</t>
    </r>
  </si>
  <si>
    <r>
      <rPr>
        <b/>
        <sz val="10"/>
        <color theme="1"/>
        <rFont val="Century Gothic"/>
        <family val="2"/>
      </rPr>
      <t>Reputacional:</t>
    </r>
    <r>
      <rPr>
        <sz val="10"/>
        <color theme="1"/>
        <rFont val="Century Gothic"/>
        <family val="2"/>
      </rPr>
      <t xml:space="preserve"> El riesgo afecta la imagen de alguna área de la organización</t>
    </r>
  </si>
  <si>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</si>
  <si>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</si>
  <si>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</si>
  <si>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</si>
  <si>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 Seguridad de la Información (Pérdida de la Disponibilidad)</t>
  </si>
  <si>
    <t>Gestión - Estratégico</t>
  </si>
  <si>
    <t>Gestión - Seguridad de la Información (Pérdida de Confidencialidad)</t>
  </si>
  <si>
    <t>Gestión - Seguridad de la Información (Pérdida de la Integridad)</t>
  </si>
  <si>
    <t>Gestión - Fiscal</t>
  </si>
  <si>
    <t>Corrupción - LA/FT/FPADM</t>
  </si>
  <si>
    <t>Gestión - Fuga de Capital Intelectual</t>
  </si>
  <si>
    <t>Gestión - Incumplimiento Normativo</t>
  </si>
  <si>
    <t>Corrupción - Conflictos de Interés</t>
  </si>
  <si>
    <r>
      <rPr>
        <b/>
        <sz val="10"/>
        <color theme="1"/>
        <rFont val="Century Gothic"/>
        <family val="2"/>
      </rPr>
      <t>Improbable:</t>
    </r>
    <r>
      <rPr>
        <sz val="10"/>
        <color theme="1"/>
        <rFont val="Century Gothic"/>
        <family val="2"/>
      </rPr>
      <t xml:space="preserve"> Al menos una vez en los últimos cinco años.</t>
    </r>
  </si>
  <si>
    <t>Sin Registro</t>
  </si>
  <si>
    <t>Con Registro</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</si>
  <si>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</si>
  <si>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Página:</t>
    </r>
    <r>
      <rPr>
        <sz val="10"/>
        <color theme="1"/>
        <rFont val="Century Gothic"/>
        <family val="2"/>
      </rPr>
      <t xml:space="preserve"> 3 de 9</t>
    </r>
  </si>
  <si>
    <r>
      <rPr>
        <b/>
        <sz val="10"/>
        <color theme="1"/>
        <rFont val="Century Gothic"/>
        <family val="2"/>
      </rPr>
      <t>Página:</t>
    </r>
    <r>
      <rPr>
        <sz val="10"/>
        <color theme="1"/>
        <rFont val="Century Gothic"/>
        <family val="2"/>
      </rPr>
      <t xml:space="preserve"> 4 de 9</t>
    </r>
  </si>
  <si>
    <r>
      <rPr>
        <b/>
        <sz val="10"/>
        <color theme="1"/>
        <rFont val="Century Gothic"/>
        <family val="2"/>
      </rPr>
      <t>Página:</t>
    </r>
    <r>
      <rPr>
        <sz val="10"/>
        <color theme="1"/>
        <rFont val="Century Gothic"/>
        <family val="2"/>
      </rPr>
      <t xml:space="preserve"> 5 de 9</t>
    </r>
  </si>
  <si>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</si>
  <si>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</si>
  <si>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</si>
  <si>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0"/>
        <color theme="1"/>
        <rFont val="Century Gothic"/>
        <family val="2"/>
      </rPr>
      <t>Página:</t>
    </r>
    <r>
      <rPr>
        <sz val="10"/>
        <color theme="1"/>
        <rFont val="Century Gothic"/>
        <family val="2"/>
      </rPr>
      <t xml:space="preserve"> 6 de 9</t>
    </r>
  </si>
  <si>
    <r>
      <rPr>
        <b/>
        <sz val="10"/>
        <color theme="1"/>
        <rFont val="Century Gothic"/>
        <family val="2"/>
      </rPr>
      <t>Página:</t>
    </r>
    <r>
      <rPr>
        <sz val="10"/>
        <color theme="1"/>
        <rFont val="Century Gothic"/>
        <family val="2"/>
      </rPr>
      <t xml:space="preserve"> 7 de 9</t>
    </r>
  </si>
  <si>
    <r>
      <rPr>
        <b/>
        <sz val="10"/>
        <rFont val="Century Gothic"/>
        <family val="2"/>
      </rPr>
      <t>Vigente desde:</t>
    </r>
    <r>
      <rPr>
        <sz val="10"/>
        <rFont val="Century Gothic"/>
        <family val="2"/>
      </rPr>
      <t xml:space="preserve"> 30/11/2024</t>
    </r>
  </si>
  <si>
    <r>
      <rPr>
        <b/>
        <sz val="11"/>
        <rFont val="Century Gothic"/>
        <family val="2"/>
      </rPr>
      <t>Vigente desde:</t>
    </r>
    <r>
      <rPr>
        <sz val="11"/>
        <rFont val="Century Gothic"/>
        <family val="2"/>
      </rPr>
      <t xml:space="preserve"> 30/11/2024</t>
    </r>
  </si>
  <si>
    <r>
      <rPr>
        <b/>
        <sz val="10"/>
        <color theme="1"/>
        <rFont val="Century Gothic"/>
        <family val="2"/>
      </rPr>
      <t>Vigente desde:</t>
    </r>
    <r>
      <rPr>
        <sz val="10"/>
        <rFont val="Century Gothic"/>
        <family val="2"/>
      </rPr>
      <t xml:space="preserve"> 30/11/2024</t>
    </r>
  </si>
  <si>
    <r>
      <rPr>
        <b/>
        <sz val="10"/>
        <color theme="1"/>
        <rFont val="Century Gothic"/>
        <family val="2"/>
      </rPr>
      <t>Vigente desde:</t>
    </r>
    <r>
      <rPr>
        <sz val="10"/>
        <color rgb="FFFF0000"/>
        <rFont val="Century Gothic"/>
        <family val="2"/>
      </rPr>
      <t xml:space="preserve"> </t>
    </r>
    <r>
      <rPr>
        <sz val="10"/>
        <rFont val="Century Gothic"/>
        <family val="2"/>
      </rPr>
      <t>30/11/2024</t>
    </r>
  </si>
  <si>
    <r>
      <rPr>
        <b/>
        <sz val="10"/>
        <color theme="1"/>
        <rFont val="Century Gothic"/>
        <family val="2"/>
      </rPr>
      <t>Vigente desde:</t>
    </r>
    <r>
      <rPr>
        <sz val="10"/>
        <color theme="1"/>
        <rFont val="Century Gothic"/>
        <family val="2"/>
      </rPr>
      <t xml:space="preserve"> </t>
    </r>
    <r>
      <rPr>
        <sz val="10"/>
        <rFont val="Century Gothic"/>
        <family val="2"/>
      </rPr>
      <t>30/11/2024</t>
    </r>
  </si>
  <si>
    <r>
      <rPr>
        <b/>
        <sz val="10"/>
        <color theme="1"/>
        <rFont val="Century Gothic"/>
        <family val="2"/>
      </rPr>
      <t xml:space="preserve">Vigente desde: </t>
    </r>
    <r>
      <rPr>
        <sz val="10"/>
        <rFont val="Century Gothic"/>
        <family val="2"/>
      </rPr>
      <t>30/11/2024</t>
    </r>
  </si>
  <si>
    <r>
      <rPr>
        <b/>
        <sz val="10"/>
        <color theme="1"/>
        <rFont val="Century Gothic"/>
        <family val="2"/>
      </rPr>
      <t>Vigente desde:</t>
    </r>
    <r>
      <rPr>
        <sz val="10"/>
        <color theme="1"/>
        <rFont val="Century Gothic"/>
        <family val="2"/>
      </rPr>
      <t xml:space="preserve"> 30/11/2024</t>
    </r>
  </si>
  <si>
    <t>Acciones para Mitigar el Nivel de Riesgo</t>
  </si>
  <si>
    <t xml:space="preserve">Descripción del Control
</t>
  </si>
  <si>
    <t>Variaciones en los procesos que generan retrasos en la contratación.</t>
  </si>
  <si>
    <t xml:space="preserve">Tiempos establecidos por ley que son insuficientes para la atención de algunos requerimientos recibidos, dado que generalmente los pronunciamientos de la Subdirección requieren visitas a terreno,consolidar antecedente y procesamiento análisis y de información  y nuevos requerimientos internos que no están estructurados en los procedimientos. </t>
  </si>
  <si>
    <t>Insuficiencia de personal en algunas temporadas del año para atender la demanda de los usuarios sobre los diferentes productos que genera la Subdirección.</t>
  </si>
  <si>
    <t>Deficiencia o ausencia de información precedente o histórica para el desarrollo de las actividades necesarias en el área (información geográficas, bases de datos, soportes, actas, etc.), debido a que anteriormente no se contaba con el mismo desarrollo tecnológico de hoy.</t>
  </si>
  <si>
    <t xml:space="preserve">Fallas tecnológicas que en ocasiones no permite el ingreso a CORDIS, SIRE, VPN y demás plataformas de la entidad,  por lo cual se dificulta la gestión de los diferentes documentos generados por la Subdirección.  </t>
  </si>
  <si>
    <t>Fallas en la comunicación y falta de protocolos entre las diferentes áreas de la entidad, que generan reprocesos.</t>
  </si>
  <si>
    <t xml:space="preserve">Los profesionales no cuentan con tiempo suficiente para acceder a capacitaciones relacionadas con el proceso misional. </t>
  </si>
  <si>
    <t>El recurso de la infraestructura tecnológica asignada para el procesamiento de información dentro del proceso de generación de conocimiento, es insuficiente.</t>
  </si>
  <si>
    <t>Algunos escenarios dependen de otras áreas al interior de la entidad, para quienes no es prioritaria la actualización de los mismos.</t>
  </si>
  <si>
    <t xml:space="preserve">Falta de Asertividad en la Comunicación de los Escenarios (ER), para transmitir la información técnica a los diferentes actores.  </t>
  </si>
  <si>
    <t>No se cuenta con una base geográfica completa de análisis de riesgos que facilite el trabajo de revisión de antecedentes y generación de respuestas.</t>
  </si>
  <si>
    <t xml:space="preserve">Baja densidad de estaciones de las redes de monitoreo en zonas rurales del Distrito Capital. </t>
  </si>
  <si>
    <t>Inconsistencia en los registros de eventos de emergencia de inundación, encharcamiento y movimientos en masa para poder adelantar análisis de recurrencia de eventos.</t>
  </si>
  <si>
    <t xml:space="preserve">Bajo cubrimiento de estudios detallados de cuencas que puedan ser utilizados para la generación de umbrales y otros instrumentos para análisis de riesgo. </t>
  </si>
  <si>
    <t>Inestabilidad en la plataforma SAB generada por la estructura interna del aplicativo lo cual genera la fallas parciales o totales en sus distintos componentes tanto de la visualización de producto como la descarga de datos.</t>
  </si>
  <si>
    <t xml:space="preserve">Ralentización en la actualización del Marco de Actuación y Estrategia Distrital de Respuesta armonizada con la Estrategia Institucional de Respuesta en cuanto a protocolos de articulación intrainstitucional.  </t>
  </si>
  <si>
    <t xml:space="preserve">Pérdida de información por fallas en la red de monitoreo en la Entidad. </t>
  </si>
  <si>
    <t xml:space="preserve">Pérdida de información histórica debido a fallas en la infraestructura tecnológica de la entidad. </t>
  </si>
  <si>
    <t>Se cuenta con profesionales idóneos, con experticia, compromiso y  buena disposición de trabajo, para adelantar las diferentes labores desarrolladas por la Subdirección de Análisis de Riesgos.</t>
  </si>
  <si>
    <t>Contar con medios de comunicación adecuados (Google chat, Meet, Gmail, G-Suite).</t>
  </si>
  <si>
    <t>Actualización constante de la información de los escenarios de riesgo para consulta de los actores del Sistema Distrital de Gestión del Riesgo y Cambio Climático.</t>
  </si>
  <si>
    <t>Procedimientos en continua actualización acordes con la normatividad y necesidades de la Subdireccion de Análisis de Riesgos.</t>
  </si>
  <si>
    <t>Máximo aprovechamiento de la infraestructura tecnológica para cada uno de los procesos de la Subdirección de Análisis de Riesgos ofrecida por la entidad.</t>
  </si>
  <si>
    <t>Colaboración al interior y entre los grupos de trabajo, buscando siempre alternativas para brindar oportuna respuesta a los diferentes requerimientos.</t>
  </si>
  <si>
    <t>Avances en información depurada estructurada y disponible para consulta pública en función de la generación del conocimiento.</t>
  </si>
  <si>
    <t xml:space="preserve">Fortalecimiento de las herramientas  tecnológicas para la difusión de información sobre los escenarios de riesgo por canales virtuales a toda la ciudadanía.  </t>
  </si>
  <si>
    <t xml:space="preserve">Reconocimiento del IDIGER como entidad con alto conocimiento para análisis de riesgo. </t>
  </si>
  <si>
    <t>Sustracción y vandalismo de equipos en las estaciones de La red de monitoreo hidrometeorológico.</t>
  </si>
  <si>
    <t xml:space="preserve">Fallas en los aplicativos de consulta que poseen otras entidades (Sinupot, geoportales del acueducto, catastro en línea, etc.) y diferencias entre la cartografía catastro y la cartografía SDP, lo cual dificulta la elaboración de productos de la entidad. </t>
  </si>
  <si>
    <t>Imprecisiones en la entrega de información o duplicidad de solicitudes por parte de usuarios (entidades y comunidad), lo que genera reprocesos y pérdidas de tiempo.</t>
  </si>
  <si>
    <t>Dificultad en los procesos de sensibilización y/o articulación interinstitucional para actualización de los escenarios de riesgo.</t>
  </si>
  <si>
    <t xml:space="preserve">Condiciones hidrometeórologicas y de riesgo público que afectan los trabajos de campo para la generación de conocimiento, y por ende la entrega de productos a tiempo. </t>
  </si>
  <si>
    <t xml:space="preserve">No se cuenta con una base completa de estudios y diseños de riesgo realizados por otras entidades que evite doble contratación.            </t>
  </si>
  <si>
    <t xml:space="preserve">Pérdida de información por vulneración de la seguridad informática. </t>
  </si>
  <si>
    <t>Constante evolución en la tecnología y disponibilidad de experiencias de otras entidades para mejorar el conocimiento del riesgo.</t>
  </si>
  <si>
    <t>Fortalecimiento de la comunicación del riesgo a través de la socialización de escenarios de riesgo a la comunidad.</t>
  </si>
  <si>
    <t xml:space="preserve">Consolidación adecuada de información histórica que permita una consulta más rápida y certera (bases de datos, cartografía, expedientes, etc.). </t>
  </si>
  <si>
    <t>Aprovechamiento de herramientas para el fortalecimiento de la comunicación del riesgo para personas con alguna condición de discapacidad.</t>
  </si>
  <si>
    <t xml:space="preserve">Reconocimiento nacional e internacional de las Soluciones Basadas en la naturaleza como estrategia de reducción de riesgo y cambio climático, lo que genera fuentes de financiación para este tipo de análisis. </t>
  </si>
  <si>
    <t>X</t>
  </si>
  <si>
    <t>Alta demanda en las solicitudes, que superan la capacidad de respuesta</t>
  </si>
  <si>
    <t>Vencimiento en los términos de las solicitudes radicadas en el grupo de Asistencia Técnica</t>
  </si>
  <si>
    <t>Dado que las solicitudes son por demanda se planeó un número de profesionales para atender las mismas, sin embargo se han recibido mayor cantidad de solicitudes,  por tanto el número de profesionales no ha sido suficiente. 
Debido a cambios administrativos y fenomenos naturales y/o antropicos que ocasiona restrasos en la elaboración de respuestas.</t>
  </si>
  <si>
    <t>Alta: La actividad que conlleva el riesgo se ejecuta mínimo 500 y máximo 5000 veces por año</t>
  </si>
  <si>
    <t>Reputacional: El riesgo afecta la imagen de la entidad internamente, de conocimiento general, nivel interno, de junta directiva y accionistas y/o de proveedores</t>
  </si>
  <si>
    <t>0,04</t>
  </si>
  <si>
    <t>0,1</t>
  </si>
  <si>
    <t>Porcentaje (%)</t>
  </si>
  <si>
    <t xml:space="preserve">Profesional Especializado grado 29 - Grupo Asistencia Técnica </t>
  </si>
  <si>
    <t>Correo electrónico</t>
  </si>
  <si>
    <t>CORDIS</t>
  </si>
  <si>
    <t>En reuniones períódicas de grupo se abordará el tema de vencidos y próximos a vencerse para tomar las acciones pertinentes.</t>
  </si>
  <si>
    <t xml:space="preserve">Ambigüedad en la elaboración del Concepto Técnico de alta complejidad para la  Legalización, Regularización, Actualización o Planes Parciales </t>
  </si>
  <si>
    <t>Aprobación de Conceptos Técnicos de riesgo sin calidad técnica.</t>
  </si>
  <si>
    <t>Posibilidad de modificación de las categorias de Amenaza, Vulnerabilidad y Riesgo en los Conceptos Técnicos en favor de terceros.</t>
  </si>
  <si>
    <t>Muy Baja: La actividad que conlleva el riesgo se ejecuta como máximo 2 veces por año</t>
  </si>
  <si>
    <t>Reputacional: El riesgo afecta la imagen de alguna área de la organización</t>
  </si>
  <si>
    <t>0,02</t>
  </si>
  <si>
    <t>0,06</t>
  </si>
  <si>
    <t xml:space="preserve">Profesional Encargado de elaboración del CT, del área de Conceptos Técnicos para la Planificación Territorial </t>
  </si>
  <si>
    <t>Expediente de Elaboración del Concepto Técnico (Unidad Compartida en Drive para Grupo CTPT)</t>
  </si>
  <si>
    <t>Matriz de seguimiento a los Conceptos Técnicos (Control CT de CPT)</t>
  </si>
  <si>
    <t>En el comité Interno del área de CTPT</t>
  </si>
  <si>
    <t>Favorecimientos en la elaboración del Concepto Técnico de Licencias Urbanísticas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</si>
  <si>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</si>
  <si>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</si>
  <si>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Media: La actividad que conlleva el riesgo se ejecuta de 24 a 500 veces por año</t>
  </si>
  <si>
    <t>Profesional especializado 222-29 y 222-23</t>
  </si>
  <si>
    <t>Unidad Compartida en Drive para Grupo CTPT</t>
  </si>
  <si>
    <t>La matriz diligenciada presenta una alerta previa ante la fecha limite de vencimiento con el propósito de emitir la respuesta oficial por parte de la entidad donde se solicite ampliar los términos para la respuesta de fondo.</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</si>
  <si>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</si>
  <si>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</si>
  <si>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</si>
  <si>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Posible: Al menos una vez en los últimos dos años.</t>
  </si>
  <si>
    <t>Profesionales del grupo funcional de CPT y Subdirector(a) de Análisis de Riesgos y Efectos del Cambio Climatico</t>
  </si>
  <si>
    <t xml:space="preserve">1) Realizar una reunión interna para analizar el posible caso de corrupción y decidir si amerita o no la notificación a las dependencias pertinentes. </t>
  </si>
  <si>
    <t>Fuerte = El control se ejecuta de manera consistente por parte del responsable.</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</si>
  <si>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</si>
  <si>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 xml:space="preserve">Elaboración y emisión de las Certificaciones de riesgo, de acuerdo a la tabla de retención definida por la entidad. </t>
  </si>
  <si>
    <t xml:space="preserve">1. Baja productividad relacionada con la curva de aprendizaje.   
2. Fallas en las plataformas internas y externas donde se consulta la información.
3. Complejidad de las solicitudes radicadas en la entidad.
</t>
  </si>
  <si>
    <t>Cantidad de solicitudes recibidas, la cual supera la capacidad de respuesta que tiene el personal.</t>
  </si>
  <si>
    <t>Profesional Especializado grado 29 - Grupo de Conceptos para Proyectos Públicos</t>
  </si>
  <si>
    <t>Se envía via correo electrónico</t>
  </si>
  <si>
    <t>En reunión periódica se advierte de las situaciones presentadas.</t>
  </si>
  <si>
    <t xml:space="preserve">Asignación del Responsable y Línea Base del Escenario de riesgo </t>
  </si>
  <si>
    <t>1. Sin responsable designado para cada escenario.
2. No se publica información con los soportes técnicos.
3. Falta de rigurosidad en la revisión de la información conforme los procedimientos del proceso.</t>
  </si>
  <si>
    <t>1. Expedición de nuevos lineamientos técnicos que genera impactos en la gestión del escenario.
2. Falta de soporte técnico por falta de responsable
3. Información base documental y geográfica desactualizada para la caracterización de los escenarios.</t>
  </si>
  <si>
    <t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t>
  </si>
  <si>
    <t>Reputacional: El riesgo afecta la imagen de la entidad con algunos usuarios de relevancia frente al logro de los objetivos</t>
  </si>
  <si>
    <t>0,01</t>
  </si>
  <si>
    <t>0,03</t>
  </si>
  <si>
    <t>0,05</t>
  </si>
  <si>
    <t>Carpetas digitales</t>
  </si>
  <si>
    <t>Formatos de caracterización</t>
  </si>
  <si>
    <t>De acuerdo a los controles establecidos en el procedimiento</t>
  </si>
  <si>
    <t>Etapa contractual y liquidación - Aprobaciones de los productos de Estudios</t>
  </si>
  <si>
    <t xml:space="preserve"> Incumplimiento en la obtención de los estudios o diseños</t>
  </si>
  <si>
    <t>Entregas de productos incompletos o desviaciones en el cronograma</t>
  </si>
  <si>
    <t>Posibilidad de afectación económica de la entidad, por incumplimiento en la obtención de los estudios o diseños, debido a la entrega de productos incompletos o desviaciones en el cronograma que no fuesen gestionadas contractualmente.</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</si>
  <si>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</si>
  <si>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</si>
  <si>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 xml:space="preserve">Supervisor del contrato / apoyo a la supervisión / interventoría </t>
  </si>
  <si>
    <t xml:space="preserve"> </t>
  </si>
  <si>
    <t>emite correos electrónicos de alerta a los profesionales del grupo de Asistencia Técnica, con base en la información suministrada por parte del Asistente Administrativo de la Subidrección de Análisis de Riesgos, sobre próximos vencimientos.</t>
  </si>
  <si>
    <t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t>
  </si>
  <si>
    <t>con el propósito de evitar que las respuestas solicitadas se emitan por fuera de los términos legales,</t>
  </si>
  <si>
    <t xml:space="preserve">con el propósito de evitar errores involuntarios en la categorización de predios en Alto Riesgo No Mitigable y Amenaza Alta con restricción de uso, </t>
  </si>
  <si>
    <t xml:space="preserve">con el propósito de obtener una alerta que permita  generar una respuesta oficial previa al vencimiento del radicado que indique a la entidad solicitante como se dará respuesta de fondo, </t>
  </si>
  <si>
    <t xml:space="preserve">con el propósito de evitar que las respuestas  solicitadas se emitan por fuera de términos legales. (Se realiza mediante alertas por correo electrónico), </t>
  </si>
  <si>
    <t>mensualmente</t>
  </si>
  <si>
    <t>semanalmente</t>
  </si>
  <si>
    <t>ejerce un control sobre los radicados asignados y los tiempos de vencimiento y genera alertas frente a los radicados próximos a vencerse.</t>
  </si>
  <si>
    <t>diligencia la Matriz de seguimiento a los Conceptos Técnicos (Control CT de CPT).</t>
  </si>
  <si>
    <t xml:space="preserve">con el propósito de evitar que las respuestas  solicitadas se emitan por fuera de términos legales.(Se realiza mediante alertas por correo electrónico), </t>
  </si>
  <si>
    <t xml:space="preserve">revisa permanentemente por parte de los contratistas y funcionarios los tiempos de vencimiento, de acuerdo con el CORDIS, y prioriza la elaboración, revisión y emisión de las respuestas. </t>
  </si>
  <si>
    <t xml:space="preserve">con el propósito que exista soporte técnico y que estén validados los contenidos. La accion se realiza de manera periódica y se registra en los formatos de caracterización dispuestos para tal fin (CR-FT-35, CR-FT-36, CR-FT-37, CR-FT-38 y CR-FT-43), </t>
  </si>
  <si>
    <t>verifica que exista un responsable y que se cumpla a cabalidad con  los procedimientos,</t>
  </si>
  <si>
    <t>revisará y aprobará el cronograma del proyecto</t>
  </si>
  <si>
    <t>elaborado al inicio del contrato o en una modicificación contractual, donde se asignan tiempos adecuados y se deberá generar oficio de aprobación como evidencia. ( Se realizará la aprobación de cronogroma cuando el contrato lo requiera).</t>
  </si>
  <si>
    <t>mediante informes que permitan identificar desviaciones, demoras o viscisitudes.</t>
  </si>
  <si>
    <t>Carpetas contractuales</t>
  </si>
  <si>
    <t>Cronograma propuesto por el contratista</t>
  </si>
  <si>
    <t>El supervisor, apoyo a la supervisión o  interventoría emitirán observaciones y el contratista deberá ajustar su cronograma</t>
  </si>
  <si>
    <t>Comunicaciones continuas a lo largo del contrato</t>
  </si>
  <si>
    <t>Si se encuentran desviaciones en tiempos, se solicitará el cumplimiento respectivo y se documentará mediante oficios e informes de supervisión</t>
  </si>
  <si>
    <t>Estudios y Diseños</t>
  </si>
  <si>
    <t>Etapa contractual - Seguimiento y supervisión de los procesos de contratación del Grupo Monitoreo</t>
  </si>
  <si>
    <t>Cargar Sistemas de Información SIG Predial</t>
  </si>
  <si>
    <t xml:space="preserve">Ausencia o inadecuado seguimiento a la ejecución de los contratos de bienes y/o servicios, supervisados por el equipo. </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</si>
  <si>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</si>
  <si>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</si>
  <si>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t>
  </si>
  <si>
    <t>El encargado de emitir el Concepto o Diagnóstico Técnico, no informa al SIG sobre la emisión del Documento Técnico para que este pueda ser cargado en la Base de Datos Geográfica Corporativa del IDIGER.</t>
  </si>
  <si>
    <t>Baja: La actividad que conlleva el riesgo se ejecuta de 3 a 24 veces por año</t>
  </si>
  <si>
    <t xml:space="preserve">Unidad </t>
  </si>
  <si>
    <t>A pesar de la posible ausencia o inadecuado seguimiento a la ejecución de los contratos de bienes y/o servicios supervisados por el equipo, se dé el cumplimiento del objeto contractual.</t>
  </si>
  <si>
    <t>Aunque esta establecido por procedimiento, que cada vez que sea emitido un CT este debe ser informado al SIG para su carga en la base, puede darse el caso que este no sea informado debido a no contar con cambios en las capas geográficas. 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</si>
  <si>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t>Supervisor del contrato / apoyo a la supervisión</t>
  </si>
  <si>
    <t>Profesional  SIG y Profesional CPT</t>
  </si>
  <si>
    <t>Profesional SIG y Profesional Asistencia Técnica</t>
  </si>
  <si>
    <t>realizará seguimiento detallado a la ejecución contractual,</t>
  </si>
  <si>
    <t>Para identificar los conceptos técnicos emitidos que no han sido cargados cada mes mediante la revisión del listado vs la base de datos geográfica.</t>
  </si>
  <si>
    <t>solicitan la elaboración de la salida gráfica del Diagnóstico Técnico, el profesional SIG con la solicitud realiza el ingreso del registro en la Base Geográfica Corporativa del IDIGER.</t>
  </si>
  <si>
    <t>Para el ingreso del registro del Diagnóstico Técnico en la Base Geográfica Corporativa del IDIGER, el profesional de asistencia envia una solicitud mediante correo electronico para cada diagnóstico elaborado.</t>
  </si>
  <si>
    <t>realiza el envío de listados de conceptos emitidos en el mes, listado que se contrasta con la base.</t>
  </si>
  <si>
    <t>De acuerdo a lo reportado se hace el ajuste directamente en la base de datos.</t>
  </si>
  <si>
    <t>Comunicaciones continuas en la ejecución del contrato, informes de ejecución contractual y productos entregados por el contratista.</t>
  </si>
  <si>
    <t xml:space="preserve">Si se encuentran incumplimientos o deficiencias en la ejecución de los contratos, se requiere de manera documentada al contratista </t>
  </si>
  <si>
    <t>Evidencia:
*Correos electrónicos</t>
  </si>
  <si>
    <t>Evidencia:
*Soporte documental del concepto ténico
*Expediente de Elaboración del Concepto Técnico (Unidad Compartida en Drive para Grupo CTPT)</t>
  </si>
  <si>
    <t>Evidencia:
*Registros de los formatos de caracterización dispuestos para la identificación de escenarios de riesgos</t>
  </si>
  <si>
    <t xml:space="preserve">Evidencia:
*Informes </t>
  </si>
  <si>
    <t>Evidencia:
*Registro del diagnóstico técnico en la base geográfica corporativa de IDIGER</t>
  </si>
  <si>
    <t>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t>
  </si>
  <si>
    <t>a demanda (cada vez que ingrese una solicitud de concepto técnico para licencia de urbanización)</t>
  </si>
  <si>
    <t>determinan que el concepto realizado por el contratista, cumpla con los parametros de calidad y contenido establecidos por la normatividad vigente, evitando sesgos en su emisión.</t>
  </si>
  <si>
    <t>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t>
  </si>
  <si>
    <t>realizará seguimiento detallado</t>
  </si>
  <si>
    <t>por demanda (no tiene periodicidad regular)</t>
  </si>
  <si>
    <t xml:space="preserve">En el año 2024 no se recibieron observaciones a la información publicada en la página web de los escenarios  de riesgos. </t>
  </si>
  <si>
    <t>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t>
  </si>
  <si>
    <t>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t>
  </si>
  <si>
    <t xml:space="preserve">Área  de Conceptos para la Planificación Territorial - Posibilidad de Afectación Reputacional por incumplimiento en los términos legales de entrega de los conceptos técnicos para legalización, regularización y/o planes parciales. </t>
  </si>
  <si>
    <t>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t>
  </si>
  <si>
    <t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t>
  </si>
  <si>
    <t>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t>
  </si>
  <si>
    <t>Área de Conceptos para la Planificación Territorial</t>
  </si>
  <si>
    <t>para identificar el cumplimiento del objeto y obligaciones contractuales mediante la revisión de informes periódicos, las revisión de evidencias cargadas en el repositorio de Drive compartido, la verificación de las características técnicas de los productos contratados y el desarrollo de reuniones periódicas de seguimiento</t>
  </si>
  <si>
    <t xml:space="preserve">En la emisión de los conceptos técnicos para la planificación territorial los predios categorizados en alto riesgo no mitigable, así como los predios categorizados en amenaza alta no urbanizable son recomendados a suelo de protección por riesgo, quedando restringida su posibilidad de urbanizarse, así los conceptos también recomiendan la exclusión de predios de suelos de protección. Esta decisión es trascendental para los propietarios y/o poseedores de los mismos, por lo que estas decisiones deben estar exentos de toda subjetividad por parte del profesional que realiza el mencionado concepto técnico, por lo cual la realización de los Comités de incorporación o sustracción a suelos de protección por riesgo ayudan a reducir la subjetividad de los conceptos y evitar posibles presiones externas en la determinación y/o exclusión de los suelos de protección por riesgo. </t>
  </si>
  <si>
    <t>En el año 2024 se han respondido aproximadamente 4900 radicados de los cuales se tiene un porcentaje menor al 2% respondidos por fuera del tiempo.
En cuanto al valor de la capacidad del riesgo se toma un 20%, siendo un valor el doble del valor tolerable aunque no se considera que con este valor no se pueda cumplir la meta del número de respuestas, si ocasionaría mala imagen de la entidad ante la ciudadanía en general.</t>
  </si>
  <si>
    <t>Estadísticamente  durante el año 2024,  se han emitido respuestas a solicitudes por fuera del tiempo legal en un porcentaje menor al 17%</t>
  </si>
  <si>
    <t>0,17</t>
  </si>
  <si>
    <t>0,25</t>
  </si>
  <si>
    <t xml:space="preserve">Para la vigencia 2024 fue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</si>
  <si>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trimestralmente</t>
  </si>
  <si>
    <t>Evidencia:
*Radicados asignados
*Correos electrónicos con alertas</t>
  </si>
  <si>
    <t>Evidencia:
*Correos electrónicos con alertas
*Registros en CORDIS</t>
  </si>
  <si>
    <t xml:space="preserve">Evidencia:
*Cronograma de proyecto revisado y aprobado
*Oficio de aprobación </t>
  </si>
  <si>
    <t xml:space="preserve">Evidencia:
*Muestra aleatoria de Correos electrónicos y reuniones que dan cuenta de la supervisión de los contratos. </t>
  </si>
  <si>
    <t>Evidencia:
*Listados de conceptos emitidos
*Conceptos técnicos emitidos
*Registros en bases de datos geográfica</t>
  </si>
  <si>
    <t xml:space="preserve">Evidencia:
*Registro matriz de seguimiento a conceptos técnicos. </t>
  </si>
  <si>
    <t>El responsable aprobará el cronograma del estudio donde se asignen tiempos adecuados (10%).
El responsable  realizará seguimiento mensual detallado para identificar desviaciones, demoras o viscisitudes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</si>
</sst>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b/>
      <sz val="9"/>
      <color indexed="81"/>
      <name val="Tahoma"/>
      <family val="2"/>
    </font>
    <font>
      <sz val="8"/>
      <color theme="1"/>
      <name val="Century Gothic"/>
      <family val="2"/>
    </font>
    <font>
      <b/>
      <sz val="11"/>
      <color theme="1"/>
      <name val="Century Gothic"/>
      <family val="2"/>
    </font>
    <font>
      <sz val="11"/>
      <color theme="1"/>
      <name val="Arial"/>
      <family val="2"/>
    </font>
    <font>
      <b/>
      <sz val="9"/>
      <color theme="1"/>
      <name val="Century Gothic"/>
      <family val="2"/>
    </font>
    <font>
      <sz val="7"/>
      <color theme="1"/>
      <name val="Century Gothic"/>
      <family val="2"/>
    </font>
    <font>
      <sz val="11"/>
      <color rgb="FF000000"/>
      <name val="Arial"/>
      <family val="2"/>
    </font>
    <font>
      <sz val="9"/>
      <color indexed="81"/>
      <name val="Tahoma"/>
      <family val="2"/>
    </font>
    <font>
      <b/>
      <sz val="10"/>
      <name val="Century Gothic"/>
      <family val="2"/>
    </font>
    <font>
      <sz val="10"/>
      <color theme="1"/>
      <name val="Century Gothic"/>
      <family val="2"/>
    </font>
    <font>
      <b/>
      <sz val="10"/>
      <color theme="1"/>
      <name val="Century Gothic"/>
      <family val="2"/>
    </font>
    <font>
      <sz val="11"/>
      <color theme="1"/>
      <name val="Century Gothic"/>
      <family val="2"/>
    </font>
    <font>
      <sz val="10"/>
      <name val="Century Gothic"/>
      <family val="2"/>
    </font>
    <font>
      <b/>
      <sz val="11"/>
      <name val="Century Gothic"/>
      <family val="2"/>
    </font>
    <font>
      <b/>
      <sz val="12"/>
      <name val="Century Gothic"/>
      <family val="2"/>
    </font>
    <font>
      <b/>
      <sz val="16"/>
      <name val="Century Gothic"/>
      <family val="2"/>
    </font>
    <font>
      <b/>
      <sz val="18"/>
      <name val="Century Gothic"/>
      <family val="2"/>
    </font>
    <font>
      <sz val="10"/>
      <color rgb="FFFF0000"/>
      <name val="Century Gothic"/>
      <family val="2"/>
    </font>
    <font>
      <sz val="12"/>
      <color theme="1"/>
      <name val="Century Gothic"/>
      <family val="2"/>
    </font>
    <font>
      <b/>
      <sz val="12"/>
      <color theme="0"/>
      <name val="Century Gothic"/>
      <family val="2"/>
    </font>
    <font>
      <b/>
      <sz val="12"/>
      <color theme="1"/>
      <name val="Century Gothic"/>
      <family val="2"/>
    </font>
    <font>
      <sz val="11"/>
      <name val="Century Gothic"/>
      <family val="2"/>
    </font>
    <font>
      <b/>
      <sz val="11"/>
      <color theme="0"/>
      <name val="Century Gothic"/>
      <family val="2"/>
    </font>
    <font>
      <b/>
      <sz val="22"/>
      <color theme="0"/>
      <name val="Century Gothic"/>
      <family val="2"/>
    </font>
    <font>
      <sz val="14"/>
      <color theme="1"/>
      <name val="Century Gothic"/>
      <family val="2"/>
    </font>
    <font>
      <b/>
      <sz val="14"/>
      <name val="Century Gothic"/>
      <family val="2"/>
    </font>
    <font>
      <b/>
      <sz val="13"/>
      <name val="Century Gothic"/>
      <family val="2"/>
    </font>
    <font>
      <b/>
      <sz val="13"/>
      <color theme="1"/>
      <name val="Century Gothic"/>
      <family val="2"/>
    </font>
    <font>
      <b/>
      <sz val="10"/>
      <color theme="0"/>
      <name val="Century Gothic"/>
      <family val="2"/>
    </font>
    <font>
      <b/>
      <sz val="22"/>
      <name val="Century Gothic"/>
      <family val="2"/>
    </font>
    <font>
      <b/>
      <sz val="9"/>
      <color theme="0"/>
      <name val="Century Gothic"/>
      <family val="2"/>
    </font>
    <font>
      <sz val="11"/>
      <color theme="0"/>
      <name val="Century Gothic"/>
      <family val="2"/>
    </font>
    <font>
      <sz val="13"/>
      <name val="Century Gothic"/>
      <family val="2"/>
    </font>
    <font>
      <sz val="10"/>
      <color indexed="81"/>
      <name val="Tahoma"/>
      <family val="2"/>
    </font>
    <font>
      <sz val="11"/>
      <color rgb="FF000000"/>
      <name val="Century Gothic"/>
      <family val="2"/>
    </font>
    <font>
      <b/>
      <sz val="18"/>
      <color theme="1"/>
      <name val="Century Gothic"/>
      <family val="2"/>
    </font>
  </fonts>
  <fills count="1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theme="0" tint="-4.9989318521683403E-2"/>
        <bgColor rgb="FFEFEFEF"/>
      </patternFill>
    </fill>
    <fill>
      <patternFill patternType="solid">
        <fgColor theme="0" tint="-0.14999847407452621"/>
        <bgColor indexed="64"/>
      </patternFill>
    </fill>
    <fill>
      <patternFill patternType="solid">
        <fgColor theme="0" tint="-0.14999847407452621"/>
        <bgColor rgb="FFA7CA56"/>
      </patternFill>
    </fill>
    <fill>
      <patternFill patternType="solid">
        <fgColor theme="9" tint="-0.249977111117893"/>
        <bgColor indexed="64"/>
      </patternFill>
    </fill>
    <fill>
      <patternFill patternType="solid">
        <fgColor rgb="FFFFC000"/>
        <bgColor indexed="64"/>
      </patternFill>
    </fill>
    <fill>
      <patternFill patternType="solid">
        <fgColor theme="9" tint="-0.249977111117893"/>
        <bgColor rgb="FFA7CA56"/>
      </patternFill>
    </fill>
    <fill>
      <patternFill patternType="solid">
        <fgColor rgb="FFFFC000"/>
        <bgColor rgb="FFA7CA5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5" fillId="0" borderId="0"/>
    <xf numFmtId="0" fontId="8" fillId="0" borderId="0"/>
    <xf numFmtId="9" fontId="8" fillId="0" borderId="0" applyFont="0" applyFill="0" applyBorder="0" applyAlignment="0" applyProtection="0"/>
  </cellStyleXfs>
  <cellXfs count="275">
    <xf numFmtId="0" fontId="0" fillId="0" borderId="0" xfId="0"/>
    <xf numFmtId="0" fontId="6" fillId="7" borderId="1" xfId="2" applyFont="1" applyFill="1" applyBorder="1" applyAlignment="1" applyProtection="1">
      <alignment horizontal="center" vertical="center" wrapText="1"/>
      <protection hidden="1"/>
    </xf>
    <xf numFmtId="0" fontId="6" fillId="7" borderId="1" xfId="2" applyFont="1" applyFill="1" applyBorder="1" applyAlignment="1" applyProtection="1">
      <alignment horizontal="center" vertical="center"/>
      <protection hidden="1"/>
    </xf>
    <xf numFmtId="0" fontId="7" fillId="5" borderId="1" xfId="2" applyFont="1" applyFill="1" applyBorder="1" applyAlignment="1" applyProtection="1">
      <alignment horizontal="left" vertical="center" wrapText="1"/>
      <protection hidden="1"/>
    </xf>
    <xf numFmtId="0" fontId="7" fillId="0" borderId="1" xfId="2" applyFont="1" applyBorder="1" applyAlignment="1" applyProtection="1">
      <alignment horizontal="justify" vertical="center" wrapText="1"/>
      <protection hidden="1"/>
    </xf>
    <xf numFmtId="0" fontId="7" fillId="0" borderId="1" xfId="2" applyFont="1" applyBorder="1" applyAlignment="1" applyProtection="1">
      <alignment horizontal="justify" vertical="center"/>
      <protection hidden="1"/>
    </xf>
    <xf numFmtId="0" fontId="3" fillId="0" borderId="0" xfId="0" applyFont="1" applyAlignment="1">
      <alignment horizontal="center"/>
    </xf>
    <xf numFmtId="0" fontId="4" fillId="0" borderId="0" xfId="0" applyFont="1" applyAlignment="1">
      <alignment horizontal="center" vertical="center" wrapText="1"/>
    </xf>
    <xf numFmtId="0" fontId="13" fillId="2" borderId="0" xfId="0" applyFont="1" applyFill="1" applyProtection="1">
      <protection hidden="1"/>
    </xf>
    <xf numFmtId="0" fontId="13" fillId="0" borderId="0" xfId="0" applyFont="1" applyProtection="1">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13" fillId="2" borderId="0" xfId="0" applyFont="1" applyFill="1" applyAlignment="1" applyProtection="1">
      <alignment vertical="center"/>
      <protection hidden="1"/>
    </xf>
    <xf numFmtId="0" fontId="4"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9" fontId="4" fillId="5" borderId="1" xfId="1" applyFont="1" applyFill="1" applyBorder="1" applyAlignment="1" applyProtection="1">
      <alignment horizontal="center" vertical="center"/>
      <protection hidden="1"/>
    </xf>
    <xf numFmtId="10" fontId="4" fillId="5" borderId="1" xfId="4" applyNumberFormat="1" applyFont="1" applyFill="1" applyBorder="1" applyAlignment="1" applyProtection="1">
      <alignment horizontal="center" vertical="center"/>
      <protection hidden="1"/>
    </xf>
    <xf numFmtId="0" fontId="20" fillId="2" borderId="0" xfId="0" applyFont="1" applyFill="1" applyProtection="1">
      <protection hidden="1"/>
    </xf>
    <xf numFmtId="0" fontId="20" fillId="0" borderId="0" xfId="0" applyFont="1" applyProtection="1">
      <protection hidden="1"/>
    </xf>
    <xf numFmtId="0" fontId="22" fillId="2" borderId="0" xfId="0" applyFont="1" applyFill="1" applyAlignment="1" applyProtection="1">
      <alignment horizontal="center" vertical="center"/>
      <protection hidden="1"/>
    </xf>
    <xf numFmtId="0" fontId="11" fillId="0" borderId="1" xfId="0" applyFont="1" applyBorder="1" applyAlignment="1">
      <alignment horizontal="left" vertical="center"/>
    </xf>
    <xf numFmtId="0" fontId="13" fillId="0" borderId="0" xfId="0" applyFont="1"/>
    <xf numFmtId="0" fontId="13" fillId="2" borderId="0" xfId="0" applyFont="1" applyFill="1"/>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0" fontId="13" fillId="0" borderId="0" xfId="0" applyFont="1" applyAlignment="1" applyProtection="1">
      <alignment horizontal="center"/>
      <protection hidden="1"/>
    </xf>
    <xf numFmtId="0" fontId="13" fillId="5" borderId="1" xfId="0" applyFont="1" applyFill="1" applyBorder="1" applyAlignment="1" applyProtection="1">
      <alignment horizontal="center" vertical="center"/>
      <protection hidden="1"/>
    </xf>
    <xf numFmtId="0" fontId="7" fillId="0" borderId="0" xfId="2" applyFont="1" applyProtection="1">
      <protection hidden="1"/>
    </xf>
    <xf numFmtId="0" fontId="7" fillId="0" borderId="0" xfId="2" applyFont="1" applyAlignment="1" applyProtection="1">
      <alignment horizontal="justify"/>
      <protection hidden="1"/>
    </xf>
    <xf numFmtId="0" fontId="7" fillId="0" borderId="0" xfId="2" applyFont="1" applyAlignment="1" applyProtection="1">
      <alignment wrapText="1"/>
      <protection hidden="1"/>
    </xf>
    <xf numFmtId="0" fontId="13" fillId="0" borderId="1" xfId="0" applyFont="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1" fillId="0" borderId="1" xfId="0" applyFont="1" applyBorder="1" applyAlignment="1">
      <alignment vertical="center"/>
    </xf>
    <xf numFmtId="0" fontId="13" fillId="0" borderId="1" xfId="0" applyFont="1" applyBorder="1" applyAlignment="1" applyProtection="1">
      <alignment horizontal="center" vertical="center" wrapText="1"/>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12" fillId="5"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23" fillId="0" borderId="0" xfId="0" applyFont="1" applyAlignment="1">
      <alignment vertical="center" wrapText="1"/>
    </xf>
    <xf numFmtId="0" fontId="14" fillId="0" borderId="0" xfId="0" applyFont="1" applyAlignment="1">
      <alignment vertical="center" wrapText="1"/>
    </xf>
    <xf numFmtId="0" fontId="24" fillId="11" borderId="1" xfId="0" applyFont="1" applyFill="1" applyBorder="1" applyAlignment="1" applyProtection="1">
      <alignment horizontal="center" vertical="center" wrapText="1"/>
      <protection hidden="1"/>
    </xf>
    <xf numFmtId="0" fontId="28" fillId="5" borderId="9"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hidden="1"/>
    </xf>
    <xf numFmtId="9" fontId="23" fillId="0" borderId="1" xfId="1" applyFont="1" applyFill="1" applyBorder="1" applyAlignment="1" applyProtection="1">
      <alignment horizontal="center" vertical="center" wrapText="1"/>
      <protection hidden="1"/>
    </xf>
    <xf numFmtId="164" fontId="23" fillId="0" borderId="1" xfId="1" applyNumberFormat="1" applyFont="1" applyFill="1" applyBorder="1" applyAlignment="1" applyProtection="1">
      <alignment horizontal="center" vertical="center" wrapText="1"/>
      <protection hidden="1"/>
    </xf>
    <xf numFmtId="0" fontId="30" fillId="11" borderId="1" xfId="0" applyFont="1" applyFill="1" applyBorder="1" applyAlignment="1" applyProtection="1">
      <alignment horizontal="center" vertical="center" wrapText="1"/>
      <protection hidden="1"/>
    </xf>
    <xf numFmtId="0" fontId="24" fillId="13" borderId="1" xfId="0" applyFont="1" applyFill="1" applyBorder="1" applyAlignment="1" applyProtection="1">
      <alignment horizontal="center" vertical="center" wrapText="1"/>
      <protection hidden="1"/>
    </xf>
    <xf numFmtId="0" fontId="24" fillId="1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1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hidden="1"/>
    </xf>
    <xf numFmtId="0" fontId="13" fillId="2" borderId="0" xfId="0" applyFont="1" applyFill="1" applyAlignment="1" applyProtection="1">
      <alignment horizontal="center"/>
      <protection hidden="1"/>
    </xf>
    <xf numFmtId="0" fontId="13" fillId="0" borderId="1" xfId="0" applyFont="1" applyBorder="1" applyAlignment="1" applyProtection="1">
      <alignment horizontal="justify" vertical="center" wrapText="1"/>
      <protection hidden="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9" fontId="4" fillId="6" borderId="11" xfId="1" applyFont="1" applyFill="1" applyBorder="1" applyAlignment="1" applyProtection="1">
      <alignment horizontal="center" vertical="center"/>
      <protection hidden="1"/>
    </xf>
    <xf numFmtId="0" fontId="13"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hidden="1"/>
    </xf>
    <xf numFmtId="0" fontId="13" fillId="0" borderId="1" xfId="0" applyFont="1" applyBorder="1" applyAlignment="1" applyProtection="1">
      <alignment horizontal="justify" vertical="center" wrapText="1"/>
      <protection locked="0"/>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25" fillId="0" borderId="1" xfId="0" applyFont="1" applyBorder="1" applyAlignment="1">
      <alignment horizontal="center" vertical="center"/>
    </xf>
    <xf numFmtId="0" fontId="21" fillId="11" borderId="3"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1"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protection locked="0"/>
    </xf>
    <xf numFmtId="0" fontId="16" fillId="9" borderId="1" xfId="0" applyFont="1" applyFill="1" applyBorder="1" applyAlignment="1">
      <alignment horizontal="center" vertical="center" wrapText="1"/>
    </xf>
    <xf numFmtId="0" fontId="13" fillId="0" borderId="1" xfId="0" applyFont="1" applyBorder="1" applyAlignment="1">
      <alignment horizontal="justify" vertical="center"/>
    </xf>
    <xf numFmtId="0" fontId="16" fillId="9" borderId="2" xfId="0" applyFont="1" applyFill="1" applyBorder="1" applyAlignment="1">
      <alignment horizontal="center" vertical="center" wrapText="1"/>
    </xf>
    <xf numFmtId="0" fontId="13" fillId="0" borderId="2" xfId="0" applyFont="1" applyBorder="1" applyAlignment="1">
      <alignment horizontal="justify"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6" fillId="9" borderId="1" xfId="0" applyFont="1" applyFill="1" applyBorder="1" applyAlignment="1" applyProtection="1">
      <alignment horizontal="center" vertical="center"/>
      <protection hidden="1"/>
    </xf>
    <xf numFmtId="0" fontId="13" fillId="0" borderId="1" xfId="0" applyFont="1" applyBorder="1" applyAlignment="1">
      <alignment horizontal="justify" vertical="center" wrapText="1"/>
    </xf>
    <xf numFmtId="0" fontId="2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9" fontId="11" fillId="0" borderId="1" xfId="0" applyNumberFormat="1"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23" fillId="0" borderId="18" xfId="0" applyFont="1" applyBorder="1" applyProtection="1">
      <protection locked="0"/>
    </xf>
    <xf numFmtId="0" fontId="23" fillId="0" borderId="19" xfId="0" applyFont="1" applyBorder="1" applyProtection="1">
      <protection locked="0"/>
    </xf>
    <xf numFmtId="0" fontId="3" fillId="0" borderId="1" xfId="0" applyFont="1" applyBorder="1" applyAlignment="1">
      <alignment horizontal="center"/>
    </xf>
    <xf numFmtId="0" fontId="30" fillId="11" borderId="12"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4" xfId="0" applyFont="1" applyFill="1" applyBorder="1" applyAlignment="1">
      <alignment horizontal="center" vertical="center"/>
    </xf>
    <xf numFmtId="0" fontId="30" fillId="11" borderId="1" xfId="0" applyFont="1" applyFill="1" applyBorder="1" applyAlignment="1">
      <alignment horizontal="center" vertical="center"/>
    </xf>
    <xf numFmtId="0" fontId="28" fillId="9" borderId="1" xfId="0" applyFont="1" applyFill="1" applyBorder="1" applyAlignment="1">
      <alignment horizontal="center" vertical="center"/>
    </xf>
    <xf numFmtId="0" fontId="30" fillId="11" borderId="1" xfId="0" applyFont="1" applyFill="1" applyBorder="1" applyAlignment="1">
      <alignment horizontal="center" vertical="center" wrapText="1"/>
    </xf>
    <xf numFmtId="0" fontId="27" fillId="9" borderId="2" xfId="0" applyFont="1" applyFill="1" applyBorder="1" applyAlignment="1">
      <alignment horizontal="center" vertical="center" textRotation="90"/>
    </xf>
    <xf numFmtId="0" fontId="27" fillId="9" borderId="12" xfId="0" applyFont="1" applyFill="1" applyBorder="1" applyAlignment="1">
      <alignment horizontal="center" vertical="center" textRotation="90"/>
    </xf>
    <xf numFmtId="0" fontId="27" fillId="9" borderId="4" xfId="0" applyFont="1" applyFill="1" applyBorder="1" applyAlignment="1">
      <alignment horizontal="center" vertical="center" textRotation="90"/>
    </xf>
    <xf numFmtId="0" fontId="15" fillId="9" borderId="2"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4" xfId="0" applyFont="1" applyFill="1" applyBorder="1" applyAlignment="1">
      <alignment horizontal="center" vertical="center"/>
    </xf>
    <xf numFmtId="49" fontId="23" fillId="0" borderId="1" xfId="0" applyNumberFormat="1"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9" fillId="9" borderId="1" xfId="0" applyFont="1" applyFill="1" applyBorder="1" applyAlignment="1">
      <alignment horizontal="center" vertical="center"/>
    </xf>
    <xf numFmtId="0" fontId="23"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23" fillId="0" borderId="2"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15" fillId="9" borderId="1" xfId="0" applyFont="1" applyFill="1" applyBorder="1" applyAlignment="1" applyProtection="1">
      <alignment horizontal="center" vertical="center" wrapText="1"/>
      <protection hidden="1"/>
    </xf>
    <xf numFmtId="0" fontId="28" fillId="9" borderId="1"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31" fillId="0" borderId="1" xfId="0" applyFont="1" applyBorder="1" applyAlignment="1" applyProtection="1">
      <alignment horizontal="center" vertical="center"/>
      <protection hidden="1"/>
    </xf>
    <xf numFmtId="0" fontId="32" fillId="11" borderId="1" xfId="0" applyFont="1" applyFill="1" applyBorder="1" applyAlignment="1" applyProtection="1">
      <alignment horizontal="center" vertical="center" wrapText="1"/>
      <protection hidden="1"/>
    </xf>
    <xf numFmtId="0" fontId="27" fillId="9" borderId="1" xfId="0" applyFont="1" applyFill="1" applyBorder="1" applyAlignment="1" applyProtection="1">
      <alignment horizontal="center" vertical="center" textRotation="90"/>
      <protection hidden="1"/>
    </xf>
    <xf numFmtId="0" fontId="15" fillId="9" borderId="1" xfId="0" applyFont="1" applyFill="1" applyBorder="1" applyAlignment="1" applyProtection="1">
      <alignment horizontal="center" vertical="center"/>
      <protection hidden="1"/>
    </xf>
    <xf numFmtId="0" fontId="28" fillId="9" borderId="3" xfId="0" applyFont="1" applyFill="1" applyBorder="1" applyAlignment="1" applyProtection="1">
      <alignment horizontal="center" vertical="center"/>
      <protection hidden="1"/>
    </xf>
    <xf numFmtId="0" fontId="28" fillId="9" borderId="8" xfId="0" applyFont="1" applyFill="1" applyBorder="1" applyAlignment="1" applyProtection="1">
      <alignment horizontal="center" vertical="center"/>
      <protection hidden="1"/>
    </xf>
    <xf numFmtId="0" fontId="28" fillId="9" borderId="9" xfId="0" applyFont="1" applyFill="1" applyBorder="1" applyAlignment="1" applyProtection="1">
      <alignment horizontal="center" vertical="center"/>
      <protection hidden="1"/>
    </xf>
    <xf numFmtId="0" fontId="13" fillId="0" borderId="1" xfId="0" applyFont="1" applyBorder="1" applyAlignment="1" applyProtection="1">
      <alignment horizontal="justify" vertical="center" wrapText="1"/>
      <protection hidden="1"/>
    </xf>
    <xf numFmtId="0" fontId="31" fillId="0" borderId="6"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1" fillId="0" borderId="15" xfId="0" applyFont="1" applyBorder="1" applyAlignment="1" applyProtection="1">
      <alignment horizontal="center" vertical="center"/>
      <protection hidden="1"/>
    </xf>
    <xf numFmtId="0" fontId="24" fillId="11"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protection hidden="1"/>
    </xf>
    <xf numFmtId="0" fontId="15" fillId="5" borderId="1" xfId="0" applyFont="1" applyFill="1" applyBorder="1" applyAlignment="1" applyProtection="1">
      <alignment horizontal="center" vertical="center"/>
      <protection hidden="1"/>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24" fillId="11" borderId="4" xfId="0" applyFont="1" applyFill="1" applyBorder="1" applyAlignment="1" applyProtection="1">
      <alignment horizontal="center" vertical="center" wrapText="1"/>
      <protection hidden="1"/>
    </xf>
    <xf numFmtId="0" fontId="10" fillId="0" borderId="6"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27" fillId="5" borderId="1" xfId="0" applyFont="1" applyFill="1" applyBorder="1" applyAlignment="1" applyProtection="1">
      <alignment horizontal="center" vertical="center" textRotation="90"/>
      <protection hidden="1"/>
    </xf>
    <xf numFmtId="0" fontId="28" fillId="5" borderId="3" xfId="0" applyFont="1" applyFill="1" applyBorder="1" applyAlignment="1" applyProtection="1">
      <alignment horizontal="center" vertical="center"/>
      <protection hidden="1"/>
    </xf>
    <xf numFmtId="0" fontId="28" fillId="5" borderId="8" xfId="0" applyFont="1" applyFill="1" applyBorder="1" applyAlignment="1" applyProtection="1">
      <alignment horizontal="center" vertical="center"/>
      <protection hidden="1"/>
    </xf>
    <xf numFmtId="0" fontId="28" fillId="5" borderId="9"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wrapText="1"/>
      <protection hidden="1"/>
    </xf>
    <xf numFmtId="0" fontId="15" fillId="5" borderId="8"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28" fillId="5" borderId="1" xfId="0" applyFont="1" applyFill="1" applyBorder="1" applyAlignment="1" applyProtection="1">
      <alignment horizontal="center" vertical="center"/>
      <protection hidden="1"/>
    </xf>
    <xf numFmtId="165" fontId="13" fillId="0" borderId="2" xfId="0" applyNumberFormat="1" applyFont="1" applyBorder="1" applyAlignment="1" applyProtection="1">
      <alignment horizontal="center" vertical="center" wrapText="1"/>
      <protection hidden="1"/>
    </xf>
    <xf numFmtId="165" fontId="13" fillId="0" borderId="12" xfId="0" applyNumberFormat="1" applyFont="1" applyBorder="1" applyAlignment="1" applyProtection="1">
      <alignment horizontal="center" vertical="center" wrapText="1"/>
      <protection hidden="1"/>
    </xf>
    <xf numFmtId="165" fontId="13" fillId="0" borderId="4"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30" fillId="11" borderId="1" xfId="0" applyFont="1" applyFill="1" applyBorder="1" applyAlignment="1" applyProtection="1">
      <alignment horizontal="center" vertical="center" wrapText="1"/>
      <protection hidden="1"/>
    </xf>
    <xf numFmtId="0" fontId="24" fillId="11" borderId="2" xfId="0" applyFont="1" applyFill="1" applyBorder="1" applyAlignment="1" applyProtection="1">
      <alignment horizontal="center" vertical="center" wrapText="1"/>
      <protection hidden="1"/>
    </xf>
    <xf numFmtId="0" fontId="23" fillId="0" borderId="2" xfId="1" applyNumberFormat="1" applyFont="1" applyFill="1" applyBorder="1" applyAlignment="1" applyProtection="1">
      <alignment horizontal="center" vertical="center" wrapText="1"/>
      <protection hidden="1"/>
    </xf>
    <xf numFmtId="0" fontId="23" fillId="0" borderId="12" xfId="1" applyNumberFormat="1" applyFont="1" applyFill="1" applyBorder="1" applyAlignment="1" applyProtection="1">
      <alignment horizontal="center" vertical="center" wrapText="1"/>
      <protection hidden="1"/>
    </xf>
    <xf numFmtId="0" fontId="23" fillId="0" borderId="4" xfId="1"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164" fontId="13" fillId="0" borderId="1" xfId="1" applyNumberFormat="1" applyFont="1" applyFill="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hidden="1"/>
    </xf>
    <xf numFmtId="0" fontId="28" fillId="5" borderId="1" xfId="0" applyFont="1" applyFill="1" applyBorder="1" applyAlignment="1" applyProtection="1">
      <alignment horizontal="center" vertical="center" wrapText="1"/>
      <protection hidden="1"/>
    </xf>
    <xf numFmtId="0" fontId="34" fillId="5" borderId="1"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33" fillId="11"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justify"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23" fillId="0" borderId="18" xfId="0" applyFont="1" applyBorder="1"/>
    <xf numFmtId="0" fontId="23" fillId="0" borderId="19" xfId="0" applyFont="1" applyBorder="1"/>
    <xf numFmtId="14" fontId="13" fillId="0" borderId="17" xfId="0" applyNumberFormat="1" applyFont="1" applyBorder="1" applyAlignment="1">
      <alignment horizontal="center" vertical="center" wrapText="1"/>
    </xf>
    <xf numFmtId="14" fontId="13" fillId="0" borderId="17" xfId="0" applyNumberFormat="1" applyFont="1" applyFill="1" applyBorder="1" applyAlignment="1">
      <alignment horizontal="center" vertical="center" wrapText="1"/>
    </xf>
    <xf numFmtId="0" fontId="23" fillId="0" borderId="18" xfId="0" applyFont="1" applyFill="1" applyBorder="1"/>
    <xf numFmtId="0" fontId="23" fillId="0" borderId="19" xfId="0" applyFont="1" applyFill="1" applyBorder="1"/>
    <xf numFmtId="0" fontId="13" fillId="0" borderId="17" xfId="0" applyFont="1" applyFill="1" applyBorder="1" applyAlignment="1">
      <alignment horizontal="left" vertical="center" wrapText="1"/>
    </xf>
    <xf numFmtId="0" fontId="30" fillId="0" borderId="6" xfId="0" applyFont="1" applyBorder="1" applyAlignment="1" applyProtection="1">
      <alignment horizontal="center" vertical="center"/>
      <protection hidden="1"/>
    </xf>
    <xf numFmtId="0" fontId="30" fillId="0" borderId="7"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5"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30" fillId="0" borderId="14" xfId="0" applyFont="1" applyBorder="1" applyAlignment="1" applyProtection="1">
      <alignment horizontal="center" vertical="center"/>
      <protection hidden="1"/>
    </xf>
    <xf numFmtId="0" fontId="30" fillId="0" borderId="15" xfId="0" applyFont="1" applyBorder="1" applyAlignment="1" applyProtection="1">
      <alignment horizontal="center" vertical="center"/>
      <protection hidden="1"/>
    </xf>
    <xf numFmtId="9" fontId="13" fillId="0" borderId="1" xfId="1" applyFont="1" applyFill="1" applyBorder="1" applyAlignment="1" applyProtection="1">
      <alignment horizontal="center" vertical="center" wrapText="1"/>
      <protection locked="0"/>
    </xf>
    <xf numFmtId="0" fontId="21" fillId="11" borderId="3" xfId="0" applyFont="1" applyFill="1" applyBorder="1" applyAlignment="1" applyProtection="1">
      <alignment horizontal="center" vertical="center" wrapText="1"/>
      <protection hidden="1"/>
    </xf>
    <xf numFmtId="0" fontId="21" fillId="11" borderId="9" xfId="0" applyFont="1" applyFill="1" applyBorder="1" applyAlignment="1" applyProtection="1">
      <alignment horizontal="center" vertical="center" wrapText="1"/>
      <protection hidden="1"/>
    </xf>
    <xf numFmtId="9" fontId="13" fillId="0" borderId="2" xfId="1" applyFont="1" applyFill="1" applyBorder="1" applyAlignment="1" applyProtection="1">
      <alignment horizontal="center" vertical="center" wrapText="1"/>
      <protection locked="0"/>
    </xf>
    <xf numFmtId="9" fontId="13" fillId="0" borderId="12" xfId="1" applyFont="1" applyFill="1" applyBorder="1" applyAlignment="1" applyProtection="1">
      <alignment horizontal="center" vertical="center" wrapText="1"/>
      <protection locked="0"/>
    </xf>
    <xf numFmtId="9" fontId="13" fillId="0" borderId="4" xfId="1" applyFont="1" applyFill="1" applyBorder="1" applyAlignment="1" applyProtection="1">
      <alignment horizontal="center" vertical="center" wrapText="1"/>
      <protection locked="0"/>
    </xf>
    <xf numFmtId="14" fontId="13" fillId="0" borderId="4"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hidden="1"/>
    </xf>
    <xf numFmtId="0" fontId="23" fillId="0" borderId="1" xfId="0" applyFont="1" applyBorder="1" applyAlignment="1" applyProtection="1">
      <alignment horizontal="left" vertical="center"/>
      <protection hidden="1"/>
    </xf>
    <xf numFmtId="0" fontId="16" fillId="5" borderId="1"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21" fillId="12" borderId="1" xfId="0" applyFont="1" applyFill="1" applyBorder="1" applyAlignment="1" applyProtection="1">
      <alignment horizontal="center" vertical="center" wrapText="1"/>
      <protection hidden="1"/>
    </xf>
    <xf numFmtId="0" fontId="16" fillId="5" borderId="1" xfId="0" applyFont="1" applyFill="1" applyBorder="1" applyAlignment="1" applyProtection="1">
      <alignment horizontal="center" vertical="center" textRotation="90"/>
      <protection hidden="1"/>
    </xf>
    <xf numFmtId="0" fontId="16" fillId="5" borderId="1"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2"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center" vertical="center" wrapText="1"/>
      <protection hidden="1"/>
    </xf>
    <xf numFmtId="0" fontId="15" fillId="0" borderId="6"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9" fontId="13" fillId="0" borderId="17" xfId="0" applyNumberFormat="1" applyFont="1" applyBorder="1" applyAlignment="1">
      <alignment horizontal="center" vertical="center" wrapText="1"/>
    </xf>
    <xf numFmtId="0" fontId="36" fillId="0" borderId="18" xfId="0" applyFont="1" applyBorder="1" applyAlignment="1">
      <alignment horizontal="center" vertical="center" wrapText="1"/>
    </xf>
    <xf numFmtId="0" fontId="21" fillId="3" borderId="1" xfId="0" applyFont="1" applyFill="1" applyBorder="1" applyAlignment="1" applyProtection="1">
      <alignment horizontal="center" vertical="center" wrapText="1"/>
      <protection hidden="1"/>
    </xf>
    <xf numFmtId="9" fontId="13" fillId="0" borderId="20" xfId="0" applyNumberFormat="1" applyFont="1" applyBorder="1" applyAlignment="1">
      <alignment horizontal="center" vertical="center" wrapText="1"/>
    </xf>
    <xf numFmtId="0" fontId="23" fillId="0" borderId="21" xfId="0" applyFont="1" applyBorder="1"/>
    <xf numFmtId="0" fontId="23" fillId="0" borderId="22" xfId="0" applyFont="1" applyBorder="1"/>
    <xf numFmtId="0" fontId="15" fillId="9" borderId="3" xfId="0" applyFont="1" applyFill="1" applyBorder="1" applyAlignment="1" applyProtection="1">
      <alignment horizontal="center" vertical="center" wrapText="1"/>
      <protection hidden="1"/>
    </xf>
    <xf numFmtId="0" fontId="12" fillId="10" borderId="1" xfId="3" applyFont="1" applyFill="1" applyBorder="1" applyAlignment="1" applyProtection="1">
      <alignment horizontal="center" vertical="center" wrapText="1"/>
      <protection hidden="1"/>
    </xf>
    <xf numFmtId="0" fontId="15" fillId="9" borderId="1" xfId="0" applyFont="1" applyFill="1" applyBorder="1" applyAlignment="1" applyProtection="1">
      <alignment horizontal="center" vertical="center" textRotation="90"/>
      <protection hidden="1"/>
    </xf>
    <xf numFmtId="0" fontId="15" fillId="9" borderId="3" xfId="0" applyFont="1" applyFill="1" applyBorder="1" applyAlignment="1" applyProtection="1">
      <alignment horizontal="center" vertical="center"/>
      <protection hidden="1"/>
    </xf>
    <xf numFmtId="9" fontId="13" fillId="0" borderId="4" xfId="1" applyFont="1" applyFill="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0" fontId="30" fillId="13" borderId="2" xfId="3" applyFont="1" applyFill="1" applyBorder="1" applyAlignment="1" applyProtection="1">
      <alignment horizontal="center" vertical="center" wrapText="1"/>
      <protection hidden="1"/>
    </xf>
    <xf numFmtId="0" fontId="30" fillId="13" borderId="4" xfId="3" applyFont="1" applyFill="1" applyBorder="1" applyAlignment="1" applyProtection="1">
      <alignment horizontal="center" vertical="center" wrapText="1"/>
      <protection hidden="1"/>
    </xf>
    <xf numFmtId="9" fontId="13" fillId="0" borderId="2" xfId="1" applyFont="1" applyFill="1" applyBorder="1" applyAlignment="1" applyProtection="1">
      <alignment horizontal="center" vertical="center" wrapText="1"/>
      <protection hidden="1"/>
    </xf>
    <xf numFmtId="9" fontId="13" fillId="0" borderId="12" xfId="1" applyFont="1" applyFill="1" applyBorder="1" applyAlignment="1" applyProtection="1">
      <alignment horizontal="center" vertical="center" wrapText="1"/>
      <protection hidden="1"/>
    </xf>
    <xf numFmtId="0" fontId="4" fillId="8" borderId="1" xfId="3" applyFont="1" applyFill="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4" fillId="0" borderId="3" xfId="0" applyFont="1" applyBorder="1" applyAlignment="1" applyProtection="1">
      <alignment horizontal="left" vertical="center"/>
      <protection hidden="1"/>
    </xf>
    <xf numFmtId="0" fontId="19" fillId="0" borderId="8" xfId="0" applyFont="1" applyBorder="1" applyAlignment="1" applyProtection="1">
      <alignment horizontal="left" vertical="center"/>
      <protection hidden="1"/>
    </xf>
    <xf numFmtId="0" fontId="19" fillId="0" borderId="9" xfId="0" applyFont="1" applyBorder="1" applyAlignment="1" applyProtection="1">
      <alignment horizontal="left" vertical="center"/>
      <protection hidden="1"/>
    </xf>
    <xf numFmtId="0" fontId="30" fillId="4" borderId="1" xfId="3" applyFont="1" applyFill="1" applyBorder="1" applyAlignment="1" applyProtection="1">
      <alignment horizontal="center" vertical="center" wrapText="1"/>
      <protection hidden="1"/>
    </xf>
    <xf numFmtId="0" fontId="30" fillId="14" borderId="1" xfId="3" applyFont="1" applyFill="1" applyBorder="1" applyAlignment="1" applyProtection="1">
      <alignment horizontal="center" vertical="center" wrapText="1"/>
      <protection hidden="1"/>
    </xf>
    <xf numFmtId="0" fontId="37" fillId="0" borderId="1" xfId="0" applyFont="1" applyBorder="1" applyAlignment="1">
      <alignment horizontal="center" vertical="center" wrapText="1"/>
    </xf>
  </cellXfs>
  <cellStyles count="5">
    <cellStyle name="Normal" xfId="0" builtinId="0"/>
    <cellStyle name="Normal 2" xfId="2" xr:uid="{00000000-0005-0000-0000-000001000000}"/>
    <cellStyle name="Normal 2 2" xfId="3" xr:uid="{00000000-0005-0000-0000-000002000000}"/>
    <cellStyle name="Porcentaje" xfId="1" builtinId="5"/>
    <cellStyle name="Porcentaje 2" xfId="4" xr:uid="{00000000-0005-0000-0000-000004000000}"/>
  </cellStyles>
  <dxfs count="31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C00000"/>
        </patternFill>
      </fill>
    </dxf>
    <dxf>
      <fill>
        <patternFill>
          <bgColor rgb="FFFFFF00"/>
        </patternFill>
      </fill>
    </dxf>
    <dxf>
      <fill>
        <patternFill>
          <bgColor rgb="FFFF66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66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FFC000"/>
        </patternFill>
      </fill>
    </dxf>
    <dxf>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66"/>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66"/>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b/>
        <i val="0"/>
        <color theme="0"/>
      </font>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ill>
        <patternFill>
          <bgColor rgb="FF92D05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ill>
        <patternFill>
          <bgColor rgb="FFC00000"/>
        </patternFill>
      </fill>
    </dxf>
    <dxf>
      <fill>
        <patternFill>
          <bgColor rgb="FFFF6600"/>
        </patternFill>
      </fill>
    </dxf>
    <dxf>
      <fill>
        <patternFill>
          <bgColor rgb="FFFFFF00"/>
        </patternFill>
      </fill>
    </dxf>
    <dxf>
      <fill>
        <patternFill>
          <bgColor rgb="FF92D050"/>
        </patternFill>
      </fill>
    </dxf>
    <dxf>
      <fill>
        <patternFill>
          <bgColor rgb="FFC00000"/>
        </patternFill>
      </fill>
    </dxf>
    <dxf>
      <fill>
        <patternFill>
          <bgColor rgb="FFFF66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6600"/>
        </patternFill>
      </fill>
    </dxf>
    <dxf>
      <fill>
        <patternFill>
          <bgColor rgb="FFFFFF00"/>
        </patternFill>
      </fill>
    </dxf>
    <dxf>
      <fill>
        <patternFill>
          <bgColor rgb="FFC00000"/>
        </patternFill>
      </fill>
    </dxf>
    <dxf>
      <fill>
        <patternFill>
          <bgColor rgb="FFFF6600"/>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7011-4FDB-964D-95A6288F1E7F}"/>
            </c:ext>
          </c:extLst>
        </c:ser>
        <c:ser>
          <c:idx val="2"/>
          <c:order val="2"/>
          <c:tx>
            <c:strRef>
              <c:f>'9. Seguimiento Consolidado'!$G$7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7011-4FDB-964D-95A6288F1E7F}"/>
            </c:ext>
          </c:extLst>
        </c:ser>
        <c:dLbls>
          <c:showLegendKey val="0"/>
          <c:showVal val="0"/>
          <c:showCatName val="0"/>
          <c:showSerName val="0"/>
          <c:showPercent val="0"/>
          <c:showBubbleSize val="0"/>
        </c:dLbls>
        <c:gapWidth val="150"/>
        <c:shape val="box"/>
        <c:axId val="461576392"/>
        <c:axId val="461577568"/>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7011-4FDB-964D-95A6288F1E7F}"/>
                  </c:ext>
                </c:extLst>
              </c15:ser>
            </c15:filteredBarSeries>
          </c:ext>
        </c:extLst>
      </c:bar3DChart>
      <c:catAx>
        <c:axId val="4615763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1577568"/>
        <c:crosses val="autoZero"/>
        <c:auto val="1"/>
        <c:lblAlgn val="ctr"/>
        <c:lblOffset val="100"/>
        <c:noMultiLvlLbl val="0"/>
      </c:catAx>
      <c:valAx>
        <c:axId val="46157756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1576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Consolidado'!$H$7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1165-4573-A294-B2ABD0FF6E54}"/>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1165-4573-A294-B2ABD0FF6E54}"/>
            </c:ext>
          </c:extLst>
        </c:ser>
        <c:dLbls>
          <c:showLegendKey val="0"/>
          <c:showVal val="0"/>
          <c:showCatName val="0"/>
          <c:showSerName val="0"/>
          <c:showPercent val="0"/>
          <c:showBubbleSize val="0"/>
        </c:dLbls>
        <c:gapWidth val="150"/>
        <c:shape val="box"/>
        <c:axId val="461579136"/>
        <c:axId val="461580704"/>
        <c:axId val="0"/>
        <c:extLst/>
      </c:bar3DChart>
      <c:catAx>
        <c:axId val="461579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1580704"/>
        <c:crosses val="autoZero"/>
        <c:auto val="1"/>
        <c:lblAlgn val="ctr"/>
        <c:lblOffset val="100"/>
        <c:noMultiLvlLbl val="0"/>
      </c:catAx>
      <c:valAx>
        <c:axId val="4615807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157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Consolidado'!$K$7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753F-4C06-9144-4D4FE886CC09}"/>
            </c:ext>
          </c:extLst>
        </c:ser>
        <c:ser>
          <c:idx val="1"/>
          <c:order val="1"/>
          <c:tx>
            <c:strRef>
              <c:f>'9. Seguimiento Consolidado'!$M$7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753F-4C06-9144-4D4FE886CC09}"/>
            </c:ext>
          </c:extLst>
        </c:ser>
        <c:dLbls>
          <c:showLegendKey val="0"/>
          <c:showVal val="0"/>
          <c:showCatName val="0"/>
          <c:showSerName val="0"/>
          <c:showPercent val="0"/>
          <c:showBubbleSize val="0"/>
        </c:dLbls>
        <c:gapWidth val="150"/>
        <c:shape val="box"/>
        <c:axId val="463661776"/>
        <c:axId val="463657856"/>
        <c:axId val="0"/>
        <c:extLst/>
      </c:bar3DChart>
      <c:catAx>
        <c:axId val="463661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3657856"/>
        <c:crosses val="autoZero"/>
        <c:auto val="1"/>
        <c:lblAlgn val="ctr"/>
        <c:lblOffset val="100"/>
        <c:noMultiLvlLbl val="0"/>
      </c:catAx>
      <c:valAx>
        <c:axId val="46365785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6366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142035</xdr:colOff>
      <xdr:row>0</xdr:row>
      <xdr:rowOff>94828</xdr:rowOff>
    </xdr:from>
    <xdr:to>
      <xdr:col>1</xdr:col>
      <xdr:colOff>1042987</xdr:colOff>
      <xdr:row>3</xdr:row>
      <xdr:rowOff>212207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648" y="94828"/>
          <a:ext cx="900952" cy="94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xdr:colOff>
      <xdr:row>0</xdr:row>
      <xdr:rowOff>80963</xdr:rowOff>
    </xdr:from>
    <xdr:to>
      <xdr:col>1</xdr:col>
      <xdr:colOff>963930</xdr:colOff>
      <xdr:row>3</xdr:row>
      <xdr:rowOff>71437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80963"/>
          <a:ext cx="911543" cy="719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35037</xdr:rowOff>
    </xdr:from>
    <xdr:to>
      <xdr:col>1</xdr:col>
      <xdr:colOff>857250</xdr:colOff>
      <xdr:row>3</xdr:row>
      <xdr:rowOff>226084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343" y="35037"/>
          <a:ext cx="781050" cy="9095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92188</xdr:colOff>
      <xdr:row>0</xdr:row>
      <xdr:rowOff>99331</xdr:rowOff>
    </xdr:from>
    <xdr:to>
      <xdr:col>1</xdr:col>
      <xdr:colOff>870857</xdr:colOff>
      <xdr:row>3</xdr:row>
      <xdr:rowOff>199401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 y="99331"/>
          <a:ext cx="778669" cy="8511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100352</xdr:colOff>
      <xdr:row>0</xdr:row>
      <xdr:rowOff>102054</xdr:rowOff>
    </xdr:from>
    <xdr:to>
      <xdr:col>1</xdr:col>
      <xdr:colOff>864733</xdr:colOff>
      <xdr:row>3</xdr:row>
      <xdr:rowOff>200418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95" y="102054"/>
          <a:ext cx="764381" cy="849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585448</xdr:colOff>
      <xdr:row>0</xdr:row>
      <xdr:rowOff>75520</xdr:rowOff>
    </xdr:from>
    <xdr:to>
      <xdr:col>2</xdr:col>
      <xdr:colOff>378279</xdr:colOff>
      <xdr:row>3</xdr:row>
      <xdr:rowOff>236106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591" y="75520"/>
          <a:ext cx="924945" cy="9770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65315</xdr:colOff>
      <xdr:row>0</xdr:row>
      <xdr:rowOff>87086</xdr:rowOff>
    </xdr:from>
    <xdr:to>
      <xdr:col>1</xdr:col>
      <xdr:colOff>953047</xdr:colOff>
      <xdr:row>3</xdr:row>
      <xdr:rowOff>185056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458" y="87086"/>
          <a:ext cx="887732" cy="9143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122463</xdr:colOff>
      <xdr:row>0</xdr:row>
      <xdr:rowOff>87766</xdr:rowOff>
    </xdr:from>
    <xdr:to>
      <xdr:col>1</xdr:col>
      <xdr:colOff>787747</xdr:colOff>
      <xdr:row>3</xdr:row>
      <xdr:rowOff>163286</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606" y="87766"/>
          <a:ext cx="665284" cy="793977"/>
        </a:xfrm>
        <a:prstGeom prst="rect">
          <a:avLst/>
        </a:prstGeom>
      </xdr:spPr>
    </xdr:pic>
    <xdr:clientData/>
  </xdr:twoCellAnchor>
  <xdr:twoCellAnchor>
    <xdr:from>
      <xdr:col>13</xdr:col>
      <xdr:colOff>59530</xdr:colOff>
      <xdr:row>8</xdr:row>
      <xdr:rowOff>71445</xdr:rowOff>
    </xdr:from>
    <xdr:to>
      <xdr:col>20</xdr:col>
      <xdr:colOff>452437</xdr:colOff>
      <xdr:row>21</xdr:row>
      <xdr:rowOff>28583</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71438</xdr:colOff>
      <xdr:row>21</xdr:row>
      <xdr:rowOff>71438</xdr:rowOff>
    </xdr:from>
    <xdr:to>
      <xdr:col>20</xdr:col>
      <xdr:colOff>464343</xdr:colOff>
      <xdr:row>34</xdr:row>
      <xdr:rowOff>28575</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71438</xdr:colOff>
      <xdr:row>34</xdr:row>
      <xdr:rowOff>83343</xdr:rowOff>
    </xdr:from>
    <xdr:to>
      <xdr:col>20</xdr:col>
      <xdr:colOff>464343</xdr:colOff>
      <xdr:row>47</xdr:row>
      <xdr:rowOff>40481</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N57"/>
  <sheetViews>
    <sheetView showGridLines="0" tabSelected="1" view="pageBreakPreview" zoomScale="80" zoomScaleNormal="85" zoomScaleSheetLayoutView="80" workbookViewId="0">
      <selection activeCell="C8" sqref="C8:H9"/>
    </sheetView>
  </sheetViews>
  <sheetFormatPr baseColWidth="10" defaultColWidth="0" defaultRowHeight="13.8" x14ac:dyDescent="0.45"/>
  <cols>
    <col min="1" max="1" width="4.5234375" style="15" customWidth="1"/>
    <col min="2" max="2" width="24.5234375" style="15" customWidth="1"/>
    <col min="3" max="3" width="19.5234375" style="15" customWidth="1"/>
    <col min="4" max="4" width="4.89453125" style="15" customWidth="1"/>
    <col min="5" max="5" width="35.41796875" style="9" customWidth="1"/>
    <col min="6" max="6" width="22.1015625" style="26" customWidth="1"/>
    <col min="7" max="7" width="5" style="9" customWidth="1"/>
    <col min="8" max="8" width="20.68359375" style="9" customWidth="1"/>
    <col min="9" max="9" width="27" style="9" customWidth="1"/>
    <col min="10" max="10" width="4.5234375" style="9" customWidth="1"/>
    <col min="11" max="11" width="28.5234375" style="9" customWidth="1"/>
    <col min="12" max="12" width="29.68359375" style="9" customWidth="1"/>
    <col min="13" max="13" width="8.89453125" style="9" customWidth="1"/>
    <col min="14" max="14" width="11.41796875" style="9" hidden="1" customWidth="1"/>
    <col min="15" max="16384" width="11.41796875" style="9" hidden="1"/>
  </cols>
  <sheetData>
    <row r="1" spans="1:14" s="22" customFormat="1" ht="21.9" customHeight="1" x14ac:dyDescent="0.45">
      <c r="A1" s="79"/>
      <c r="B1" s="79"/>
      <c r="C1" s="93" t="s">
        <v>138</v>
      </c>
      <c r="D1" s="94"/>
      <c r="E1" s="94"/>
      <c r="F1" s="94"/>
      <c r="G1" s="94"/>
      <c r="H1" s="94"/>
      <c r="I1" s="94"/>
      <c r="J1" s="94"/>
      <c r="K1" s="95"/>
      <c r="L1" s="21" t="s">
        <v>309</v>
      </c>
      <c r="N1" s="23"/>
    </row>
    <row r="2" spans="1:14" s="22" customFormat="1" ht="21.9" customHeight="1" x14ac:dyDescent="0.45">
      <c r="A2" s="79"/>
      <c r="B2" s="79"/>
      <c r="C2" s="96"/>
      <c r="D2" s="97"/>
      <c r="E2" s="97"/>
      <c r="F2" s="97"/>
      <c r="G2" s="97"/>
      <c r="H2" s="97"/>
      <c r="I2" s="97"/>
      <c r="J2" s="97"/>
      <c r="K2" s="98"/>
      <c r="L2" s="21" t="s">
        <v>310</v>
      </c>
      <c r="N2" s="23"/>
    </row>
    <row r="3" spans="1:14" s="22" customFormat="1" ht="21.9" customHeight="1" x14ac:dyDescent="0.45">
      <c r="A3" s="79"/>
      <c r="B3" s="79"/>
      <c r="C3" s="96"/>
      <c r="D3" s="97"/>
      <c r="E3" s="97"/>
      <c r="F3" s="97"/>
      <c r="G3" s="97"/>
      <c r="H3" s="97"/>
      <c r="I3" s="97"/>
      <c r="J3" s="97"/>
      <c r="K3" s="98"/>
      <c r="L3" s="24" t="s">
        <v>312</v>
      </c>
    </row>
    <row r="4" spans="1:14" s="22" customFormat="1" ht="21.9" customHeight="1" x14ac:dyDescent="0.45">
      <c r="A4" s="79"/>
      <c r="B4" s="79"/>
      <c r="C4" s="99"/>
      <c r="D4" s="100"/>
      <c r="E4" s="100"/>
      <c r="F4" s="100"/>
      <c r="G4" s="100"/>
      <c r="H4" s="100"/>
      <c r="I4" s="100"/>
      <c r="J4" s="100"/>
      <c r="K4" s="101"/>
      <c r="L4" s="25" t="s">
        <v>362</v>
      </c>
    </row>
    <row r="6" spans="1:14" ht="12.75" customHeight="1" x14ac:dyDescent="0.45">
      <c r="A6" s="87" t="s">
        <v>58</v>
      </c>
      <c r="B6" s="87"/>
      <c r="C6" s="88" t="s">
        <v>31</v>
      </c>
      <c r="D6" s="88"/>
      <c r="E6" s="88"/>
      <c r="F6" s="88"/>
      <c r="G6" s="88"/>
      <c r="H6" s="88"/>
      <c r="I6" s="102" t="s">
        <v>68</v>
      </c>
      <c r="J6" s="102"/>
      <c r="K6" s="102"/>
      <c r="L6" s="102"/>
    </row>
    <row r="7" spans="1:14" ht="12.75" customHeight="1" x14ac:dyDescent="0.45">
      <c r="A7" s="87"/>
      <c r="B7" s="87"/>
      <c r="C7" s="88"/>
      <c r="D7" s="88"/>
      <c r="E7" s="88"/>
      <c r="F7" s="88"/>
      <c r="G7" s="88"/>
      <c r="H7" s="88"/>
      <c r="I7" s="102"/>
      <c r="J7" s="102"/>
      <c r="K7" s="102"/>
      <c r="L7" s="102"/>
    </row>
    <row r="8" spans="1:14" s="22" customFormat="1" ht="42.6" customHeight="1" x14ac:dyDescent="0.45">
      <c r="A8" s="89" t="s">
        <v>57</v>
      </c>
      <c r="B8" s="89"/>
      <c r="C8" s="90"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90"/>
      <c r="E8" s="90"/>
      <c r="F8" s="90"/>
      <c r="G8" s="90"/>
      <c r="H8" s="90"/>
      <c r="I8" s="103"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103"/>
      <c r="K8" s="103"/>
      <c r="L8" s="103"/>
    </row>
    <row r="9" spans="1:14" s="22" customFormat="1" ht="37.200000000000003" customHeight="1" x14ac:dyDescent="0.45">
      <c r="A9" s="89"/>
      <c r="B9" s="89"/>
      <c r="C9" s="90"/>
      <c r="D9" s="90"/>
      <c r="E9" s="90"/>
      <c r="F9" s="90"/>
      <c r="G9" s="90"/>
      <c r="H9" s="90"/>
      <c r="I9" s="103"/>
      <c r="J9" s="103"/>
      <c r="K9" s="103"/>
      <c r="L9" s="103"/>
    </row>
    <row r="10" spans="1:14" s="22" customFormat="1" ht="43.2" customHeight="1" x14ac:dyDescent="0.45">
      <c r="A10" s="89" t="s">
        <v>241</v>
      </c>
      <c r="B10" s="89"/>
      <c r="C10" s="90" t="str">
        <f>IFERROR(VLOOKUP(C6,'Datos Hoja 1'!$A$1:$D$17,4,FALSE),"")</f>
        <v>No. 1. Generar conocimiento del Riesgo y los efectos del cambio climático mediante el análisis de información general y detallada para definir acciones de reducción de riesgo, adaptación al cambio climático y manejo de desastres en la ciudad.</v>
      </c>
      <c r="D10" s="90"/>
      <c r="E10" s="90"/>
      <c r="F10" s="90"/>
      <c r="G10" s="90"/>
      <c r="H10" s="90"/>
      <c r="I10" s="103"/>
      <c r="J10" s="103"/>
      <c r="K10" s="103"/>
      <c r="L10" s="103"/>
    </row>
    <row r="11" spans="1:14" s="22" customFormat="1" ht="43.2" customHeight="1" x14ac:dyDescent="0.45">
      <c r="A11" s="91"/>
      <c r="B11" s="91"/>
      <c r="C11" s="92"/>
      <c r="D11" s="92"/>
      <c r="E11" s="92"/>
      <c r="F11" s="92"/>
      <c r="G11" s="92"/>
      <c r="H11" s="92"/>
      <c r="I11" s="103"/>
      <c r="J11" s="103"/>
      <c r="K11" s="103"/>
      <c r="L11" s="103"/>
    </row>
    <row r="12" spans="1:14" s="22" customFormat="1" ht="21" customHeight="1" x14ac:dyDescent="0.45">
      <c r="A12" s="86" t="s">
        <v>243</v>
      </c>
      <c r="B12" s="86"/>
      <c r="C12" s="86"/>
      <c r="D12" s="86"/>
      <c r="E12" s="86"/>
      <c r="F12" s="86"/>
      <c r="G12" s="86"/>
      <c r="H12" s="86"/>
      <c r="I12" s="86"/>
      <c r="J12" s="86"/>
      <c r="K12" s="86"/>
      <c r="L12" s="86"/>
    </row>
    <row r="13" spans="1:14" s="22" customFormat="1" ht="20.100000000000001" customHeight="1" x14ac:dyDescent="0.45">
      <c r="A13" s="68" t="s">
        <v>410</v>
      </c>
      <c r="B13" s="73" t="s">
        <v>224</v>
      </c>
      <c r="C13" s="74"/>
      <c r="D13" s="69" t="s">
        <v>410</v>
      </c>
      <c r="E13" s="73" t="s">
        <v>299</v>
      </c>
      <c r="F13" s="74"/>
      <c r="G13" s="68"/>
      <c r="H13" s="73" t="s">
        <v>228</v>
      </c>
      <c r="I13" s="74"/>
      <c r="J13" s="69" t="s">
        <v>410</v>
      </c>
      <c r="K13" s="73" t="s">
        <v>297</v>
      </c>
      <c r="L13" s="74"/>
    </row>
    <row r="14" spans="1:14" s="22" customFormat="1" ht="20.100000000000001" customHeight="1" x14ac:dyDescent="0.45">
      <c r="A14" s="68" t="s">
        <v>410</v>
      </c>
      <c r="B14" s="73" t="s">
        <v>305</v>
      </c>
      <c r="C14" s="74"/>
      <c r="D14" s="69"/>
      <c r="E14" s="73" t="s">
        <v>226</v>
      </c>
      <c r="F14" s="74"/>
      <c r="G14" s="68"/>
      <c r="H14" s="73" t="s">
        <v>300</v>
      </c>
      <c r="I14" s="74"/>
      <c r="J14" s="69"/>
      <c r="K14" s="73" t="s">
        <v>301</v>
      </c>
      <c r="L14" s="74"/>
    </row>
    <row r="15" spans="1:14" s="22" customFormat="1" ht="30" customHeight="1" x14ac:dyDescent="0.45">
      <c r="A15" s="68" t="s">
        <v>410</v>
      </c>
      <c r="B15" s="73" t="s">
        <v>238</v>
      </c>
      <c r="C15" s="74"/>
      <c r="D15" s="69"/>
      <c r="E15" s="75" t="s">
        <v>230</v>
      </c>
      <c r="F15" s="76"/>
      <c r="G15" s="68"/>
      <c r="H15" s="73" t="s">
        <v>229</v>
      </c>
      <c r="I15" s="74"/>
      <c r="J15" s="69"/>
      <c r="K15" s="75" t="s">
        <v>231</v>
      </c>
      <c r="L15" s="76"/>
    </row>
    <row r="16" spans="1:14" s="22" customFormat="1" ht="20.100000000000001" customHeight="1" x14ac:dyDescent="0.45">
      <c r="A16" s="68"/>
      <c r="B16" s="73" t="s">
        <v>225</v>
      </c>
      <c r="C16" s="74"/>
      <c r="D16" s="69"/>
      <c r="E16" s="73" t="s">
        <v>227</v>
      </c>
      <c r="F16" s="74"/>
      <c r="G16" s="68"/>
      <c r="H16" s="73" t="s">
        <v>239</v>
      </c>
      <c r="I16" s="74"/>
      <c r="J16" s="69"/>
      <c r="K16" s="73" t="s">
        <v>232</v>
      </c>
      <c r="L16" s="74"/>
    </row>
    <row r="17" spans="1:12" s="22" customFormat="1" ht="20.100000000000001" customHeight="1" x14ac:dyDescent="0.45">
      <c r="A17" s="68" t="s">
        <v>410</v>
      </c>
      <c r="B17" s="73" t="s">
        <v>240</v>
      </c>
      <c r="C17" s="74"/>
      <c r="D17" s="69" t="s">
        <v>410</v>
      </c>
      <c r="E17" s="73" t="s">
        <v>233</v>
      </c>
      <c r="F17" s="74"/>
      <c r="G17" s="68" t="s">
        <v>410</v>
      </c>
      <c r="H17" s="73" t="s">
        <v>234</v>
      </c>
      <c r="I17" s="74"/>
      <c r="J17" s="69"/>
      <c r="K17" s="73" t="s">
        <v>304</v>
      </c>
      <c r="L17" s="74"/>
    </row>
    <row r="18" spans="1:12" s="22" customFormat="1" ht="30" customHeight="1" x14ac:dyDescent="0.45">
      <c r="A18" s="68"/>
      <c r="B18" s="73" t="s">
        <v>235</v>
      </c>
      <c r="C18" s="74"/>
      <c r="D18" s="69"/>
      <c r="E18" s="75" t="s">
        <v>236</v>
      </c>
      <c r="F18" s="76"/>
      <c r="G18" s="68" t="s">
        <v>410</v>
      </c>
      <c r="H18" s="75" t="s">
        <v>302</v>
      </c>
      <c r="I18" s="76"/>
      <c r="J18" s="69"/>
      <c r="K18" s="73" t="s">
        <v>242</v>
      </c>
      <c r="L18" s="74"/>
    </row>
    <row r="19" spans="1:12" s="22" customFormat="1" ht="30" customHeight="1" x14ac:dyDescent="0.45">
      <c r="A19" s="68"/>
      <c r="B19" s="73" t="s">
        <v>298</v>
      </c>
      <c r="C19" s="74"/>
      <c r="D19" s="69"/>
      <c r="E19" s="75" t="s">
        <v>246</v>
      </c>
      <c r="F19" s="76"/>
      <c r="G19" s="68"/>
      <c r="H19" s="75" t="s">
        <v>303</v>
      </c>
      <c r="I19" s="76"/>
      <c r="J19" s="69"/>
      <c r="K19" s="77" t="s">
        <v>237</v>
      </c>
      <c r="L19" s="78"/>
    </row>
    <row r="20" spans="1:12" s="22" customFormat="1" ht="20.100000000000001" customHeight="1" x14ac:dyDescent="0.45">
      <c r="A20" s="68"/>
      <c r="B20" s="77" t="s">
        <v>237</v>
      </c>
      <c r="C20" s="78"/>
      <c r="D20" s="69"/>
      <c r="E20" s="77" t="s">
        <v>237</v>
      </c>
      <c r="F20" s="78"/>
      <c r="G20" s="68"/>
      <c r="H20" s="77" t="s">
        <v>237</v>
      </c>
      <c r="I20" s="78"/>
      <c r="J20" s="69"/>
      <c r="K20" s="77" t="s">
        <v>244</v>
      </c>
      <c r="L20" s="78"/>
    </row>
    <row r="21" spans="1:12" s="54" customFormat="1" ht="24" customHeight="1" x14ac:dyDescent="0.55000000000000004">
      <c r="A21" s="80" t="s">
        <v>258</v>
      </c>
      <c r="B21" s="81"/>
      <c r="C21" s="81"/>
      <c r="D21" s="81"/>
      <c r="E21" s="81"/>
      <c r="F21" s="81"/>
      <c r="G21" s="81"/>
      <c r="H21" s="81"/>
      <c r="I21" s="81"/>
      <c r="J21" s="81"/>
      <c r="K21" s="81"/>
      <c r="L21" s="82"/>
    </row>
    <row r="22" spans="1:12" s="54" customFormat="1" ht="24" customHeight="1" x14ac:dyDescent="0.55000000000000004">
      <c r="A22" s="83" t="s">
        <v>59</v>
      </c>
      <c r="B22" s="84"/>
      <c r="C22" s="84"/>
      <c r="D22" s="84"/>
      <c r="E22" s="84"/>
      <c r="F22" s="85"/>
      <c r="G22" s="86" t="s">
        <v>60</v>
      </c>
      <c r="H22" s="86"/>
      <c r="I22" s="86"/>
      <c r="J22" s="86"/>
      <c r="K22" s="86"/>
      <c r="L22" s="86"/>
    </row>
    <row r="23" spans="1:12" ht="29.4" customHeight="1" x14ac:dyDescent="0.45">
      <c r="A23" s="27">
        <v>1</v>
      </c>
      <c r="B23" s="72" t="s">
        <v>371</v>
      </c>
      <c r="C23" s="72"/>
      <c r="D23" s="72"/>
      <c r="E23" s="72"/>
      <c r="F23" s="72"/>
      <c r="G23" s="27">
        <v>1</v>
      </c>
      <c r="H23" s="72" t="s">
        <v>389</v>
      </c>
      <c r="I23" s="72"/>
      <c r="J23" s="72"/>
      <c r="K23" s="72"/>
      <c r="L23" s="72"/>
    </row>
    <row r="24" spans="1:12" ht="53.4" customHeight="1" x14ac:dyDescent="0.45">
      <c r="A24" s="27">
        <v>2</v>
      </c>
      <c r="B24" s="72" t="s">
        <v>372</v>
      </c>
      <c r="C24" s="72"/>
      <c r="D24" s="72"/>
      <c r="E24" s="72"/>
      <c r="F24" s="72"/>
      <c r="G24" s="27">
        <v>2</v>
      </c>
      <c r="H24" s="72" t="s">
        <v>390</v>
      </c>
      <c r="I24" s="72"/>
      <c r="J24" s="72"/>
      <c r="K24" s="72"/>
      <c r="L24" s="72"/>
    </row>
    <row r="25" spans="1:12" ht="30.6" customHeight="1" x14ac:dyDescent="0.45">
      <c r="A25" s="27">
        <v>3</v>
      </c>
      <c r="B25" s="72" t="s">
        <v>373</v>
      </c>
      <c r="C25" s="72"/>
      <c r="D25" s="72"/>
      <c r="E25" s="72"/>
      <c r="F25" s="72"/>
      <c r="G25" s="27">
        <v>3</v>
      </c>
      <c r="H25" s="72" t="s">
        <v>391</v>
      </c>
      <c r="I25" s="72"/>
      <c r="J25" s="72"/>
      <c r="K25" s="72"/>
      <c r="L25" s="72"/>
    </row>
    <row r="26" spans="1:12" ht="41.4" customHeight="1" x14ac:dyDescent="0.45">
      <c r="A26" s="27">
        <v>4</v>
      </c>
      <c r="B26" s="72" t="s">
        <v>374</v>
      </c>
      <c r="C26" s="72"/>
      <c r="D26" s="72"/>
      <c r="E26" s="72"/>
      <c r="F26" s="72"/>
      <c r="G26" s="27">
        <v>4</v>
      </c>
      <c r="H26" s="72" t="s">
        <v>392</v>
      </c>
      <c r="I26" s="72"/>
      <c r="J26" s="72"/>
      <c r="K26" s="72"/>
      <c r="L26" s="72"/>
    </row>
    <row r="27" spans="1:12" ht="45.6" customHeight="1" x14ac:dyDescent="0.45">
      <c r="A27" s="27">
        <v>5</v>
      </c>
      <c r="B27" s="72" t="s">
        <v>375</v>
      </c>
      <c r="C27" s="72"/>
      <c r="D27" s="72"/>
      <c r="E27" s="72"/>
      <c r="F27" s="72"/>
      <c r="G27" s="27">
        <v>5</v>
      </c>
      <c r="H27" s="72" t="s">
        <v>393</v>
      </c>
      <c r="I27" s="72"/>
      <c r="J27" s="72"/>
      <c r="K27" s="72"/>
      <c r="L27" s="72"/>
    </row>
    <row r="28" spans="1:12" ht="27.6" customHeight="1" x14ac:dyDescent="0.45">
      <c r="A28" s="27">
        <v>6</v>
      </c>
      <c r="B28" s="72" t="s">
        <v>376</v>
      </c>
      <c r="C28" s="72"/>
      <c r="D28" s="72"/>
      <c r="E28" s="72"/>
      <c r="F28" s="72"/>
      <c r="G28" s="27">
        <v>6</v>
      </c>
      <c r="H28" s="72" t="s">
        <v>394</v>
      </c>
      <c r="I28" s="72"/>
      <c r="J28" s="72"/>
      <c r="K28" s="72"/>
      <c r="L28" s="72"/>
    </row>
    <row r="29" spans="1:12" ht="28.95" customHeight="1" x14ac:dyDescent="0.45">
      <c r="A29" s="27">
        <v>7</v>
      </c>
      <c r="B29" s="72" t="s">
        <v>377</v>
      </c>
      <c r="C29" s="72"/>
      <c r="D29" s="72"/>
      <c r="E29" s="72"/>
      <c r="F29" s="72"/>
      <c r="G29" s="27">
        <v>7</v>
      </c>
      <c r="H29" s="72" t="s">
        <v>395</v>
      </c>
      <c r="I29" s="72"/>
      <c r="J29" s="72"/>
      <c r="K29" s="72"/>
      <c r="L29" s="72"/>
    </row>
    <row r="30" spans="1:12" ht="31.95" customHeight="1" x14ac:dyDescent="0.45">
      <c r="A30" s="27">
        <v>8</v>
      </c>
      <c r="B30" s="72" t="s">
        <v>378</v>
      </c>
      <c r="C30" s="72"/>
      <c r="D30" s="72"/>
      <c r="E30" s="72"/>
      <c r="F30" s="72"/>
      <c r="G30" s="27">
        <v>8</v>
      </c>
      <c r="H30" s="72" t="s">
        <v>396</v>
      </c>
      <c r="I30" s="72"/>
      <c r="J30" s="72"/>
      <c r="K30" s="72"/>
      <c r="L30" s="72"/>
    </row>
    <row r="31" spans="1:12" ht="31.95" customHeight="1" x14ac:dyDescent="0.45">
      <c r="A31" s="27">
        <v>9</v>
      </c>
      <c r="B31" s="72" t="s">
        <v>379</v>
      </c>
      <c r="C31" s="72"/>
      <c r="D31" s="72"/>
      <c r="E31" s="72"/>
      <c r="F31" s="72"/>
      <c r="G31" s="27">
        <v>9</v>
      </c>
      <c r="H31" s="72" t="s">
        <v>397</v>
      </c>
      <c r="I31" s="72"/>
      <c r="J31" s="72"/>
      <c r="K31" s="72"/>
      <c r="L31" s="72"/>
    </row>
    <row r="32" spans="1:12" ht="30.6" customHeight="1" x14ac:dyDescent="0.45">
      <c r="A32" s="27">
        <v>10</v>
      </c>
      <c r="B32" s="72" t="s">
        <v>380</v>
      </c>
      <c r="C32" s="72"/>
      <c r="D32" s="72"/>
      <c r="E32" s="72"/>
      <c r="F32" s="72"/>
      <c r="G32" s="27">
        <v>10</v>
      </c>
      <c r="H32" s="72"/>
      <c r="I32" s="72"/>
      <c r="J32" s="72"/>
      <c r="K32" s="72"/>
      <c r="L32" s="72"/>
    </row>
    <row r="33" spans="1:12" ht="29.4" customHeight="1" x14ac:dyDescent="0.45">
      <c r="A33" s="27">
        <v>11</v>
      </c>
      <c r="B33" s="72" t="s">
        <v>381</v>
      </c>
      <c r="C33" s="72"/>
      <c r="D33" s="72"/>
      <c r="E33" s="72"/>
      <c r="F33" s="72"/>
      <c r="G33" s="27">
        <v>11</v>
      </c>
      <c r="H33" s="72"/>
      <c r="I33" s="72"/>
      <c r="J33" s="72"/>
      <c r="K33" s="72"/>
      <c r="L33" s="72"/>
    </row>
    <row r="34" spans="1:12" ht="18" customHeight="1" x14ac:dyDescent="0.45">
      <c r="A34" s="27">
        <v>12</v>
      </c>
      <c r="B34" s="72" t="s">
        <v>382</v>
      </c>
      <c r="C34" s="72"/>
      <c r="D34" s="72"/>
      <c r="E34" s="72"/>
      <c r="F34" s="72"/>
      <c r="G34" s="27">
        <v>12</v>
      </c>
      <c r="H34" s="72"/>
      <c r="I34" s="72"/>
      <c r="J34" s="72"/>
      <c r="K34" s="72"/>
      <c r="L34" s="72"/>
    </row>
    <row r="35" spans="1:12" ht="28.95" customHeight="1" x14ac:dyDescent="0.45">
      <c r="A35" s="27">
        <v>13</v>
      </c>
      <c r="B35" s="72" t="s">
        <v>383</v>
      </c>
      <c r="C35" s="72"/>
      <c r="D35" s="72"/>
      <c r="E35" s="72"/>
      <c r="F35" s="72"/>
      <c r="G35" s="27">
        <v>13</v>
      </c>
      <c r="H35" s="72"/>
      <c r="I35" s="72"/>
      <c r="J35" s="72"/>
      <c r="K35" s="72"/>
      <c r="L35" s="72"/>
    </row>
    <row r="36" spans="1:12" ht="33.6" customHeight="1" x14ac:dyDescent="0.45">
      <c r="A36" s="27">
        <v>14</v>
      </c>
      <c r="B36" s="72" t="s">
        <v>384</v>
      </c>
      <c r="C36" s="72"/>
      <c r="D36" s="72"/>
      <c r="E36" s="72"/>
      <c r="F36" s="72"/>
      <c r="G36" s="27">
        <v>14</v>
      </c>
      <c r="H36" s="72"/>
      <c r="I36" s="72"/>
      <c r="J36" s="72"/>
      <c r="K36" s="72"/>
      <c r="L36" s="72"/>
    </row>
    <row r="37" spans="1:12" ht="41.4" customHeight="1" x14ac:dyDescent="0.45">
      <c r="A37" s="27">
        <v>15</v>
      </c>
      <c r="B37" s="72" t="s">
        <v>385</v>
      </c>
      <c r="C37" s="72"/>
      <c r="D37" s="72"/>
      <c r="E37" s="72"/>
      <c r="F37" s="72"/>
      <c r="G37" s="27">
        <v>15</v>
      </c>
      <c r="H37" s="72"/>
      <c r="I37" s="72"/>
      <c r="J37" s="72"/>
      <c r="K37" s="72"/>
      <c r="L37" s="72"/>
    </row>
    <row r="38" spans="1:12" ht="33" customHeight="1" x14ac:dyDescent="0.45">
      <c r="A38" s="27">
        <v>16</v>
      </c>
      <c r="B38" s="72" t="s">
        <v>386</v>
      </c>
      <c r="C38" s="72"/>
      <c r="D38" s="72"/>
      <c r="E38" s="72"/>
      <c r="F38" s="72"/>
      <c r="G38" s="27"/>
      <c r="H38" s="72"/>
      <c r="I38" s="72"/>
      <c r="J38" s="72"/>
      <c r="K38" s="72"/>
      <c r="L38" s="72"/>
    </row>
    <row r="39" spans="1:12" ht="18" customHeight="1" x14ac:dyDescent="0.45">
      <c r="A39" s="27">
        <v>17</v>
      </c>
      <c r="B39" s="72" t="s">
        <v>387</v>
      </c>
      <c r="C39" s="72"/>
      <c r="D39" s="72"/>
      <c r="E39" s="72"/>
      <c r="F39" s="72"/>
      <c r="G39" s="27"/>
      <c r="H39" s="72"/>
      <c r="I39" s="72"/>
      <c r="J39" s="72"/>
      <c r="K39" s="72"/>
      <c r="L39" s="72"/>
    </row>
    <row r="40" spans="1:12" ht="18" customHeight="1" x14ac:dyDescent="0.45">
      <c r="A40" s="27">
        <v>18</v>
      </c>
      <c r="B40" s="72" t="s">
        <v>388</v>
      </c>
      <c r="C40" s="72"/>
      <c r="D40" s="72"/>
      <c r="E40" s="72"/>
      <c r="F40" s="72"/>
      <c r="G40" s="27"/>
      <c r="H40" s="72"/>
      <c r="I40" s="72"/>
      <c r="J40" s="72"/>
      <c r="K40" s="72"/>
      <c r="L40" s="72"/>
    </row>
    <row r="41" spans="1:12" s="22" customFormat="1" ht="24" customHeight="1" x14ac:dyDescent="0.45">
      <c r="A41" s="80" t="s">
        <v>259</v>
      </c>
      <c r="B41" s="81"/>
      <c r="C41" s="81"/>
      <c r="D41" s="81"/>
      <c r="E41" s="81"/>
      <c r="F41" s="81"/>
      <c r="G41" s="81"/>
      <c r="H41" s="81"/>
      <c r="I41" s="81"/>
      <c r="J41" s="81"/>
      <c r="K41" s="81"/>
      <c r="L41" s="82"/>
    </row>
    <row r="42" spans="1:12" s="22" customFormat="1" ht="24" customHeight="1" x14ac:dyDescent="0.45">
      <c r="A42" s="83" t="s">
        <v>61</v>
      </c>
      <c r="B42" s="84"/>
      <c r="C42" s="84"/>
      <c r="D42" s="84"/>
      <c r="E42" s="84"/>
      <c r="F42" s="85"/>
      <c r="G42" s="86" t="s">
        <v>62</v>
      </c>
      <c r="H42" s="86"/>
      <c r="I42" s="86"/>
      <c r="J42" s="86"/>
      <c r="K42" s="86"/>
      <c r="L42" s="86"/>
    </row>
    <row r="43" spans="1:12" ht="29.4" customHeight="1" x14ac:dyDescent="0.45">
      <c r="A43" s="27">
        <v>1</v>
      </c>
      <c r="B43" s="72" t="s">
        <v>398</v>
      </c>
      <c r="C43" s="72"/>
      <c r="D43" s="72"/>
      <c r="E43" s="72"/>
      <c r="F43" s="72"/>
      <c r="G43" s="27">
        <v>1</v>
      </c>
      <c r="H43" s="72" t="s">
        <v>405</v>
      </c>
      <c r="I43" s="72"/>
      <c r="J43" s="72"/>
      <c r="K43" s="72"/>
      <c r="L43" s="72"/>
    </row>
    <row r="44" spans="1:12" ht="42" customHeight="1" x14ac:dyDescent="0.45">
      <c r="A44" s="27">
        <v>2</v>
      </c>
      <c r="B44" s="72" t="s">
        <v>399</v>
      </c>
      <c r="C44" s="72"/>
      <c r="D44" s="72"/>
      <c r="E44" s="72"/>
      <c r="F44" s="72"/>
      <c r="G44" s="27">
        <v>2</v>
      </c>
      <c r="H44" s="72" t="s">
        <v>406</v>
      </c>
      <c r="I44" s="72"/>
      <c r="J44" s="72"/>
      <c r="K44" s="72"/>
      <c r="L44" s="72"/>
    </row>
    <row r="45" spans="1:12" ht="29.4" customHeight="1" x14ac:dyDescent="0.45">
      <c r="A45" s="27">
        <v>3</v>
      </c>
      <c r="B45" s="72" t="s">
        <v>400</v>
      </c>
      <c r="C45" s="72"/>
      <c r="D45" s="72"/>
      <c r="E45" s="72"/>
      <c r="F45" s="72"/>
      <c r="G45" s="27">
        <v>3</v>
      </c>
      <c r="H45" s="72" t="s">
        <v>407</v>
      </c>
      <c r="I45" s="72"/>
      <c r="J45" s="72"/>
      <c r="K45" s="72"/>
      <c r="L45" s="72"/>
    </row>
    <row r="46" spans="1:12" ht="29.4" customHeight="1" x14ac:dyDescent="0.45">
      <c r="A46" s="27">
        <v>4</v>
      </c>
      <c r="B46" s="72" t="s">
        <v>401</v>
      </c>
      <c r="C46" s="72"/>
      <c r="D46" s="72"/>
      <c r="E46" s="72"/>
      <c r="F46" s="72"/>
      <c r="G46" s="27">
        <v>4</v>
      </c>
      <c r="H46" s="72" t="s">
        <v>408</v>
      </c>
      <c r="I46" s="72"/>
      <c r="J46" s="72"/>
      <c r="K46" s="72"/>
      <c r="L46" s="72"/>
    </row>
    <row r="47" spans="1:12" ht="30" customHeight="1" x14ac:dyDescent="0.45">
      <c r="A47" s="27">
        <v>5</v>
      </c>
      <c r="B47" s="72" t="s">
        <v>402</v>
      </c>
      <c r="C47" s="72"/>
      <c r="D47" s="72"/>
      <c r="E47" s="72"/>
      <c r="F47" s="72"/>
      <c r="G47" s="27">
        <v>5</v>
      </c>
      <c r="H47" s="72" t="s">
        <v>409</v>
      </c>
      <c r="I47" s="72"/>
      <c r="J47" s="72"/>
      <c r="K47" s="72"/>
      <c r="L47" s="72"/>
    </row>
    <row r="48" spans="1:12" ht="30" customHeight="1" x14ac:dyDescent="0.45">
      <c r="A48" s="27">
        <v>6</v>
      </c>
      <c r="B48" s="72" t="s">
        <v>403</v>
      </c>
      <c r="C48" s="72"/>
      <c r="D48" s="72"/>
      <c r="E48" s="72"/>
      <c r="F48" s="72"/>
      <c r="G48" s="27">
        <v>6</v>
      </c>
      <c r="H48" s="72"/>
      <c r="I48" s="72"/>
      <c r="J48" s="72"/>
      <c r="K48" s="72"/>
      <c r="L48" s="72"/>
    </row>
    <row r="49" spans="1:12" ht="18" customHeight="1" x14ac:dyDescent="0.45">
      <c r="A49" s="27">
        <v>7</v>
      </c>
      <c r="B49" s="72" t="s">
        <v>404</v>
      </c>
      <c r="C49" s="72"/>
      <c r="D49" s="72"/>
      <c r="E49" s="72"/>
      <c r="F49" s="72"/>
      <c r="G49" s="27">
        <v>7</v>
      </c>
      <c r="H49" s="72"/>
      <c r="I49" s="72"/>
      <c r="J49" s="72"/>
      <c r="K49" s="72"/>
      <c r="L49" s="72"/>
    </row>
    <row r="50" spans="1:12" ht="18" customHeight="1" x14ac:dyDescent="0.45">
      <c r="A50" s="27">
        <v>8</v>
      </c>
      <c r="B50" s="72"/>
      <c r="C50" s="72"/>
      <c r="D50" s="72"/>
      <c r="E50" s="72"/>
      <c r="F50" s="72"/>
      <c r="G50" s="27">
        <v>8</v>
      </c>
      <c r="H50" s="72"/>
      <c r="I50" s="72"/>
      <c r="J50" s="72"/>
      <c r="K50" s="72"/>
      <c r="L50" s="72"/>
    </row>
    <row r="51" spans="1:12" ht="18" customHeight="1" x14ac:dyDescent="0.45">
      <c r="A51" s="27">
        <v>9</v>
      </c>
      <c r="B51" s="72"/>
      <c r="C51" s="72"/>
      <c r="D51" s="72"/>
      <c r="E51" s="72"/>
      <c r="F51" s="72"/>
      <c r="G51" s="27">
        <v>9</v>
      </c>
      <c r="H51" s="72"/>
      <c r="I51" s="72"/>
      <c r="J51" s="72"/>
      <c r="K51" s="72"/>
      <c r="L51" s="72"/>
    </row>
    <row r="52" spans="1:12" ht="18" customHeight="1" x14ac:dyDescent="0.45">
      <c r="A52" s="27">
        <v>10</v>
      </c>
      <c r="B52" s="72"/>
      <c r="C52" s="72"/>
      <c r="D52" s="72"/>
      <c r="E52" s="72"/>
      <c r="F52" s="72"/>
      <c r="G52" s="27">
        <v>10</v>
      </c>
      <c r="H52" s="72"/>
      <c r="I52" s="72"/>
      <c r="J52" s="72"/>
      <c r="K52" s="72"/>
      <c r="L52" s="72"/>
    </row>
    <row r="53" spans="1:12" ht="18" customHeight="1" x14ac:dyDescent="0.45">
      <c r="A53" s="27">
        <v>11</v>
      </c>
      <c r="B53" s="72"/>
      <c r="C53" s="72"/>
      <c r="D53" s="72"/>
      <c r="E53" s="72"/>
      <c r="F53" s="72"/>
      <c r="G53" s="27">
        <v>11</v>
      </c>
      <c r="H53" s="72"/>
      <c r="I53" s="72"/>
      <c r="J53" s="72"/>
      <c r="K53" s="72"/>
      <c r="L53" s="72"/>
    </row>
    <row r="54" spans="1:12" ht="18" customHeight="1" x14ac:dyDescent="0.45">
      <c r="A54" s="27">
        <v>12</v>
      </c>
      <c r="B54" s="72"/>
      <c r="C54" s="72"/>
      <c r="D54" s="72"/>
      <c r="E54" s="72"/>
      <c r="F54" s="72"/>
      <c r="G54" s="27">
        <v>12</v>
      </c>
      <c r="H54" s="72"/>
      <c r="I54" s="72"/>
      <c r="J54" s="72"/>
      <c r="K54" s="72"/>
      <c r="L54" s="72"/>
    </row>
    <row r="55" spans="1:12" ht="18" customHeight="1" x14ac:dyDescent="0.45">
      <c r="A55" s="27">
        <v>13</v>
      </c>
      <c r="B55" s="72"/>
      <c r="C55" s="72"/>
      <c r="D55" s="72"/>
      <c r="E55" s="72"/>
      <c r="F55" s="72"/>
      <c r="G55" s="27">
        <v>13</v>
      </c>
      <c r="H55" s="72"/>
      <c r="I55" s="72"/>
      <c r="J55" s="72"/>
      <c r="K55" s="72"/>
      <c r="L55" s="72"/>
    </row>
    <row r="56" spans="1:12" ht="18" customHeight="1" x14ac:dyDescent="0.45">
      <c r="A56" s="27">
        <v>14</v>
      </c>
      <c r="B56" s="72"/>
      <c r="C56" s="72"/>
      <c r="D56" s="72"/>
      <c r="E56" s="72"/>
      <c r="F56" s="72"/>
      <c r="G56" s="27">
        <v>14</v>
      </c>
      <c r="H56" s="72"/>
      <c r="I56" s="72"/>
      <c r="J56" s="72"/>
      <c r="K56" s="72"/>
      <c r="L56" s="72"/>
    </row>
    <row r="57" spans="1:12" ht="18" customHeight="1" x14ac:dyDescent="0.45">
      <c r="A57" s="27">
        <v>15</v>
      </c>
      <c r="B57" s="72"/>
      <c r="C57" s="72"/>
      <c r="D57" s="72"/>
      <c r="E57" s="72"/>
      <c r="F57" s="72"/>
      <c r="G57" s="27">
        <v>15</v>
      </c>
      <c r="H57" s="72"/>
      <c r="I57" s="72"/>
      <c r="J57" s="72"/>
      <c r="K57" s="72"/>
      <c r="L57" s="72"/>
    </row>
  </sheetData>
  <sheetProtection algorithmName="SHA-512" hashValue="BsvOYK7uLTagzQo9TFV1ltiTTXAQOt+yRMWUTB4/j/Y5DXrXNzzKb/q0KUpSE+pRBdNgBwgA6524n/eEymEZ3Q==" saltValue="bXxkiEP+QQPEL2Wkc1XnFA==" spinCount="100000" sheet="1" formatColumns="0" formatRows="0"/>
  <mergeCells count="115">
    <mergeCell ref="B57:F57"/>
    <mergeCell ref="H57:L57"/>
    <mergeCell ref="A12:L12"/>
    <mergeCell ref="H33:L33"/>
    <mergeCell ref="B34:F34"/>
    <mergeCell ref="H34:L34"/>
    <mergeCell ref="H53:L53"/>
    <mergeCell ref="B48:F48"/>
    <mergeCell ref="H48:L48"/>
    <mergeCell ref="B49:F49"/>
    <mergeCell ref="H49:L49"/>
    <mergeCell ref="B50:F50"/>
    <mergeCell ref="H50:L50"/>
    <mergeCell ref="B35:F35"/>
    <mergeCell ref="H35:L35"/>
    <mergeCell ref="B36:F36"/>
    <mergeCell ref="H36:L36"/>
    <mergeCell ref="B37:F37"/>
    <mergeCell ref="B44:F44"/>
    <mergeCell ref="H44:L44"/>
    <mergeCell ref="B45:F45"/>
    <mergeCell ref="H45:L45"/>
    <mergeCell ref="B46:F46"/>
    <mergeCell ref="H46:L46"/>
    <mergeCell ref="B47:F47"/>
    <mergeCell ref="B31:F31"/>
    <mergeCell ref="H31:L31"/>
    <mergeCell ref="B32:F32"/>
    <mergeCell ref="H32:L32"/>
    <mergeCell ref="B33:F33"/>
    <mergeCell ref="H47:L47"/>
    <mergeCell ref="B43:F43"/>
    <mergeCell ref="H37:L37"/>
    <mergeCell ref="A42:F42"/>
    <mergeCell ref="G42:L42"/>
    <mergeCell ref="H43:L43"/>
    <mergeCell ref="A41:L41"/>
    <mergeCell ref="B38:F38"/>
    <mergeCell ref="H38:L38"/>
    <mergeCell ref="B39:F39"/>
    <mergeCell ref="H39:L39"/>
    <mergeCell ref="B40:F40"/>
    <mergeCell ref="H40:L40"/>
    <mergeCell ref="B54:F54"/>
    <mergeCell ref="H54:L54"/>
    <mergeCell ref="B55:F55"/>
    <mergeCell ref="H55:L55"/>
    <mergeCell ref="B56:F56"/>
    <mergeCell ref="H56:L56"/>
    <mergeCell ref="B51:F51"/>
    <mergeCell ref="H51:L51"/>
    <mergeCell ref="B52:F52"/>
    <mergeCell ref="H52:L52"/>
    <mergeCell ref="B53:F53"/>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I6:L7"/>
    <mergeCell ref="I8:L11"/>
    <mergeCell ref="E13:F13"/>
    <mergeCell ref="E14:F14"/>
    <mergeCell ref="B23:F23"/>
    <mergeCell ref="H23:L23"/>
    <mergeCell ref="B24:F24"/>
    <mergeCell ref="H24:L24"/>
    <mergeCell ref="B17:C17"/>
    <mergeCell ref="E17:F17"/>
    <mergeCell ref="H17:I17"/>
    <mergeCell ref="K17:L17"/>
    <mergeCell ref="B18:C18"/>
    <mergeCell ref="E18:F18"/>
    <mergeCell ref="H18:I18"/>
    <mergeCell ref="K18:L18"/>
    <mergeCell ref="B14:C14"/>
    <mergeCell ref="B15:C15"/>
    <mergeCell ref="B16:C16"/>
    <mergeCell ref="H19:I19"/>
    <mergeCell ref="K19:L19"/>
    <mergeCell ref="B20:C20"/>
    <mergeCell ref="E20:F20"/>
    <mergeCell ref="H20:I20"/>
    <mergeCell ref="K20:L20"/>
    <mergeCell ref="E15:F15"/>
    <mergeCell ref="E16:F16"/>
    <mergeCell ref="B19:C19"/>
    <mergeCell ref="E19:F19"/>
    <mergeCell ref="B30:F30"/>
    <mergeCell ref="H30:L30"/>
    <mergeCell ref="B25:F25"/>
    <mergeCell ref="H25:L25"/>
    <mergeCell ref="B26:F26"/>
    <mergeCell ref="H26:L26"/>
    <mergeCell ref="B27:F27"/>
    <mergeCell ref="H27:L27"/>
    <mergeCell ref="B28:F28"/>
    <mergeCell ref="H28:L28"/>
    <mergeCell ref="B29:F29"/>
    <mergeCell ref="H29:L29"/>
  </mergeCells>
  <pageMargins left="0.70866141732283472" right="0.70866141732283472" top="0.74803149606299213" bottom="0.74803149606299213" header="0.31496062992125984" footer="0.31496062992125984"/>
  <pageSetup scale="39" orientation="portrait"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1"/>
  <sheetViews>
    <sheetView showGridLines="0" view="pageBreakPreview" zoomScale="80" zoomScaleNormal="80" zoomScaleSheetLayoutView="80" workbookViewId="0">
      <pane xSplit="3" ySplit="8" topLeftCell="J9" activePane="bottomRight" state="frozen"/>
      <selection pane="topRight" activeCell="D1" sqref="D1"/>
      <selection pane="bottomLeft" activeCell="A9" sqref="A9"/>
      <selection pane="bottomRight" activeCell="C1" sqref="C1:U4"/>
    </sheetView>
  </sheetViews>
  <sheetFormatPr baseColWidth="10" defaultColWidth="0" defaultRowHeight="13.8" zeroHeight="1" x14ac:dyDescent="0.45"/>
  <cols>
    <col min="1" max="1" width="4" style="36" bestFit="1" customWidth="1"/>
    <col min="2" max="2" width="17.5234375" style="36" customWidth="1"/>
    <col min="3" max="3" width="23.5234375" style="36" customWidth="1"/>
    <col min="4" max="4" width="17.9453125" style="36" customWidth="1"/>
    <col min="5" max="5" width="25.1015625" style="36" customWidth="1"/>
    <col min="6" max="6" width="50.3125" style="36" customWidth="1"/>
    <col min="7" max="7" width="58.68359375" style="36" customWidth="1"/>
    <col min="8" max="8" width="12.9453125" style="36" customWidth="1"/>
    <col min="9" max="9" width="22.3125" style="37" customWidth="1"/>
    <col min="10" max="10" width="33.5234375" style="35" customWidth="1"/>
    <col min="11" max="11" width="16.5234375" style="35" customWidth="1"/>
    <col min="12" max="12" width="7.1015625" style="35" bestFit="1" customWidth="1"/>
    <col min="13" max="13" width="40.89453125" style="35" customWidth="1"/>
    <col min="14" max="14" width="17.5234375" style="35" customWidth="1"/>
    <col min="15" max="15" width="6.3125" style="35" bestFit="1" customWidth="1"/>
    <col min="16" max="16" width="16" style="35" customWidth="1"/>
    <col min="17" max="17" width="17.3125" style="35" customWidth="1"/>
    <col min="18" max="18" width="18" style="35" customWidth="1"/>
    <col min="19" max="19" width="17.68359375" style="35" customWidth="1"/>
    <col min="20" max="20" width="20.89453125" style="35" customWidth="1"/>
    <col min="21" max="21" width="17.41796875" style="35" customWidth="1"/>
    <col min="22" max="22" width="52.41796875" style="35" customWidth="1"/>
    <col min="23" max="23" width="3.68359375" style="35" customWidth="1"/>
    <col min="24" max="28" width="11.41796875" style="35" hidden="1" customWidth="1"/>
    <col min="29" max="29" width="5.89453125" style="35" hidden="1" customWidth="1"/>
    <col min="30" max="16384" width="11.41796875" style="35" hidden="1"/>
  </cols>
  <sheetData>
    <row r="1" spans="1:22" s="22" customFormat="1" ht="19.2" customHeight="1" x14ac:dyDescent="0.45">
      <c r="A1" s="119"/>
      <c r="B1" s="119"/>
      <c r="C1" s="274" t="s">
        <v>138</v>
      </c>
      <c r="D1" s="274"/>
      <c r="E1" s="274"/>
      <c r="F1" s="274"/>
      <c r="G1" s="274"/>
      <c r="H1" s="274"/>
      <c r="I1" s="274"/>
      <c r="J1" s="274"/>
      <c r="K1" s="274"/>
      <c r="L1" s="274"/>
      <c r="M1" s="274"/>
      <c r="N1" s="274"/>
      <c r="O1" s="274"/>
      <c r="P1" s="274"/>
      <c r="Q1" s="274"/>
      <c r="R1" s="274"/>
      <c r="S1" s="274"/>
      <c r="T1" s="274"/>
      <c r="U1" s="274"/>
      <c r="V1" s="33" t="s">
        <v>309</v>
      </c>
    </row>
    <row r="2" spans="1:22" s="22" customFormat="1" ht="19.2" customHeight="1" x14ac:dyDescent="0.45">
      <c r="A2" s="119"/>
      <c r="B2" s="119"/>
      <c r="C2" s="274"/>
      <c r="D2" s="274"/>
      <c r="E2" s="274"/>
      <c r="F2" s="274"/>
      <c r="G2" s="274"/>
      <c r="H2" s="274"/>
      <c r="I2" s="274"/>
      <c r="J2" s="274"/>
      <c r="K2" s="274"/>
      <c r="L2" s="274"/>
      <c r="M2" s="274"/>
      <c r="N2" s="274"/>
      <c r="O2" s="274"/>
      <c r="P2" s="274"/>
      <c r="Q2" s="274"/>
      <c r="R2" s="274"/>
      <c r="S2" s="274"/>
      <c r="T2" s="274"/>
      <c r="U2" s="274"/>
      <c r="V2" s="33" t="s">
        <v>310</v>
      </c>
    </row>
    <row r="3" spans="1:22" s="22" customFormat="1" ht="19.2" customHeight="1" x14ac:dyDescent="0.45">
      <c r="A3" s="119"/>
      <c r="B3" s="119"/>
      <c r="C3" s="274"/>
      <c r="D3" s="274"/>
      <c r="E3" s="274"/>
      <c r="F3" s="274"/>
      <c r="G3" s="274"/>
      <c r="H3" s="274"/>
      <c r="I3" s="274"/>
      <c r="J3" s="274"/>
      <c r="K3" s="274"/>
      <c r="L3" s="274"/>
      <c r="M3" s="274"/>
      <c r="N3" s="274"/>
      <c r="O3" s="274"/>
      <c r="P3" s="274"/>
      <c r="Q3" s="274"/>
      <c r="R3" s="274"/>
      <c r="S3" s="274"/>
      <c r="T3" s="274"/>
      <c r="U3" s="274"/>
      <c r="V3" s="33" t="s">
        <v>319</v>
      </c>
    </row>
    <row r="4" spans="1:22" s="22" customFormat="1" ht="19.2" customHeight="1" x14ac:dyDescent="0.45">
      <c r="A4" s="119"/>
      <c r="B4" s="119"/>
      <c r="C4" s="274"/>
      <c r="D4" s="274"/>
      <c r="E4" s="274"/>
      <c r="F4" s="274"/>
      <c r="G4" s="274"/>
      <c r="H4" s="274"/>
      <c r="I4" s="274"/>
      <c r="J4" s="274"/>
      <c r="K4" s="274"/>
      <c r="L4" s="274"/>
      <c r="M4" s="274"/>
      <c r="N4" s="274"/>
      <c r="O4" s="274"/>
      <c r="P4" s="274"/>
      <c r="Q4" s="274"/>
      <c r="R4" s="274"/>
      <c r="S4" s="274"/>
      <c r="T4" s="274"/>
      <c r="U4" s="274"/>
      <c r="V4" s="33" t="s">
        <v>368</v>
      </c>
    </row>
    <row r="5" spans="1:22" s="22" customFormat="1" ht="7.2" customHeight="1" x14ac:dyDescent="0.45">
      <c r="A5" s="6"/>
      <c r="B5" s="6"/>
      <c r="C5" s="6"/>
      <c r="D5" s="7"/>
      <c r="E5" s="7"/>
      <c r="F5" s="7"/>
      <c r="G5" s="7"/>
      <c r="H5" s="7"/>
      <c r="I5" s="7"/>
      <c r="J5" s="7"/>
      <c r="K5" s="7"/>
      <c r="L5" s="7"/>
      <c r="M5" s="7"/>
      <c r="N5" s="7"/>
      <c r="O5" s="7"/>
      <c r="P5" s="7"/>
      <c r="Q5" s="7"/>
      <c r="R5" s="7"/>
      <c r="S5" s="7"/>
      <c r="T5" s="7"/>
      <c r="U5" s="7"/>
      <c r="V5" s="7"/>
    </row>
    <row r="6" spans="1:22" s="22" customFormat="1" ht="30" customHeight="1" x14ac:dyDescent="0.45">
      <c r="A6" s="126" t="s">
        <v>74</v>
      </c>
      <c r="B6" s="129" t="s">
        <v>28</v>
      </c>
      <c r="C6" s="124" t="s">
        <v>88</v>
      </c>
      <c r="D6" s="124"/>
      <c r="E6" s="124"/>
      <c r="F6" s="124"/>
      <c r="G6" s="124"/>
      <c r="H6" s="124"/>
      <c r="I6" s="124"/>
      <c r="J6" s="124"/>
      <c r="K6" s="124" t="s">
        <v>87</v>
      </c>
      <c r="L6" s="124"/>
      <c r="M6" s="124"/>
      <c r="N6" s="124"/>
      <c r="O6" s="124"/>
      <c r="P6" s="124"/>
      <c r="Q6" s="134" t="s">
        <v>260</v>
      </c>
      <c r="R6" s="134"/>
      <c r="S6" s="134"/>
      <c r="T6" s="134"/>
      <c r="U6" s="134"/>
      <c r="V6" s="134"/>
    </row>
    <row r="7" spans="1:22" s="22" customFormat="1" ht="18" customHeight="1" x14ac:dyDescent="0.45">
      <c r="A7" s="127"/>
      <c r="B7" s="130"/>
      <c r="C7" s="120" t="s">
        <v>249</v>
      </c>
      <c r="D7" s="120" t="s">
        <v>64</v>
      </c>
      <c r="E7" s="120" t="s">
        <v>65</v>
      </c>
      <c r="F7" s="120" t="s">
        <v>66</v>
      </c>
      <c r="G7" s="122" t="s">
        <v>1</v>
      </c>
      <c r="H7" s="121" t="s">
        <v>73</v>
      </c>
      <c r="I7" s="121" t="s">
        <v>2</v>
      </c>
      <c r="J7" s="121" t="s">
        <v>139</v>
      </c>
      <c r="K7" s="125" t="s">
        <v>3</v>
      </c>
      <c r="L7" s="123" t="s">
        <v>4</v>
      </c>
      <c r="M7" s="125" t="s">
        <v>250</v>
      </c>
      <c r="N7" s="125" t="s">
        <v>5</v>
      </c>
      <c r="O7" s="123" t="s">
        <v>4</v>
      </c>
      <c r="P7" s="125" t="s">
        <v>6</v>
      </c>
      <c r="Q7" s="121" t="s">
        <v>263</v>
      </c>
      <c r="R7" s="121" t="s">
        <v>264</v>
      </c>
      <c r="S7" s="121" t="s">
        <v>265</v>
      </c>
      <c r="T7" s="121" t="s">
        <v>261</v>
      </c>
      <c r="U7" s="125" t="s">
        <v>266</v>
      </c>
      <c r="V7" s="121" t="s">
        <v>262</v>
      </c>
    </row>
    <row r="8" spans="1:22" s="22" customFormat="1" ht="34.5" customHeight="1" x14ac:dyDescent="0.45">
      <c r="A8" s="128"/>
      <c r="B8" s="131"/>
      <c r="C8" s="121"/>
      <c r="D8" s="121"/>
      <c r="E8" s="121"/>
      <c r="F8" s="121"/>
      <c r="G8" s="123"/>
      <c r="H8" s="125"/>
      <c r="I8" s="125"/>
      <c r="J8" s="125"/>
      <c r="K8" s="125"/>
      <c r="L8" s="123"/>
      <c r="M8" s="125"/>
      <c r="N8" s="123"/>
      <c r="O8" s="123"/>
      <c r="P8" s="125"/>
      <c r="Q8" s="125"/>
      <c r="R8" s="125"/>
      <c r="S8" s="125"/>
      <c r="T8" s="125"/>
      <c r="U8" s="125"/>
      <c r="V8" s="125"/>
    </row>
    <row r="9" spans="1:22" ht="55.2" customHeight="1" x14ac:dyDescent="0.45">
      <c r="A9" s="112">
        <v>1</v>
      </c>
      <c r="B9" s="113" t="str">
        <f>IF(C9="","",
IF('1. Punto de Partida'!$C$6="","",'1. Punto de Partida'!$C$6))</f>
        <v>Conocimiento del Riesgo y Efectos del Cambio Climático</v>
      </c>
      <c r="C9" s="116" t="s">
        <v>412</v>
      </c>
      <c r="D9" s="105" t="s">
        <v>67</v>
      </c>
      <c r="E9" s="116" t="s">
        <v>411</v>
      </c>
      <c r="F9" s="116" t="s">
        <v>413</v>
      </c>
      <c r="G9" s="104" t="s">
        <v>531</v>
      </c>
      <c r="H9" s="115" t="s">
        <v>14</v>
      </c>
      <c r="I9" s="114" t="s">
        <v>78</v>
      </c>
      <c r="J9" s="114" t="s">
        <v>414</v>
      </c>
      <c r="K9" s="108" t="str">
        <f>IFERROR(MID(J9,1,SEARCH(":",J9,1)-1),"")</f>
        <v>Alta</v>
      </c>
      <c r="L9" s="109">
        <f>IF(OR(K9="Rara vez",K9="Muy Baja"),0.2,
IF(OR(K9="Improbable",K9="Baja"),0.4,
IF(OR(K9="Posible",K9="Media"),0.6,
IF(OR(K9="Probable",K9="Alta"),0.8,
IF(OR(K9="Casi seguro",K9="Muy Alta"),1,"")))))</f>
        <v>0.8</v>
      </c>
      <c r="M9" s="111" t="s">
        <v>415</v>
      </c>
      <c r="N9" s="108"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09">
        <f>IF(N9="Leve",0.2,
IF(N9="Menor",0.4,
IF(N9="Moderado",0.6,
IF(N9="Mayor",0.8,
IF(N9="Catastrófico",1,"")))))</f>
        <v>0.4</v>
      </c>
      <c r="P9" s="11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32" t="s">
        <v>416</v>
      </c>
      <c r="R9" s="132" t="s">
        <v>542</v>
      </c>
      <c r="S9" s="132" t="s">
        <v>543</v>
      </c>
      <c r="T9" s="132" t="s">
        <v>418</v>
      </c>
      <c r="U9" s="135" t="str">
        <f>IF(S9="","","Cuatrimestral")</f>
        <v>Cuatrimestral</v>
      </c>
      <c r="V9" s="133" t="s">
        <v>541</v>
      </c>
    </row>
    <row r="10" spans="1:22" ht="55.2" customHeight="1" x14ac:dyDescent="0.45">
      <c r="A10" s="112"/>
      <c r="B10" s="113"/>
      <c r="C10" s="117"/>
      <c r="D10" s="106"/>
      <c r="E10" s="117"/>
      <c r="F10" s="117"/>
      <c r="G10" s="104"/>
      <c r="H10" s="115"/>
      <c r="I10" s="114"/>
      <c r="J10" s="114"/>
      <c r="K10" s="108"/>
      <c r="L10" s="109"/>
      <c r="M10" s="111"/>
      <c r="N10" s="108"/>
      <c r="O10" s="109"/>
      <c r="P10" s="110"/>
      <c r="Q10" s="132"/>
      <c r="R10" s="132"/>
      <c r="S10" s="132"/>
      <c r="T10" s="132"/>
      <c r="U10" s="135"/>
      <c r="V10" s="133"/>
    </row>
    <row r="11" spans="1:22" ht="55.2" customHeight="1" x14ac:dyDescent="0.45">
      <c r="A11" s="112"/>
      <c r="B11" s="113"/>
      <c r="C11" s="118"/>
      <c r="D11" s="107"/>
      <c r="E11" s="118"/>
      <c r="F11" s="118"/>
      <c r="G11" s="104"/>
      <c r="H11" s="115"/>
      <c r="I11" s="114"/>
      <c r="J11" s="114"/>
      <c r="K11" s="108"/>
      <c r="L11" s="109"/>
      <c r="M11" s="111"/>
      <c r="N11" s="108"/>
      <c r="O11" s="109"/>
      <c r="P11" s="110"/>
      <c r="Q11" s="132"/>
      <c r="R11" s="132"/>
      <c r="S11" s="132"/>
      <c r="T11" s="132"/>
      <c r="U11" s="135"/>
      <c r="V11" s="133"/>
    </row>
    <row r="12" spans="1:22" ht="96" customHeight="1" x14ac:dyDescent="0.45">
      <c r="A12" s="112">
        <v>2</v>
      </c>
      <c r="B12" s="113" t="str">
        <f>IF(C12="","",
IF('1. Punto de Partida'!$C$6="","",'1. Punto de Partida'!$C$6))</f>
        <v>Conocimiento del Riesgo y Efectos del Cambio Climático</v>
      </c>
      <c r="C12" s="105" t="s">
        <v>423</v>
      </c>
      <c r="D12" s="105" t="s">
        <v>67</v>
      </c>
      <c r="E12" s="105" t="s">
        <v>424</v>
      </c>
      <c r="F12" s="105" t="s">
        <v>425</v>
      </c>
      <c r="G12" s="104" t="s">
        <v>532</v>
      </c>
      <c r="H12" s="114" t="s">
        <v>14</v>
      </c>
      <c r="I12" s="114" t="s">
        <v>78</v>
      </c>
      <c r="J12" s="114" t="s">
        <v>426</v>
      </c>
      <c r="K12" s="108" t="str">
        <f>IFERROR(MID(J12,1,SEARCH(":",J12,1)-1),"")</f>
        <v>Muy Baja</v>
      </c>
      <c r="L12" s="109">
        <f>IF(OR(K12="Rara vez",K12="Muy Baja"),0.2,
IF(OR(K12="Improbable",K12="Baja"),0.4,
IF(OR(K12="Posible",K12="Media"),0.6,
IF(OR(K12="Probable",K12="Alta"),0.8,
IF(OR(K12="Casi seguro",K12="Muy Alta"),1,"")))))</f>
        <v>0.2</v>
      </c>
      <c r="M12" s="111" t="s">
        <v>427</v>
      </c>
      <c r="N12" s="108"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09">
        <f t="shared" ref="O12" si="0">IF(N12="Leve",0.2,
IF(N12="Menor",0.4,
IF(N12="Moderado",0.6,
IF(N12="Mayor",0.8,
IF(N12="Catastrófico",1,"")))))</f>
        <v>0.2</v>
      </c>
      <c r="P12" s="11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32" t="s">
        <v>428</v>
      </c>
      <c r="R12" s="132" t="s">
        <v>429</v>
      </c>
      <c r="S12" s="132" t="s">
        <v>417</v>
      </c>
      <c r="T12" s="132" t="s">
        <v>418</v>
      </c>
      <c r="U12" s="135" t="str">
        <f t="shared" ref="U12" si="1">IF(S12="","","Cuatrimestral")</f>
        <v>Cuatrimestral</v>
      </c>
      <c r="V12" s="133" t="s">
        <v>539</v>
      </c>
    </row>
    <row r="13" spans="1:22" ht="96" customHeight="1" x14ac:dyDescent="0.45">
      <c r="A13" s="112"/>
      <c r="B13" s="113"/>
      <c r="C13" s="106"/>
      <c r="D13" s="106"/>
      <c r="E13" s="106"/>
      <c r="F13" s="106"/>
      <c r="G13" s="104"/>
      <c r="H13" s="114"/>
      <c r="I13" s="114"/>
      <c r="J13" s="114"/>
      <c r="K13" s="108"/>
      <c r="L13" s="109"/>
      <c r="M13" s="111"/>
      <c r="N13" s="108"/>
      <c r="O13" s="109"/>
      <c r="P13" s="110"/>
      <c r="Q13" s="132"/>
      <c r="R13" s="132"/>
      <c r="S13" s="132"/>
      <c r="T13" s="132"/>
      <c r="U13" s="135"/>
      <c r="V13" s="133"/>
    </row>
    <row r="14" spans="1:22" ht="96" customHeight="1" x14ac:dyDescent="0.45">
      <c r="A14" s="112"/>
      <c r="B14" s="113"/>
      <c r="C14" s="107"/>
      <c r="D14" s="107"/>
      <c r="E14" s="107"/>
      <c r="F14" s="107"/>
      <c r="G14" s="104"/>
      <c r="H14" s="114"/>
      <c r="I14" s="114"/>
      <c r="J14" s="114"/>
      <c r="K14" s="108"/>
      <c r="L14" s="109"/>
      <c r="M14" s="111"/>
      <c r="N14" s="108"/>
      <c r="O14" s="109"/>
      <c r="P14" s="110"/>
      <c r="Q14" s="132"/>
      <c r="R14" s="132"/>
      <c r="S14" s="132"/>
      <c r="T14" s="132"/>
      <c r="U14" s="135"/>
      <c r="V14" s="133"/>
    </row>
    <row r="15" spans="1:22" ht="63" customHeight="1" x14ac:dyDescent="0.45">
      <c r="A15" s="112">
        <v>3</v>
      </c>
      <c r="B15" s="113" t="str">
        <f>IF(C15="","",
IF('1. Punto de Partida'!$C$6="","",'1. Punto de Partida'!$C$6))</f>
        <v>Conocimiento del Riesgo y Efectos del Cambio Climático</v>
      </c>
      <c r="C15" s="105" t="s">
        <v>434</v>
      </c>
      <c r="D15" s="105" t="s">
        <v>67</v>
      </c>
      <c r="E15" s="105" t="s">
        <v>435</v>
      </c>
      <c r="F15" s="105" t="s">
        <v>436</v>
      </c>
      <c r="G15" s="104" t="s">
        <v>533</v>
      </c>
      <c r="H15" s="115" t="s">
        <v>14</v>
      </c>
      <c r="I15" s="114" t="s">
        <v>78</v>
      </c>
      <c r="J15" s="114" t="s">
        <v>437</v>
      </c>
      <c r="K15" s="108" t="str">
        <f t="shared" ref="K15" si="2">IFERROR(MID(J15,1,SEARCH(":",J15,1)-1),"")</f>
        <v>Media</v>
      </c>
      <c r="L15" s="109">
        <f t="shared" ref="L15" si="3">IF(OR(K15="Rara vez",K15="Muy Baja"),0.2,
IF(OR(K15="Improbable",K15="Baja"),0.4,
IF(OR(K15="Posible",K15="Media"),0.6,
IF(OR(K15="Probable",K15="Alta"),0.8,
IF(OR(K15="Casi seguro",K15="Muy Alta"),1,"")))))</f>
        <v>0.6</v>
      </c>
      <c r="M15" s="111" t="s">
        <v>415</v>
      </c>
      <c r="N15" s="108"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09">
        <f t="shared" ref="O15" si="4">IF(N15="Leve",0.2,
IF(N15="Menor",0.4,
IF(N15="Moderado",0.6,
IF(N15="Mayor",0.8,
IF(N15="Catastrófico",1,"")))))</f>
        <v>0.4</v>
      </c>
      <c r="P15" s="110" t="str">
        <f t="shared" ref="P15" si="5">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32">
        <v>0.05</v>
      </c>
      <c r="R15" s="132">
        <v>0.1</v>
      </c>
      <c r="S15" s="132">
        <v>0.15</v>
      </c>
      <c r="T15" s="132" t="s">
        <v>418</v>
      </c>
      <c r="U15" s="135" t="str">
        <f t="shared" ref="U15" si="6">IF(S15="","","Cuatrimestral")</f>
        <v>Cuatrimestral</v>
      </c>
      <c r="V15" s="133" t="s">
        <v>544</v>
      </c>
    </row>
    <row r="16" spans="1:22" ht="63" customHeight="1" x14ac:dyDescent="0.45">
      <c r="A16" s="112"/>
      <c r="B16" s="113"/>
      <c r="C16" s="106"/>
      <c r="D16" s="106"/>
      <c r="E16" s="106"/>
      <c r="F16" s="106"/>
      <c r="G16" s="104"/>
      <c r="H16" s="115"/>
      <c r="I16" s="114"/>
      <c r="J16" s="114"/>
      <c r="K16" s="108"/>
      <c r="L16" s="109"/>
      <c r="M16" s="111"/>
      <c r="N16" s="108"/>
      <c r="O16" s="109"/>
      <c r="P16" s="110"/>
      <c r="Q16" s="132"/>
      <c r="R16" s="132"/>
      <c r="S16" s="132"/>
      <c r="T16" s="132"/>
      <c r="U16" s="135"/>
      <c r="V16" s="133"/>
    </row>
    <row r="17" spans="1:22" ht="63" customHeight="1" x14ac:dyDescent="0.45">
      <c r="A17" s="112"/>
      <c r="B17" s="113"/>
      <c r="C17" s="107"/>
      <c r="D17" s="107"/>
      <c r="E17" s="107"/>
      <c r="F17" s="107"/>
      <c r="G17" s="104"/>
      <c r="H17" s="115"/>
      <c r="I17" s="114"/>
      <c r="J17" s="114"/>
      <c r="K17" s="108"/>
      <c r="L17" s="109"/>
      <c r="M17" s="111"/>
      <c r="N17" s="108"/>
      <c r="O17" s="109"/>
      <c r="P17" s="110"/>
      <c r="Q17" s="132"/>
      <c r="R17" s="132"/>
      <c r="S17" s="132"/>
      <c r="T17" s="132"/>
      <c r="U17" s="135"/>
      <c r="V17" s="133"/>
    </row>
    <row r="18" spans="1:22" ht="46.95" customHeight="1" x14ac:dyDescent="0.45">
      <c r="A18" s="112">
        <v>4</v>
      </c>
      <c r="B18" s="113" t="str">
        <f>IF(C18="","",
IF('1. Punto de Partida'!$C$6="","",'1. Punto de Partida'!$C$6))</f>
        <v>Conocimiento del Riesgo y Efectos del Cambio Climático</v>
      </c>
      <c r="C18" s="105" t="s">
        <v>441</v>
      </c>
      <c r="D18" s="105" t="s">
        <v>67</v>
      </c>
      <c r="E18" s="105" t="s">
        <v>442</v>
      </c>
      <c r="F18" s="105" t="s">
        <v>443</v>
      </c>
      <c r="G18" s="104" t="s">
        <v>534</v>
      </c>
      <c r="H18" s="114" t="s">
        <v>96</v>
      </c>
      <c r="I18" s="114" t="s">
        <v>70</v>
      </c>
      <c r="J18" s="114" t="s">
        <v>444</v>
      </c>
      <c r="K18" s="108" t="str">
        <f t="shared" ref="K18" si="7">IFERROR(MID(J18,1,SEARCH(":",J18,1)-1),"")</f>
        <v>Posible</v>
      </c>
      <c r="L18" s="109">
        <f t="shared" ref="L18" si="8">IF(OR(K18="Rara vez",K18="Muy Baja"),0.2,
IF(OR(K18="Improbable",K18="Baja"),0.4,
IF(OR(K18="Posible",K18="Media"),0.6,
IF(OR(K18="Probable",K18="Alta"),0.8,
IF(OR(K18="Casi seguro",K18="Muy Alta"),1,"")))))</f>
        <v>0.6</v>
      </c>
      <c r="M18" s="111"/>
      <c r="N18" s="108"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109">
        <f t="shared" ref="O18" si="9">IF(N18="Leve",0.2,
IF(N18="Menor",0.4,
IF(N18="Moderado",0.6,
IF(N18="Mayor",0.8,
IF(N18="Catastrófico",1,"")))))</f>
        <v>1</v>
      </c>
      <c r="P18" s="110" t="str">
        <f t="shared" ref="P18" si="10">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132"/>
      <c r="R18" s="132"/>
      <c r="S18" s="132"/>
      <c r="T18" s="132"/>
      <c r="U18" s="135" t="str">
        <f t="shared" ref="U18" si="11">IF(S18="","","Cuatrimestral")</f>
        <v/>
      </c>
      <c r="V18" s="104"/>
    </row>
    <row r="19" spans="1:22" ht="46.95" customHeight="1" x14ac:dyDescent="0.45">
      <c r="A19" s="112"/>
      <c r="B19" s="113"/>
      <c r="C19" s="106"/>
      <c r="D19" s="106"/>
      <c r="E19" s="106"/>
      <c r="F19" s="106"/>
      <c r="G19" s="104"/>
      <c r="H19" s="114"/>
      <c r="I19" s="114"/>
      <c r="J19" s="114"/>
      <c r="K19" s="108"/>
      <c r="L19" s="109"/>
      <c r="M19" s="111"/>
      <c r="N19" s="108"/>
      <c r="O19" s="109"/>
      <c r="P19" s="110"/>
      <c r="Q19" s="132"/>
      <c r="R19" s="132"/>
      <c r="S19" s="132"/>
      <c r="T19" s="132"/>
      <c r="U19" s="135"/>
      <c r="V19" s="104"/>
    </row>
    <row r="20" spans="1:22" ht="46.95" customHeight="1" x14ac:dyDescent="0.45">
      <c r="A20" s="112"/>
      <c r="B20" s="113"/>
      <c r="C20" s="107"/>
      <c r="D20" s="107"/>
      <c r="E20" s="107"/>
      <c r="F20" s="107"/>
      <c r="G20" s="104"/>
      <c r="H20" s="114"/>
      <c r="I20" s="114"/>
      <c r="J20" s="114"/>
      <c r="K20" s="108"/>
      <c r="L20" s="109"/>
      <c r="M20" s="111"/>
      <c r="N20" s="108"/>
      <c r="O20" s="109"/>
      <c r="P20" s="110"/>
      <c r="Q20" s="132"/>
      <c r="R20" s="132"/>
      <c r="S20" s="132"/>
      <c r="T20" s="132"/>
      <c r="U20" s="135"/>
      <c r="V20" s="104"/>
    </row>
    <row r="21" spans="1:22" ht="67.95" customHeight="1" x14ac:dyDescent="0.45">
      <c r="A21" s="112">
        <v>5</v>
      </c>
      <c r="B21" s="113" t="str">
        <f>IF(C21="","",
IF('1. Punto de Partida'!$C$6="","",'1. Punto de Partida'!$C$6))</f>
        <v>Conocimiento del Riesgo y Efectos del Cambio Climático</v>
      </c>
      <c r="C21" s="105" t="s">
        <v>449</v>
      </c>
      <c r="D21" s="105" t="s">
        <v>76</v>
      </c>
      <c r="E21" s="105" t="s">
        <v>450</v>
      </c>
      <c r="F21" s="105" t="s">
        <v>451</v>
      </c>
      <c r="G21" s="104" t="s">
        <v>535</v>
      </c>
      <c r="H21" s="114" t="s">
        <v>14</v>
      </c>
      <c r="I21" s="114" t="s">
        <v>78</v>
      </c>
      <c r="J21" s="114" t="s">
        <v>414</v>
      </c>
      <c r="K21" s="108" t="str">
        <f t="shared" ref="K21" si="12">IFERROR(MID(J21,1,SEARCH(":",J21,1)-1),"")</f>
        <v>Alta</v>
      </c>
      <c r="L21" s="109">
        <f t="shared" ref="L21" si="13">IF(OR(K21="Rara vez",K21="Muy Baja"),0.2,
IF(OR(K21="Improbable",K21="Baja"),0.4,
IF(OR(K21="Posible",K21="Media"),0.6,
IF(OR(K21="Probable",K21="Alta"),0.8,
IF(OR(K21="Casi seguro",K21="Muy Alta"),1,"")))))</f>
        <v>0.8</v>
      </c>
      <c r="M21" s="111" t="s">
        <v>427</v>
      </c>
      <c r="N21" s="108"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109">
        <f t="shared" ref="O21" si="14">IF(N21="Leve",0.2,
IF(N21="Menor",0.4,
IF(N21="Moderado",0.6,
IF(N21="Mayor",0.8,
IF(N21="Catastrófico",1,"")))))</f>
        <v>0.2</v>
      </c>
      <c r="P21" s="110" t="str">
        <f t="shared" ref="P21:P66" si="15">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32">
        <v>0.03</v>
      </c>
      <c r="R21" s="132">
        <v>0.05</v>
      </c>
      <c r="S21" s="132">
        <v>7.0000000000000007E-2</v>
      </c>
      <c r="T21" s="132" t="s">
        <v>418</v>
      </c>
      <c r="U21" s="135" t="str">
        <f t="shared" ref="U21" si="16">IF(S21="","","Cuatrimestral")</f>
        <v>Cuatrimestral</v>
      </c>
      <c r="V21" s="133" t="s">
        <v>540</v>
      </c>
    </row>
    <row r="22" spans="1:22" ht="67.95" customHeight="1" x14ac:dyDescent="0.45">
      <c r="A22" s="112"/>
      <c r="B22" s="113"/>
      <c r="C22" s="106"/>
      <c r="D22" s="106"/>
      <c r="E22" s="106"/>
      <c r="F22" s="106"/>
      <c r="G22" s="104"/>
      <c r="H22" s="114"/>
      <c r="I22" s="114"/>
      <c r="J22" s="114"/>
      <c r="K22" s="108"/>
      <c r="L22" s="109"/>
      <c r="M22" s="111"/>
      <c r="N22" s="108"/>
      <c r="O22" s="109"/>
      <c r="P22" s="110"/>
      <c r="Q22" s="132"/>
      <c r="R22" s="132"/>
      <c r="S22" s="132"/>
      <c r="T22" s="132"/>
      <c r="U22" s="135"/>
      <c r="V22" s="133"/>
    </row>
    <row r="23" spans="1:22" ht="67.95" customHeight="1" x14ac:dyDescent="0.45">
      <c r="A23" s="112"/>
      <c r="B23" s="113"/>
      <c r="C23" s="107"/>
      <c r="D23" s="107"/>
      <c r="E23" s="107"/>
      <c r="F23" s="107"/>
      <c r="G23" s="104"/>
      <c r="H23" s="114"/>
      <c r="I23" s="114"/>
      <c r="J23" s="114"/>
      <c r="K23" s="108"/>
      <c r="L23" s="109"/>
      <c r="M23" s="111"/>
      <c r="N23" s="108"/>
      <c r="O23" s="109"/>
      <c r="P23" s="110"/>
      <c r="Q23" s="132"/>
      <c r="R23" s="132"/>
      <c r="S23" s="132"/>
      <c r="T23" s="132"/>
      <c r="U23" s="135"/>
      <c r="V23" s="133"/>
    </row>
    <row r="24" spans="1:22" ht="71.400000000000006" customHeight="1" x14ac:dyDescent="0.45">
      <c r="A24" s="112">
        <v>6</v>
      </c>
      <c r="B24" s="113" t="str">
        <f>IF(C24="","",
IF('1. Punto de Partida'!$C$6="","",'1. Punto de Partida'!$C$6))</f>
        <v>Conocimiento del Riesgo y Efectos del Cambio Climático</v>
      </c>
      <c r="C24" s="105" t="s">
        <v>455</v>
      </c>
      <c r="D24" s="105" t="s">
        <v>67</v>
      </c>
      <c r="E24" s="105" t="s">
        <v>456</v>
      </c>
      <c r="F24" s="105" t="s">
        <v>457</v>
      </c>
      <c r="G24" s="104" t="s">
        <v>458</v>
      </c>
      <c r="H24" s="114" t="s">
        <v>14</v>
      </c>
      <c r="I24" s="114" t="s">
        <v>72</v>
      </c>
      <c r="J24" s="114" t="s">
        <v>426</v>
      </c>
      <c r="K24" s="108" t="str">
        <f t="shared" ref="K24" si="17">IFERROR(MID(J24,1,SEARCH(":",J24,1)-1),"")</f>
        <v>Muy Baja</v>
      </c>
      <c r="L24" s="109">
        <f t="shared" ref="L24" si="18">IF(OR(K24="Rara vez",K24="Muy Baja"),0.2,
IF(OR(K24="Improbable",K24="Baja"),0.4,
IF(OR(K24="Posible",K24="Media"),0.6,
IF(OR(K24="Probable",K24="Alta"),0.8,
IF(OR(K24="Casi seguro",K24="Muy Alta"),1,"")))))</f>
        <v>0.2</v>
      </c>
      <c r="M24" s="111" t="s">
        <v>459</v>
      </c>
      <c r="N24" s="108"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109">
        <f t="shared" ref="O24" si="19">IF(N24="Leve",0.2,
IF(N24="Menor",0.4,
IF(N24="Moderado",0.6,
IF(N24="Mayor",0.8,
IF(N24="Catastrófico",1,"")))))</f>
        <v>0.6</v>
      </c>
      <c r="P24" s="110" t="str">
        <f t="shared" si="15"/>
        <v>Moderado</v>
      </c>
      <c r="Q24" s="132" t="s">
        <v>460</v>
      </c>
      <c r="R24" s="132" t="s">
        <v>461</v>
      </c>
      <c r="S24" s="132" t="s">
        <v>462</v>
      </c>
      <c r="T24" s="132" t="s">
        <v>418</v>
      </c>
      <c r="U24" s="135" t="str">
        <f t="shared" ref="U24" si="20">IF(S24="","","Cuatrimestral")</f>
        <v>Cuatrimestral</v>
      </c>
      <c r="V24" s="133" t="s">
        <v>530</v>
      </c>
    </row>
    <row r="25" spans="1:22" ht="71.400000000000006" customHeight="1" x14ac:dyDescent="0.45">
      <c r="A25" s="112"/>
      <c r="B25" s="113"/>
      <c r="C25" s="106"/>
      <c r="D25" s="106"/>
      <c r="E25" s="106"/>
      <c r="F25" s="106"/>
      <c r="G25" s="104"/>
      <c r="H25" s="114"/>
      <c r="I25" s="114"/>
      <c r="J25" s="114"/>
      <c r="K25" s="108"/>
      <c r="L25" s="109"/>
      <c r="M25" s="111"/>
      <c r="N25" s="108"/>
      <c r="O25" s="109"/>
      <c r="P25" s="110"/>
      <c r="Q25" s="132"/>
      <c r="R25" s="132"/>
      <c r="S25" s="132"/>
      <c r="T25" s="132"/>
      <c r="U25" s="135"/>
      <c r="V25" s="133"/>
    </row>
    <row r="26" spans="1:22" ht="71.400000000000006" customHeight="1" x14ac:dyDescent="0.45">
      <c r="A26" s="112"/>
      <c r="B26" s="113"/>
      <c r="C26" s="107"/>
      <c r="D26" s="107"/>
      <c r="E26" s="107"/>
      <c r="F26" s="107"/>
      <c r="G26" s="104"/>
      <c r="H26" s="114"/>
      <c r="I26" s="114"/>
      <c r="J26" s="114"/>
      <c r="K26" s="108"/>
      <c r="L26" s="109"/>
      <c r="M26" s="111"/>
      <c r="N26" s="108"/>
      <c r="O26" s="109"/>
      <c r="P26" s="110"/>
      <c r="Q26" s="132"/>
      <c r="R26" s="132"/>
      <c r="S26" s="132"/>
      <c r="T26" s="132"/>
      <c r="U26" s="135"/>
      <c r="V26" s="133"/>
    </row>
    <row r="27" spans="1:22" ht="75" customHeight="1" x14ac:dyDescent="0.45">
      <c r="A27" s="112">
        <v>7</v>
      </c>
      <c r="B27" s="113" t="str">
        <f>IF(C27="","",
IF('1. Punto de Partida'!$C$6="","",'1. Punto de Partida'!$C$6))</f>
        <v>Conocimiento del Riesgo y Efectos del Cambio Climático</v>
      </c>
      <c r="C27" s="105" t="s">
        <v>466</v>
      </c>
      <c r="D27" s="105" t="s">
        <v>76</v>
      </c>
      <c r="E27" s="105" t="s">
        <v>467</v>
      </c>
      <c r="F27" s="105" t="s">
        <v>468</v>
      </c>
      <c r="G27" s="104" t="s">
        <v>469</v>
      </c>
      <c r="H27" s="114" t="s">
        <v>14</v>
      </c>
      <c r="I27" s="114" t="s">
        <v>78</v>
      </c>
      <c r="J27" s="114" t="s">
        <v>437</v>
      </c>
      <c r="K27" s="108" t="str">
        <f t="shared" ref="K27" si="21">IFERROR(MID(J27,1,SEARCH(":",J27,1)-1),"")</f>
        <v>Media</v>
      </c>
      <c r="L27" s="109">
        <f t="shared" ref="L27" si="22">IF(OR(K27="Rara vez",K27="Muy Baja"),0.2,
IF(OR(K27="Improbable",K27="Baja"),0.4,
IF(OR(K27="Posible",K27="Media"),0.6,
IF(OR(K27="Probable",K27="Alta"),0.8,
IF(OR(K27="Casi seguro",K27="Muy Alta"),1,"")))))</f>
        <v>0.6</v>
      </c>
      <c r="M27" s="111" t="s">
        <v>470</v>
      </c>
      <c r="N27" s="108"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09">
        <f t="shared" ref="O27" si="23">IF(N27="Leve",0.2,
IF(N27="Menor",0.4,
IF(N27="Moderado",0.6,
IF(N27="Mayor",0.8,
IF(N27="Catastrófico",1,"")))))</f>
        <v>0.8</v>
      </c>
      <c r="P27" s="110" t="str">
        <f t="shared" si="15"/>
        <v>Alto</v>
      </c>
      <c r="Q27" s="132">
        <v>0.1</v>
      </c>
      <c r="R27" s="132">
        <v>0.15</v>
      </c>
      <c r="S27" s="132">
        <v>0.2</v>
      </c>
      <c r="T27" s="132" t="s">
        <v>418</v>
      </c>
      <c r="U27" s="135" t="str">
        <f t="shared" ref="U27" si="24">IF(S27="","","Cuatrimestral")</f>
        <v>Cuatrimestral</v>
      </c>
      <c r="V27" s="104" t="s">
        <v>471</v>
      </c>
    </row>
    <row r="28" spans="1:22" ht="75" customHeight="1" x14ac:dyDescent="0.45">
      <c r="A28" s="112"/>
      <c r="B28" s="113"/>
      <c r="C28" s="106"/>
      <c r="D28" s="106"/>
      <c r="E28" s="106"/>
      <c r="F28" s="106"/>
      <c r="G28" s="104"/>
      <c r="H28" s="114"/>
      <c r="I28" s="114"/>
      <c r="J28" s="114"/>
      <c r="K28" s="108"/>
      <c r="L28" s="109"/>
      <c r="M28" s="111"/>
      <c r="N28" s="108"/>
      <c r="O28" s="109"/>
      <c r="P28" s="110"/>
      <c r="Q28" s="132"/>
      <c r="R28" s="132"/>
      <c r="S28" s="132"/>
      <c r="T28" s="132"/>
      <c r="U28" s="135"/>
      <c r="V28" s="104"/>
    </row>
    <row r="29" spans="1:22" ht="75" customHeight="1" x14ac:dyDescent="0.45">
      <c r="A29" s="112"/>
      <c r="B29" s="113"/>
      <c r="C29" s="107"/>
      <c r="D29" s="107"/>
      <c r="E29" s="107"/>
      <c r="F29" s="107"/>
      <c r="G29" s="104"/>
      <c r="H29" s="114"/>
      <c r="I29" s="114"/>
      <c r="J29" s="114"/>
      <c r="K29" s="108"/>
      <c r="L29" s="109"/>
      <c r="M29" s="111"/>
      <c r="N29" s="108"/>
      <c r="O29" s="109"/>
      <c r="P29" s="110"/>
      <c r="Q29" s="132"/>
      <c r="R29" s="132"/>
      <c r="S29" s="132"/>
      <c r="T29" s="132"/>
      <c r="U29" s="135"/>
      <c r="V29" s="104"/>
    </row>
    <row r="30" spans="1:22" ht="69" customHeight="1" x14ac:dyDescent="0.45">
      <c r="A30" s="112">
        <v>8</v>
      </c>
      <c r="B30" s="113" t="str">
        <f>IF(C30="","",
IF('1. Punto de Partida'!$C$6="","",'1. Punto de Partida'!$C$6))</f>
        <v>Conocimiento del Riesgo y Efectos del Cambio Climático</v>
      </c>
      <c r="C30" s="105" t="s">
        <v>497</v>
      </c>
      <c r="D30" s="105" t="s">
        <v>76</v>
      </c>
      <c r="E30" s="105" t="s">
        <v>499</v>
      </c>
      <c r="F30" s="105" t="s">
        <v>500</v>
      </c>
      <c r="G30" s="104" t="s">
        <v>501</v>
      </c>
      <c r="H30" s="114" t="s">
        <v>14</v>
      </c>
      <c r="I30" s="114" t="s">
        <v>78</v>
      </c>
      <c r="J30" s="114" t="s">
        <v>504</v>
      </c>
      <c r="K30" s="108" t="str">
        <f t="shared" ref="K30" si="25">IFERROR(MID(J30,1,SEARCH(":",J30,1)-1),"")</f>
        <v>Baja</v>
      </c>
      <c r="L30" s="109">
        <f t="shared" ref="L30" si="26">IF(OR(K30="Rara vez",K30="Muy Baja"),0.2,
IF(OR(K30="Improbable",K30="Baja"),0.4,
IF(OR(K30="Posible",K30="Media"),0.6,
IF(OR(K30="Probable",K30="Alta"),0.8,
IF(OR(K30="Casi seguro",K30="Muy Alta"),1,"")))))</f>
        <v>0.4</v>
      </c>
      <c r="M30" s="111" t="s">
        <v>415</v>
      </c>
      <c r="N30" s="108"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109">
        <f t="shared" ref="O30" si="27">IF(N30="Leve",0.2,
IF(N30="Menor",0.4,
IF(N30="Moderado",0.6,
IF(N30="Mayor",0.8,
IF(N30="Catastrófico",1,"")))))</f>
        <v>0.4</v>
      </c>
      <c r="P30" s="110" t="str">
        <f t="shared" si="15"/>
        <v>Moderado</v>
      </c>
      <c r="Q30" s="132">
        <v>0.1</v>
      </c>
      <c r="R30" s="132">
        <v>0.15</v>
      </c>
      <c r="S30" s="132">
        <v>0.2</v>
      </c>
      <c r="T30" s="132" t="s">
        <v>418</v>
      </c>
      <c r="U30" s="135" t="str">
        <f t="shared" ref="U30" si="28">IF(S30="","","Cuatrimestral")</f>
        <v>Cuatrimestral</v>
      </c>
      <c r="V30" s="104" t="s">
        <v>506</v>
      </c>
    </row>
    <row r="31" spans="1:22" ht="69" customHeight="1" x14ac:dyDescent="0.45">
      <c r="A31" s="112"/>
      <c r="B31" s="113"/>
      <c r="C31" s="106"/>
      <c r="D31" s="106"/>
      <c r="E31" s="106"/>
      <c r="F31" s="106"/>
      <c r="G31" s="104"/>
      <c r="H31" s="114"/>
      <c r="I31" s="114"/>
      <c r="J31" s="114"/>
      <c r="K31" s="108"/>
      <c r="L31" s="109"/>
      <c r="M31" s="111"/>
      <c r="N31" s="108"/>
      <c r="O31" s="109"/>
      <c r="P31" s="110"/>
      <c r="Q31" s="132"/>
      <c r="R31" s="132"/>
      <c r="S31" s="132"/>
      <c r="T31" s="132"/>
      <c r="U31" s="135"/>
      <c r="V31" s="104"/>
    </row>
    <row r="32" spans="1:22" ht="69" customHeight="1" x14ac:dyDescent="0.45">
      <c r="A32" s="112"/>
      <c r="B32" s="113"/>
      <c r="C32" s="107"/>
      <c r="D32" s="107"/>
      <c r="E32" s="107"/>
      <c r="F32" s="107"/>
      <c r="G32" s="104"/>
      <c r="H32" s="114"/>
      <c r="I32" s="114"/>
      <c r="J32" s="114"/>
      <c r="K32" s="108"/>
      <c r="L32" s="109"/>
      <c r="M32" s="111"/>
      <c r="N32" s="108"/>
      <c r="O32" s="109"/>
      <c r="P32" s="110"/>
      <c r="Q32" s="132"/>
      <c r="R32" s="132"/>
      <c r="S32" s="132"/>
      <c r="T32" s="132"/>
      <c r="U32" s="135"/>
      <c r="V32" s="104"/>
    </row>
    <row r="33" spans="1:22" ht="69" customHeight="1" x14ac:dyDescent="0.45">
      <c r="A33" s="112">
        <v>9</v>
      </c>
      <c r="B33" s="113" t="str">
        <f>IF(C33="","",
IF('1. Punto de Partida'!$C$6="","",'1. Punto de Partida'!$C$6))</f>
        <v>Conocimiento del Riesgo y Efectos del Cambio Climático</v>
      </c>
      <c r="C33" s="105" t="s">
        <v>498</v>
      </c>
      <c r="D33" s="105" t="s">
        <v>67</v>
      </c>
      <c r="E33" s="105" t="s">
        <v>502</v>
      </c>
      <c r="F33" s="105" t="s">
        <v>503</v>
      </c>
      <c r="G33" s="104" t="s">
        <v>536</v>
      </c>
      <c r="H33" s="114" t="s">
        <v>14</v>
      </c>
      <c r="I33" s="114" t="s">
        <v>72</v>
      </c>
      <c r="J33" s="114" t="s">
        <v>437</v>
      </c>
      <c r="K33" s="108" t="str">
        <f t="shared" ref="K33" si="29">IFERROR(MID(J33,1,SEARCH(":",J33,1)-1),"")</f>
        <v>Media</v>
      </c>
      <c r="L33" s="109">
        <f t="shared" ref="L33" si="30">IF(OR(K33="Rara vez",K33="Muy Baja"),0.2,
IF(OR(K33="Improbable",K33="Baja"),0.4,
IF(OR(K33="Posible",K33="Media"),0.6,
IF(OR(K33="Probable",K33="Alta"),0.8,
IF(OR(K33="Casi seguro",K33="Muy Alta"),1,"")))))</f>
        <v>0.6</v>
      </c>
      <c r="M33" s="111" t="s">
        <v>415</v>
      </c>
      <c r="N33" s="108"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Menor</v>
      </c>
      <c r="O33" s="109">
        <f t="shared" ref="O33" si="31">IF(N33="Leve",0.2,
IF(N33="Menor",0.4,
IF(N33="Moderado",0.6,
IF(N33="Mayor",0.8,
IF(N33="Catastrófico",1,"")))))</f>
        <v>0.4</v>
      </c>
      <c r="P33" s="110" t="str">
        <f t="shared" si="15"/>
        <v>Moderado</v>
      </c>
      <c r="Q33" s="132">
        <v>10</v>
      </c>
      <c r="R33" s="132">
        <v>15</v>
      </c>
      <c r="S33" s="132">
        <v>20</v>
      </c>
      <c r="T33" s="132" t="s">
        <v>505</v>
      </c>
      <c r="U33" s="135" t="str">
        <f t="shared" ref="U33" si="32">IF(S33="","","Cuatrimestral")</f>
        <v>Cuatrimestral</v>
      </c>
      <c r="V33" s="104" t="s">
        <v>507</v>
      </c>
    </row>
    <row r="34" spans="1:22" ht="69" customHeight="1" x14ac:dyDescent="0.45">
      <c r="A34" s="112"/>
      <c r="B34" s="113"/>
      <c r="C34" s="106"/>
      <c r="D34" s="106"/>
      <c r="E34" s="106"/>
      <c r="F34" s="106"/>
      <c r="G34" s="104"/>
      <c r="H34" s="114"/>
      <c r="I34" s="114"/>
      <c r="J34" s="114"/>
      <c r="K34" s="108"/>
      <c r="L34" s="109"/>
      <c r="M34" s="111"/>
      <c r="N34" s="108"/>
      <c r="O34" s="109"/>
      <c r="P34" s="110"/>
      <c r="Q34" s="132"/>
      <c r="R34" s="132"/>
      <c r="S34" s="132"/>
      <c r="T34" s="132"/>
      <c r="U34" s="135"/>
      <c r="V34" s="104"/>
    </row>
    <row r="35" spans="1:22" ht="69" customHeight="1" x14ac:dyDescent="0.45">
      <c r="A35" s="112"/>
      <c r="B35" s="113"/>
      <c r="C35" s="107"/>
      <c r="D35" s="107"/>
      <c r="E35" s="107"/>
      <c r="F35" s="107"/>
      <c r="G35" s="104"/>
      <c r="H35" s="114"/>
      <c r="I35" s="114"/>
      <c r="J35" s="114"/>
      <c r="K35" s="108"/>
      <c r="L35" s="109"/>
      <c r="M35" s="111"/>
      <c r="N35" s="108"/>
      <c r="O35" s="109"/>
      <c r="P35" s="110"/>
      <c r="Q35" s="132"/>
      <c r="R35" s="132"/>
      <c r="S35" s="132"/>
      <c r="T35" s="132"/>
      <c r="U35" s="135"/>
      <c r="V35" s="104"/>
    </row>
    <row r="36" spans="1:22" ht="16.5" customHeight="1" x14ac:dyDescent="0.45">
      <c r="A36" s="112">
        <v>10</v>
      </c>
      <c r="B36" s="113" t="str">
        <f>IF(C36="","",
IF('1. Punto de Partida'!$C$6="","",'1. Punto de Partida'!$C$6))</f>
        <v/>
      </c>
      <c r="C36" s="105"/>
      <c r="D36" s="105"/>
      <c r="E36" s="105"/>
      <c r="F36" s="105"/>
      <c r="G36" s="104"/>
      <c r="H36" s="114"/>
      <c r="I36" s="114"/>
      <c r="J36" s="114"/>
      <c r="K36" s="108" t="str">
        <f t="shared" ref="K36" si="33">IFERROR(MID(J36,1,SEARCH(":",J36,1)-1),"")</f>
        <v/>
      </c>
      <c r="L36" s="109" t="str">
        <f t="shared" ref="L36" si="34">IF(OR(K36="Rara vez",K36="Muy Baja"),0.2,
IF(OR(K36="Improbable",K36="Baja"),0.4,
IF(OR(K36="Posible",K36="Media"),0.6,
IF(OR(K36="Probable",K36="Alta"),0.8,
IF(OR(K36="Casi seguro",K36="Muy Alta"),1,"")))))</f>
        <v/>
      </c>
      <c r="M36" s="111"/>
      <c r="N36" s="108"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9" t="str">
        <f t="shared" ref="O36" si="35">IF(N36="Leve",0.2,
IF(N36="Menor",0.4,
IF(N36="Moderado",0.6,
IF(N36="Mayor",0.8,
IF(N36="Catastrófico",1,"")))))</f>
        <v/>
      </c>
      <c r="P36" s="110" t="str">
        <f t="shared" si="15"/>
        <v/>
      </c>
      <c r="Q36" s="132"/>
      <c r="R36" s="132"/>
      <c r="S36" s="132"/>
      <c r="T36" s="132"/>
      <c r="U36" s="135" t="str">
        <f t="shared" ref="U36" si="36">IF(S36="","","Cuatrimestral")</f>
        <v/>
      </c>
      <c r="V36" s="104"/>
    </row>
    <row r="37" spans="1:22" ht="15" customHeight="1" x14ac:dyDescent="0.45">
      <c r="A37" s="112"/>
      <c r="B37" s="113"/>
      <c r="C37" s="106"/>
      <c r="D37" s="106"/>
      <c r="E37" s="106"/>
      <c r="F37" s="106"/>
      <c r="G37" s="104"/>
      <c r="H37" s="114"/>
      <c r="I37" s="114"/>
      <c r="J37" s="114"/>
      <c r="K37" s="108"/>
      <c r="L37" s="109"/>
      <c r="M37" s="111"/>
      <c r="N37" s="108"/>
      <c r="O37" s="109"/>
      <c r="P37" s="110"/>
      <c r="Q37" s="132"/>
      <c r="R37" s="132"/>
      <c r="S37" s="132"/>
      <c r="T37" s="132"/>
      <c r="U37" s="135"/>
      <c r="V37" s="104"/>
    </row>
    <row r="38" spans="1:22" ht="15" customHeight="1" x14ac:dyDescent="0.45">
      <c r="A38" s="112"/>
      <c r="B38" s="113"/>
      <c r="C38" s="107"/>
      <c r="D38" s="107"/>
      <c r="E38" s="107"/>
      <c r="F38" s="107"/>
      <c r="G38" s="104"/>
      <c r="H38" s="114"/>
      <c r="I38" s="114"/>
      <c r="J38" s="114"/>
      <c r="K38" s="108"/>
      <c r="L38" s="109"/>
      <c r="M38" s="111"/>
      <c r="N38" s="108"/>
      <c r="O38" s="109"/>
      <c r="P38" s="110"/>
      <c r="Q38" s="132"/>
      <c r="R38" s="132"/>
      <c r="S38" s="132"/>
      <c r="T38" s="132"/>
      <c r="U38" s="135"/>
      <c r="V38" s="104"/>
    </row>
    <row r="39" spans="1:22" ht="16.5" customHeight="1" x14ac:dyDescent="0.45">
      <c r="A39" s="112">
        <v>11</v>
      </c>
      <c r="B39" s="113" t="str">
        <f>IF(C39="","",
IF('1. Punto de Partida'!$C$6="","",'1. Punto de Partida'!$C$6))</f>
        <v/>
      </c>
      <c r="C39" s="105"/>
      <c r="D39" s="105"/>
      <c r="E39" s="105"/>
      <c r="F39" s="105"/>
      <c r="G39" s="104"/>
      <c r="H39" s="114"/>
      <c r="I39" s="114"/>
      <c r="J39" s="114"/>
      <c r="K39" s="108" t="str">
        <f t="shared" ref="K39" si="37">IFERROR(MID(J39,1,SEARCH(":",J39,1)-1),"")</f>
        <v/>
      </c>
      <c r="L39" s="109" t="str">
        <f t="shared" ref="L39" si="38">IF(OR(K39="Rara vez",K39="Muy Baja"),0.2,
IF(OR(K39="Improbable",K39="Baja"),0.4,
IF(OR(K39="Posible",K39="Media"),0.6,
IF(OR(K39="Probable",K39="Alta"),0.8,
IF(OR(K39="Casi seguro",K39="Muy Alta"),1,"")))))</f>
        <v/>
      </c>
      <c r="M39" s="111"/>
      <c r="N39" s="108"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9" t="str">
        <f t="shared" ref="O39" si="39">IF(N39="Leve",0.2,
IF(N39="Menor",0.4,
IF(N39="Moderado",0.6,
IF(N39="Mayor",0.8,
IF(N39="Catastrófico",1,"")))))</f>
        <v/>
      </c>
      <c r="P39" s="110" t="str">
        <f t="shared" si="15"/>
        <v/>
      </c>
      <c r="Q39" s="132"/>
      <c r="R39" s="132"/>
      <c r="S39" s="132"/>
      <c r="T39" s="132"/>
      <c r="U39" s="135" t="str">
        <f t="shared" ref="U39" si="40">IF(S39="","","Cuatrimestral")</f>
        <v/>
      </c>
      <c r="V39" s="104"/>
    </row>
    <row r="40" spans="1:22" ht="15" customHeight="1" x14ac:dyDescent="0.45">
      <c r="A40" s="112"/>
      <c r="B40" s="113"/>
      <c r="C40" s="106"/>
      <c r="D40" s="106"/>
      <c r="E40" s="106"/>
      <c r="F40" s="106"/>
      <c r="G40" s="104"/>
      <c r="H40" s="114"/>
      <c r="I40" s="114"/>
      <c r="J40" s="114"/>
      <c r="K40" s="108"/>
      <c r="L40" s="109"/>
      <c r="M40" s="111"/>
      <c r="N40" s="108"/>
      <c r="O40" s="109"/>
      <c r="P40" s="110"/>
      <c r="Q40" s="132"/>
      <c r="R40" s="132"/>
      <c r="S40" s="132"/>
      <c r="T40" s="132"/>
      <c r="U40" s="135"/>
      <c r="V40" s="104"/>
    </row>
    <row r="41" spans="1:22" ht="15" customHeight="1" x14ac:dyDescent="0.45">
      <c r="A41" s="112"/>
      <c r="B41" s="113"/>
      <c r="C41" s="107"/>
      <c r="D41" s="107"/>
      <c r="E41" s="107"/>
      <c r="F41" s="107"/>
      <c r="G41" s="104"/>
      <c r="H41" s="114"/>
      <c r="I41" s="114"/>
      <c r="J41" s="114"/>
      <c r="K41" s="108"/>
      <c r="L41" s="109"/>
      <c r="M41" s="111"/>
      <c r="N41" s="108"/>
      <c r="O41" s="109"/>
      <c r="P41" s="110"/>
      <c r="Q41" s="132"/>
      <c r="R41" s="132"/>
      <c r="S41" s="132"/>
      <c r="T41" s="132"/>
      <c r="U41" s="135"/>
      <c r="V41" s="104"/>
    </row>
    <row r="42" spans="1:22" ht="16.5" customHeight="1" x14ac:dyDescent="0.45">
      <c r="A42" s="112">
        <v>12</v>
      </c>
      <c r="B42" s="113"/>
      <c r="C42" s="105"/>
      <c r="D42" s="105"/>
      <c r="E42" s="105"/>
      <c r="F42" s="105"/>
      <c r="G42" s="104"/>
      <c r="H42" s="114"/>
      <c r="I42" s="114"/>
      <c r="J42" s="114"/>
      <c r="K42" s="108" t="str">
        <f t="shared" ref="K42" si="41">IFERROR(MID(J42,1,SEARCH(":",J42,1)-1),"")</f>
        <v/>
      </c>
      <c r="L42" s="109" t="str">
        <f t="shared" ref="L42" si="42">IF(OR(K42="Rara vez",K42="Muy Baja"),0.2,
IF(OR(K42="Improbable",K42="Baja"),0.4,
IF(OR(K42="Posible",K42="Media"),0.6,
IF(OR(K42="Probable",K42="Alta"),0.8,
IF(OR(K42="Casi seguro",K42="Muy Alta"),1,"")))))</f>
        <v/>
      </c>
      <c r="M42" s="111"/>
      <c r="N42" s="108"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9" t="str">
        <f t="shared" ref="O42" si="43">IF(N42="Leve",0.2,
IF(N42="Menor",0.4,
IF(N42="Moderado",0.6,
IF(N42="Mayor",0.8,
IF(N42="Catastrófico",1,"")))))</f>
        <v/>
      </c>
      <c r="P42" s="110" t="str">
        <f t="shared" si="15"/>
        <v/>
      </c>
      <c r="Q42" s="132"/>
      <c r="R42" s="132"/>
      <c r="S42" s="132"/>
      <c r="T42" s="132"/>
      <c r="U42" s="135" t="str">
        <f t="shared" ref="U42" si="44">IF(S42="","","Cuatrimestral")</f>
        <v/>
      </c>
      <c r="V42" s="104"/>
    </row>
    <row r="43" spans="1:22" ht="15" customHeight="1" x14ac:dyDescent="0.45">
      <c r="A43" s="112"/>
      <c r="B43" s="113"/>
      <c r="C43" s="106"/>
      <c r="D43" s="106"/>
      <c r="E43" s="106"/>
      <c r="F43" s="106"/>
      <c r="G43" s="104"/>
      <c r="H43" s="114"/>
      <c r="I43" s="114"/>
      <c r="J43" s="114"/>
      <c r="K43" s="108"/>
      <c r="L43" s="109"/>
      <c r="M43" s="111"/>
      <c r="N43" s="108"/>
      <c r="O43" s="109"/>
      <c r="P43" s="110"/>
      <c r="Q43" s="132"/>
      <c r="R43" s="132"/>
      <c r="S43" s="132"/>
      <c r="T43" s="132"/>
      <c r="U43" s="135"/>
      <c r="V43" s="104"/>
    </row>
    <row r="44" spans="1:22" ht="15" customHeight="1" x14ac:dyDescent="0.45">
      <c r="A44" s="112"/>
      <c r="B44" s="113"/>
      <c r="C44" s="107"/>
      <c r="D44" s="107"/>
      <c r="E44" s="107"/>
      <c r="F44" s="107"/>
      <c r="G44" s="104"/>
      <c r="H44" s="114"/>
      <c r="I44" s="114"/>
      <c r="J44" s="114"/>
      <c r="K44" s="108"/>
      <c r="L44" s="109"/>
      <c r="M44" s="111"/>
      <c r="N44" s="108"/>
      <c r="O44" s="109"/>
      <c r="P44" s="110"/>
      <c r="Q44" s="132"/>
      <c r="R44" s="132"/>
      <c r="S44" s="132"/>
      <c r="T44" s="132"/>
      <c r="U44" s="135"/>
      <c r="V44" s="104"/>
    </row>
    <row r="45" spans="1:22" ht="16.5" customHeight="1" x14ac:dyDescent="0.45">
      <c r="A45" s="112">
        <v>13</v>
      </c>
      <c r="B45" s="113"/>
      <c r="C45" s="105"/>
      <c r="D45" s="105"/>
      <c r="E45" s="105"/>
      <c r="F45" s="105"/>
      <c r="G45" s="104"/>
      <c r="H45" s="114"/>
      <c r="I45" s="114"/>
      <c r="J45" s="114"/>
      <c r="K45" s="108" t="str">
        <f t="shared" ref="K45" si="45">IFERROR(MID(J45,1,SEARCH(":",J45,1)-1),"")</f>
        <v/>
      </c>
      <c r="L45" s="109" t="str">
        <f t="shared" ref="L45" si="46">IF(OR(K45="Rara vez",K45="Muy Baja"),0.2,
IF(OR(K45="Improbable",K45="Baja"),0.4,
IF(OR(K45="Posible",K45="Media"),0.6,
IF(OR(K45="Probable",K45="Alta"),0.8,
IF(OR(K45="Casi seguro",K45="Muy Alta"),1,"")))))</f>
        <v/>
      </c>
      <c r="M45" s="111"/>
      <c r="N45" s="108"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9" t="str">
        <f t="shared" ref="O45" si="47">IF(N45="Leve",0.2,
IF(N45="Menor",0.4,
IF(N45="Moderado",0.6,
IF(N45="Mayor",0.8,
IF(N45="Catastrófico",1,"")))))</f>
        <v/>
      </c>
      <c r="P45" s="110" t="str">
        <f t="shared" si="15"/>
        <v/>
      </c>
      <c r="Q45" s="132"/>
      <c r="R45" s="132"/>
      <c r="S45" s="132"/>
      <c r="T45" s="132"/>
      <c r="U45" s="135" t="str">
        <f t="shared" ref="U45" si="48">IF(S45="","","Cuatrimestral")</f>
        <v/>
      </c>
      <c r="V45" s="104"/>
    </row>
    <row r="46" spans="1:22" ht="15" customHeight="1" x14ac:dyDescent="0.45">
      <c r="A46" s="112"/>
      <c r="B46" s="113"/>
      <c r="C46" s="106"/>
      <c r="D46" s="106"/>
      <c r="E46" s="106"/>
      <c r="F46" s="106"/>
      <c r="G46" s="104"/>
      <c r="H46" s="114"/>
      <c r="I46" s="114"/>
      <c r="J46" s="114"/>
      <c r="K46" s="108"/>
      <c r="L46" s="109"/>
      <c r="M46" s="111"/>
      <c r="N46" s="108"/>
      <c r="O46" s="109"/>
      <c r="P46" s="110"/>
      <c r="Q46" s="132"/>
      <c r="R46" s="132"/>
      <c r="S46" s="132"/>
      <c r="T46" s="132"/>
      <c r="U46" s="135"/>
      <c r="V46" s="104"/>
    </row>
    <row r="47" spans="1:22" ht="15" customHeight="1" x14ac:dyDescent="0.45">
      <c r="A47" s="112"/>
      <c r="B47" s="113"/>
      <c r="C47" s="107"/>
      <c r="D47" s="107"/>
      <c r="E47" s="107"/>
      <c r="F47" s="107"/>
      <c r="G47" s="104"/>
      <c r="H47" s="114"/>
      <c r="I47" s="114"/>
      <c r="J47" s="114"/>
      <c r="K47" s="108"/>
      <c r="L47" s="109"/>
      <c r="M47" s="111"/>
      <c r="N47" s="108"/>
      <c r="O47" s="109"/>
      <c r="P47" s="110"/>
      <c r="Q47" s="132"/>
      <c r="R47" s="132"/>
      <c r="S47" s="132"/>
      <c r="T47" s="132"/>
      <c r="U47" s="135"/>
      <c r="V47" s="104"/>
    </row>
    <row r="48" spans="1:22" ht="16.5" customHeight="1" x14ac:dyDescent="0.45">
      <c r="A48" s="112">
        <v>14</v>
      </c>
      <c r="B48" s="113"/>
      <c r="C48" s="105"/>
      <c r="D48" s="105"/>
      <c r="E48" s="105"/>
      <c r="F48" s="105"/>
      <c r="G48" s="104"/>
      <c r="H48" s="114"/>
      <c r="I48" s="114"/>
      <c r="J48" s="114"/>
      <c r="K48" s="108" t="str">
        <f t="shared" ref="K48" si="49">IFERROR(MID(J48,1,SEARCH(":",J48,1)-1),"")</f>
        <v/>
      </c>
      <c r="L48" s="109" t="str">
        <f t="shared" ref="L48" si="50">IF(OR(K48="Rara vez",K48="Muy Baja"),0.2,
IF(OR(K48="Improbable",K48="Baja"),0.4,
IF(OR(K48="Posible",K48="Media"),0.6,
IF(OR(K48="Probable",K48="Alta"),0.8,
IF(OR(K48="Casi seguro",K48="Muy Alta"),1,"")))))</f>
        <v/>
      </c>
      <c r="M48" s="111"/>
      <c r="N48" s="108"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9" t="str">
        <f t="shared" ref="O48" si="51">IF(N48="Leve",0.2,
IF(N48="Menor",0.4,
IF(N48="Moderado",0.6,
IF(N48="Mayor",0.8,
IF(N48="Catastrófico",1,"")))))</f>
        <v/>
      </c>
      <c r="P48" s="110" t="str">
        <f t="shared" si="15"/>
        <v/>
      </c>
      <c r="Q48" s="132"/>
      <c r="R48" s="132"/>
      <c r="S48" s="132"/>
      <c r="T48" s="132"/>
      <c r="U48" s="135" t="str">
        <f t="shared" ref="U48" si="52">IF(S48="","","Cuatrimestral")</f>
        <v/>
      </c>
      <c r="V48" s="104"/>
    </row>
    <row r="49" spans="1:22" ht="15" customHeight="1" x14ac:dyDescent="0.45">
      <c r="A49" s="112"/>
      <c r="B49" s="113"/>
      <c r="C49" s="106"/>
      <c r="D49" s="106"/>
      <c r="E49" s="106"/>
      <c r="F49" s="106"/>
      <c r="G49" s="104"/>
      <c r="H49" s="114"/>
      <c r="I49" s="114"/>
      <c r="J49" s="114"/>
      <c r="K49" s="108"/>
      <c r="L49" s="109"/>
      <c r="M49" s="111"/>
      <c r="N49" s="108"/>
      <c r="O49" s="109"/>
      <c r="P49" s="110"/>
      <c r="Q49" s="132"/>
      <c r="R49" s="132"/>
      <c r="S49" s="132"/>
      <c r="T49" s="132"/>
      <c r="U49" s="135"/>
      <c r="V49" s="104"/>
    </row>
    <row r="50" spans="1:22" ht="15" customHeight="1" x14ac:dyDescent="0.45">
      <c r="A50" s="112"/>
      <c r="B50" s="113"/>
      <c r="C50" s="107"/>
      <c r="D50" s="107"/>
      <c r="E50" s="107"/>
      <c r="F50" s="107"/>
      <c r="G50" s="104"/>
      <c r="H50" s="114"/>
      <c r="I50" s="114"/>
      <c r="J50" s="114"/>
      <c r="K50" s="108"/>
      <c r="L50" s="109"/>
      <c r="M50" s="111"/>
      <c r="N50" s="108"/>
      <c r="O50" s="109"/>
      <c r="P50" s="110"/>
      <c r="Q50" s="132"/>
      <c r="R50" s="132"/>
      <c r="S50" s="132"/>
      <c r="T50" s="132"/>
      <c r="U50" s="135"/>
      <c r="V50" s="104"/>
    </row>
    <row r="51" spans="1:22" ht="16.5" customHeight="1" x14ac:dyDescent="0.45">
      <c r="A51" s="112">
        <v>15</v>
      </c>
      <c r="B51" s="113"/>
      <c r="C51" s="105"/>
      <c r="D51" s="105"/>
      <c r="E51" s="105"/>
      <c r="F51" s="105"/>
      <c r="G51" s="104"/>
      <c r="H51" s="114"/>
      <c r="I51" s="114"/>
      <c r="J51" s="114"/>
      <c r="K51" s="108" t="str">
        <f t="shared" ref="K51" si="53">IFERROR(MID(J51,1,SEARCH(":",J51,1)-1),"")</f>
        <v/>
      </c>
      <c r="L51" s="109" t="str">
        <f t="shared" ref="L51" si="54">IF(OR(K51="Rara vez",K51="Muy Baja"),0.2,
IF(OR(K51="Improbable",K51="Baja"),0.4,
IF(OR(K51="Posible",K51="Media"),0.6,
IF(OR(K51="Probable",K51="Alta"),0.8,
IF(OR(K51="Casi seguro",K51="Muy Alta"),1,"")))))</f>
        <v/>
      </c>
      <c r="M51" s="111"/>
      <c r="N51" s="108"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9" t="str">
        <f t="shared" ref="O51" si="55">IF(N51="Leve",0.2,
IF(N51="Menor",0.4,
IF(N51="Moderado",0.6,
IF(N51="Mayor",0.8,
IF(N51="Catastrófico",1,"")))))</f>
        <v/>
      </c>
      <c r="P51" s="110" t="str">
        <f t="shared" si="15"/>
        <v/>
      </c>
      <c r="Q51" s="132"/>
      <c r="R51" s="132"/>
      <c r="S51" s="132"/>
      <c r="T51" s="132"/>
      <c r="U51" s="135" t="str">
        <f t="shared" ref="U51" si="56">IF(S51="","","Cuatrimestral")</f>
        <v/>
      </c>
      <c r="V51" s="104"/>
    </row>
    <row r="52" spans="1:22" ht="15" customHeight="1" x14ac:dyDescent="0.45">
      <c r="A52" s="112"/>
      <c r="B52" s="113"/>
      <c r="C52" s="106"/>
      <c r="D52" s="106"/>
      <c r="E52" s="106"/>
      <c r="F52" s="106"/>
      <c r="G52" s="104"/>
      <c r="H52" s="114"/>
      <c r="I52" s="114"/>
      <c r="J52" s="114"/>
      <c r="K52" s="108"/>
      <c r="L52" s="109"/>
      <c r="M52" s="111"/>
      <c r="N52" s="108"/>
      <c r="O52" s="109"/>
      <c r="P52" s="110"/>
      <c r="Q52" s="132"/>
      <c r="R52" s="132"/>
      <c r="S52" s="132"/>
      <c r="T52" s="132"/>
      <c r="U52" s="135"/>
      <c r="V52" s="104"/>
    </row>
    <row r="53" spans="1:22" ht="15" customHeight="1" x14ac:dyDescent="0.45">
      <c r="A53" s="112"/>
      <c r="B53" s="113"/>
      <c r="C53" s="107"/>
      <c r="D53" s="107"/>
      <c r="E53" s="107"/>
      <c r="F53" s="107"/>
      <c r="G53" s="104"/>
      <c r="H53" s="114"/>
      <c r="I53" s="114"/>
      <c r="J53" s="114"/>
      <c r="K53" s="108"/>
      <c r="L53" s="109"/>
      <c r="M53" s="111"/>
      <c r="N53" s="108"/>
      <c r="O53" s="109"/>
      <c r="P53" s="110"/>
      <c r="Q53" s="132"/>
      <c r="R53" s="132"/>
      <c r="S53" s="132"/>
      <c r="T53" s="132"/>
      <c r="U53" s="135"/>
      <c r="V53" s="104"/>
    </row>
    <row r="54" spans="1:22" ht="16.5" customHeight="1" x14ac:dyDescent="0.45">
      <c r="A54" s="112">
        <v>16</v>
      </c>
      <c r="B54" s="113"/>
      <c r="C54" s="105"/>
      <c r="D54" s="105"/>
      <c r="E54" s="105"/>
      <c r="F54" s="105"/>
      <c r="G54" s="104"/>
      <c r="H54" s="114"/>
      <c r="I54" s="114"/>
      <c r="J54" s="114"/>
      <c r="K54" s="108" t="str">
        <f t="shared" ref="K54" si="57">IFERROR(MID(J54,1,SEARCH(":",J54,1)-1),"")</f>
        <v/>
      </c>
      <c r="L54" s="109" t="str">
        <f t="shared" ref="L54" si="58">IF(OR(K54="Rara vez",K54="Muy Baja"),0.2,
IF(OR(K54="Improbable",K54="Baja"),0.4,
IF(OR(K54="Posible",K54="Media"),0.6,
IF(OR(K54="Probable",K54="Alta"),0.8,
IF(OR(K54="Casi seguro",K54="Muy Alta"),1,"")))))</f>
        <v/>
      </c>
      <c r="M54" s="111"/>
      <c r="N54" s="108"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9" t="str">
        <f t="shared" ref="O54" si="59">IF(N54="Leve",0.2,
IF(N54="Menor",0.4,
IF(N54="Moderado",0.6,
IF(N54="Mayor",0.8,
IF(N54="Catastrófico",1,"")))))</f>
        <v/>
      </c>
      <c r="P54" s="110" t="str">
        <f t="shared" si="15"/>
        <v/>
      </c>
      <c r="Q54" s="132"/>
      <c r="R54" s="132"/>
      <c r="S54" s="132"/>
      <c r="T54" s="132"/>
      <c r="U54" s="135" t="str">
        <f t="shared" ref="U54" si="60">IF(S54="","","Cuatrimestral")</f>
        <v/>
      </c>
      <c r="V54" s="104"/>
    </row>
    <row r="55" spans="1:22" ht="15" customHeight="1" x14ac:dyDescent="0.45">
      <c r="A55" s="112"/>
      <c r="B55" s="113"/>
      <c r="C55" s="106"/>
      <c r="D55" s="106"/>
      <c r="E55" s="106"/>
      <c r="F55" s="106"/>
      <c r="G55" s="104"/>
      <c r="H55" s="114"/>
      <c r="I55" s="114"/>
      <c r="J55" s="114"/>
      <c r="K55" s="108"/>
      <c r="L55" s="109"/>
      <c r="M55" s="111"/>
      <c r="N55" s="108"/>
      <c r="O55" s="109"/>
      <c r="P55" s="110"/>
      <c r="Q55" s="132"/>
      <c r="R55" s="132"/>
      <c r="S55" s="132"/>
      <c r="T55" s="132"/>
      <c r="U55" s="135"/>
      <c r="V55" s="104"/>
    </row>
    <row r="56" spans="1:22" ht="15" customHeight="1" x14ac:dyDescent="0.45">
      <c r="A56" s="112"/>
      <c r="B56" s="113"/>
      <c r="C56" s="107"/>
      <c r="D56" s="107"/>
      <c r="E56" s="107"/>
      <c r="F56" s="107"/>
      <c r="G56" s="104"/>
      <c r="H56" s="114"/>
      <c r="I56" s="114"/>
      <c r="J56" s="114"/>
      <c r="K56" s="108"/>
      <c r="L56" s="109"/>
      <c r="M56" s="111"/>
      <c r="N56" s="108"/>
      <c r="O56" s="109"/>
      <c r="P56" s="110"/>
      <c r="Q56" s="132"/>
      <c r="R56" s="132"/>
      <c r="S56" s="132"/>
      <c r="T56" s="132"/>
      <c r="U56" s="135"/>
      <c r="V56" s="104"/>
    </row>
    <row r="57" spans="1:22" ht="16.5" customHeight="1" x14ac:dyDescent="0.45">
      <c r="A57" s="112">
        <v>17</v>
      </c>
      <c r="B57" s="113"/>
      <c r="C57" s="105"/>
      <c r="D57" s="105"/>
      <c r="E57" s="105"/>
      <c r="F57" s="105"/>
      <c r="G57" s="104"/>
      <c r="H57" s="114"/>
      <c r="I57" s="114"/>
      <c r="J57" s="114"/>
      <c r="K57" s="108" t="str">
        <f t="shared" ref="K57" si="61">IFERROR(MID(J57,1,SEARCH(":",J57,1)-1),"")</f>
        <v/>
      </c>
      <c r="L57" s="109" t="str">
        <f t="shared" ref="L57" si="62">IF(OR(K57="Rara vez",K57="Muy Baja"),0.2,
IF(OR(K57="Improbable",K57="Baja"),0.4,
IF(OR(K57="Posible",K57="Media"),0.6,
IF(OR(K57="Probable",K57="Alta"),0.8,
IF(OR(K57="Casi seguro",K57="Muy Alta"),1,"")))))</f>
        <v/>
      </c>
      <c r="M57" s="111"/>
      <c r="N57" s="108"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9" t="str">
        <f t="shared" ref="O57" si="63">IF(N57="Leve",0.2,
IF(N57="Menor",0.4,
IF(N57="Moderado",0.6,
IF(N57="Mayor",0.8,
IF(N57="Catastrófico",1,"")))))</f>
        <v/>
      </c>
      <c r="P57" s="110" t="str">
        <f t="shared" si="15"/>
        <v/>
      </c>
      <c r="Q57" s="132"/>
      <c r="R57" s="132"/>
      <c r="S57" s="132"/>
      <c r="T57" s="132"/>
      <c r="U57" s="135" t="str">
        <f t="shared" ref="U57" si="64">IF(S57="","","Cuatrimestral")</f>
        <v/>
      </c>
      <c r="V57" s="104"/>
    </row>
    <row r="58" spans="1:22" ht="15" customHeight="1" x14ac:dyDescent="0.45">
      <c r="A58" s="112"/>
      <c r="B58" s="113"/>
      <c r="C58" s="106"/>
      <c r="D58" s="106"/>
      <c r="E58" s="106"/>
      <c r="F58" s="106"/>
      <c r="G58" s="104"/>
      <c r="H58" s="114"/>
      <c r="I58" s="114"/>
      <c r="J58" s="114"/>
      <c r="K58" s="108"/>
      <c r="L58" s="109"/>
      <c r="M58" s="111"/>
      <c r="N58" s="108"/>
      <c r="O58" s="109"/>
      <c r="P58" s="110"/>
      <c r="Q58" s="132"/>
      <c r="R58" s="132"/>
      <c r="S58" s="132"/>
      <c r="T58" s="132"/>
      <c r="U58" s="135"/>
      <c r="V58" s="104"/>
    </row>
    <row r="59" spans="1:22" ht="15" customHeight="1" x14ac:dyDescent="0.45">
      <c r="A59" s="112"/>
      <c r="B59" s="113"/>
      <c r="C59" s="107"/>
      <c r="D59" s="107"/>
      <c r="E59" s="107"/>
      <c r="F59" s="107"/>
      <c r="G59" s="104"/>
      <c r="H59" s="114"/>
      <c r="I59" s="114"/>
      <c r="J59" s="114"/>
      <c r="K59" s="108"/>
      <c r="L59" s="109"/>
      <c r="M59" s="111"/>
      <c r="N59" s="108"/>
      <c r="O59" s="109"/>
      <c r="P59" s="110"/>
      <c r="Q59" s="132"/>
      <c r="R59" s="132"/>
      <c r="S59" s="132"/>
      <c r="T59" s="132"/>
      <c r="U59" s="135"/>
      <c r="V59" s="104"/>
    </row>
    <row r="60" spans="1:22" ht="16.5" customHeight="1" x14ac:dyDescent="0.45">
      <c r="A60" s="112">
        <v>18</v>
      </c>
      <c r="B60" s="113"/>
      <c r="C60" s="105"/>
      <c r="D60" s="105"/>
      <c r="E60" s="105"/>
      <c r="F60" s="105"/>
      <c r="G60" s="104"/>
      <c r="H60" s="114"/>
      <c r="I60" s="114"/>
      <c r="J60" s="114"/>
      <c r="K60" s="108" t="str">
        <f t="shared" ref="K60" si="65">IFERROR(MID(J60,1,SEARCH(":",J60,1)-1),"")</f>
        <v/>
      </c>
      <c r="L60" s="109" t="str">
        <f t="shared" ref="L60" si="66">IF(OR(K60="Rara vez",K60="Muy Baja"),0.2,
IF(OR(K60="Improbable",K60="Baja"),0.4,
IF(OR(K60="Posible",K60="Media"),0.6,
IF(OR(K60="Probable",K60="Alta"),0.8,
IF(OR(K60="Casi seguro",K60="Muy Alta"),1,"")))))</f>
        <v/>
      </c>
      <c r="M60" s="111"/>
      <c r="N60" s="108"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9" t="str">
        <f t="shared" ref="O60" si="67">IF(N60="Leve",0.2,
IF(N60="Menor",0.4,
IF(N60="Moderado",0.6,
IF(N60="Mayor",0.8,
IF(N60="Catastrófico",1,"")))))</f>
        <v/>
      </c>
      <c r="P60" s="110" t="str">
        <f t="shared" si="15"/>
        <v/>
      </c>
      <c r="Q60" s="132"/>
      <c r="R60" s="132"/>
      <c r="S60" s="132"/>
      <c r="T60" s="132"/>
      <c r="U60" s="135" t="str">
        <f t="shared" ref="U60" si="68">IF(S60="","","Cuatrimestral")</f>
        <v/>
      </c>
      <c r="V60" s="104"/>
    </row>
    <row r="61" spans="1:22" ht="15" customHeight="1" x14ac:dyDescent="0.45">
      <c r="A61" s="112"/>
      <c r="B61" s="113"/>
      <c r="C61" s="106"/>
      <c r="D61" s="106"/>
      <c r="E61" s="106"/>
      <c r="F61" s="106"/>
      <c r="G61" s="104"/>
      <c r="H61" s="114"/>
      <c r="I61" s="114"/>
      <c r="J61" s="114"/>
      <c r="K61" s="108"/>
      <c r="L61" s="109"/>
      <c r="M61" s="111"/>
      <c r="N61" s="108"/>
      <c r="O61" s="109"/>
      <c r="P61" s="110"/>
      <c r="Q61" s="132"/>
      <c r="R61" s="132"/>
      <c r="S61" s="132"/>
      <c r="T61" s="132"/>
      <c r="U61" s="135"/>
      <c r="V61" s="104"/>
    </row>
    <row r="62" spans="1:22" ht="15" customHeight="1" x14ac:dyDescent="0.45">
      <c r="A62" s="112"/>
      <c r="B62" s="113"/>
      <c r="C62" s="107"/>
      <c r="D62" s="107"/>
      <c r="E62" s="107"/>
      <c r="F62" s="107"/>
      <c r="G62" s="104"/>
      <c r="H62" s="114"/>
      <c r="I62" s="114"/>
      <c r="J62" s="114"/>
      <c r="K62" s="108"/>
      <c r="L62" s="109"/>
      <c r="M62" s="111"/>
      <c r="N62" s="108"/>
      <c r="O62" s="109"/>
      <c r="P62" s="110"/>
      <c r="Q62" s="132"/>
      <c r="R62" s="132"/>
      <c r="S62" s="132"/>
      <c r="T62" s="132"/>
      <c r="U62" s="135"/>
      <c r="V62" s="104"/>
    </row>
    <row r="63" spans="1:22" ht="16.5" customHeight="1" x14ac:dyDescent="0.45">
      <c r="A63" s="112">
        <v>19</v>
      </c>
      <c r="B63" s="113"/>
      <c r="C63" s="105"/>
      <c r="D63" s="105"/>
      <c r="E63" s="105"/>
      <c r="F63" s="105"/>
      <c r="G63" s="104"/>
      <c r="H63" s="114"/>
      <c r="I63" s="114"/>
      <c r="J63" s="114"/>
      <c r="K63" s="108" t="str">
        <f t="shared" ref="K63" si="69">IFERROR(MID(J63,1,SEARCH(":",J63,1)-1),"")</f>
        <v/>
      </c>
      <c r="L63" s="109" t="str">
        <f t="shared" ref="L63" si="70">IF(OR(K63="Rara vez",K63="Muy Baja"),0.2,
IF(OR(K63="Improbable",K63="Baja"),0.4,
IF(OR(K63="Posible",K63="Media"),0.6,
IF(OR(K63="Probable",K63="Alta"),0.8,
IF(OR(K63="Casi seguro",K63="Muy Alta"),1,"")))))</f>
        <v/>
      </c>
      <c r="M63" s="111"/>
      <c r="N63" s="108"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9" t="str">
        <f t="shared" ref="O63" si="71">IF(N63="Leve",0.2,
IF(N63="Menor",0.4,
IF(N63="Moderado",0.6,
IF(N63="Mayor",0.8,
IF(N63="Catastrófico",1,"")))))</f>
        <v/>
      </c>
      <c r="P63" s="110" t="str">
        <f t="shared" si="15"/>
        <v/>
      </c>
      <c r="Q63" s="132"/>
      <c r="R63" s="132"/>
      <c r="S63" s="132"/>
      <c r="T63" s="132"/>
      <c r="U63" s="135" t="str">
        <f t="shared" ref="U63" si="72">IF(S63="","","Cuatrimestral")</f>
        <v/>
      </c>
      <c r="V63" s="104"/>
    </row>
    <row r="64" spans="1:22" ht="15" customHeight="1" x14ac:dyDescent="0.45">
      <c r="A64" s="112"/>
      <c r="B64" s="113"/>
      <c r="C64" s="106"/>
      <c r="D64" s="106"/>
      <c r="E64" s="106"/>
      <c r="F64" s="106"/>
      <c r="G64" s="104"/>
      <c r="H64" s="114"/>
      <c r="I64" s="114"/>
      <c r="J64" s="114"/>
      <c r="K64" s="108"/>
      <c r="L64" s="109"/>
      <c r="M64" s="111"/>
      <c r="N64" s="108"/>
      <c r="O64" s="109"/>
      <c r="P64" s="110"/>
      <c r="Q64" s="132"/>
      <c r="R64" s="132"/>
      <c r="S64" s="132"/>
      <c r="T64" s="132"/>
      <c r="U64" s="135"/>
      <c r="V64" s="104"/>
    </row>
    <row r="65" spans="1:22" ht="15" customHeight="1" x14ac:dyDescent="0.45">
      <c r="A65" s="112"/>
      <c r="B65" s="113"/>
      <c r="C65" s="107"/>
      <c r="D65" s="107"/>
      <c r="E65" s="107"/>
      <c r="F65" s="107"/>
      <c r="G65" s="104"/>
      <c r="H65" s="114"/>
      <c r="I65" s="114"/>
      <c r="J65" s="114"/>
      <c r="K65" s="108"/>
      <c r="L65" s="109"/>
      <c r="M65" s="111"/>
      <c r="N65" s="108"/>
      <c r="O65" s="109"/>
      <c r="P65" s="110"/>
      <c r="Q65" s="132"/>
      <c r="R65" s="132"/>
      <c r="S65" s="132"/>
      <c r="T65" s="132"/>
      <c r="U65" s="135"/>
      <c r="V65" s="104"/>
    </row>
    <row r="66" spans="1:22" ht="16.5" customHeight="1" x14ac:dyDescent="0.45">
      <c r="A66" s="112">
        <v>20</v>
      </c>
      <c r="B66" s="113"/>
      <c r="C66" s="105"/>
      <c r="D66" s="105"/>
      <c r="E66" s="105"/>
      <c r="F66" s="105"/>
      <c r="G66" s="104"/>
      <c r="H66" s="114"/>
      <c r="I66" s="114"/>
      <c r="J66" s="114"/>
      <c r="K66" s="108" t="str">
        <f t="shared" ref="K66" si="73">IFERROR(MID(J66,1,SEARCH(":",J66,1)-1),"")</f>
        <v/>
      </c>
      <c r="L66" s="109" t="str">
        <f t="shared" ref="L66" si="74">IF(OR(K66="Rara vez",K66="Muy Baja"),0.2,
IF(OR(K66="Improbable",K66="Baja"),0.4,
IF(OR(K66="Posible",K66="Media"),0.6,
IF(OR(K66="Probable",K66="Alta"),0.8,
IF(OR(K66="Casi seguro",K66="Muy Alta"),1,"")))))</f>
        <v/>
      </c>
      <c r="M66" s="111"/>
      <c r="N66" s="108"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9" t="str">
        <f t="shared" ref="O66" si="75">IF(N66="Leve",0.2,
IF(N66="Menor",0.4,
IF(N66="Moderado",0.6,
IF(N66="Mayor",0.8,
IF(N66="Catastrófico",1,"")))))</f>
        <v/>
      </c>
      <c r="P66" s="110" t="str">
        <f t="shared" si="15"/>
        <v/>
      </c>
      <c r="Q66" s="132"/>
      <c r="R66" s="132"/>
      <c r="S66" s="132"/>
      <c r="T66" s="132"/>
      <c r="U66" s="135" t="str">
        <f t="shared" ref="U66" si="76">IF(S66="","","Cuatrimestral")</f>
        <v/>
      </c>
      <c r="V66" s="104"/>
    </row>
    <row r="67" spans="1:22" ht="15" customHeight="1" x14ac:dyDescent="0.45">
      <c r="A67" s="112"/>
      <c r="B67" s="113"/>
      <c r="C67" s="106"/>
      <c r="D67" s="106"/>
      <c r="E67" s="106"/>
      <c r="F67" s="106"/>
      <c r="G67" s="104"/>
      <c r="H67" s="114"/>
      <c r="I67" s="114"/>
      <c r="J67" s="114"/>
      <c r="K67" s="108"/>
      <c r="L67" s="109"/>
      <c r="M67" s="111"/>
      <c r="N67" s="108"/>
      <c r="O67" s="109"/>
      <c r="P67" s="110"/>
      <c r="Q67" s="132"/>
      <c r="R67" s="132"/>
      <c r="S67" s="132"/>
      <c r="T67" s="132"/>
      <c r="U67" s="135"/>
      <c r="V67" s="104"/>
    </row>
    <row r="68" spans="1:22" ht="15" customHeight="1" x14ac:dyDescent="0.45">
      <c r="A68" s="112"/>
      <c r="B68" s="113"/>
      <c r="C68" s="107"/>
      <c r="D68" s="107"/>
      <c r="E68" s="107"/>
      <c r="F68" s="107"/>
      <c r="G68" s="104"/>
      <c r="H68" s="114"/>
      <c r="I68" s="114"/>
      <c r="J68" s="114"/>
      <c r="K68" s="108"/>
      <c r="L68" s="109"/>
      <c r="M68" s="111"/>
      <c r="N68" s="108"/>
      <c r="O68" s="109"/>
      <c r="P68" s="110"/>
      <c r="Q68" s="132"/>
      <c r="R68" s="132"/>
      <c r="S68" s="132"/>
      <c r="T68" s="132"/>
      <c r="U68" s="135"/>
      <c r="V68" s="104"/>
    </row>
    <row r="69" spans="1:22" x14ac:dyDescent="0.45"/>
    <row r="70" spans="1:22" x14ac:dyDescent="0.45"/>
    <row r="71" spans="1:22" x14ac:dyDescent="0.45"/>
  </sheetData>
  <sheetProtection algorithmName="SHA-512" hashValue="M69gTuGEuL2I1M55DtQJoFL4Ow+FbxDclWNwRYNNpxpdVEKPvLiQKaUag7WPjIvqjXHaAA7mvuFjuveF32TblQ==" saltValue="617dOFXeeG/uxhm1+fleoQ==" spinCount="100000" sheet="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09" priority="248" operator="equal">
      <formula>"Baja"</formula>
    </cfRule>
    <cfRule type="cellIs" dxfId="308" priority="247" operator="equal">
      <formula>"Media"</formula>
    </cfRule>
    <cfRule type="cellIs" dxfId="307" priority="246" operator="equal">
      <formula>"Alta"</formula>
    </cfRule>
    <cfRule type="cellIs" dxfId="306" priority="245" operator="equal">
      <formula>"Muy Alta"</formula>
    </cfRule>
    <cfRule type="cellIs" dxfId="305" priority="249" operator="equal">
      <formula>"Muy Baja"</formula>
    </cfRule>
  </conditionalFormatting>
  <conditionalFormatting sqref="K9:K53">
    <cfRule type="expression" dxfId="304" priority="151">
      <formula>IF($K9="Casi seguro",1,0)</formula>
    </cfRule>
    <cfRule type="expression" dxfId="303" priority="155">
      <formula>IF($K9="Rara vez",1,0)</formula>
    </cfRule>
    <cfRule type="expression" dxfId="302" priority="154">
      <formula>IF($K9="Improbable",1,0)</formula>
    </cfRule>
    <cfRule type="expression" dxfId="301" priority="153">
      <formula>IF($K9="Posible",1,0)</formula>
    </cfRule>
    <cfRule type="expression" dxfId="300" priority="152">
      <formula>IF($K9="Probable",1,0)</formula>
    </cfRule>
  </conditionalFormatting>
  <conditionalFormatting sqref="K12 K15 K18 K21 K24 K27 K30 K33 K36 K39 K42 K45 K48 K51">
    <cfRule type="cellIs" dxfId="299" priority="150" operator="equal">
      <formula>"Muy Baja"</formula>
    </cfRule>
    <cfRule type="cellIs" dxfId="298" priority="146" operator="equal">
      <formula>"Muy Alta"</formula>
    </cfRule>
    <cfRule type="cellIs" dxfId="297" priority="149" operator="equal">
      <formula>"Baja"</formula>
    </cfRule>
    <cfRule type="cellIs" dxfId="296" priority="148" operator="equal">
      <formula>"Media"</formula>
    </cfRule>
    <cfRule type="cellIs" dxfId="295" priority="147" operator="equal">
      <formula>"Alta"</formula>
    </cfRule>
  </conditionalFormatting>
  <conditionalFormatting sqref="K12 K15 K18 K21 K24 K27 K30 K33 K36">
    <cfRule type="cellIs" dxfId="294" priority="221" operator="equal">
      <formula>"Muy Baja"</formula>
    </cfRule>
    <cfRule type="cellIs" dxfId="293" priority="220" operator="equal">
      <formula>"Baja"</formula>
    </cfRule>
    <cfRule type="cellIs" dxfId="292" priority="219" operator="equal">
      <formula>"Media"</formula>
    </cfRule>
    <cfRule type="cellIs" dxfId="291" priority="218" operator="equal">
      <formula>"Alta"</formula>
    </cfRule>
    <cfRule type="cellIs" dxfId="290" priority="217" operator="equal">
      <formula>"Muy Alta"</formula>
    </cfRule>
  </conditionalFormatting>
  <conditionalFormatting sqref="K39 K42 K45 K48 K51">
    <cfRule type="cellIs" dxfId="289" priority="168" operator="equal">
      <formula>"Baja"</formula>
    </cfRule>
    <cfRule type="cellIs" dxfId="288" priority="169" operator="equal">
      <formula>"Muy Baja"</formula>
    </cfRule>
    <cfRule type="cellIs" dxfId="287" priority="167" operator="equal">
      <formula>"Media"</formula>
    </cfRule>
    <cfRule type="cellIs" dxfId="286" priority="166" operator="equal">
      <formula>"Alta"</formula>
    </cfRule>
    <cfRule type="cellIs" dxfId="285" priority="165" operator="equal">
      <formula>"Muy Alta"</formula>
    </cfRule>
  </conditionalFormatting>
  <conditionalFormatting sqref="K54 K57 K60 K63 K66">
    <cfRule type="cellIs" dxfId="284" priority="116" operator="equal">
      <formula>"Baja"</formula>
    </cfRule>
    <cfRule type="cellIs" dxfId="283" priority="117" operator="equal">
      <formula>"Muy Baja"</formula>
    </cfRule>
    <cfRule type="cellIs" dxfId="282" priority="114" operator="equal">
      <formula>"Alta"</formula>
    </cfRule>
    <cfRule type="cellIs" dxfId="281" priority="98" operator="equal">
      <formula>"Muy Alta"</formula>
    </cfRule>
    <cfRule type="cellIs" dxfId="280" priority="99" operator="equal">
      <formula>"Alta"</formula>
    </cfRule>
    <cfRule type="cellIs" dxfId="279" priority="100" operator="equal">
      <formula>"Media"</formula>
    </cfRule>
    <cfRule type="cellIs" dxfId="278" priority="102" operator="equal">
      <formula>"Muy Baja"</formula>
    </cfRule>
    <cfRule type="cellIs" dxfId="277" priority="113" operator="equal">
      <formula>"Muy Alta"</formula>
    </cfRule>
    <cfRule type="cellIs" dxfId="276" priority="101" operator="equal">
      <formula>"Baja"</formula>
    </cfRule>
    <cfRule type="cellIs" dxfId="275" priority="115" operator="equal">
      <formula>"Media"</formula>
    </cfRule>
  </conditionalFormatting>
  <conditionalFormatting sqref="K54:K68">
    <cfRule type="expression" dxfId="274" priority="106">
      <formula>IF($K54="Improbable",1,0)</formula>
    </cfRule>
    <cfRule type="expression" dxfId="273" priority="105">
      <formula>IF($K54="Posible",1,0)</formula>
    </cfRule>
    <cfRule type="expression" dxfId="272" priority="104">
      <formula>IF($K54="Probable",1,0)</formula>
    </cfRule>
    <cfRule type="expression" dxfId="271" priority="107">
      <formula>IF($K54="Rara vez",1,0)</formula>
    </cfRule>
    <cfRule type="expression" dxfId="270" priority="103">
      <formula>IF($K54="Casi seguro",1,0)</formula>
    </cfRule>
  </conditionalFormatting>
  <conditionalFormatting sqref="N9">
    <cfRule type="cellIs" dxfId="269" priority="240" operator="equal">
      <formula>"Catastrófico"</formula>
    </cfRule>
    <cfRule type="cellIs" dxfId="268" priority="242" operator="equal">
      <formula>"Moderado"</formula>
    </cfRule>
    <cfRule type="cellIs" dxfId="267" priority="243" operator="equal">
      <formula>"Menor"</formula>
    </cfRule>
    <cfRule type="cellIs" dxfId="266" priority="244" operator="equal">
      <formula>"Leve"</formula>
    </cfRule>
    <cfRule type="cellIs" dxfId="265" priority="241" operator="equal">
      <formula>"Mayor"</formula>
    </cfRule>
  </conditionalFormatting>
  <conditionalFormatting sqref="N12 N15 N18 N21 N24 N27 N30 N33 N36 N39 N42 N45 N48 N51 N54 N57 N60 N63 N66">
    <cfRule type="cellIs" dxfId="264" priority="1" operator="equal">
      <formula>"Catastrófico"</formula>
    </cfRule>
    <cfRule type="cellIs" dxfId="263" priority="2" operator="equal">
      <formula>"Mayor"</formula>
    </cfRule>
    <cfRule type="cellIs" dxfId="262" priority="3" operator="equal">
      <formula>"Moderado"</formula>
    </cfRule>
    <cfRule type="cellIs" dxfId="261" priority="5" operator="equal">
      <formula>"Leve"</formula>
    </cfRule>
    <cfRule type="cellIs" dxfId="260" priority="4" operator="equal">
      <formula>"Menor"</formula>
    </cfRule>
  </conditionalFormatting>
  <conditionalFormatting sqref="P9">
    <cfRule type="cellIs" dxfId="259" priority="23" operator="equal">
      <formula>"Bajo"</formula>
    </cfRule>
    <cfRule type="cellIs" dxfId="258" priority="22" operator="equal">
      <formula>"Moderado"</formula>
    </cfRule>
    <cfRule type="cellIs" dxfId="257" priority="21" operator="equal">
      <formula>"Alto"</formula>
    </cfRule>
    <cfRule type="cellIs" dxfId="256" priority="20" operator="equal">
      <formula>"Extremo"</formula>
    </cfRule>
  </conditionalFormatting>
  <conditionalFormatting sqref="P12">
    <cfRule type="cellIs" dxfId="255" priority="18" operator="equal">
      <formula>"Moderado"</formula>
    </cfRule>
    <cfRule type="cellIs" dxfId="254" priority="17" operator="equal">
      <formula>"Alto"</formula>
    </cfRule>
    <cfRule type="cellIs" dxfId="253" priority="16" operator="equal">
      <formula>"Extremo"</formula>
    </cfRule>
    <cfRule type="cellIs" dxfId="252" priority="19" operator="equal">
      <formula>"Bajo"</formula>
    </cfRule>
  </conditionalFormatting>
  <conditionalFormatting sqref="P15 P18 P21">
    <cfRule type="cellIs" dxfId="251" priority="15" operator="equal">
      <formula>"Bajo"</formula>
    </cfRule>
    <cfRule type="cellIs" dxfId="250" priority="14" operator="equal">
      <formula>"Moderado"</formula>
    </cfRule>
    <cfRule type="cellIs" dxfId="249" priority="13" operator="equal">
      <formula>"Alto"</formula>
    </cfRule>
    <cfRule type="cellIs" dxfId="248" priority="12" operator="equal">
      <formula>"Extremo"</formula>
    </cfRule>
  </conditionalFormatting>
  <conditionalFormatting sqref="P24 P27 P30 P33 P36 P39 P42 P45 P48 P51 P54 P57 P60 P63 P66">
    <cfRule type="cellIs" dxfId="247" priority="11" operator="equal">
      <formula>"Bajo"</formula>
    </cfRule>
    <cfRule type="cellIs" dxfId="246" priority="10" operator="equal">
      <formula>"Moderado"</formula>
    </cfRule>
    <cfRule type="cellIs" dxfId="245" priority="9" operator="equal">
      <formula>"Alto"</formula>
    </cfRule>
    <cfRule type="cellIs" dxfId="244" priority="8" operator="equal">
      <formula>"Extremo"</formula>
    </cfRule>
  </conditionalFormatting>
  <conditionalFormatting sqref="Q9:V68">
    <cfRule type="expression" dxfId="243" priority="32">
      <formula>IF(OR($H9="Corrupción",$H9="Corrupción - LA/FT/FPADM",$H9="Corrupción en Trámites, OPAs y Consultas de Acceso a la Información Pública",$H9="Corrupción - Conflictos de Interés"),1,0)</formula>
    </cfRule>
  </conditionalFormatting>
  <dataValidations count="1">
    <dataValidation type="list" allowBlank="1" showInputMessage="1" showErrorMessage="1" sqref="J9:J68" xr:uid="{00000000-0002-0000-0100-000000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31496062992125984" footer="0.31496062992125984"/>
  <pageSetup scale="16"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ignoredErrors>
    <ignoredError sqref="Q9:S14" numberStoredAsText="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Listas!$C$2:$C$8</xm:f>
          </x14:formula1>
          <xm:sqref>I9:I68</xm:sqref>
        </x14:dataValidation>
        <x14:dataValidation type="list" allowBlank="1" showInputMessage="1" showErrorMessage="1" xr:uid="{00000000-0002-0000-0100-000002000000}">
          <x14:formula1>
            <xm:f>Listas!$A$2:$A$4</xm:f>
          </x14:formula1>
          <xm:sqref>D9:D68</xm:sqref>
        </x14:dataValidation>
        <x14:dataValidation type="list" allowBlank="1" showInputMessage="1" showErrorMessage="1" xr:uid="{00000000-0002-0000-0100-000003000000}">
          <x14:formula1>
            <xm:f>IF($G9&gt;0,TipoRiesgo,Listas!$R$2)</xm:f>
          </x14:formula1>
          <xm:sqref>H9:H68</xm:sqref>
        </x14:dataValidation>
        <x14:dataValidation type="list" allowBlank="1" showInputMessage="1" showErrorMessage="1" xr:uid="{00000000-0002-0000-0100-000004000000}">
          <x14:formula1>
            <xm:f>IF(OR($H9="",$H9="Corrupción",$H9="Corrupción en Trámites, OPAs y Consultas de Acceso a la Información Pública",$H9="Corrupción-LA/FT/FPADM ",$H9="Corrupción - Conflictos de Interés "),Listas!$AE$2,CriteriosImpacto)</xm:f>
          </x14:formula1>
          <xm:sqref>M9:M11 M27:M68</xm:sqref>
        </x14:dataValidation>
        <x14:dataValidation type="list" allowBlank="1" showInputMessage="1" showErrorMessage="1" xr:uid="{00000000-0002-0000-0100-000005000000}">
          <x14:formula1>
            <xm:f>IF(OR($H12="",$H12="Corrupción",$H12="Corrupción en Trámites, OPAs y Consultas de Acceso a la Información Pública",$H12="Corrupción-LA/FT/FPADM",$H12="Corrupción - Conflictos de Interés"),Listas!$AE$2,CriteriosImpacto)</xm:f>
          </x14:formula1>
          <xm:sqref>M12:M26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D18" sqref="D18:D20"/>
    </sheetView>
  </sheetViews>
  <sheetFormatPr baseColWidth="10" defaultColWidth="0" defaultRowHeight="13.8" zeroHeight="1" x14ac:dyDescent="0.45"/>
  <cols>
    <col min="1" max="1" width="4" style="15" bestFit="1" customWidth="1"/>
    <col min="2" max="3" width="18.89453125" style="15" customWidth="1"/>
    <col min="4" max="4" width="50.68359375" style="15" customWidth="1"/>
    <col min="5" max="5" width="30" style="15" customWidth="1"/>
    <col min="6" max="6" width="13.89453125" style="15" customWidth="1"/>
    <col min="7" max="7" width="20.3125" style="15" customWidth="1"/>
    <col min="8" max="8" width="14.5234375" style="15" customWidth="1"/>
    <col min="9" max="9" width="23.3125" style="15" customWidth="1"/>
    <col min="10" max="10" width="22.68359375" style="15" customWidth="1"/>
    <col min="11" max="11" width="14.68359375" style="15" customWidth="1"/>
    <col min="12" max="12" width="11.3125" style="15" customWidth="1"/>
    <col min="13" max="13" width="17.5234375" style="15" customWidth="1"/>
    <col min="14" max="14" width="17" style="15" customWidth="1"/>
    <col min="15" max="15" width="19.68359375" style="15" customWidth="1"/>
    <col min="16" max="16" width="16.3125" style="15" customWidth="1"/>
    <col min="17" max="17" width="15.3125" style="15" customWidth="1"/>
    <col min="18" max="18" width="11.68359375" style="15" customWidth="1"/>
    <col min="19" max="19" width="10.1015625" style="15" customWidth="1"/>
    <col min="20" max="20" width="13.5234375" style="15" customWidth="1"/>
    <col min="21" max="21" width="15.68359375" style="15" customWidth="1"/>
    <col min="22" max="23" width="10.41796875" style="15" customWidth="1"/>
    <col min="24" max="24" width="11.68359375" style="15" customWidth="1"/>
    <col min="25" max="25" width="13.5234375" style="9" customWidth="1"/>
    <col min="26" max="26" width="15.89453125" style="9" customWidth="1"/>
    <col min="27" max="27" width="6.1015625" style="9" customWidth="1"/>
    <col min="28" max="37" width="11.41796875" style="9" hidden="1" customWidth="1"/>
    <col min="38" max="16384" width="11.41796875" style="9" hidden="1"/>
  </cols>
  <sheetData>
    <row r="1" spans="1:37" ht="19.5" customHeight="1" x14ac:dyDescent="0.45">
      <c r="A1" s="146"/>
      <c r="B1" s="146"/>
      <c r="C1" s="136" t="s">
        <v>138</v>
      </c>
      <c r="D1" s="136"/>
      <c r="E1" s="136"/>
      <c r="F1" s="136"/>
      <c r="G1" s="136"/>
      <c r="H1" s="136"/>
      <c r="I1" s="136"/>
      <c r="J1" s="136"/>
      <c r="K1" s="136"/>
      <c r="L1" s="136"/>
      <c r="M1" s="136"/>
      <c r="N1" s="136"/>
      <c r="O1" s="136"/>
      <c r="P1" s="136"/>
      <c r="Q1" s="136"/>
      <c r="R1" s="136"/>
      <c r="S1" s="136"/>
      <c r="T1" s="136"/>
      <c r="U1" s="136"/>
      <c r="V1" s="136"/>
      <c r="W1" s="136"/>
      <c r="X1" s="143" t="s">
        <v>309</v>
      </c>
      <c r="Y1" s="144"/>
      <c r="Z1" s="145"/>
      <c r="AA1" s="8"/>
      <c r="AB1" s="8"/>
      <c r="AC1" s="8"/>
      <c r="AD1" s="8"/>
      <c r="AE1" s="8"/>
      <c r="AF1" s="8"/>
      <c r="AG1" s="8"/>
      <c r="AH1" s="8"/>
      <c r="AI1" s="8"/>
      <c r="AJ1" s="8"/>
      <c r="AK1" s="8"/>
    </row>
    <row r="2" spans="1:37" ht="19.5" customHeight="1" x14ac:dyDescent="0.45">
      <c r="A2" s="146"/>
      <c r="B2" s="146"/>
      <c r="C2" s="136"/>
      <c r="D2" s="136"/>
      <c r="E2" s="136"/>
      <c r="F2" s="136"/>
      <c r="G2" s="136"/>
      <c r="H2" s="136"/>
      <c r="I2" s="136"/>
      <c r="J2" s="136"/>
      <c r="K2" s="136"/>
      <c r="L2" s="136"/>
      <c r="M2" s="136"/>
      <c r="N2" s="136"/>
      <c r="O2" s="136"/>
      <c r="P2" s="136"/>
      <c r="Q2" s="136"/>
      <c r="R2" s="136"/>
      <c r="S2" s="136"/>
      <c r="T2" s="136"/>
      <c r="U2" s="136"/>
      <c r="V2" s="136"/>
      <c r="W2" s="136"/>
      <c r="X2" s="143" t="s">
        <v>310</v>
      </c>
      <c r="Y2" s="144"/>
      <c r="Z2" s="145"/>
      <c r="AA2" s="8"/>
      <c r="AB2" s="8"/>
      <c r="AC2" s="8"/>
      <c r="AD2" s="8"/>
      <c r="AE2" s="8"/>
      <c r="AF2" s="8"/>
      <c r="AG2" s="8"/>
      <c r="AH2" s="8"/>
      <c r="AI2" s="8"/>
      <c r="AJ2" s="8"/>
      <c r="AK2" s="8"/>
    </row>
    <row r="3" spans="1:37" ht="19.5" customHeight="1" x14ac:dyDescent="0.45">
      <c r="A3" s="146"/>
      <c r="B3" s="146"/>
      <c r="C3" s="136"/>
      <c r="D3" s="136"/>
      <c r="E3" s="136"/>
      <c r="F3" s="136"/>
      <c r="G3" s="136"/>
      <c r="H3" s="136"/>
      <c r="I3" s="136"/>
      <c r="J3" s="136"/>
      <c r="K3" s="136"/>
      <c r="L3" s="136"/>
      <c r="M3" s="136"/>
      <c r="N3" s="136"/>
      <c r="O3" s="136"/>
      <c r="P3" s="136"/>
      <c r="Q3" s="136"/>
      <c r="R3" s="136"/>
      <c r="S3" s="136"/>
      <c r="T3" s="136"/>
      <c r="U3" s="136"/>
      <c r="V3" s="136"/>
      <c r="W3" s="136"/>
      <c r="X3" s="143" t="s">
        <v>354</v>
      </c>
      <c r="Y3" s="144"/>
      <c r="Z3" s="145"/>
      <c r="AA3" s="8"/>
      <c r="AB3" s="8"/>
      <c r="AC3" s="8"/>
      <c r="AD3" s="8"/>
      <c r="AE3" s="8"/>
      <c r="AF3" s="8"/>
      <c r="AG3" s="8"/>
      <c r="AH3" s="8"/>
      <c r="AI3" s="8"/>
      <c r="AJ3" s="8"/>
      <c r="AK3" s="8"/>
    </row>
    <row r="4" spans="1:37" ht="19.5" customHeight="1" x14ac:dyDescent="0.45">
      <c r="A4" s="146"/>
      <c r="B4" s="146"/>
      <c r="C4" s="136"/>
      <c r="D4" s="136"/>
      <c r="E4" s="136"/>
      <c r="F4" s="136"/>
      <c r="G4" s="136"/>
      <c r="H4" s="136"/>
      <c r="I4" s="136"/>
      <c r="J4" s="136"/>
      <c r="K4" s="136"/>
      <c r="L4" s="136"/>
      <c r="M4" s="136"/>
      <c r="N4" s="136"/>
      <c r="O4" s="136"/>
      <c r="P4" s="136"/>
      <c r="Q4" s="136"/>
      <c r="R4" s="136"/>
      <c r="S4" s="136"/>
      <c r="T4" s="136"/>
      <c r="U4" s="136"/>
      <c r="V4" s="136"/>
      <c r="W4" s="136"/>
      <c r="X4" s="143" t="s">
        <v>367</v>
      </c>
      <c r="Y4" s="144"/>
      <c r="Z4" s="145"/>
      <c r="AA4" s="8"/>
      <c r="AB4" s="8"/>
      <c r="AC4" s="8"/>
      <c r="AD4" s="8"/>
      <c r="AE4" s="8"/>
      <c r="AF4" s="8"/>
      <c r="AG4" s="8"/>
      <c r="AH4" s="8"/>
      <c r="AI4" s="8"/>
      <c r="AJ4" s="8"/>
      <c r="AK4" s="8"/>
    </row>
    <row r="5" spans="1:37" x14ac:dyDescent="0.45">
      <c r="A5" s="10"/>
      <c r="B5" s="10"/>
      <c r="C5" s="10"/>
      <c r="D5" s="10"/>
      <c r="E5" s="10"/>
      <c r="F5" s="10"/>
      <c r="G5" s="10"/>
      <c r="H5" s="10"/>
      <c r="I5" s="10"/>
      <c r="J5" s="10"/>
      <c r="K5" s="10"/>
      <c r="L5" s="10"/>
      <c r="M5" s="10"/>
      <c r="N5" s="10"/>
      <c r="O5" s="10"/>
      <c r="P5" s="10"/>
      <c r="Q5" s="10"/>
      <c r="R5" s="10"/>
      <c r="S5" s="10"/>
      <c r="T5" s="10"/>
      <c r="U5" s="10"/>
      <c r="V5" s="10"/>
      <c r="W5" s="10"/>
      <c r="X5" s="10"/>
      <c r="Y5" s="8"/>
      <c r="Z5" s="8"/>
      <c r="AA5" s="8"/>
      <c r="AB5" s="8"/>
      <c r="AC5" s="8"/>
      <c r="AD5" s="8"/>
      <c r="AE5" s="8"/>
      <c r="AF5" s="8"/>
      <c r="AG5" s="8"/>
      <c r="AH5" s="8"/>
      <c r="AI5" s="8"/>
      <c r="AJ5" s="8"/>
      <c r="AK5" s="8"/>
    </row>
    <row r="6" spans="1:37" ht="25.2" customHeight="1" x14ac:dyDescent="0.45">
      <c r="A6" s="141" t="s">
        <v>88</v>
      </c>
      <c r="B6" s="141"/>
      <c r="C6" s="141"/>
      <c r="D6" s="141"/>
      <c r="E6" s="141"/>
      <c r="F6" s="141" t="s">
        <v>100</v>
      </c>
      <c r="G6" s="141"/>
      <c r="H6" s="141"/>
      <c r="I6" s="141"/>
      <c r="J6" s="141"/>
      <c r="K6" s="141"/>
      <c r="L6" s="141"/>
      <c r="M6" s="141"/>
      <c r="N6" s="141"/>
      <c r="O6" s="141"/>
      <c r="P6" s="141"/>
      <c r="Q6" s="141"/>
      <c r="R6" s="141"/>
      <c r="S6" s="141"/>
      <c r="T6" s="141"/>
      <c r="U6" s="141"/>
      <c r="V6" s="141"/>
      <c r="W6" s="141"/>
      <c r="X6" s="141"/>
      <c r="Y6" s="140" t="s">
        <v>120</v>
      </c>
      <c r="Z6" s="140" t="s">
        <v>5</v>
      </c>
      <c r="AA6" s="8"/>
      <c r="AB6" s="8"/>
      <c r="AC6" s="8"/>
      <c r="AD6" s="8"/>
      <c r="AE6" s="8"/>
      <c r="AF6" s="8"/>
      <c r="AG6" s="8"/>
      <c r="AH6" s="8"/>
      <c r="AI6" s="8"/>
      <c r="AJ6" s="8"/>
      <c r="AK6" s="8"/>
    </row>
    <row r="7" spans="1:37" ht="18" customHeight="1" x14ac:dyDescent="0.45">
      <c r="A7" s="148" t="s">
        <v>74</v>
      </c>
      <c r="B7" s="149" t="s">
        <v>28</v>
      </c>
      <c r="C7" s="149" t="s">
        <v>249</v>
      </c>
      <c r="D7" s="149" t="s">
        <v>1</v>
      </c>
      <c r="E7" s="149" t="s">
        <v>73</v>
      </c>
      <c r="F7" s="147" t="s">
        <v>106</v>
      </c>
      <c r="G7" s="147" t="s">
        <v>101</v>
      </c>
      <c r="H7" s="147" t="s">
        <v>102</v>
      </c>
      <c r="I7" s="147" t="s">
        <v>103</v>
      </c>
      <c r="J7" s="147" t="s">
        <v>104</v>
      </c>
      <c r="K7" s="147" t="s">
        <v>117</v>
      </c>
      <c r="L7" s="147" t="s">
        <v>105</v>
      </c>
      <c r="M7" s="147" t="s">
        <v>107</v>
      </c>
      <c r="N7" s="147" t="s">
        <v>108</v>
      </c>
      <c r="O7" s="147" t="s">
        <v>118</v>
      </c>
      <c r="P7" s="147" t="s">
        <v>109</v>
      </c>
      <c r="Q7" s="147" t="s">
        <v>110</v>
      </c>
      <c r="R7" s="147" t="s">
        <v>111</v>
      </c>
      <c r="S7" s="147" t="s">
        <v>112</v>
      </c>
      <c r="T7" s="147" t="s">
        <v>113</v>
      </c>
      <c r="U7" s="147" t="s">
        <v>119</v>
      </c>
      <c r="V7" s="147" t="s">
        <v>114</v>
      </c>
      <c r="W7" s="147" t="s">
        <v>115</v>
      </c>
      <c r="X7" s="147" t="s">
        <v>116</v>
      </c>
      <c r="Y7" s="140"/>
      <c r="Z7" s="140"/>
      <c r="AA7" s="8"/>
      <c r="AB7" s="8"/>
      <c r="AC7" s="8"/>
      <c r="AD7" s="8"/>
      <c r="AE7" s="8"/>
      <c r="AF7" s="8"/>
      <c r="AG7" s="8"/>
      <c r="AH7" s="8"/>
      <c r="AI7" s="8"/>
      <c r="AJ7" s="8"/>
      <c r="AK7" s="8"/>
    </row>
    <row r="8" spans="1:37" ht="35.25" customHeight="1" x14ac:dyDescent="0.45">
      <c r="A8" s="148"/>
      <c r="B8" s="149"/>
      <c r="C8" s="149"/>
      <c r="D8" s="149"/>
      <c r="E8" s="149"/>
      <c r="F8" s="147"/>
      <c r="G8" s="147"/>
      <c r="H8" s="147"/>
      <c r="I8" s="147"/>
      <c r="J8" s="147"/>
      <c r="K8" s="147"/>
      <c r="L8" s="147"/>
      <c r="M8" s="147"/>
      <c r="N8" s="147"/>
      <c r="O8" s="147"/>
      <c r="P8" s="147"/>
      <c r="Q8" s="147"/>
      <c r="R8" s="147"/>
      <c r="S8" s="147"/>
      <c r="T8" s="147"/>
      <c r="U8" s="147"/>
      <c r="V8" s="147"/>
      <c r="W8" s="147"/>
      <c r="X8" s="147"/>
      <c r="Y8" s="140"/>
      <c r="Z8" s="140"/>
      <c r="AA8" s="12"/>
      <c r="AB8" s="12"/>
      <c r="AC8" s="12"/>
      <c r="AD8" s="12"/>
      <c r="AE8" s="12"/>
      <c r="AF8" s="12"/>
      <c r="AG8" s="12"/>
      <c r="AH8" s="12"/>
      <c r="AI8" s="12"/>
      <c r="AJ8" s="12"/>
      <c r="AK8" s="12"/>
    </row>
    <row r="9" spans="1:37" ht="16.5" customHeight="1" x14ac:dyDescent="0.45">
      <c r="A9" s="142">
        <v>1</v>
      </c>
      <c r="B9" s="13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3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3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3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05"/>
      <c r="G9" s="105"/>
      <c r="H9" s="105"/>
      <c r="I9" s="105"/>
      <c r="J9" s="105"/>
      <c r="K9" s="105"/>
      <c r="L9" s="105"/>
      <c r="M9" s="105"/>
      <c r="N9" s="105"/>
      <c r="O9" s="105"/>
      <c r="P9" s="105"/>
      <c r="Q9" s="105"/>
      <c r="R9" s="105"/>
      <c r="S9" s="105"/>
      <c r="T9" s="105"/>
      <c r="U9" s="105"/>
      <c r="V9" s="105"/>
      <c r="W9" s="105"/>
      <c r="X9" s="105"/>
      <c r="Y9" s="113" t="str">
        <f>IF(OR(E9="",E9="No Aplica"),"",COUNTIF(F9:X11,"SI"))</f>
        <v/>
      </c>
      <c r="Z9" s="108"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3"/>
      <c r="AB9" s="13"/>
      <c r="AC9" s="13"/>
      <c r="AD9" s="13"/>
      <c r="AE9" s="13"/>
      <c r="AF9" s="13"/>
      <c r="AG9" s="13"/>
      <c r="AH9" s="13"/>
      <c r="AI9" s="13"/>
      <c r="AJ9" s="13"/>
      <c r="AK9" s="13"/>
    </row>
    <row r="10" spans="1:37" x14ac:dyDescent="0.45">
      <c r="A10" s="142"/>
      <c r="B10" s="135"/>
      <c r="C10" s="138"/>
      <c r="D10" s="138"/>
      <c r="E10" s="138"/>
      <c r="F10" s="106"/>
      <c r="G10" s="106"/>
      <c r="H10" s="106"/>
      <c r="I10" s="106"/>
      <c r="J10" s="106"/>
      <c r="K10" s="106"/>
      <c r="L10" s="106"/>
      <c r="M10" s="106"/>
      <c r="N10" s="106"/>
      <c r="O10" s="106"/>
      <c r="P10" s="106"/>
      <c r="Q10" s="106"/>
      <c r="R10" s="106"/>
      <c r="S10" s="106"/>
      <c r="T10" s="106"/>
      <c r="U10" s="106"/>
      <c r="V10" s="106"/>
      <c r="W10" s="106"/>
      <c r="X10" s="106"/>
      <c r="Y10" s="113"/>
      <c r="Z10" s="108"/>
      <c r="AA10" s="8"/>
      <c r="AB10" s="8"/>
      <c r="AC10" s="8"/>
      <c r="AD10" s="8"/>
      <c r="AE10" s="8"/>
      <c r="AF10" s="8"/>
      <c r="AG10" s="8"/>
      <c r="AH10" s="8"/>
      <c r="AI10" s="8"/>
      <c r="AJ10" s="8"/>
      <c r="AK10" s="8"/>
    </row>
    <row r="11" spans="1:37" x14ac:dyDescent="0.45">
      <c r="A11" s="142"/>
      <c r="B11" s="135"/>
      <c r="C11" s="139"/>
      <c r="D11" s="139"/>
      <c r="E11" s="139"/>
      <c r="F11" s="107"/>
      <c r="G11" s="107"/>
      <c r="H11" s="107"/>
      <c r="I11" s="107"/>
      <c r="J11" s="107"/>
      <c r="K11" s="107"/>
      <c r="L11" s="107"/>
      <c r="M11" s="107"/>
      <c r="N11" s="107"/>
      <c r="O11" s="107"/>
      <c r="P11" s="107"/>
      <c r="Q11" s="107"/>
      <c r="R11" s="107"/>
      <c r="S11" s="107"/>
      <c r="T11" s="107"/>
      <c r="U11" s="107"/>
      <c r="V11" s="107"/>
      <c r="W11" s="107"/>
      <c r="X11" s="107"/>
      <c r="Y11" s="113"/>
      <c r="Z11" s="108"/>
      <c r="AA11" s="8"/>
      <c r="AB11" s="8"/>
      <c r="AC11" s="8"/>
      <c r="AD11" s="8"/>
      <c r="AE11" s="8"/>
      <c r="AF11" s="8"/>
      <c r="AG11" s="8"/>
      <c r="AH11" s="8"/>
      <c r="AI11" s="8"/>
      <c r="AJ11" s="8"/>
      <c r="AK11" s="8"/>
    </row>
    <row r="12" spans="1:37" ht="16.5" customHeight="1" x14ac:dyDescent="0.45">
      <c r="A12" s="142">
        <v>2</v>
      </c>
      <c r="B12" s="13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3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3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05"/>
      <c r="G12" s="105"/>
      <c r="H12" s="105"/>
      <c r="I12" s="105"/>
      <c r="J12" s="105"/>
      <c r="K12" s="105"/>
      <c r="L12" s="105"/>
      <c r="M12" s="105"/>
      <c r="N12" s="105"/>
      <c r="O12" s="105"/>
      <c r="P12" s="105"/>
      <c r="Q12" s="105"/>
      <c r="R12" s="105"/>
      <c r="S12" s="105"/>
      <c r="T12" s="105"/>
      <c r="U12" s="105"/>
      <c r="V12" s="105"/>
      <c r="W12" s="105"/>
      <c r="X12" s="105"/>
      <c r="Y12" s="113" t="str">
        <f t="shared" ref="Y12" si="0">IF(OR(E12="",E12="No Aplica"),"",COUNTIF(F12:X14,"SI"))</f>
        <v/>
      </c>
      <c r="Z12" s="108"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8"/>
      <c r="AB12" s="8"/>
      <c r="AC12" s="8"/>
      <c r="AD12" s="8"/>
      <c r="AE12" s="8"/>
      <c r="AF12" s="8"/>
      <c r="AG12" s="8"/>
      <c r="AH12" s="8"/>
      <c r="AI12" s="8"/>
      <c r="AJ12" s="8"/>
      <c r="AK12" s="8"/>
    </row>
    <row r="13" spans="1:37" x14ac:dyDescent="0.45">
      <c r="A13" s="142"/>
      <c r="B13" s="135"/>
      <c r="C13" s="138"/>
      <c r="D13" s="138"/>
      <c r="E13" s="138"/>
      <c r="F13" s="106"/>
      <c r="G13" s="106"/>
      <c r="H13" s="106"/>
      <c r="I13" s="106"/>
      <c r="J13" s="106"/>
      <c r="K13" s="106"/>
      <c r="L13" s="106"/>
      <c r="M13" s="106"/>
      <c r="N13" s="106"/>
      <c r="O13" s="106"/>
      <c r="P13" s="106"/>
      <c r="Q13" s="106"/>
      <c r="R13" s="106"/>
      <c r="S13" s="106"/>
      <c r="T13" s="106"/>
      <c r="U13" s="106"/>
      <c r="V13" s="106"/>
      <c r="W13" s="106"/>
      <c r="X13" s="106"/>
      <c r="Y13" s="113"/>
      <c r="Z13" s="108"/>
      <c r="AA13" s="8"/>
      <c r="AB13" s="8"/>
      <c r="AC13" s="8"/>
      <c r="AD13" s="8"/>
      <c r="AE13" s="8"/>
      <c r="AF13" s="8"/>
      <c r="AG13" s="8"/>
      <c r="AH13" s="8"/>
      <c r="AI13" s="8"/>
      <c r="AJ13" s="8"/>
      <c r="AK13" s="8"/>
    </row>
    <row r="14" spans="1:37" x14ac:dyDescent="0.45">
      <c r="A14" s="142"/>
      <c r="B14" s="135"/>
      <c r="C14" s="139"/>
      <c r="D14" s="139"/>
      <c r="E14" s="139"/>
      <c r="F14" s="107"/>
      <c r="G14" s="107"/>
      <c r="H14" s="107"/>
      <c r="I14" s="107"/>
      <c r="J14" s="107"/>
      <c r="K14" s="107"/>
      <c r="L14" s="107"/>
      <c r="M14" s="107"/>
      <c r="N14" s="107"/>
      <c r="O14" s="107"/>
      <c r="P14" s="107"/>
      <c r="Q14" s="107"/>
      <c r="R14" s="107"/>
      <c r="S14" s="107"/>
      <c r="T14" s="107"/>
      <c r="U14" s="107"/>
      <c r="V14" s="107"/>
      <c r="W14" s="107"/>
      <c r="X14" s="107"/>
      <c r="Y14" s="113"/>
      <c r="Z14" s="108"/>
      <c r="AA14" s="8"/>
      <c r="AB14" s="8"/>
      <c r="AC14" s="8"/>
      <c r="AD14" s="8"/>
      <c r="AE14" s="8"/>
      <c r="AF14" s="8"/>
      <c r="AG14" s="8"/>
      <c r="AH14" s="8"/>
      <c r="AI14" s="8"/>
      <c r="AJ14" s="8"/>
      <c r="AK14" s="8"/>
    </row>
    <row r="15" spans="1:37" ht="16.5" customHeight="1" x14ac:dyDescent="0.45">
      <c r="A15" s="142">
        <v>3</v>
      </c>
      <c r="B15" s="13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3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13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13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105"/>
      <c r="G15" s="105"/>
      <c r="H15" s="105"/>
      <c r="I15" s="105"/>
      <c r="J15" s="105"/>
      <c r="K15" s="105"/>
      <c r="L15" s="105"/>
      <c r="M15" s="105"/>
      <c r="N15" s="105"/>
      <c r="O15" s="105"/>
      <c r="P15" s="105"/>
      <c r="Q15" s="105"/>
      <c r="R15" s="105"/>
      <c r="S15" s="105"/>
      <c r="T15" s="105"/>
      <c r="U15" s="105"/>
      <c r="V15" s="105"/>
      <c r="W15" s="105"/>
      <c r="X15" s="105"/>
      <c r="Y15" s="113" t="str">
        <f t="shared" ref="Y15" si="1">IF(OR(E15="",E15="No Aplica"),"",COUNTIF(F15:X17,"SI"))</f>
        <v/>
      </c>
      <c r="Z15" s="108"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8"/>
      <c r="AB15" s="8"/>
      <c r="AC15" s="8"/>
      <c r="AD15" s="8"/>
      <c r="AE15" s="8"/>
      <c r="AF15" s="8"/>
      <c r="AG15" s="8"/>
      <c r="AH15" s="8"/>
      <c r="AI15" s="8"/>
      <c r="AJ15" s="8"/>
      <c r="AK15" s="8"/>
    </row>
    <row r="16" spans="1:37" x14ac:dyDescent="0.45">
      <c r="A16" s="142"/>
      <c r="B16" s="135"/>
      <c r="C16" s="138"/>
      <c r="D16" s="138"/>
      <c r="E16" s="138"/>
      <c r="F16" s="106"/>
      <c r="G16" s="106"/>
      <c r="H16" s="106"/>
      <c r="I16" s="106"/>
      <c r="J16" s="106"/>
      <c r="K16" s="106"/>
      <c r="L16" s="106"/>
      <c r="M16" s="106"/>
      <c r="N16" s="106"/>
      <c r="O16" s="106"/>
      <c r="P16" s="106"/>
      <c r="Q16" s="106"/>
      <c r="R16" s="106"/>
      <c r="S16" s="106"/>
      <c r="T16" s="106"/>
      <c r="U16" s="106"/>
      <c r="V16" s="106"/>
      <c r="W16" s="106"/>
      <c r="X16" s="106"/>
      <c r="Y16" s="113"/>
      <c r="Z16" s="108"/>
      <c r="AA16" s="8"/>
      <c r="AB16" s="8"/>
      <c r="AC16" s="8"/>
      <c r="AD16" s="8"/>
      <c r="AE16" s="8"/>
      <c r="AF16" s="8"/>
      <c r="AG16" s="8"/>
      <c r="AH16" s="8"/>
      <c r="AI16" s="8"/>
      <c r="AJ16" s="8"/>
      <c r="AK16" s="8"/>
    </row>
    <row r="17" spans="1:37" x14ac:dyDescent="0.45">
      <c r="A17" s="142"/>
      <c r="B17" s="135"/>
      <c r="C17" s="139"/>
      <c r="D17" s="139"/>
      <c r="E17" s="139"/>
      <c r="F17" s="107"/>
      <c r="G17" s="107"/>
      <c r="H17" s="107"/>
      <c r="I17" s="107"/>
      <c r="J17" s="107"/>
      <c r="K17" s="107"/>
      <c r="L17" s="107"/>
      <c r="M17" s="107"/>
      <c r="N17" s="107"/>
      <c r="O17" s="107"/>
      <c r="P17" s="107"/>
      <c r="Q17" s="107"/>
      <c r="R17" s="107"/>
      <c r="S17" s="107"/>
      <c r="T17" s="107"/>
      <c r="U17" s="107"/>
      <c r="V17" s="107"/>
      <c r="W17" s="107"/>
      <c r="X17" s="107"/>
      <c r="Y17" s="113"/>
      <c r="Z17" s="108"/>
      <c r="AA17" s="8"/>
      <c r="AB17" s="8"/>
      <c r="AC17" s="8"/>
      <c r="AD17" s="8"/>
      <c r="AE17" s="8"/>
      <c r="AF17" s="8"/>
      <c r="AG17" s="8"/>
      <c r="AH17" s="8"/>
      <c r="AI17" s="8"/>
      <c r="AJ17" s="8"/>
      <c r="AK17" s="8"/>
    </row>
    <row r="18" spans="1:37" ht="34.950000000000003" customHeight="1" x14ac:dyDescent="0.45">
      <c r="A18" s="142">
        <v>4</v>
      </c>
      <c r="B18" s="13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Conocimiento del Riesgo y Efectos del Cambio Climático</v>
      </c>
      <c r="C18" s="13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Antes, durante o después de la elaboración del concepto técnico de licencias urbanísticas.</v>
      </c>
      <c r="D18" s="13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E18" s="13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F18" s="105" t="s">
        <v>97</v>
      </c>
      <c r="G18" s="105" t="s">
        <v>98</v>
      </c>
      <c r="H18" s="105" t="s">
        <v>97</v>
      </c>
      <c r="I18" s="105" t="s">
        <v>97</v>
      </c>
      <c r="J18" s="105" t="s">
        <v>97</v>
      </c>
      <c r="K18" s="105" t="s">
        <v>98</v>
      </c>
      <c r="L18" s="105" t="s">
        <v>98</v>
      </c>
      <c r="M18" s="105" t="s">
        <v>97</v>
      </c>
      <c r="N18" s="105" t="s">
        <v>98</v>
      </c>
      <c r="O18" s="105" t="s">
        <v>97</v>
      </c>
      <c r="P18" s="105" t="s">
        <v>97</v>
      </c>
      <c r="Q18" s="105" t="s">
        <v>97</v>
      </c>
      <c r="R18" s="105" t="s">
        <v>98</v>
      </c>
      <c r="S18" s="105" t="s">
        <v>97</v>
      </c>
      <c r="T18" s="105" t="s">
        <v>97</v>
      </c>
      <c r="U18" s="105" t="s">
        <v>97</v>
      </c>
      <c r="V18" s="105" t="s">
        <v>98</v>
      </c>
      <c r="W18" s="105" t="s">
        <v>98</v>
      </c>
      <c r="X18" s="105" t="s">
        <v>98</v>
      </c>
      <c r="Y18" s="113">
        <f t="shared" ref="Y18" si="2">IF(OR(E18="",E18="No Aplica"),"",COUNTIF(F18:X20,"SI"))</f>
        <v>11</v>
      </c>
      <c r="Z18" s="108"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Catastrófico</v>
      </c>
      <c r="AA18" s="8"/>
      <c r="AB18" s="8"/>
      <c r="AC18" s="8"/>
      <c r="AD18" s="8"/>
      <c r="AE18" s="8"/>
      <c r="AF18" s="8"/>
      <c r="AG18" s="8"/>
      <c r="AH18" s="8"/>
      <c r="AI18" s="8"/>
      <c r="AJ18" s="8"/>
      <c r="AK18" s="8"/>
    </row>
    <row r="19" spans="1:37" ht="34.950000000000003" customHeight="1" x14ac:dyDescent="0.45">
      <c r="A19" s="142"/>
      <c r="B19" s="135"/>
      <c r="C19" s="138"/>
      <c r="D19" s="138"/>
      <c r="E19" s="138"/>
      <c r="F19" s="106"/>
      <c r="G19" s="106"/>
      <c r="H19" s="106"/>
      <c r="I19" s="106"/>
      <c r="J19" s="106"/>
      <c r="K19" s="106"/>
      <c r="L19" s="106"/>
      <c r="M19" s="106"/>
      <c r="N19" s="106"/>
      <c r="O19" s="106"/>
      <c r="P19" s="106"/>
      <c r="Q19" s="106"/>
      <c r="R19" s="106"/>
      <c r="S19" s="106"/>
      <c r="T19" s="106"/>
      <c r="U19" s="106"/>
      <c r="V19" s="106"/>
      <c r="W19" s="106"/>
      <c r="X19" s="106"/>
      <c r="Y19" s="113"/>
      <c r="Z19" s="108"/>
      <c r="AA19" s="8"/>
      <c r="AB19" s="8"/>
      <c r="AC19" s="8"/>
      <c r="AD19" s="8"/>
      <c r="AE19" s="8"/>
      <c r="AF19" s="8"/>
      <c r="AG19" s="8"/>
      <c r="AH19" s="8"/>
      <c r="AI19" s="8"/>
      <c r="AJ19" s="8"/>
      <c r="AK19" s="8"/>
    </row>
    <row r="20" spans="1:37" ht="34.950000000000003" customHeight="1" x14ac:dyDescent="0.45">
      <c r="A20" s="142"/>
      <c r="B20" s="135"/>
      <c r="C20" s="139"/>
      <c r="D20" s="139"/>
      <c r="E20" s="139"/>
      <c r="F20" s="107"/>
      <c r="G20" s="107"/>
      <c r="H20" s="107"/>
      <c r="I20" s="107"/>
      <c r="J20" s="107"/>
      <c r="K20" s="107"/>
      <c r="L20" s="107"/>
      <c r="M20" s="107"/>
      <c r="N20" s="107"/>
      <c r="O20" s="107"/>
      <c r="P20" s="107"/>
      <c r="Q20" s="107"/>
      <c r="R20" s="107"/>
      <c r="S20" s="107"/>
      <c r="T20" s="107"/>
      <c r="U20" s="107"/>
      <c r="V20" s="107"/>
      <c r="W20" s="107"/>
      <c r="X20" s="107"/>
      <c r="Y20" s="113"/>
      <c r="Z20" s="108"/>
      <c r="AA20" s="8"/>
      <c r="AB20" s="8"/>
      <c r="AC20" s="8"/>
      <c r="AD20" s="8"/>
      <c r="AE20" s="8"/>
      <c r="AF20" s="8"/>
      <c r="AG20" s="8"/>
      <c r="AH20" s="8"/>
      <c r="AI20" s="8"/>
      <c r="AJ20" s="8"/>
      <c r="AK20" s="8"/>
    </row>
    <row r="21" spans="1:37" ht="16.5" customHeight="1" x14ac:dyDescent="0.45">
      <c r="A21" s="142">
        <v>5</v>
      </c>
      <c r="B21" s="13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3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13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13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105"/>
      <c r="G21" s="105"/>
      <c r="H21" s="105"/>
      <c r="I21" s="105"/>
      <c r="J21" s="105"/>
      <c r="K21" s="105"/>
      <c r="L21" s="105"/>
      <c r="M21" s="105"/>
      <c r="N21" s="105"/>
      <c r="O21" s="105"/>
      <c r="P21" s="105"/>
      <c r="Q21" s="105"/>
      <c r="R21" s="105"/>
      <c r="S21" s="105"/>
      <c r="T21" s="105"/>
      <c r="U21" s="105"/>
      <c r="V21" s="105"/>
      <c r="W21" s="105"/>
      <c r="X21" s="105"/>
      <c r="Y21" s="113" t="str">
        <f t="shared" ref="Y21" si="3">IF(OR(E21="",E21="No Aplica"),"",COUNTIF(F21:X23,"SI"))</f>
        <v/>
      </c>
      <c r="Z21" s="108"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8"/>
      <c r="AB21" s="8"/>
      <c r="AC21" s="8"/>
      <c r="AD21" s="8"/>
      <c r="AE21" s="8"/>
      <c r="AF21" s="8"/>
      <c r="AG21" s="8"/>
      <c r="AH21" s="8"/>
      <c r="AI21" s="8"/>
      <c r="AJ21" s="8"/>
      <c r="AK21" s="8"/>
    </row>
    <row r="22" spans="1:37" x14ac:dyDescent="0.45">
      <c r="A22" s="142"/>
      <c r="B22" s="135"/>
      <c r="C22" s="138"/>
      <c r="D22" s="138"/>
      <c r="E22" s="138"/>
      <c r="F22" s="106"/>
      <c r="G22" s="106"/>
      <c r="H22" s="106"/>
      <c r="I22" s="106"/>
      <c r="J22" s="106"/>
      <c r="K22" s="106"/>
      <c r="L22" s="106"/>
      <c r="M22" s="106"/>
      <c r="N22" s="106"/>
      <c r="O22" s="106"/>
      <c r="P22" s="106"/>
      <c r="Q22" s="106"/>
      <c r="R22" s="106"/>
      <c r="S22" s="106"/>
      <c r="T22" s="106"/>
      <c r="U22" s="106"/>
      <c r="V22" s="106"/>
      <c r="W22" s="106"/>
      <c r="X22" s="106"/>
      <c r="Y22" s="113"/>
      <c r="Z22" s="108"/>
      <c r="AA22" s="8"/>
      <c r="AB22" s="8"/>
      <c r="AC22" s="8"/>
      <c r="AD22" s="8"/>
      <c r="AE22" s="8"/>
      <c r="AF22" s="8"/>
      <c r="AG22" s="8"/>
      <c r="AH22" s="8"/>
      <c r="AI22" s="8"/>
      <c r="AJ22" s="8"/>
      <c r="AK22" s="8"/>
    </row>
    <row r="23" spans="1:37" x14ac:dyDescent="0.45">
      <c r="A23" s="142"/>
      <c r="B23" s="135"/>
      <c r="C23" s="139"/>
      <c r="D23" s="139"/>
      <c r="E23" s="139"/>
      <c r="F23" s="107"/>
      <c r="G23" s="107"/>
      <c r="H23" s="107"/>
      <c r="I23" s="107"/>
      <c r="J23" s="107"/>
      <c r="K23" s="107"/>
      <c r="L23" s="107"/>
      <c r="M23" s="107"/>
      <c r="N23" s="107"/>
      <c r="O23" s="107"/>
      <c r="P23" s="107"/>
      <c r="Q23" s="107"/>
      <c r="R23" s="107"/>
      <c r="S23" s="107"/>
      <c r="T23" s="107"/>
      <c r="U23" s="107"/>
      <c r="V23" s="107"/>
      <c r="W23" s="107"/>
      <c r="X23" s="107"/>
      <c r="Y23" s="113"/>
      <c r="Z23" s="108"/>
      <c r="AA23" s="8"/>
      <c r="AB23" s="8"/>
      <c r="AC23" s="8"/>
      <c r="AD23" s="8"/>
      <c r="AE23" s="8"/>
      <c r="AF23" s="8"/>
      <c r="AG23" s="8"/>
      <c r="AH23" s="8"/>
      <c r="AI23" s="8"/>
      <c r="AJ23" s="8"/>
      <c r="AK23" s="8"/>
    </row>
    <row r="24" spans="1:37" ht="16.5" customHeight="1" x14ac:dyDescent="0.45">
      <c r="A24" s="142">
        <v>6</v>
      </c>
      <c r="B24" s="13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3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13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13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105"/>
      <c r="G24" s="105"/>
      <c r="H24" s="105"/>
      <c r="I24" s="105"/>
      <c r="J24" s="105"/>
      <c r="K24" s="105"/>
      <c r="L24" s="105"/>
      <c r="M24" s="105"/>
      <c r="N24" s="105"/>
      <c r="O24" s="105"/>
      <c r="P24" s="105"/>
      <c r="Q24" s="105"/>
      <c r="R24" s="105"/>
      <c r="S24" s="105"/>
      <c r="T24" s="105"/>
      <c r="U24" s="105"/>
      <c r="V24" s="105"/>
      <c r="W24" s="105"/>
      <c r="X24" s="105"/>
      <c r="Y24" s="113" t="str">
        <f t="shared" ref="Y24" si="4">IF(OR(E24="",E24="No Aplica"),"",COUNTIF(F24:X26,"SI"))</f>
        <v/>
      </c>
      <c r="Z24" s="108"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8"/>
      <c r="AB24" s="8"/>
      <c r="AC24" s="8"/>
      <c r="AD24" s="8"/>
      <c r="AE24" s="8"/>
      <c r="AF24" s="8"/>
      <c r="AG24" s="8"/>
      <c r="AH24" s="8"/>
      <c r="AI24" s="8"/>
      <c r="AJ24" s="8"/>
      <c r="AK24" s="8"/>
    </row>
    <row r="25" spans="1:37" x14ac:dyDescent="0.45">
      <c r="A25" s="142"/>
      <c r="B25" s="135"/>
      <c r="C25" s="138"/>
      <c r="D25" s="138"/>
      <c r="E25" s="138"/>
      <c r="F25" s="106"/>
      <c r="G25" s="106"/>
      <c r="H25" s="106"/>
      <c r="I25" s="106"/>
      <c r="J25" s="106"/>
      <c r="K25" s="106"/>
      <c r="L25" s="106"/>
      <c r="M25" s="106"/>
      <c r="N25" s="106"/>
      <c r="O25" s="106"/>
      <c r="P25" s="106"/>
      <c r="Q25" s="106"/>
      <c r="R25" s="106"/>
      <c r="S25" s="106"/>
      <c r="T25" s="106"/>
      <c r="U25" s="106"/>
      <c r="V25" s="106"/>
      <c r="W25" s="106"/>
      <c r="X25" s="106"/>
      <c r="Y25" s="113"/>
      <c r="Z25" s="108"/>
      <c r="AA25" s="8"/>
      <c r="AB25" s="8"/>
      <c r="AC25" s="8"/>
      <c r="AD25" s="8"/>
      <c r="AE25" s="8"/>
      <c r="AF25" s="8"/>
      <c r="AG25" s="8"/>
      <c r="AH25" s="8"/>
      <c r="AI25" s="8"/>
      <c r="AJ25" s="8"/>
      <c r="AK25" s="8"/>
    </row>
    <row r="26" spans="1:37" x14ac:dyDescent="0.45">
      <c r="A26" s="142"/>
      <c r="B26" s="135"/>
      <c r="C26" s="139"/>
      <c r="D26" s="139"/>
      <c r="E26" s="139"/>
      <c r="F26" s="107"/>
      <c r="G26" s="107"/>
      <c r="H26" s="107"/>
      <c r="I26" s="107"/>
      <c r="J26" s="107"/>
      <c r="K26" s="107"/>
      <c r="L26" s="107"/>
      <c r="M26" s="107"/>
      <c r="N26" s="107"/>
      <c r="O26" s="107"/>
      <c r="P26" s="107"/>
      <c r="Q26" s="107"/>
      <c r="R26" s="107"/>
      <c r="S26" s="107"/>
      <c r="T26" s="107"/>
      <c r="U26" s="107"/>
      <c r="V26" s="107"/>
      <c r="W26" s="107"/>
      <c r="X26" s="107"/>
      <c r="Y26" s="113"/>
      <c r="Z26" s="108"/>
      <c r="AA26" s="8"/>
      <c r="AB26" s="8"/>
      <c r="AC26" s="8"/>
      <c r="AD26" s="8"/>
      <c r="AE26" s="8"/>
      <c r="AF26" s="8"/>
      <c r="AG26" s="8"/>
      <c r="AH26" s="8"/>
      <c r="AI26" s="8"/>
      <c r="AJ26" s="8"/>
      <c r="AK26" s="8"/>
    </row>
    <row r="27" spans="1:37" ht="16.5" customHeight="1" x14ac:dyDescent="0.45">
      <c r="A27" s="142">
        <v>7</v>
      </c>
      <c r="B27" s="13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13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No aplica</v>
      </c>
      <c r="D27" s="13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E27" s="13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F27" s="105"/>
      <c r="G27" s="105"/>
      <c r="H27" s="105"/>
      <c r="I27" s="105"/>
      <c r="J27" s="105"/>
      <c r="K27" s="105"/>
      <c r="L27" s="105"/>
      <c r="M27" s="105"/>
      <c r="N27" s="105"/>
      <c r="O27" s="105"/>
      <c r="P27" s="105"/>
      <c r="Q27" s="105"/>
      <c r="R27" s="105"/>
      <c r="S27" s="105"/>
      <c r="T27" s="105"/>
      <c r="U27" s="105"/>
      <c r="V27" s="105"/>
      <c r="W27" s="105"/>
      <c r="X27" s="105"/>
      <c r="Y27" s="113" t="str">
        <f t="shared" ref="Y27" si="5">IF(OR(E27="",E27="No Aplica"),"",COUNTIF(F27:X29,"SI"))</f>
        <v/>
      </c>
      <c r="Z27" s="108"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8"/>
      <c r="AB27" s="8"/>
      <c r="AC27" s="8"/>
      <c r="AD27" s="8"/>
      <c r="AE27" s="8"/>
      <c r="AF27" s="8"/>
      <c r="AG27" s="8"/>
      <c r="AH27" s="8"/>
      <c r="AI27" s="8"/>
      <c r="AJ27" s="8"/>
      <c r="AK27" s="8"/>
    </row>
    <row r="28" spans="1:37" x14ac:dyDescent="0.45">
      <c r="A28" s="142"/>
      <c r="B28" s="135"/>
      <c r="C28" s="138"/>
      <c r="D28" s="138"/>
      <c r="E28" s="138"/>
      <c r="F28" s="106"/>
      <c r="G28" s="106"/>
      <c r="H28" s="106"/>
      <c r="I28" s="106"/>
      <c r="J28" s="106"/>
      <c r="K28" s="106"/>
      <c r="L28" s="106"/>
      <c r="M28" s="106"/>
      <c r="N28" s="106"/>
      <c r="O28" s="106"/>
      <c r="P28" s="106"/>
      <c r="Q28" s="106"/>
      <c r="R28" s="106"/>
      <c r="S28" s="106"/>
      <c r="T28" s="106"/>
      <c r="U28" s="106"/>
      <c r="V28" s="106"/>
      <c r="W28" s="106"/>
      <c r="X28" s="106"/>
      <c r="Y28" s="113"/>
      <c r="Z28" s="108"/>
      <c r="AA28" s="8"/>
      <c r="AB28" s="8"/>
      <c r="AC28" s="8"/>
      <c r="AD28" s="8"/>
      <c r="AE28" s="8"/>
      <c r="AF28" s="8"/>
      <c r="AG28" s="8"/>
      <c r="AH28" s="8"/>
      <c r="AI28" s="8"/>
      <c r="AJ28" s="8"/>
      <c r="AK28" s="8"/>
    </row>
    <row r="29" spans="1:37" x14ac:dyDescent="0.45">
      <c r="A29" s="142"/>
      <c r="B29" s="135"/>
      <c r="C29" s="139"/>
      <c r="D29" s="139"/>
      <c r="E29" s="139"/>
      <c r="F29" s="107"/>
      <c r="G29" s="107"/>
      <c r="H29" s="107"/>
      <c r="I29" s="107"/>
      <c r="J29" s="107"/>
      <c r="K29" s="107"/>
      <c r="L29" s="107"/>
      <c r="M29" s="107"/>
      <c r="N29" s="107"/>
      <c r="O29" s="107"/>
      <c r="P29" s="107"/>
      <c r="Q29" s="107"/>
      <c r="R29" s="107"/>
      <c r="S29" s="107"/>
      <c r="T29" s="107"/>
      <c r="U29" s="107"/>
      <c r="V29" s="107"/>
      <c r="W29" s="107"/>
      <c r="X29" s="107"/>
      <c r="Y29" s="113"/>
      <c r="Z29" s="108"/>
      <c r="AA29" s="8"/>
      <c r="AB29" s="8"/>
      <c r="AC29" s="8"/>
      <c r="AD29" s="8"/>
      <c r="AE29" s="8"/>
      <c r="AF29" s="8"/>
      <c r="AG29" s="8"/>
      <c r="AH29" s="8"/>
      <c r="AI29" s="8"/>
      <c r="AJ29" s="8"/>
      <c r="AK29" s="8"/>
    </row>
    <row r="30" spans="1:37" ht="16.5" customHeight="1" x14ac:dyDescent="0.45">
      <c r="A30" s="142">
        <v>8</v>
      </c>
      <c r="B30" s="13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13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No aplica</v>
      </c>
      <c r="D30" s="13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E30" s="13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F30" s="105"/>
      <c r="G30" s="105"/>
      <c r="H30" s="105"/>
      <c r="I30" s="105"/>
      <c r="J30" s="105"/>
      <c r="K30" s="105"/>
      <c r="L30" s="105"/>
      <c r="M30" s="105"/>
      <c r="N30" s="105"/>
      <c r="O30" s="105"/>
      <c r="P30" s="105"/>
      <c r="Q30" s="105"/>
      <c r="R30" s="105"/>
      <c r="S30" s="105"/>
      <c r="T30" s="105"/>
      <c r="U30" s="105"/>
      <c r="V30" s="105"/>
      <c r="W30" s="105"/>
      <c r="X30" s="105"/>
      <c r="Y30" s="113" t="str">
        <f t="shared" ref="Y30" si="6">IF(OR(E30="",E30="No Aplica"),"",COUNTIF(F30:X32,"SI"))</f>
        <v/>
      </c>
      <c r="Z30" s="108"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8"/>
      <c r="AB30" s="8"/>
      <c r="AC30" s="8"/>
      <c r="AD30" s="8"/>
      <c r="AE30" s="8"/>
      <c r="AF30" s="8"/>
      <c r="AG30" s="8"/>
      <c r="AH30" s="8"/>
      <c r="AI30" s="8"/>
      <c r="AJ30" s="8"/>
      <c r="AK30" s="8"/>
    </row>
    <row r="31" spans="1:37" x14ac:dyDescent="0.45">
      <c r="A31" s="142"/>
      <c r="B31" s="135"/>
      <c r="C31" s="138"/>
      <c r="D31" s="138"/>
      <c r="E31" s="138"/>
      <c r="F31" s="106"/>
      <c r="G31" s="106"/>
      <c r="H31" s="106"/>
      <c r="I31" s="106"/>
      <c r="J31" s="106"/>
      <c r="K31" s="106"/>
      <c r="L31" s="106"/>
      <c r="M31" s="106"/>
      <c r="N31" s="106"/>
      <c r="O31" s="106"/>
      <c r="P31" s="106"/>
      <c r="Q31" s="106"/>
      <c r="R31" s="106"/>
      <c r="S31" s="106"/>
      <c r="T31" s="106"/>
      <c r="U31" s="106"/>
      <c r="V31" s="106"/>
      <c r="W31" s="106"/>
      <c r="X31" s="106"/>
      <c r="Y31" s="113"/>
      <c r="Z31" s="108"/>
      <c r="AA31" s="8"/>
      <c r="AB31" s="8"/>
      <c r="AC31" s="8"/>
      <c r="AD31" s="8"/>
      <c r="AE31" s="8"/>
      <c r="AF31" s="8"/>
      <c r="AG31" s="8"/>
      <c r="AH31" s="8"/>
      <c r="AI31" s="8"/>
      <c r="AJ31" s="8"/>
      <c r="AK31" s="8"/>
    </row>
    <row r="32" spans="1:37" x14ac:dyDescent="0.45">
      <c r="A32" s="142"/>
      <c r="B32" s="135"/>
      <c r="C32" s="139"/>
      <c r="D32" s="139"/>
      <c r="E32" s="139"/>
      <c r="F32" s="107"/>
      <c r="G32" s="107"/>
      <c r="H32" s="107"/>
      <c r="I32" s="107"/>
      <c r="J32" s="107"/>
      <c r="K32" s="107"/>
      <c r="L32" s="107"/>
      <c r="M32" s="107"/>
      <c r="N32" s="107"/>
      <c r="O32" s="107"/>
      <c r="P32" s="107"/>
      <c r="Q32" s="107"/>
      <c r="R32" s="107"/>
      <c r="S32" s="107"/>
      <c r="T32" s="107"/>
      <c r="U32" s="107"/>
      <c r="V32" s="107"/>
      <c r="W32" s="107"/>
      <c r="X32" s="107"/>
      <c r="Y32" s="113"/>
      <c r="Z32" s="108"/>
      <c r="AA32" s="8"/>
      <c r="AB32" s="8"/>
      <c r="AC32" s="8"/>
      <c r="AD32" s="8"/>
      <c r="AE32" s="8"/>
      <c r="AF32" s="8"/>
      <c r="AG32" s="8"/>
      <c r="AH32" s="8"/>
      <c r="AI32" s="8"/>
      <c r="AJ32" s="8"/>
      <c r="AK32" s="8"/>
    </row>
    <row r="33" spans="1:37" ht="16.5" customHeight="1" x14ac:dyDescent="0.45">
      <c r="A33" s="142">
        <v>9</v>
      </c>
      <c r="B33" s="13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13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No aplica</v>
      </c>
      <c r="D33" s="13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E33" s="13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F33" s="105"/>
      <c r="G33" s="105"/>
      <c r="H33" s="105"/>
      <c r="I33" s="105"/>
      <c r="J33" s="105"/>
      <c r="K33" s="105"/>
      <c r="L33" s="105"/>
      <c r="M33" s="105"/>
      <c r="N33" s="105"/>
      <c r="O33" s="105"/>
      <c r="P33" s="105"/>
      <c r="Q33" s="105"/>
      <c r="R33" s="105"/>
      <c r="S33" s="105"/>
      <c r="T33" s="105"/>
      <c r="U33" s="105"/>
      <c r="V33" s="105"/>
      <c r="W33" s="105"/>
      <c r="X33" s="105"/>
      <c r="Y33" s="113" t="str">
        <f t="shared" ref="Y33" si="7">IF(OR(E33="",E33="No Aplica"),"",COUNTIF(F33:X35,"SI"))</f>
        <v/>
      </c>
      <c r="Z33" s="108"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8"/>
      <c r="AB33" s="8"/>
      <c r="AC33" s="8"/>
      <c r="AD33" s="8"/>
      <c r="AE33" s="8"/>
      <c r="AF33" s="8"/>
      <c r="AG33" s="8"/>
      <c r="AH33" s="8"/>
      <c r="AI33" s="8"/>
      <c r="AJ33" s="8"/>
      <c r="AK33" s="8"/>
    </row>
    <row r="34" spans="1:37" x14ac:dyDescent="0.45">
      <c r="A34" s="142"/>
      <c r="B34" s="135"/>
      <c r="C34" s="138"/>
      <c r="D34" s="138"/>
      <c r="E34" s="138"/>
      <c r="F34" s="106"/>
      <c r="G34" s="106"/>
      <c r="H34" s="106"/>
      <c r="I34" s="106"/>
      <c r="J34" s="106"/>
      <c r="K34" s="106"/>
      <c r="L34" s="106"/>
      <c r="M34" s="106"/>
      <c r="N34" s="106"/>
      <c r="O34" s="106"/>
      <c r="P34" s="106"/>
      <c r="Q34" s="106"/>
      <c r="R34" s="106"/>
      <c r="S34" s="106"/>
      <c r="T34" s="106"/>
      <c r="U34" s="106"/>
      <c r="V34" s="106"/>
      <c r="W34" s="106"/>
      <c r="X34" s="106"/>
      <c r="Y34" s="113"/>
      <c r="Z34" s="108"/>
      <c r="AA34" s="8"/>
      <c r="AB34" s="8"/>
      <c r="AC34" s="8"/>
      <c r="AD34" s="8"/>
      <c r="AE34" s="8"/>
      <c r="AF34" s="8"/>
      <c r="AG34" s="8"/>
      <c r="AH34" s="8"/>
      <c r="AI34" s="8"/>
      <c r="AJ34" s="8"/>
      <c r="AK34" s="8"/>
    </row>
    <row r="35" spans="1:37" x14ac:dyDescent="0.45">
      <c r="A35" s="142"/>
      <c r="B35" s="135"/>
      <c r="C35" s="139"/>
      <c r="D35" s="139"/>
      <c r="E35" s="139"/>
      <c r="F35" s="107"/>
      <c r="G35" s="107"/>
      <c r="H35" s="107"/>
      <c r="I35" s="107"/>
      <c r="J35" s="107"/>
      <c r="K35" s="107"/>
      <c r="L35" s="107"/>
      <c r="M35" s="107"/>
      <c r="N35" s="107"/>
      <c r="O35" s="107"/>
      <c r="P35" s="107"/>
      <c r="Q35" s="107"/>
      <c r="R35" s="107"/>
      <c r="S35" s="107"/>
      <c r="T35" s="107"/>
      <c r="U35" s="107"/>
      <c r="V35" s="107"/>
      <c r="W35" s="107"/>
      <c r="X35" s="107"/>
      <c r="Y35" s="113"/>
      <c r="Z35" s="108"/>
      <c r="AA35" s="8"/>
      <c r="AB35" s="8"/>
      <c r="AC35" s="8"/>
      <c r="AD35" s="8"/>
      <c r="AE35" s="8"/>
      <c r="AF35" s="8"/>
      <c r="AG35" s="8"/>
      <c r="AH35" s="8"/>
      <c r="AI35" s="8"/>
      <c r="AJ35" s="8"/>
      <c r="AK35" s="8"/>
    </row>
    <row r="36" spans="1:37" ht="16.5" customHeight="1" x14ac:dyDescent="0.45">
      <c r="A36" s="142">
        <v>10</v>
      </c>
      <c r="B36" s="13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3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3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05"/>
      <c r="G36" s="105"/>
      <c r="H36" s="105"/>
      <c r="I36" s="105"/>
      <c r="J36" s="105"/>
      <c r="K36" s="105"/>
      <c r="L36" s="105"/>
      <c r="M36" s="105"/>
      <c r="N36" s="105"/>
      <c r="O36" s="105"/>
      <c r="P36" s="105"/>
      <c r="Q36" s="105"/>
      <c r="R36" s="105"/>
      <c r="S36" s="105"/>
      <c r="T36" s="105"/>
      <c r="U36" s="105"/>
      <c r="V36" s="105"/>
      <c r="W36" s="105"/>
      <c r="X36" s="105"/>
      <c r="Y36" s="113" t="str">
        <f t="shared" ref="Y36" si="8">IF(OR(E36="",E36="No Aplica"),"",COUNTIF(F36:X38,"SI"))</f>
        <v/>
      </c>
      <c r="Z36" s="108"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8"/>
      <c r="AB36" s="8"/>
      <c r="AC36" s="8"/>
      <c r="AD36" s="8"/>
      <c r="AE36" s="8"/>
      <c r="AF36" s="8"/>
      <c r="AG36" s="8"/>
      <c r="AH36" s="8"/>
      <c r="AI36" s="8"/>
      <c r="AJ36" s="8"/>
      <c r="AK36" s="8"/>
    </row>
    <row r="37" spans="1:37" x14ac:dyDescent="0.45">
      <c r="A37" s="142"/>
      <c r="B37" s="135"/>
      <c r="C37" s="138"/>
      <c r="D37" s="138"/>
      <c r="E37" s="138"/>
      <c r="F37" s="106"/>
      <c r="G37" s="106"/>
      <c r="H37" s="106"/>
      <c r="I37" s="106"/>
      <c r="J37" s="106"/>
      <c r="K37" s="106"/>
      <c r="L37" s="106"/>
      <c r="M37" s="106"/>
      <c r="N37" s="106"/>
      <c r="O37" s="106"/>
      <c r="P37" s="106"/>
      <c r="Q37" s="106"/>
      <c r="R37" s="106"/>
      <c r="S37" s="106"/>
      <c r="T37" s="106"/>
      <c r="U37" s="106"/>
      <c r="V37" s="106"/>
      <c r="W37" s="106"/>
      <c r="X37" s="106"/>
      <c r="Y37" s="113"/>
      <c r="Z37" s="108"/>
    </row>
    <row r="38" spans="1:37" x14ac:dyDescent="0.45">
      <c r="A38" s="142"/>
      <c r="B38" s="135"/>
      <c r="C38" s="139"/>
      <c r="D38" s="139"/>
      <c r="E38" s="139"/>
      <c r="F38" s="107"/>
      <c r="G38" s="107"/>
      <c r="H38" s="107"/>
      <c r="I38" s="107"/>
      <c r="J38" s="107"/>
      <c r="K38" s="107"/>
      <c r="L38" s="107"/>
      <c r="M38" s="107"/>
      <c r="N38" s="107"/>
      <c r="O38" s="107"/>
      <c r="P38" s="107"/>
      <c r="Q38" s="107"/>
      <c r="R38" s="107"/>
      <c r="S38" s="107"/>
      <c r="T38" s="107"/>
      <c r="U38" s="107"/>
      <c r="V38" s="107"/>
      <c r="W38" s="107"/>
      <c r="X38" s="107"/>
      <c r="Y38" s="113"/>
      <c r="Z38" s="108"/>
    </row>
    <row r="39" spans="1:37" ht="16.5" customHeight="1" x14ac:dyDescent="0.45">
      <c r="A39" s="142">
        <v>11</v>
      </c>
      <c r="B39" s="13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3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3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05"/>
      <c r="G39" s="105"/>
      <c r="H39" s="105"/>
      <c r="I39" s="105"/>
      <c r="J39" s="105"/>
      <c r="K39" s="105"/>
      <c r="L39" s="105"/>
      <c r="M39" s="105"/>
      <c r="N39" s="105"/>
      <c r="O39" s="105"/>
      <c r="P39" s="105"/>
      <c r="Q39" s="105"/>
      <c r="R39" s="105"/>
      <c r="S39" s="105"/>
      <c r="T39" s="105"/>
      <c r="U39" s="105"/>
      <c r="V39" s="105"/>
      <c r="W39" s="105"/>
      <c r="X39" s="105"/>
      <c r="Y39" s="113" t="str">
        <f t="shared" ref="Y39" si="9">IF(OR(E39="",E39="No Aplica"),"",COUNTIF(F39:X41,"SI"))</f>
        <v/>
      </c>
      <c r="Z39" s="108"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8"/>
      <c r="AB39" s="8"/>
      <c r="AC39" s="8"/>
      <c r="AD39" s="8"/>
      <c r="AE39" s="8"/>
      <c r="AF39" s="8"/>
      <c r="AG39" s="8"/>
      <c r="AH39" s="8"/>
      <c r="AI39" s="8"/>
      <c r="AJ39" s="8"/>
      <c r="AK39" s="8"/>
    </row>
    <row r="40" spans="1:37" x14ac:dyDescent="0.45">
      <c r="A40" s="142"/>
      <c r="B40" s="135"/>
      <c r="C40" s="138"/>
      <c r="D40" s="138"/>
      <c r="E40" s="138"/>
      <c r="F40" s="106"/>
      <c r="G40" s="106"/>
      <c r="H40" s="106"/>
      <c r="I40" s="106"/>
      <c r="J40" s="106"/>
      <c r="K40" s="106"/>
      <c r="L40" s="106"/>
      <c r="M40" s="106"/>
      <c r="N40" s="106"/>
      <c r="O40" s="106"/>
      <c r="P40" s="106"/>
      <c r="Q40" s="106"/>
      <c r="R40" s="106"/>
      <c r="S40" s="106"/>
      <c r="T40" s="106"/>
      <c r="U40" s="106"/>
      <c r="V40" s="106"/>
      <c r="W40" s="106"/>
      <c r="X40" s="106"/>
      <c r="Y40" s="113"/>
      <c r="Z40" s="108"/>
    </row>
    <row r="41" spans="1:37" x14ac:dyDescent="0.45">
      <c r="A41" s="142"/>
      <c r="B41" s="135"/>
      <c r="C41" s="139"/>
      <c r="D41" s="139"/>
      <c r="E41" s="139"/>
      <c r="F41" s="107"/>
      <c r="G41" s="107"/>
      <c r="H41" s="107"/>
      <c r="I41" s="107"/>
      <c r="J41" s="107"/>
      <c r="K41" s="107"/>
      <c r="L41" s="107"/>
      <c r="M41" s="107"/>
      <c r="N41" s="107"/>
      <c r="O41" s="107"/>
      <c r="P41" s="107"/>
      <c r="Q41" s="107"/>
      <c r="R41" s="107"/>
      <c r="S41" s="107"/>
      <c r="T41" s="107"/>
      <c r="U41" s="107"/>
      <c r="V41" s="107"/>
      <c r="W41" s="107"/>
      <c r="X41" s="107"/>
      <c r="Y41" s="113"/>
      <c r="Z41" s="108"/>
    </row>
    <row r="42" spans="1:37" ht="16.5" customHeight="1" x14ac:dyDescent="0.45">
      <c r="A42" s="142">
        <v>12</v>
      </c>
      <c r="B42" s="13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3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3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05"/>
      <c r="G42" s="105"/>
      <c r="H42" s="105"/>
      <c r="I42" s="105"/>
      <c r="J42" s="105"/>
      <c r="K42" s="105"/>
      <c r="L42" s="105"/>
      <c r="M42" s="105"/>
      <c r="N42" s="105"/>
      <c r="O42" s="105"/>
      <c r="P42" s="105"/>
      <c r="Q42" s="105"/>
      <c r="R42" s="105"/>
      <c r="S42" s="105"/>
      <c r="T42" s="105"/>
      <c r="U42" s="105"/>
      <c r="V42" s="105"/>
      <c r="W42" s="105"/>
      <c r="X42" s="105"/>
      <c r="Y42" s="113" t="str">
        <f t="shared" ref="Y42" si="10">IF(OR(E42="",E42="No Aplica"),"",COUNTIF(F42:X44,"SI"))</f>
        <v/>
      </c>
      <c r="Z42" s="108"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8"/>
      <c r="AB42" s="8"/>
      <c r="AC42" s="8"/>
      <c r="AD42" s="8"/>
      <c r="AE42" s="8"/>
      <c r="AF42" s="8"/>
      <c r="AG42" s="8"/>
      <c r="AH42" s="8"/>
      <c r="AI42" s="8"/>
      <c r="AJ42" s="8"/>
      <c r="AK42" s="8"/>
    </row>
    <row r="43" spans="1:37" x14ac:dyDescent="0.45">
      <c r="A43" s="142"/>
      <c r="B43" s="135"/>
      <c r="C43" s="138"/>
      <c r="D43" s="138"/>
      <c r="E43" s="138"/>
      <c r="F43" s="106"/>
      <c r="G43" s="106"/>
      <c r="H43" s="106"/>
      <c r="I43" s="106"/>
      <c r="J43" s="106"/>
      <c r="K43" s="106"/>
      <c r="L43" s="106"/>
      <c r="M43" s="106"/>
      <c r="N43" s="106"/>
      <c r="O43" s="106"/>
      <c r="P43" s="106"/>
      <c r="Q43" s="106"/>
      <c r="R43" s="106"/>
      <c r="S43" s="106"/>
      <c r="T43" s="106"/>
      <c r="U43" s="106"/>
      <c r="V43" s="106"/>
      <c r="W43" s="106"/>
      <c r="X43" s="106"/>
      <c r="Y43" s="113"/>
      <c r="Z43" s="108"/>
    </row>
    <row r="44" spans="1:37" x14ac:dyDescent="0.45">
      <c r="A44" s="142"/>
      <c r="B44" s="135"/>
      <c r="C44" s="139"/>
      <c r="D44" s="139"/>
      <c r="E44" s="139"/>
      <c r="F44" s="107"/>
      <c r="G44" s="107"/>
      <c r="H44" s="107"/>
      <c r="I44" s="107"/>
      <c r="J44" s="107"/>
      <c r="K44" s="107"/>
      <c r="L44" s="107"/>
      <c r="M44" s="107"/>
      <c r="N44" s="107"/>
      <c r="O44" s="107"/>
      <c r="P44" s="107"/>
      <c r="Q44" s="107"/>
      <c r="R44" s="107"/>
      <c r="S44" s="107"/>
      <c r="T44" s="107"/>
      <c r="U44" s="107"/>
      <c r="V44" s="107"/>
      <c r="W44" s="107"/>
      <c r="X44" s="107"/>
      <c r="Y44" s="113"/>
      <c r="Z44" s="108"/>
    </row>
    <row r="45" spans="1:37" ht="16.5" customHeight="1" x14ac:dyDescent="0.45">
      <c r="A45" s="142">
        <v>13</v>
      </c>
      <c r="B45" s="13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3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3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05"/>
      <c r="G45" s="105"/>
      <c r="H45" s="105"/>
      <c r="I45" s="105"/>
      <c r="J45" s="105"/>
      <c r="K45" s="105"/>
      <c r="L45" s="105"/>
      <c r="M45" s="105"/>
      <c r="N45" s="105"/>
      <c r="O45" s="105"/>
      <c r="P45" s="105"/>
      <c r="Q45" s="105"/>
      <c r="R45" s="105"/>
      <c r="S45" s="105"/>
      <c r="T45" s="105"/>
      <c r="U45" s="105"/>
      <c r="V45" s="105"/>
      <c r="W45" s="105"/>
      <c r="X45" s="105"/>
      <c r="Y45" s="113" t="str">
        <f t="shared" ref="Y45" si="11">IF(OR(E45="",E45="No Aplica"),"",COUNTIF(F45:X47,"SI"))</f>
        <v/>
      </c>
      <c r="Z45" s="108"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8"/>
      <c r="AB45" s="8"/>
      <c r="AC45" s="8"/>
      <c r="AD45" s="8"/>
      <c r="AE45" s="8"/>
      <c r="AF45" s="8"/>
      <c r="AG45" s="8"/>
      <c r="AH45" s="8"/>
      <c r="AI45" s="8"/>
      <c r="AJ45" s="8"/>
      <c r="AK45" s="8"/>
    </row>
    <row r="46" spans="1:37" x14ac:dyDescent="0.45">
      <c r="A46" s="142"/>
      <c r="B46" s="135"/>
      <c r="C46" s="138"/>
      <c r="D46" s="138"/>
      <c r="E46" s="138"/>
      <c r="F46" s="106"/>
      <c r="G46" s="106"/>
      <c r="H46" s="106"/>
      <c r="I46" s="106"/>
      <c r="J46" s="106"/>
      <c r="K46" s="106"/>
      <c r="L46" s="106"/>
      <c r="M46" s="106"/>
      <c r="N46" s="106"/>
      <c r="O46" s="106"/>
      <c r="P46" s="106"/>
      <c r="Q46" s="106"/>
      <c r="R46" s="106"/>
      <c r="S46" s="106"/>
      <c r="T46" s="106"/>
      <c r="U46" s="106"/>
      <c r="V46" s="106"/>
      <c r="W46" s="106"/>
      <c r="X46" s="106"/>
      <c r="Y46" s="113"/>
      <c r="Z46" s="108"/>
    </row>
    <row r="47" spans="1:37" x14ac:dyDescent="0.45">
      <c r="A47" s="142"/>
      <c r="B47" s="135"/>
      <c r="C47" s="139"/>
      <c r="D47" s="139"/>
      <c r="E47" s="139"/>
      <c r="F47" s="107"/>
      <c r="G47" s="107"/>
      <c r="H47" s="107"/>
      <c r="I47" s="107"/>
      <c r="J47" s="107"/>
      <c r="K47" s="107"/>
      <c r="L47" s="107"/>
      <c r="M47" s="107"/>
      <c r="N47" s="107"/>
      <c r="O47" s="107"/>
      <c r="P47" s="107"/>
      <c r="Q47" s="107"/>
      <c r="R47" s="107"/>
      <c r="S47" s="107"/>
      <c r="T47" s="107"/>
      <c r="U47" s="107"/>
      <c r="V47" s="107"/>
      <c r="W47" s="107"/>
      <c r="X47" s="107"/>
      <c r="Y47" s="113"/>
      <c r="Z47" s="108"/>
    </row>
    <row r="48" spans="1:37" ht="16.5" customHeight="1" x14ac:dyDescent="0.45">
      <c r="A48" s="142">
        <v>14</v>
      </c>
      <c r="B48" s="13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3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3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14"/>
      <c r="G48" s="114"/>
      <c r="H48" s="114"/>
      <c r="I48" s="114"/>
      <c r="J48" s="114"/>
      <c r="K48" s="114"/>
      <c r="L48" s="114"/>
      <c r="M48" s="114"/>
      <c r="N48" s="114"/>
      <c r="O48" s="114"/>
      <c r="P48" s="114"/>
      <c r="Q48" s="114"/>
      <c r="R48" s="114"/>
      <c r="S48" s="114"/>
      <c r="T48" s="114"/>
      <c r="U48" s="114"/>
      <c r="V48" s="114"/>
      <c r="W48" s="114"/>
      <c r="X48" s="114"/>
      <c r="Y48" s="113" t="str">
        <f t="shared" ref="Y48" si="12">IF(OR(E48="",E48="No Aplica"),"",COUNTIF(F48:X50,"SI"))</f>
        <v/>
      </c>
      <c r="Z48" s="108"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8"/>
      <c r="AB48" s="8"/>
      <c r="AC48" s="8"/>
      <c r="AD48" s="8"/>
      <c r="AE48" s="8"/>
      <c r="AF48" s="8"/>
      <c r="AG48" s="8"/>
      <c r="AH48" s="8"/>
      <c r="AI48" s="8"/>
      <c r="AJ48" s="8"/>
      <c r="AK48" s="8"/>
    </row>
    <row r="49" spans="1:37" x14ac:dyDescent="0.45">
      <c r="A49" s="142"/>
      <c r="B49" s="135"/>
      <c r="C49" s="138"/>
      <c r="D49" s="138"/>
      <c r="E49" s="138"/>
      <c r="F49" s="114"/>
      <c r="G49" s="114"/>
      <c r="H49" s="114"/>
      <c r="I49" s="114"/>
      <c r="J49" s="114"/>
      <c r="K49" s="114"/>
      <c r="L49" s="114"/>
      <c r="M49" s="114"/>
      <c r="N49" s="114"/>
      <c r="O49" s="114"/>
      <c r="P49" s="114"/>
      <c r="Q49" s="114"/>
      <c r="R49" s="114"/>
      <c r="S49" s="114"/>
      <c r="T49" s="114"/>
      <c r="U49" s="114"/>
      <c r="V49" s="114"/>
      <c r="W49" s="114"/>
      <c r="X49" s="114"/>
      <c r="Y49" s="113"/>
      <c r="Z49" s="108"/>
    </row>
    <row r="50" spans="1:37" x14ac:dyDescent="0.45">
      <c r="A50" s="142"/>
      <c r="B50" s="135"/>
      <c r="C50" s="139"/>
      <c r="D50" s="139"/>
      <c r="E50" s="139"/>
      <c r="F50" s="114"/>
      <c r="G50" s="114"/>
      <c r="H50" s="114"/>
      <c r="I50" s="114"/>
      <c r="J50" s="114"/>
      <c r="K50" s="114"/>
      <c r="L50" s="114"/>
      <c r="M50" s="114"/>
      <c r="N50" s="114"/>
      <c r="O50" s="114"/>
      <c r="P50" s="114"/>
      <c r="Q50" s="114"/>
      <c r="R50" s="114"/>
      <c r="S50" s="114"/>
      <c r="T50" s="114"/>
      <c r="U50" s="114"/>
      <c r="V50" s="114"/>
      <c r="W50" s="114"/>
      <c r="X50" s="114"/>
      <c r="Y50" s="113"/>
      <c r="Z50" s="108"/>
    </row>
    <row r="51" spans="1:37" ht="16.5" customHeight="1" x14ac:dyDescent="0.45">
      <c r="A51" s="142">
        <v>15</v>
      </c>
      <c r="B51" s="13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3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3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14"/>
      <c r="G51" s="114"/>
      <c r="H51" s="114"/>
      <c r="I51" s="114"/>
      <c r="J51" s="114"/>
      <c r="K51" s="114"/>
      <c r="L51" s="114"/>
      <c r="M51" s="114"/>
      <c r="N51" s="114"/>
      <c r="O51" s="114"/>
      <c r="P51" s="114"/>
      <c r="Q51" s="114"/>
      <c r="R51" s="114"/>
      <c r="S51" s="114"/>
      <c r="T51" s="114"/>
      <c r="U51" s="114"/>
      <c r="V51" s="114"/>
      <c r="W51" s="114"/>
      <c r="X51" s="114"/>
      <c r="Y51" s="113" t="str">
        <f t="shared" ref="Y51" si="13">IF(OR(E51="",E51="No Aplica"),"",COUNTIF(F51:X53,"SI"))</f>
        <v/>
      </c>
      <c r="Z51" s="108"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8"/>
      <c r="AB51" s="8"/>
      <c r="AC51" s="8"/>
      <c r="AD51" s="8"/>
      <c r="AE51" s="8"/>
      <c r="AF51" s="8"/>
      <c r="AG51" s="8"/>
      <c r="AH51" s="8"/>
      <c r="AI51" s="8"/>
      <c r="AJ51" s="8"/>
      <c r="AK51" s="8"/>
    </row>
    <row r="52" spans="1:37" x14ac:dyDescent="0.45">
      <c r="A52" s="142"/>
      <c r="B52" s="135"/>
      <c r="C52" s="138"/>
      <c r="D52" s="138"/>
      <c r="E52" s="138"/>
      <c r="F52" s="114"/>
      <c r="G52" s="114"/>
      <c r="H52" s="114"/>
      <c r="I52" s="114"/>
      <c r="J52" s="114"/>
      <c r="K52" s="114"/>
      <c r="L52" s="114"/>
      <c r="M52" s="114"/>
      <c r="N52" s="114"/>
      <c r="O52" s="114"/>
      <c r="P52" s="114"/>
      <c r="Q52" s="114"/>
      <c r="R52" s="114"/>
      <c r="S52" s="114"/>
      <c r="T52" s="114"/>
      <c r="U52" s="114"/>
      <c r="V52" s="114"/>
      <c r="W52" s="114"/>
      <c r="X52" s="114"/>
      <c r="Y52" s="113"/>
      <c r="Z52" s="108"/>
    </row>
    <row r="53" spans="1:37" x14ac:dyDescent="0.45">
      <c r="A53" s="142"/>
      <c r="B53" s="135"/>
      <c r="C53" s="139"/>
      <c r="D53" s="139"/>
      <c r="E53" s="139"/>
      <c r="F53" s="114"/>
      <c r="G53" s="114"/>
      <c r="H53" s="114"/>
      <c r="I53" s="114"/>
      <c r="J53" s="114"/>
      <c r="K53" s="114"/>
      <c r="L53" s="114"/>
      <c r="M53" s="114"/>
      <c r="N53" s="114"/>
      <c r="O53" s="114"/>
      <c r="P53" s="114"/>
      <c r="Q53" s="114"/>
      <c r="R53" s="114"/>
      <c r="S53" s="114"/>
      <c r="T53" s="114"/>
      <c r="U53" s="114"/>
      <c r="V53" s="114"/>
      <c r="W53" s="114"/>
      <c r="X53" s="114"/>
      <c r="Y53" s="113"/>
      <c r="Z53" s="108"/>
    </row>
    <row r="54" spans="1:37" ht="16.5" customHeight="1" x14ac:dyDescent="0.45">
      <c r="A54" s="142">
        <v>16</v>
      </c>
      <c r="B54" s="13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3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3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14"/>
      <c r="G54" s="114"/>
      <c r="H54" s="114"/>
      <c r="I54" s="114"/>
      <c r="J54" s="114"/>
      <c r="K54" s="114"/>
      <c r="L54" s="114"/>
      <c r="M54" s="114"/>
      <c r="N54" s="114"/>
      <c r="O54" s="114"/>
      <c r="P54" s="114"/>
      <c r="Q54" s="114"/>
      <c r="R54" s="114"/>
      <c r="S54" s="114"/>
      <c r="T54" s="114"/>
      <c r="U54" s="114"/>
      <c r="V54" s="114"/>
      <c r="W54" s="114"/>
      <c r="X54" s="114"/>
      <c r="Y54" s="113" t="str">
        <f t="shared" ref="Y54" si="14">IF(OR(E54="",E54="No Aplica"),"",COUNTIF(F54:X56,"SI"))</f>
        <v/>
      </c>
      <c r="Z54" s="108"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8"/>
      <c r="AB54" s="8"/>
      <c r="AC54" s="8"/>
      <c r="AD54" s="8"/>
      <c r="AE54" s="8"/>
      <c r="AF54" s="8"/>
      <c r="AG54" s="8"/>
      <c r="AH54" s="8"/>
      <c r="AI54" s="8"/>
      <c r="AJ54" s="8"/>
      <c r="AK54" s="8"/>
    </row>
    <row r="55" spans="1:37" x14ac:dyDescent="0.45">
      <c r="A55" s="142"/>
      <c r="B55" s="135"/>
      <c r="C55" s="138"/>
      <c r="D55" s="138"/>
      <c r="E55" s="138"/>
      <c r="F55" s="114"/>
      <c r="G55" s="114"/>
      <c r="H55" s="114"/>
      <c r="I55" s="114"/>
      <c r="J55" s="114"/>
      <c r="K55" s="114"/>
      <c r="L55" s="114"/>
      <c r="M55" s="114"/>
      <c r="N55" s="114"/>
      <c r="O55" s="114"/>
      <c r="P55" s="114"/>
      <c r="Q55" s="114"/>
      <c r="R55" s="114"/>
      <c r="S55" s="114"/>
      <c r="T55" s="114"/>
      <c r="U55" s="114"/>
      <c r="V55" s="114"/>
      <c r="W55" s="114"/>
      <c r="X55" s="114"/>
      <c r="Y55" s="113"/>
      <c r="Z55" s="108"/>
    </row>
    <row r="56" spans="1:37" x14ac:dyDescent="0.45">
      <c r="A56" s="142"/>
      <c r="B56" s="135"/>
      <c r="C56" s="139"/>
      <c r="D56" s="139"/>
      <c r="E56" s="139"/>
      <c r="F56" s="114"/>
      <c r="G56" s="114"/>
      <c r="H56" s="114"/>
      <c r="I56" s="114"/>
      <c r="J56" s="114"/>
      <c r="K56" s="114"/>
      <c r="L56" s="114"/>
      <c r="M56" s="114"/>
      <c r="N56" s="114"/>
      <c r="O56" s="114"/>
      <c r="P56" s="114"/>
      <c r="Q56" s="114"/>
      <c r="R56" s="114"/>
      <c r="S56" s="114"/>
      <c r="T56" s="114"/>
      <c r="U56" s="114"/>
      <c r="V56" s="114"/>
      <c r="W56" s="114"/>
      <c r="X56" s="114"/>
      <c r="Y56" s="113"/>
      <c r="Z56" s="108"/>
    </row>
    <row r="57" spans="1:37" ht="16.5" customHeight="1" x14ac:dyDescent="0.45">
      <c r="A57" s="142">
        <v>17</v>
      </c>
      <c r="B57" s="13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3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3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14"/>
      <c r="G57" s="114"/>
      <c r="H57" s="114"/>
      <c r="I57" s="114"/>
      <c r="J57" s="114"/>
      <c r="K57" s="114"/>
      <c r="L57" s="114"/>
      <c r="M57" s="114"/>
      <c r="N57" s="114"/>
      <c r="O57" s="114"/>
      <c r="P57" s="114"/>
      <c r="Q57" s="114"/>
      <c r="R57" s="114"/>
      <c r="S57" s="114"/>
      <c r="T57" s="114"/>
      <c r="U57" s="114"/>
      <c r="V57" s="114"/>
      <c r="W57" s="114"/>
      <c r="X57" s="114"/>
      <c r="Y57" s="113" t="str">
        <f t="shared" ref="Y57" si="15">IF(OR(E57="",E57="No Aplica"),"",COUNTIF(F57:X59,"SI"))</f>
        <v/>
      </c>
      <c r="Z57" s="108"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8"/>
      <c r="AB57" s="8"/>
      <c r="AC57" s="8"/>
      <c r="AD57" s="8"/>
      <c r="AE57" s="8"/>
      <c r="AF57" s="8"/>
      <c r="AG57" s="8"/>
      <c r="AH57" s="8"/>
      <c r="AI57" s="8"/>
      <c r="AJ57" s="8"/>
      <c r="AK57" s="8"/>
    </row>
    <row r="58" spans="1:37" x14ac:dyDescent="0.45">
      <c r="A58" s="142"/>
      <c r="B58" s="135"/>
      <c r="C58" s="138"/>
      <c r="D58" s="138"/>
      <c r="E58" s="138"/>
      <c r="F58" s="114"/>
      <c r="G58" s="114"/>
      <c r="H58" s="114"/>
      <c r="I58" s="114"/>
      <c r="J58" s="114"/>
      <c r="K58" s="114"/>
      <c r="L58" s="114"/>
      <c r="M58" s="114"/>
      <c r="N58" s="114"/>
      <c r="O58" s="114"/>
      <c r="P58" s="114"/>
      <c r="Q58" s="114"/>
      <c r="R58" s="114"/>
      <c r="S58" s="114"/>
      <c r="T58" s="114"/>
      <c r="U58" s="114"/>
      <c r="V58" s="114"/>
      <c r="W58" s="114"/>
      <c r="X58" s="114"/>
      <c r="Y58" s="113"/>
      <c r="Z58" s="108"/>
    </row>
    <row r="59" spans="1:37" x14ac:dyDescent="0.45">
      <c r="A59" s="142"/>
      <c r="B59" s="135"/>
      <c r="C59" s="139"/>
      <c r="D59" s="139"/>
      <c r="E59" s="139"/>
      <c r="F59" s="114"/>
      <c r="G59" s="114"/>
      <c r="H59" s="114"/>
      <c r="I59" s="114"/>
      <c r="J59" s="114"/>
      <c r="K59" s="114"/>
      <c r="L59" s="114"/>
      <c r="M59" s="114"/>
      <c r="N59" s="114"/>
      <c r="O59" s="114"/>
      <c r="P59" s="114"/>
      <c r="Q59" s="114"/>
      <c r="R59" s="114"/>
      <c r="S59" s="114"/>
      <c r="T59" s="114"/>
      <c r="U59" s="114"/>
      <c r="V59" s="114"/>
      <c r="W59" s="114"/>
      <c r="X59" s="114"/>
      <c r="Y59" s="113"/>
      <c r="Z59" s="108"/>
    </row>
    <row r="60" spans="1:37" ht="16.5" customHeight="1" x14ac:dyDescent="0.45">
      <c r="A60" s="142">
        <v>18</v>
      </c>
      <c r="B60" s="13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3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3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14"/>
      <c r="G60" s="114"/>
      <c r="H60" s="114"/>
      <c r="I60" s="114"/>
      <c r="J60" s="114"/>
      <c r="K60" s="114"/>
      <c r="L60" s="114"/>
      <c r="M60" s="114"/>
      <c r="N60" s="114"/>
      <c r="O60" s="114"/>
      <c r="P60" s="114"/>
      <c r="Q60" s="114"/>
      <c r="R60" s="114"/>
      <c r="S60" s="114"/>
      <c r="T60" s="114"/>
      <c r="U60" s="114"/>
      <c r="V60" s="114"/>
      <c r="W60" s="114"/>
      <c r="X60" s="114"/>
      <c r="Y60" s="113" t="str">
        <f t="shared" ref="Y60" si="16">IF(OR(E60="",E60="No Aplica"),"",COUNTIF(F60:X62,"SI"))</f>
        <v/>
      </c>
      <c r="Z60" s="108"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8"/>
      <c r="AB60" s="8"/>
      <c r="AC60" s="8"/>
      <c r="AD60" s="8"/>
      <c r="AE60" s="8"/>
      <c r="AF60" s="8"/>
      <c r="AG60" s="8"/>
      <c r="AH60" s="8"/>
      <c r="AI60" s="8"/>
      <c r="AJ60" s="8"/>
      <c r="AK60" s="8"/>
    </row>
    <row r="61" spans="1:37" x14ac:dyDescent="0.45">
      <c r="A61" s="142"/>
      <c r="B61" s="135"/>
      <c r="C61" s="138"/>
      <c r="D61" s="138"/>
      <c r="E61" s="138"/>
      <c r="F61" s="114"/>
      <c r="G61" s="114"/>
      <c r="H61" s="114"/>
      <c r="I61" s="114"/>
      <c r="J61" s="114"/>
      <c r="K61" s="114"/>
      <c r="L61" s="114"/>
      <c r="M61" s="114"/>
      <c r="N61" s="114"/>
      <c r="O61" s="114"/>
      <c r="P61" s="114"/>
      <c r="Q61" s="114"/>
      <c r="R61" s="114"/>
      <c r="S61" s="114"/>
      <c r="T61" s="114"/>
      <c r="U61" s="114"/>
      <c r="V61" s="114"/>
      <c r="W61" s="114"/>
      <c r="X61" s="114"/>
      <c r="Y61" s="113"/>
      <c r="Z61" s="108"/>
    </row>
    <row r="62" spans="1:37" x14ac:dyDescent="0.45">
      <c r="A62" s="142"/>
      <c r="B62" s="135"/>
      <c r="C62" s="139"/>
      <c r="D62" s="139"/>
      <c r="E62" s="139"/>
      <c r="F62" s="114"/>
      <c r="G62" s="114"/>
      <c r="H62" s="114"/>
      <c r="I62" s="114"/>
      <c r="J62" s="114"/>
      <c r="K62" s="114"/>
      <c r="L62" s="114"/>
      <c r="M62" s="114"/>
      <c r="N62" s="114"/>
      <c r="O62" s="114"/>
      <c r="P62" s="114"/>
      <c r="Q62" s="114"/>
      <c r="R62" s="114"/>
      <c r="S62" s="114"/>
      <c r="T62" s="114"/>
      <c r="U62" s="114"/>
      <c r="V62" s="114"/>
      <c r="W62" s="114"/>
      <c r="X62" s="114"/>
      <c r="Y62" s="113"/>
      <c r="Z62" s="108"/>
    </row>
    <row r="63" spans="1:37" ht="16.5" customHeight="1" x14ac:dyDescent="0.45">
      <c r="A63" s="142">
        <v>19</v>
      </c>
      <c r="B63" s="13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3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3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14"/>
      <c r="G63" s="114"/>
      <c r="H63" s="114"/>
      <c r="I63" s="114"/>
      <c r="J63" s="114"/>
      <c r="K63" s="114"/>
      <c r="L63" s="114"/>
      <c r="M63" s="114"/>
      <c r="N63" s="114"/>
      <c r="O63" s="114"/>
      <c r="P63" s="114"/>
      <c r="Q63" s="114"/>
      <c r="R63" s="114"/>
      <c r="S63" s="114"/>
      <c r="T63" s="114"/>
      <c r="U63" s="114"/>
      <c r="V63" s="114"/>
      <c r="W63" s="114"/>
      <c r="X63" s="114"/>
      <c r="Y63" s="113" t="str">
        <f t="shared" ref="Y63" si="17">IF(OR(E63="",E63="No Aplica"),"",COUNTIF(F63:X65,"SI"))</f>
        <v/>
      </c>
      <c r="Z63" s="108"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8"/>
      <c r="AB63" s="8"/>
      <c r="AC63" s="8"/>
      <c r="AD63" s="8"/>
      <c r="AE63" s="8"/>
      <c r="AF63" s="8"/>
      <c r="AG63" s="8"/>
      <c r="AH63" s="8"/>
      <c r="AI63" s="8"/>
      <c r="AJ63" s="8"/>
      <c r="AK63" s="8"/>
    </row>
    <row r="64" spans="1:37" x14ac:dyDescent="0.45">
      <c r="A64" s="142"/>
      <c r="B64" s="135"/>
      <c r="C64" s="138"/>
      <c r="D64" s="138"/>
      <c r="E64" s="138"/>
      <c r="F64" s="114"/>
      <c r="G64" s="114"/>
      <c r="H64" s="114"/>
      <c r="I64" s="114"/>
      <c r="J64" s="114"/>
      <c r="K64" s="114"/>
      <c r="L64" s="114"/>
      <c r="M64" s="114"/>
      <c r="N64" s="114"/>
      <c r="O64" s="114"/>
      <c r="P64" s="114"/>
      <c r="Q64" s="114"/>
      <c r="R64" s="114"/>
      <c r="S64" s="114"/>
      <c r="T64" s="114"/>
      <c r="U64" s="114"/>
      <c r="V64" s="114"/>
      <c r="W64" s="114"/>
      <c r="X64" s="114"/>
      <c r="Y64" s="113"/>
      <c r="Z64" s="108"/>
    </row>
    <row r="65" spans="1:37" x14ac:dyDescent="0.45">
      <c r="A65" s="142"/>
      <c r="B65" s="135"/>
      <c r="C65" s="139"/>
      <c r="D65" s="139"/>
      <c r="E65" s="139"/>
      <c r="F65" s="114"/>
      <c r="G65" s="114"/>
      <c r="H65" s="114"/>
      <c r="I65" s="114"/>
      <c r="J65" s="114"/>
      <c r="K65" s="114"/>
      <c r="L65" s="114"/>
      <c r="M65" s="114"/>
      <c r="N65" s="114"/>
      <c r="O65" s="114"/>
      <c r="P65" s="114"/>
      <c r="Q65" s="114"/>
      <c r="R65" s="114"/>
      <c r="S65" s="114"/>
      <c r="T65" s="114"/>
      <c r="U65" s="114"/>
      <c r="V65" s="114"/>
      <c r="W65" s="114"/>
      <c r="X65" s="114"/>
      <c r="Y65" s="113"/>
      <c r="Z65" s="108"/>
    </row>
    <row r="66" spans="1:37" ht="16.5" customHeight="1" x14ac:dyDescent="0.45">
      <c r="A66" s="142">
        <v>20</v>
      </c>
      <c r="B66" s="13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3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3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14"/>
      <c r="G66" s="114"/>
      <c r="H66" s="114"/>
      <c r="I66" s="114"/>
      <c r="J66" s="114"/>
      <c r="K66" s="114"/>
      <c r="L66" s="114"/>
      <c r="M66" s="114"/>
      <c r="N66" s="114"/>
      <c r="O66" s="114"/>
      <c r="P66" s="114"/>
      <c r="Q66" s="114"/>
      <c r="R66" s="114"/>
      <c r="S66" s="114"/>
      <c r="T66" s="114"/>
      <c r="U66" s="114"/>
      <c r="V66" s="114"/>
      <c r="W66" s="114"/>
      <c r="X66" s="114"/>
      <c r="Y66" s="113" t="str">
        <f t="shared" ref="Y66" si="18">IF(OR(E66="",E66="No Aplica"),"",COUNTIF(F66:X68,"SI"))</f>
        <v/>
      </c>
      <c r="Z66" s="108"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8"/>
      <c r="AB66" s="8"/>
      <c r="AC66" s="8"/>
      <c r="AD66" s="8"/>
      <c r="AE66" s="8"/>
      <c r="AF66" s="8"/>
      <c r="AG66" s="8"/>
      <c r="AH66" s="8"/>
      <c r="AI66" s="8"/>
      <c r="AJ66" s="8"/>
      <c r="AK66" s="8"/>
    </row>
    <row r="67" spans="1:37" x14ac:dyDescent="0.45">
      <c r="A67" s="142"/>
      <c r="B67" s="135"/>
      <c r="C67" s="138"/>
      <c r="D67" s="138"/>
      <c r="E67" s="138"/>
      <c r="F67" s="114"/>
      <c r="G67" s="114"/>
      <c r="H67" s="114"/>
      <c r="I67" s="114"/>
      <c r="J67" s="114"/>
      <c r="K67" s="114"/>
      <c r="L67" s="114"/>
      <c r="M67" s="114"/>
      <c r="N67" s="114"/>
      <c r="O67" s="114"/>
      <c r="P67" s="114"/>
      <c r="Q67" s="114"/>
      <c r="R67" s="114"/>
      <c r="S67" s="114"/>
      <c r="T67" s="114"/>
      <c r="U67" s="114"/>
      <c r="V67" s="114"/>
      <c r="W67" s="114"/>
      <c r="X67" s="114"/>
      <c r="Y67" s="113"/>
      <c r="Z67" s="108"/>
    </row>
    <row r="68" spans="1:37" x14ac:dyDescent="0.45">
      <c r="A68" s="142"/>
      <c r="B68" s="135"/>
      <c r="C68" s="139"/>
      <c r="D68" s="139"/>
      <c r="E68" s="139"/>
      <c r="F68" s="114"/>
      <c r="G68" s="114"/>
      <c r="H68" s="114"/>
      <c r="I68" s="114"/>
      <c r="J68" s="114"/>
      <c r="K68" s="114"/>
      <c r="L68" s="114"/>
      <c r="M68" s="114"/>
      <c r="N68" s="114"/>
      <c r="O68" s="114"/>
      <c r="P68" s="114"/>
      <c r="Q68" s="114"/>
      <c r="R68" s="114"/>
      <c r="S68" s="114"/>
      <c r="T68" s="114"/>
      <c r="U68" s="114"/>
      <c r="V68" s="114"/>
      <c r="W68" s="114"/>
      <c r="X68" s="114"/>
      <c r="Y68" s="113"/>
      <c r="Z68" s="108"/>
    </row>
    <row r="69" spans="1:37" x14ac:dyDescent="0.45"/>
    <row r="70" spans="1:37" x14ac:dyDescent="0.45"/>
  </sheetData>
  <sheetProtection algorithmName="SHA-512" hashValue="IPP5PP/W669+ZSR2OLBZLwiUBUO2VztMYmGYRUPGNGQl4N0xz1fYGTMr+C2CTJQDsd8Nbua3hrLziGRM8LXmXA==" saltValue="on4XfyakdAtan+QpW4RJ0Q==" spinCount="100000" sheet="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Z68">
    <cfRule type="expression" dxfId="242" priority="1">
      <formula>IF($E9="No aplica",1,0)</formula>
    </cfRule>
  </conditionalFormatting>
  <conditionalFormatting sqref="Z9">
    <cfRule type="cellIs" dxfId="241" priority="103" operator="equal">
      <formula>"Catastrófico"</formula>
    </cfRule>
    <cfRule type="cellIs" dxfId="240" priority="104" operator="equal">
      <formula>"Mayor"</formula>
    </cfRule>
    <cfRule type="cellIs" dxfId="239" priority="105" operator="equal">
      <formula>"Moderado"</formula>
    </cfRule>
    <cfRule type="cellIs" dxfId="238" priority="106" operator="equal">
      <formula>"Menor"</formula>
    </cfRule>
    <cfRule type="cellIs" dxfId="237" priority="107" operator="equal">
      <formula>"Leve"</formula>
    </cfRule>
  </conditionalFormatting>
  <conditionalFormatting sqref="Z12 Z15 Z18 Z21 Z24 Z27 Z30 Z33 Z36 Z39 Z42 Z45 Z48 Z51 Z54 Z57 Z60 Z63 Z66">
    <cfRule type="cellIs" dxfId="236" priority="4" operator="equal">
      <formula>"Catastrófico"</formula>
    </cfRule>
    <cfRule type="cellIs" dxfId="235" priority="5" operator="equal">
      <formula>"Mayor"</formula>
    </cfRule>
    <cfRule type="cellIs" dxfId="234" priority="6" operator="equal">
      <formula>"Moderado"</formula>
    </cfRule>
    <cfRule type="cellIs" dxfId="233" priority="7" operator="equal">
      <formula>"Menor"</formula>
    </cfRule>
    <cfRule type="cellIs" dxfId="232" priority="8" operator="equal">
      <formula>"Leve"</formula>
    </cfRule>
  </conditionalFormatting>
  <dataValidations count="1">
    <dataValidation type="list" allowBlank="1" showInputMessage="1" showErrorMessage="1" sqref="F9:X68" xr:uid="{00000000-0002-0000-0200-000000000000}">
      <formula1>IF(OR($D9="No aplica",$D9=""),"",SI_NO)</formula1>
    </dataValidation>
  </dataValidations>
  <pageMargins left="0.70866141732283472" right="0.70866141732283472" top="0.74803149606299213" bottom="0.74803149606299213" header="0.31496062992125984" footer="0.31496062992125984"/>
  <pageSetup scale="26"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showGridLines="0" view="pageBreakPreview" zoomScale="80" zoomScaleNormal="80" zoomScaleSheetLayoutView="80" workbookViewId="0">
      <pane xSplit="2" ySplit="8" topLeftCell="C9" activePane="bottomRight" state="frozen"/>
      <selection pane="topRight" activeCell="C1" sqref="C1"/>
      <selection pane="bottomLeft" activeCell="A9" sqref="A9"/>
      <selection pane="bottomRight" activeCell="G24" sqref="G24:G26"/>
    </sheetView>
  </sheetViews>
  <sheetFormatPr baseColWidth="10" defaultColWidth="0" defaultRowHeight="13.8" zeroHeight="1" x14ac:dyDescent="0.45"/>
  <cols>
    <col min="1" max="1" width="4" style="15" bestFit="1" customWidth="1"/>
    <col min="2" max="3" width="18.89453125" style="15" customWidth="1"/>
    <col min="4" max="4" width="27.41796875" style="15" customWidth="1"/>
    <col min="5" max="5" width="25.3125" style="15" customWidth="1"/>
    <col min="6" max="6" width="19.5234375" style="15" customWidth="1"/>
    <col min="7" max="7" width="22.68359375" style="15" customWidth="1"/>
    <col min="8" max="8" width="29.41796875" style="15" customWidth="1"/>
    <col min="9" max="9" width="20.3125" style="15" customWidth="1"/>
    <col min="10" max="10" width="42" style="15" customWidth="1"/>
    <col min="11" max="12" width="26.3125" style="15" customWidth="1"/>
    <col min="13" max="13" width="3.89453125" style="9" customWidth="1"/>
    <col min="14" max="16" width="11.41796875" style="9" hidden="1" customWidth="1"/>
    <col min="17" max="16384" width="11.41796875" style="9" hidden="1"/>
  </cols>
  <sheetData>
    <row r="1" spans="1:16" ht="19.5" customHeight="1" x14ac:dyDescent="0.45">
      <c r="A1" s="154"/>
      <c r="B1" s="155"/>
      <c r="C1" s="136" t="s">
        <v>138</v>
      </c>
      <c r="D1" s="136"/>
      <c r="E1" s="136"/>
      <c r="F1" s="136"/>
      <c r="G1" s="136"/>
      <c r="H1" s="136"/>
      <c r="I1" s="136"/>
      <c r="J1" s="136"/>
      <c r="K1" s="161" t="s">
        <v>309</v>
      </c>
      <c r="L1" s="161"/>
      <c r="M1" s="8"/>
      <c r="N1" s="8"/>
      <c r="O1" s="8"/>
      <c r="P1" s="8"/>
    </row>
    <row r="2" spans="1:16" ht="19.5" customHeight="1" x14ac:dyDescent="0.45">
      <c r="A2" s="156"/>
      <c r="B2" s="157"/>
      <c r="C2" s="136"/>
      <c r="D2" s="136"/>
      <c r="E2" s="136"/>
      <c r="F2" s="136"/>
      <c r="G2" s="136"/>
      <c r="H2" s="136"/>
      <c r="I2" s="136"/>
      <c r="J2" s="136"/>
      <c r="K2" s="161" t="s">
        <v>310</v>
      </c>
      <c r="L2" s="161"/>
      <c r="M2" s="8"/>
      <c r="N2" s="8"/>
      <c r="O2" s="8"/>
      <c r="P2" s="8"/>
    </row>
    <row r="3" spans="1:16" ht="19.5" customHeight="1" x14ac:dyDescent="0.45">
      <c r="A3" s="156"/>
      <c r="B3" s="157"/>
      <c r="C3" s="136"/>
      <c r="D3" s="136"/>
      <c r="E3" s="136"/>
      <c r="F3" s="136"/>
      <c r="G3" s="136"/>
      <c r="H3" s="136"/>
      <c r="I3" s="136"/>
      <c r="J3" s="136"/>
      <c r="K3" s="161" t="s">
        <v>355</v>
      </c>
      <c r="L3" s="161"/>
      <c r="M3" s="8"/>
      <c r="N3" s="8"/>
      <c r="O3" s="8"/>
      <c r="P3" s="8"/>
    </row>
    <row r="4" spans="1:16" ht="19.5" customHeight="1" x14ac:dyDescent="0.45">
      <c r="A4" s="158"/>
      <c r="B4" s="159"/>
      <c r="C4" s="136"/>
      <c r="D4" s="136"/>
      <c r="E4" s="136"/>
      <c r="F4" s="136"/>
      <c r="G4" s="136"/>
      <c r="H4" s="136"/>
      <c r="I4" s="136"/>
      <c r="J4" s="136"/>
      <c r="K4" s="161" t="s">
        <v>366</v>
      </c>
      <c r="L4" s="161"/>
      <c r="M4" s="8"/>
      <c r="N4" s="8"/>
      <c r="O4" s="8"/>
      <c r="P4" s="8"/>
    </row>
    <row r="5" spans="1:16" ht="10.5" customHeight="1" x14ac:dyDescent="0.45">
      <c r="A5" s="10"/>
      <c r="B5" s="10"/>
      <c r="C5" s="10"/>
      <c r="D5" s="10"/>
      <c r="E5" s="10"/>
      <c r="F5" s="10"/>
      <c r="G5" s="10"/>
      <c r="H5" s="10"/>
      <c r="I5" s="10"/>
      <c r="J5" s="10"/>
      <c r="K5" s="10"/>
      <c r="L5" s="10"/>
      <c r="M5" s="8"/>
      <c r="N5" s="8"/>
      <c r="O5" s="8"/>
      <c r="P5" s="8"/>
    </row>
    <row r="6" spans="1:16" ht="24.45" customHeight="1" x14ac:dyDescent="0.45">
      <c r="A6" s="150" t="s">
        <v>88</v>
      </c>
      <c r="B6" s="151"/>
      <c r="C6" s="151"/>
      <c r="D6" s="151"/>
      <c r="E6" s="151"/>
      <c r="F6" s="151"/>
      <c r="G6" s="152"/>
      <c r="H6" s="141" t="s">
        <v>137</v>
      </c>
      <c r="I6" s="141"/>
      <c r="J6" s="141"/>
      <c r="K6" s="141"/>
      <c r="L6" s="141"/>
      <c r="M6" s="8"/>
      <c r="N6" s="8"/>
      <c r="O6" s="8"/>
      <c r="P6" s="8"/>
    </row>
    <row r="7" spans="1:16" ht="25.2" customHeight="1" x14ac:dyDescent="0.45">
      <c r="A7" s="148" t="s">
        <v>74</v>
      </c>
      <c r="B7" s="149" t="s">
        <v>28</v>
      </c>
      <c r="C7" s="149" t="s">
        <v>249</v>
      </c>
      <c r="D7" s="149" t="s">
        <v>1</v>
      </c>
      <c r="E7" s="149" t="s">
        <v>73</v>
      </c>
      <c r="F7" s="140" t="s">
        <v>2</v>
      </c>
      <c r="G7" s="140" t="s">
        <v>5</v>
      </c>
      <c r="H7" s="160" t="s">
        <v>122</v>
      </c>
      <c r="I7" s="160" t="s">
        <v>123</v>
      </c>
      <c r="J7" s="149" t="s">
        <v>135</v>
      </c>
      <c r="K7" s="160" t="s">
        <v>124</v>
      </c>
      <c r="L7" s="160" t="s">
        <v>125</v>
      </c>
      <c r="M7" s="8"/>
      <c r="N7" s="8"/>
      <c r="O7" s="8"/>
      <c r="P7" s="8"/>
    </row>
    <row r="8" spans="1:16" ht="25.2" customHeight="1" x14ac:dyDescent="0.45">
      <c r="A8" s="148"/>
      <c r="B8" s="149"/>
      <c r="C8" s="149"/>
      <c r="D8" s="149"/>
      <c r="E8" s="149"/>
      <c r="F8" s="140"/>
      <c r="G8" s="140"/>
      <c r="H8" s="160"/>
      <c r="I8" s="160"/>
      <c r="J8" s="149"/>
      <c r="K8" s="160"/>
      <c r="L8" s="160"/>
      <c r="M8" s="12"/>
      <c r="N8" s="12"/>
      <c r="O8" s="12"/>
      <c r="P8" s="12"/>
    </row>
    <row r="9" spans="1:16" ht="16.5" customHeight="1" x14ac:dyDescent="0.45">
      <c r="A9" s="142">
        <v>1</v>
      </c>
      <c r="B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14"/>
      <c r="I9" s="114"/>
      <c r="J9" s="15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4"/>
      <c r="L9" s="114"/>
      <c r="M9" s="13"/>
      <c r="N9" s="13"/>
      <c r="O9" s="13"/>
      <c r="P9" s="13"/>
    </row>
    <row r="10" spans="1:16" x14ac:dyDescent="0.45">
      <c r="A10" s="142"/>
      <c r="B10" s="135"/>
      <c r="C10" s="135"/>
      <c r="D10" s="135"/>
      <c r="E10" s="135"/>
      <c r="F10" s="135"/>
      <c r="G10" s="135"/>
      <c r="H10" s="114"/>
      <c r="I10" s="114"/>
      <c r="J10" s="153"/>
      <c r="K10" s="114"/>
      <c r="L10" s="114"/>
      <c r="M10" s="8"/>
      <c r="N10" s="8"/>
      <c r="O10" s="8"/>
      <c r="P10" s="8"/>
    </row>
    <row r="11" spans="1:16" x14ac:dyDescent="0.45">
      <c r="A11" s="142"/>
      <c r="B11" s="135"/>
      <c r="C11" s="135"/>
      <c r="D11" s="135"/>
      <c r="E11" s="135"/>
      <c r="F11" s="135"/>
      <c r="G11" s="135"/>
      <c r="H11" s="114"/>
      <c r="I11" s="114"/>
      <c r="J11" s="153"/>
      <c r="K11" s="114"/>
      <c r="L11" s="114"/>
      <c r="M11" s="8"/>
      <c r="N11" s="8"/>
      <c r="O11" s="8"/>
      <c r="P11" s="8"/>
    </row>
    <row r="12" spans="1:16" ht="16.5" customHeight="1" x14ac:dyDescent="0.45">
      <c r="A12" s="142">
        <v>2</v>
      </c>
      <c r="B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14"/>
      <c r="I12" s="114"/>
      <c r="J12" s="153"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4"/>
      <c r="L12" s="114"/>
      <c r="M12" s="8"/>
      <c r="N12" s="8"/>
      <c r="O12" s="8"/>
      <c r="P12" s="8"/>
    </row>
    <row r="13" spans="1:16" x14ac:dyDescent="0.45">
      <c r="A13" s="142"/>
      <c r="B13" s="135"/>
      <c r="C13" s="135"/>
      <c r="D13" s="135"/>
      <c r="E13" s="135"/>
      <c r="F13" s="135"/>
      <c r="G13" s="135"/>
      <c r="H13" s="114"/>
      <c r="I13" s="114"/>
      <c r="J13" s="153"/>
      <c r="K13" s="114"/>
      <c r="L13" s="114"/>
      <c r="M13" s="8"/>
      <c r="N13" s="8"/>
      <c r="O13" s="8"/>
      <c r="P13" s="8"/>
    </row>
    <row r="14" spans="1:16" x14ac:dyDescent="0.45">
      <c r="A14" s="142"/>
      <c r="B14" s="135"/>
      <c r="C14" s="135"/>
      <c r="D14" s="135"/>
      <c r="E14" s="135"/>
      <c r="F14" s="135"/>
      <c r="G14" s="135"/>
      <c r="H14" s="114"/>
      <c r="I14" s="114"/>
      <c r="J14" s="153"/>
      <c r="K14" s="114"/>
      <c r="L14" s="114"/>
      <c r="M14" s="8"/>
      <c r="N14" s="8"/>
      <c r="O14" s="8"/>
      <c r="P14" s="8"/>
    </row>
    <row r="15" spans="1:16" ht="16.5" customHeight="1" x14ac:dyDescent="0.45">
      <c r="A15" s="142">
        <v>3</v>
      </c>
      <c r="B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14"/>
      <c r="I15" s="114"/>
      <c r="J15" s="153"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4"/>
      <c r="L15" s="114"/>
      <c r="M15" s="8"/>
      <c r="N15" s="8"/>
      <c r="O15" s="8"/>
      <c r="P15" s="8"/>
    </row>
    <row r="16" spans="1:16" x14ac:dyDescent="0.45">
      <c r="A16" s="142"/>
      <c r="B16" s="135"/>
      <c r="C16" s="135"/>
      <c r="D16" s="135"/>
      <c r="E16" s="135"/>
      <c r="F16" s="135"/>
      <c r="G16" s="135"/>
      <c r="H16" s="114"/>
      <c r="I16" s="114"/>
      <c r="J16" s="153"/>
      <c r="K16" s="114"/>
      <c r="L16" s="114"/>
      <c r="M16" s="8"/>
      <c r="N16" s="8"/>
      <c r="O16" s="8"/>
      <c r="P16" s="8"/>
    </row>
    <row r="17" spans="1:16" x14ac:dyDescent="0.45">
      <c r="A17" s="142"/>
      <c r="B17" s="135"/>
      <c r="C17" s="135"/>
      <c r="D17" s="135"/>
      <c r="E17" s="135"/>
      <c r="F17" s="135"/>
      <c r="G17" s="135"/>
      <c r="H17" s="114"/>
      <c r="I17" s="114"/>
      <c r="J17" s="153"/>
      <c r="K17" s="114"/>
      <c r="L17" s="114"/>
      <c r="M17" s="8"/>
      <c r="N17" s="8"/>
      <c r="O17" s="8"/>
      <c r="P17" s="8"/>
    </row>
    <row r="18" spans="1:16" ht="16.5" customHeight="1" x14ac:dyDescent="0.45">
      <c r="A18" s="142">
        <v>4</v>
      </c>
      <c r="B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114"/>
      <c r="I18" s="114"/>
      <c r="J18" s="153"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4"/>
      <c r="L18" s="114"/>
      <c r="M18" s="8"/>
      <c r="N18" s="8"/>
      <c r="O18" s="8"/>
      <c r="P18" s="8"/>
    </row>
    <row r="19" spans="1:16" x14ac:dyDescent="0.45">
      <c r="A19" s="142"/>
      <c r="B19" s="135"/>
      <c r="C19" s="135"/>
      <c r="D19" s="135"/>
      <c r="E19" s="135"/>
      <c r="F19" s="135"/>
      <c r="G19" s="135"/>
      <c r="H19" s="114"/>
      <c r="I19" s="114"/>
      <c r="J19" s="153"/>
      <c r="K19" s="114"/>
      <c r="L19" s="114"/>
      <c r="M19" s="8"/>
      <c r="N19" s="8"/>
      <c r="O19" s="8"/>
      <c r="P19" s="8"/>
    </row>
    <row r="20" spans="1:16" x14ac:dyDescent="0.45">
      <c r="A20" s="142"/>
      <c r="B20" s="135"/>
      <c r="C20" s="135"/>
      <c r="D20" s="135"/>
      <c r="E20" s="135"/>
      <c r="F20" s="135"/>
      <c r="G20" s="135"/>
      <c r="H20" s="114"/>
      <c r="I20" s="114"/>
      <c r="J20" s="153"/>
      <c r="K20" s="114"/>
      <c r="L20" s="114"/>
      <c r="M20" s="8"/>
      <c r="N20" s="8"/>
      <c r="O20" s="8"/>
      <c r="P20" s="8"/>
    </row>
    <row r="21" spans="1:16" ht="16.5" customHeight="1" x14ac:dyDescent="0.45">
      <c r="A21" s="142">
        <v>5</v>
      </c>
      <c r="B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114"/>
      <c r="I21" s="114"/>
      <c r="J21" s="153"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4"/>
      <c r="L21" s="114"/>
      <c r="M21" s="8"/>
      <c r="N21" s="8"/>
      <c r="O21" s="8"/>
      <c r="P21" s="8"/>
    </row>
    <row r="22" spans="1:16" x14ac:dyDescent="0.45">
      <c r="A22" s="142"/>
      <c r="B22" s="135"/>
      <c r="C22" s="135"/>
      <c r="D22" s="135"/>
      <c r="E22" s="135"/>
      <c r="F22" s="135"/>
      <c r="G22" s="135"/>
      <c r="H22" s="114"/>
      <c r="I22" s="114"/>
      <c r="J22" s="153"/>
      <c r="K22" s="114"/>
      <c r="L22" s="114"/>
      <c r="M22" s="8"/>
      <c r="N22" s="8"/>
      <c r="O22" s="8"/>
      <c r="P22" s="8"/>
    </row>
    <row r="23" spans="1:16" x14ac:dyDescent="0.45">
      <c r="A23" s="142"/>
      <c r="B23" s="135"/>
      <c r="C23" s="135"/>
      <c r="D23" s="135"/>
      <c r="E23" s="135"/>
      <c r="F23" s="135"/>
      <c r="G23" s="135"/>
      <c r="H23" s="114"/>
      <c r="I23" s="114"/>
      <c r="J23" s="153"/>
      <c r="K23" s="114"/>
      <c r="L23" s="114"/>
      <c r="M23" s="8"/>
      <c r="N23" s="8"/>
      <c r="O23" s="8"/>
      <c r="P23" s="8"/>
    </row>
    <row r="24" spans="1:16" ht="16.5" customHeight="1" x14ac:dyDescent="0.45">
      <c r="A24" s="142">
        <v>6</v>
      </c>
      <c r="B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114"/>
      <c r="I24" s="114"/>
      <c r="J24" s="153"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14"/>
      <c r="L24" s="114"/>
      <c r="M24" s="8"/>
      <c r="N24" s="8"/>
      <c r="O24" s="8"/>
      <c r="P24" s="8"/>
    </row>
    <row r="25" spans="1:16" x14ac:dyDescent="0.45">
      <c r="A25" s="142"/>
      <c r="B25" s="135"/>
      <c r="C25" s="135"/>
      <c r="D25" s="135"/>
      <c r="E25" s="135"/>
      <c r="F25" s="135"/>
      <c r="G25" s="135"/>
      <c r="H25" s="114"/>
      <c r="I25" s="114"/>
      <c r="J25" s="153"/>
      <c r="K25" s="114"/>
      <c r="L25" s="114"/>
      <c r="M25" s="8"/>
      <c r="N25" s="8"/>
      <c r="O25" s="8"/>
      <c r="P25" s="8"/>
    </row>
    <row r="26" spans="1:16" x14ac:dyDescent="0.45">
      <c r="A26" s="142"/>
      <c r="B26" s="135"/>
      <c r="C26" s="135"/>
      <c r="D26" s="135"/>
      <c r="E26" s="135"/>
      <c r="F26" s="135"/>
      <c r="G26" s="135"/>
      <c r="H26" s="114"/>
      <c r="I26" s="114"/>
      <c r="J26" s="153"/>
      <c r="K26" s="114"/>
      <c r="L26" s="114"/>
      <c r="M26" s="8"/>
      <c r="N26" s="8"/>
      <c r="O26" s="8"/>
      <c r="P26" s="8"/>
    </row>
    <row r="27" spans="1:16" ht="16.5" customHeight="1" x14ac:dyDescent="0.45">
      <c r="A27" s="142">
        <v>7</v>
      </c>
      <c r="B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114"/>
      <c r="I27" s="114"/>
      <c r="J27" s="153"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4"/>
      <c r="L27" s="114"/>
      <c r="M27" s="8"/>
      <c r="N27" s="8"/>
      <c r="O27" s="8"/>
      <c r="P27" s="8"/>
    </row>
    <row r="28" spans="1:16" x14ac:dyDescent="0.45">
      <c r="A28" s="142"/>
      <c r="B28" s="135"/>
      <c r="C28" s="135"/>
      <c r="D28" s="135"/>
      <c r="E28" s="135"/>
      <c r="F28" s="135"/>
      <c r="G28" s="135"/>
      <c r="H28" s="114"/>
      <c r="I28" s="114"/>
      <c r="J28" s="153"/>
      <c r="K28" s="114"/>
      <c r="L28" s="114"/>
      <c r="M28" s="8"/>
      <c r="N28" s="8"/>
      <c r="O28" s="8"/>
      <c r="P28" s="8"/>
    </row>
    <row r="29" spans="1:16" x14ac:dyDescent="0.45">
      <c r="A29" s="142"/>
      <c r="B29" s="135"/>
      <c r="C29" s="135"/>
      <c r="D29" s="135"/>
      <c r="E29" s="135"/>
      <c r="F29" s="135"/>
      <c r="G29" s="135"/>
      <c r="H29" s="114"/>
      <c r="I29" s="114"/>
      <c r="J29" s="153"/>
      <c r="K29" s="114"/>
      <c r="L29" s="114"/>
      <c r="M29" s="8"/>
      <c r="N29" s="8"/>
      <c r="O29" s="8"/>
      <c r="P29" s="8"/>
    </row>
    <row r="30" spans="1:16" ht="16.5" customHeight="1" x14ac:dyDescent="0.45">
      <c r="A30" s="142">
        <v>8</v>
      </c>
      <c r="B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114"/>
      <c r="I30" s="114"/>
      <c r="J30" s="153"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4"/>
      <c r="L30" s="114"/>
      <c r="M30" s="8"/>
      <c r="N30" s="8"/>
      <c r="O30" s="8"/>
      <c r="P30" s="8"/>
    </row>
    <row r="31" spans="1:16" x14ac:dyDescent="0.45">
      <c r="A31" s="142"/>
      <c r="B31" s="135"/>
      <c r="C31" s="135"/>
      <c r="D31" s="135"/>
      <c r="E31" s="135"/>
      <c r="F31" s="135"/>
      <c r="G31" s="135"/>
      <c r="H31" s="114"/>
      <c r="I31" s="114"/>
      <c r="J31" s="153"/>
      <c r="K31" s="114"/>
      <c r="L31" s="114"/>
      <c r="M31" s="8"/>
      <c r="N31" s="8"/>
      <c r="O31" s="8"/>
      <c r="P31" s="8"/>
    </row>
    <row r="32" spans="1:16" x14ac:dyDescent="0.45">
      <c r="A32" s="142"/>
      <c r="B32" s="135"/>
      <c r="C32" s="135"/>
      <c r="D32" s="135"/>
      <c r="E32" s="135"/>
      <c r="F32" s="135"/>
      <c r="G32" s="135"/>
      <c r="H32" s="114"/>
      <c r="I32" s="114"/>
      <c r="J32" s="153"/>
      <c r="K32" s="114"/>
      <c r="L32" s="114"/>
      <c r="M32" s="8"/>
      <c r="N32" s="8"/>
      <c r="O32" s="8"/>
      <c r="P32" s="8"/>
    </row>
    <row r="33" spans="1:16" ht="16.5" customHeight="1" x14ac:dyDescent="0.45">
      <c r="A33" s="142">
        <v>9</v>
      </c>
      <c r="B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No aplica</v>
      </c>
      <c r="C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No aplica</v>
      </c>
      <c r="D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No aplica</v>
      </c>
      <c r="E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No aplica</v>
      </c>
      <c r="F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No aplica</v>
      </c>
      <c r="G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No aplica</v>
      </c>
      <c r="H33" s="114"/>
      <c r="I33" s="114"/>
      <c r="J33" s="153"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14"/>
      <c r="L33" s="114"/>
      <c r="M33" s="8"/>
      <c r="N33" s="8"/>
      <c r="O33" s="8"/>
      <c r="P33" s="8"/>
    </row>
    <row r="34" spans="1:16" x14ac:dyDescent="0.45">
      <c r="A34" s="142"/>
      <c r="B34" s="135"/>
      <c r="C34" s="135"/>
      <c r="D34" s="135"/>
      <c r="E34" s="135"/>
      <c r="F34" s="135"/>
      <c r="G34" s="135"/>
      <c r="H34" s="114"/>
      <c r="I34" s="114"/>
      <c r="J34" s="153"/>
      <c r="K34" s="114"/>
      <c r="L34" s="114"/>
      <c r="M34" s="8"/>
      <c r="N34" s="8"/>
      <c r="O34" s="8"/>
      <c r="P34" s="8"/>
    </row>
    <row r="35" spans="1:16" x14ac:dyDescent="0.45">
      <c r="A35" s="142"/>
      <c r="B35" s="135"/>
      <c r="C35" s="135"/>
      <c r="D35" s="135"/>
      <c r="E35" s="135"/>
      <c r="F35" s="135"/>
      <c r="G35" s="135"/>
      <c r="H35" s="114"/>
      <c r="I35" s="114"/>
      <c r="J35" s="153"/>
      <c r="K35" s="114"/>
      <c r="L35" s="114"/>
      <c r="M35" s="8"/>
      <c r="N35" s="8"/>
      <c r="O35" s="8"/>
      <c r="P35" s="8"/>
    </row>
    <row r="36" spans="1:16" ht="16.5" customHeight="1" x14ac:dyDescent="0.45">
      <c r="A36" s="142">
        <v>10</v>
      </c>
      <c r="B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14"/>
      <c r="I36" s="114"/>
      <c r="J36" s="153"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14"/>
      <c r="L36" s="114"/>
      <c r="M36" s="8"/>
      <c r="N36" s="8"/>
      <c r="O36" s="8"/>
      <c r="P36" s="8"/>
    </row>
    <row r="37" spans="1:16" x14ac:dyDescent="0.45">
      <c r="A37" s="142"/>
      <c r="B37" s="135"/>
      <c r="C37" s="135"/>
      <c r="D37" s="135"/>
      <c r="E37" s="135"/>
      <c r="F37" s="135"/>
      <c r="G37" s="135"/>
      <c r="H37" s="114"/>
      <c r="I37" s="114"/>
      <c r="J37" s="153"/>
      <c r="K37" s="114"/>
      <c r="L37" s="114"/>
    </row>
    <row r="38" spans="1:16" x14ac:dyDescent="0.45">
      <c r="A38" s="142"/>
      <c r="B38" s="135"/>
      <c r="C38" s="135"/>
      <c r="D38" s="135"/>
      <c r="E38" s="135"/>
      <c r="F38" s="135"/>
      <c r="G38" s="135"/>
      <c r="H38" s="114"/>
      <c r="I38" s="114"/>
      <c r="J38" s="153"/>
      <c r="K38" s="114"/>
      <c r="L38" s="114"/>
    </row>
    <row r="39" spans="1:16" ht="16.5" customHeight="1" x14ac:dyDescent="0.45">
      <c r="A39" s="142">
        <v>11</v>
      </c>
      <c r="B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14"/>
      <c r="I39" s="114"/>
      <c r="J39" s="153"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4"/>
      <c r="L39" s="114"/>
      <c r="M39" s="8"/>
      <c r="N39" s="8"/>
      <c r="O39" s="8"/>
      <c r="P39" s="8"/>
    </row>
    <row r="40" spans="1:16" x14ac:dyDescent="0.45">
      <c r="A40" s="142"/>
      <c r="B40" s="135"/>
      <c r="C40" s="135"/>
      <c r="D40" s="135"/>
      <c r="E40" s="135"/>
      <c r="F40" s="135"/>
      <c r="G40" s="135"/>
      <c r="H40" s="114"/>
      <c r="I40" s="114"/>
      <c r="J40" s="153"/>
      <c r="K40" s="114"/>
      <c r="L40" s="114"/>
    </row>
    <row r="41" spans="1:16" x14ac:dyDescent="0.45">
      <c r="A41" s="142"/>
      <c r="B41" s="135"/>
      <c r="C41" s="135"/>
      <c r="D41" s="135"/>
      <c r="E41" s="135"/>
      <c r="F41" s="135"/>
      <c r="G41" s="135"/>
      <c r="H41" s="114"/>
      <c r="I41" s="114"/>
      <c r="J41" s="153"/>
      <c r="K41" s="114"/>
      <c r="L41" s="114"/>
    </row>
    <row r="42" spans="1:16" ht="16.5" customHeight="1" x14ac:dyDescent="0.45">
      <c r="A42" s="142">
        <v>12</v>
      </c>
      <c r="B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14"/>
      <c r="I42" s="114"/>
      <c r="J42" s="153"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4"/>
      <c r="L42" s="114"/>
      <c r="M42" s="8"/>
      <c r="N42" s="8"/>
      <c r="O42" s="8"/>
      <c r="P42" s="8"/>
    </row>
    <row r="43" spans="1:16" x14ac:dyDescent="0.45">
      <c r="A43" s="142"/>
      <c r="B43" s="135"/>
      <c r="C43" s="135"/>
      <c r="D43" s="135"/>
      <c r="E43" s="135"/>
      <c r="F43" s="135"/>
      <c r="G43" s="135"/>
      <c r="H43" s="114"/>
      <c r="I43" s="114"/>
      <c r="J43" s="153"/>
      <c r="K43" s="114"/>
      <c r="L43" s="114"/>
    </row>
    <row r="44" spans="1:16" x14ac:dyDescent="0.45">
      <c r="A44" s="142"/>
      <c r="B44" s="135"/>
      <c r="C44" s="135"/>
      <c r="D44" s="135"/>
      <c r="E44" s="135"/>
      <c r="F44" s="135"/>
      <c r="G44" s="135"/>
      <c r="H44" s="114"/>
      <c r="I44" s="114"/>
      <c r="J44" s="153"/>
      <c r="K44" s="114"/>
      <c r="L44" s="114"/>
    </row>
    <row r="45" spans="1:16" ht="16.5" customHeight="1" x14ac:dyDescent="0.45">
      <c r="A45" s="142">
        <v>13</v>
      </c>
      <c r="B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14"/>
      <c r="I45" s="114"/>
      <c r="J45" s="153"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4"/>
      <c r="L45" s="114"/>
      <c r="M45" s="8"/>
      <c r="N45" s="8"/>
      <c r="O45" s="8"/>
      <c r="P45" s="8"/>
    </row>
    <row r="46" spans="1:16" x14ac:dyDescent="0.45">
      <c r="A46" s="142"/>
      <c r="B46" s="135"/>
      <c r="C46" s="135"/>
      <c r="D46" s="135"/>
      <c r="E46" s="135"/>
      <c r="F46" s="135"/>
      <c r="G46" s="135"/>
      <c r="H46" s="114"/>
      <c r="I46" s="114"/>
      <c r="J46" s="153"/>
      <c r="K46" s="114"/>
      <c r="L46" s="114"/>
    </row>
    <row r="47" spans="1:16" x14ac:dyDescent="0.45">
      <c r="A47" s="142"/>
      <c r="B47" s="135"/>
      <c r="C47" s="135"/>
      <c r="D47" s="135"/>
      <c r="E47" s="135"/>
      <c r="F47" s="135"/>
      <c r="G47" s="135"/>
      <c r="H47" s="114"/>
      <c r="I47" s="114"/>
      <c r="J47" s="153"/>
      <c r="K47" s="114"/>
      <c r="L47" s="114"/>
    </row>
    <row r="48" spans="1:16" ht="16.5" customHeight="1" x14ac:dyDescent="0.45">
      <c r="A48" s="142">
        <v>14</v>
      </c>
      <c r="B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14"/>
      <c r="I48" s="114"/>
      <c r="J48" s="153"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4"/>
      <c r="L48" s="114"/>
      <c r="M48" s="8"/>
      <c r="N48" s="8"/>
      <c r="O48" s="8"/>
      <c r="P48" s="8"/>
    </row>
    <row r="49" spans="1:16" x14ac:dyDescent="0.45">
      <c r="A49" s="142"/>
      <c r="B49" s="135"/>
      <c r="C49" s="135"/>
      <c r="D49" s="135"/>
      <c r="E49" s="135"/>
      <c r="F49" s="135"/>
      <c r="G49" s="135"/>
      <c r="H49" s="114"/>
      <c r="I49" s="114"/>
      <c r="J49" s="153"/>
      <c r="K49" s="114"/>
      <c r="L49" s="114"/>
    </row>
    <row r="50" spans="1:16" x14ac:dyDescent="0.45">
      <c r="A50" s="142"/>
      <c r="B50" s="135"/>
      <c r="C50" s="135"/>
      <c r="D50" s="135"/>
      <c r="E50" s="135"/>
      <c r="F50" s="135"/>
      <c r="G50" s="135"/>
      <c r="H50" s="114"/>
      <c r="I50" s="114"/>
      <c r="J50" s="153"/>
      <c r="K50" s="114"/>
      <c r="L50" s="114"/>
    </row>
    <row r="51" spans="1:16" ht="16.5" customHeight="1" x14ac:dyDescent="0.45">
      <c r="A51" s="142">
        <v>15</v>
      </c>
      <c r="B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14"/>
      <c r="I51" s="114"/>
      <c r="J51" s="153"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4"/>
      <c r="L51" s="114"/>
      <c r="M51" s="8"/>
      <c r="N51" s="8"/>
      <c r="O51" s="8"/>
      <c r="P51" s="8"/>
    </row>
    <row r="52" spans="1:16" x14ac:dyDescent="0.45">
      <c r="A52" s="142"/>
      <c r="B52" s="135"/>
      <c r="C52" s="135"/>
      <c r="D52" s="135"/>
      <c r="E52" s="135"/>
      <c r="F52" s="135"/>
      <c r="G52" s="135"/>
      <c r="H52" s="114"/>
      <c r="I52" s="114"/>
      <c r="J52" s="153"/>
      <c r="K52" s="114"/>
      <c r="L52" s="114"/>
    </row>
    <row r="53" spans="1:16" x14ac:dyDescent="0.45">
      <c r="A53" s="142"/>
      <c r="B53" s="135"/>
      <c r="C53" s="135"/>
      <c r="D53" s="135"/>
      <c r="E53" s="135"/>
      <c r="F53" s="135"/>
      <c r="G53" s="135"/>
      <c r="H53" s="114"/>
      <c r="I53" s="114"/>
      <c r="J53" s="153"/>
      <c r="K53" s="114"/>
      <c r="L53" s="114"/>
    </row>
    <row r="54" spans="1:16" ht="16.5" customHeight="1" x14ac:dyDescent="0.45">
      <c r="A54" s="142">
        <v>16</v>
      </c>
      <c r="B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14"/>
      <c r="I54" s="114"/>
      <c r="J54" s="153"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4"/>
      <c r="L54" s="114"/>
      <c r="M54" s="8"/>
      <c r="N54" s="8"/>
      <c r="O54" s="8"/>
      <c r="P54" s="8"/>
    </row>
    <row r="55" spans="1:16" x14ac:dyDescent="0.45">
      <c r="A55" s="142"/>
      <c r="B55" s="135"/>
      <c r="C55" s="135"/>
      <c r="D55" s="135"/>
      <c r="E55" s="135"/>
      <c r="F55" s="135"/>
      <c r="G55" s="135"/>
      <c r="H55" s="114"/>
      <c r="I55" s="114"/>
      <c r="J55" s="153"/>
      <c r="K55" s="114"/>
      <c r="L55" s="114"/>
    </row>
    <row r="56" spans="1:16" x14ac:dyDescent="0.45">
      <c r="A56" s="142"/>
      <c r="B56" s="135"/>
      <c r="C56" s="135"/>
      <c r="D56" s="135"/>
      <c r="E56" s="135"/>
      <c r="F56" s="135"/>
      <c r="G56" s="135"/>
      <c r="H56" s="114"/>
      <c r="I56" s="114"/>
      <c r="J56" s="153"/>
      <c r="K56" s="114"/>
      <c r="L56" s="114"/>
    </row>
    <row r="57" spans="1:16" ht="16.5" customHeight="1" x14ac:dyDescent="0.45">
      <c r="A57" s="142">
        <v>17</v>
      </c>
      <c r="B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14"/>
      <c r="I57" s="114"/>
      <c r="J57" s="153"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4"/>
      <c r="L57" s="114"/>
      <c r="M57" s="8"/>
      <c r="N57" s="8"/>
      <c r="O57" s="8"/>
      <c r="P57" s="8"/>
    </row>
    <row r="58" spans="1:16" x14ac:dyDescent="0.45">
      <c r="A58" s="142"/>
      <c r="B58" s="135"/>
      <c r="C58" s="135"/>
      <c r="D58" s="135"/>
      <c r="E58" s="135"/>
      <c r="F58" s="135"/>
      <c r="G58" s="135"/>
      <c r="H58" s="114"/>
      <c r="I58" s="114"/>
      <c r="J58" s="153"/>
      <c r="K58" s="114"/>
      <c r="L58" s="114"/>
    </row>
    <row r="59" spans="1:16" x14ac:dyDescent="0.45">
      <c r="A59" s="142"/>
      <c r="B59" s="135"/>
      <c r="C59" s="135"/>
      <c r="D59" s="135"/>
      <c r="E59" s="135"/>
      <c r="F59" s="135"/>
      <c r="G59" s="135"/>
      <c r="H59" s="114"/>
      <c r="I59" s="114"/>
      <c r="J59" s="153"/>
      <c r="K59" s="114"/>
      <c r="L59" s="114"/>
    </row>
    <row r="60" spans="1:16" ht="16.5" customHeight="1" x14ac:dyDescent="0.45">
      <c r="A60" s="142">
        <v>18</v>
      </c>
      <c r="B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14"/>
      <c r="I60" s="114"/>
      <c r="J60" s="153"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4"/>
      <c r="L60" s="114"/>
      <c r="M60" s="8"/>
      <c r="N60" s="8"/>
      <c r="O60" s="8"/>
      <c r="P60" s="8"/>
    </row>
    <row r="61" spans="1:16" x14ac:dyDescent="0.45">
      <c r="A61" s="142"/>
      <c r="B61" s="135"/>
      <c r="C61" s="135"/>
      <c r="D61" s="135"/>
      <c r="E61" s="135"/>
      <c r="F61" s="135"/>
      <c r="G61" s="135"/>
      <c r="H61" s="114"/>
      <c r="I61" s="114"/>
      <c r="J61" s="153"/>
      <c r="K61" s="114"/>
      <c r="L61" s="114"/>
    </row>
    <row r="62" spans="1:16" x14ac:dyDescent="0.45">
      <c r="A62" s="142"/>
      <c r="B62" s="135"/>
      <c r="C62" s="135"/>
      <c r="D62" s="135"/>
      <c r="E62" s="135"/>
      <c r="F62" s="135"/>
      <c r="G62" s="135"/>
      <c r="H62" s="114"/>
      <c r="I62" s="114"/>
      <c r="J62" s="153"/>
      <c r="K62" s="114"/>
      <c r="L62" s="114"/>
    </row>
    <row r="63" spans="1:16" ht="16.5" customHeight="1" x14ac:dyDescent="0.45">
      <c r="A63" s="142">
        <v>19</v>
      </c>
      <c r="B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14"/>
      <c r="I63" s="114"/>
      <c r="J63" s="153"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4"/>
      <c r="L63" s="114"/>
      <c r="M63" s="8"/>
      <c r="N63" s="8"/>
      <c r="O63" s="8"/>
      <c r="P63" s="8"/>
    </row>
    <row r="64" spans="1:16" x14ac:dyDescent="0.45">
      <c r="A64" s="142"/>
      <c r="B64" s="135"/>
      <c r="C64" s="135"/>
      <c r="D64" s="135"/>
      <c r="E64" s="135"/>
      <c r="F64" s="135"/>
      <c r="G64" s="135"/>
      <c r="H64" s="114"/>
      <c r="I64" s="114"/>
      <c r="J64" s="153"/>
      <c r="K64" s="114"/>
      <c r="L64" s="114"/>
    </row>
    <row r="65" spans="1:16" x14ac:dyDescent="0.45">
      <c r="A65" s="142"/>
      <c r="B65" s="135"/>
      <c r="C65" s="135"/>
      <c r="D65" s="135"/>
      <c r="E65" s="135"/>
      <c r="F65" s="135"/>
      <c r="G65" s="135"/>
      <c r="H65" s="114"/>
      <c r="I65" s="114"/>
      <c r="J65" s="153"/>
      <c r="K65" s="114"/>
      <c r="L65" s="114"/>
    </row>
    <row r="66" spans="1:16" ht="16.5" customHeight="1" x14ac:dyDescent="0.45">
      <c r="A66" s="142">
        <v>20</v>
      </c>
      <c r="B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14"/>
      <c r="I66" s="114"/>
      <c r="J66" s="153"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4"/>
      <c r="L66" s="114"/>
      <c r="M66" s="8"/>
      <c r="N66" s="8"/>
      <c r="O66" s="8"/>
      <c r="P66" s="8"/>
    </row>
    <row r="67" spans="1:16" x14ac:dyDescent="0.45">
      <c r="A67" s="142"/>
      <c r="B67" s="135"/>
      <c r="C67" s="135"/>
      <c r="D67" s="135"/>
      <c r="E67" s="135"/>
      <c r="F67" s="135"/>
      <c r="G67" s="135"/>
      <c r="H67" s="114"/>
      <c r="I67" s="114"/>
      <c r="J67" s="153"/>
      <c r="K67" s="114"/>
      <c r="L67" s="114"/>
    </row>
    <row r="68" spans="1:16" x14ac:dyDescent="0.45">
      <c r="A68" s="142"/>
      <c r="B68" s="135"/>
      <c r="C68" s="135"/>
      <c r="D68" s="135"/>
      <c r="E68" s="135"/>
      <c r="F68" s="135"/>
      <c r="G68" s="135"/>
      <c r="H68" s="114"/>
      <c r="I68" s="114"/>
      <c r="J68" s="153"/>
      <c r="K68" s="114"/>
      <c r="L68" s="114"/>
    </row>
    <row r="69" spans="1:16" x14ac:dyDescent="0.45"/>
    <row r="70" spans="1:16" x14ac:dyDescent="0.45"/>
  </sheetData>
  <sheetProtection algorithmName="SHA-512" hashValue="RrbtS3MG4Yc0myX7Y465LtzbTKqzIUpY+q4cLbTLsAUStOMyZaoT1gWebK/3n2PgmAQqLFnz3tjposzs6QZigA==" saltValue="B+E5iFXfwbaD7a7xIp61dw==" spinCount="100000" sheet="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L68">
    <cfRule type="expression" dxfId="231" priority="1">
      <formula>IF($E9="No aplica",1,0)</formula>
    </cfRule>
  </conditionalFormatting>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70"/>
  <sheetViews>
    <sheetView showGridLines="0" view="pageBreakPreview" zoomScale="80" zoomScaleNormal="80" zoomScaleSheetLayoutView="80" workbookViewId="0">
      <pane xSplit="3" ySplit="8" topLeftCell="K9" activePane="bottomRight" state="frozen"/>
      <selection pane="topRight" activeCell="D1" sqref="D1"/>
      <selection pane="bottomLeft" activeCell="A9" sqref="A9"/>
      <selection pane="bottomRight" activeCell="K9" sqref="K9"/>
    </sheetView>
  </sheetViews>
  <sheetFormatPr baseColWidth="10" defaultColWidth="0" defaultRowHeight="13.8" zeroHeight="1" x14ac:dyDescent="0.45"/>
  <cols>
    <col min="1" max="1" width="4" style="15" bestFit="1" customWidth="1"/>
    <col min="2" max="2" width="18.41796875" style="15" customWidth="1"/>
    <col min="3" max="3" width="35.89453125" style="15" customWidth="1"/>
    <col min="4" max="4" width="18.41796875" style="15" customWidth="1"/>
    <col min="5" max="5" width="22.7890625" style="15" customWidth="1"/>
    <col min="6" max="6" width="15.26171875" style="15" customWidth="1"/>
    <col min="7" max="7" width="30.47265625" style="15" customWidth="1"/>
    <col min="8" max="8" width="35.9453125" style="15" customWidth="1"/>
    <col min="9" max="9" width="22.3125" style="15" customWidth="1"/>
    <col min="10" max="10" width="21.62890625" style="15" customWidth="1"/>
    <col min="11" max="11" width="76.20703125" style="15" customWidth="1"/>
    <col min="12" max="12" width="12.5234375" style="15" customWidth="1"/>
    <col min="13" max="13" width="17.3125" style="15" customWidth="1"/>
    <col min="14" max="14" width="20.5234375" style="15" customWidth="1"/>
    <col min="15" max="15" width="20.41796875" style="15" customWidth="1"/>
    <col min="16" max="16" width="14" style="15" customWidth="1"/>
    <col min="17" max="17" width="10.89453125" style="15" customWidth="1"/>
    <col min="18" max="18" width="27.3125" style="15" customWidth="1"/>
    <col min="19" max="19" width="25.41796875" style="15" customWidth="1"/>
    <col min="20" max="20" width="34.5234375" style="15" customWidth="1"/>
    <col min="21" max="21" width="12.41796875" style="15" customWidth="1"/>
    <col min="22" max="25" width="16.68359375" style="15" customWidth="1"/>
    <col min="26" max="26" width="3.68359375" style="9" customWidth="1"/>
    <col min="27" max="42" width="11.41796875" style="9" hidden="1" customWidth="1"/>
    <col min="43" max="16384" width="11.41796875" style="9" hidden="1"/>
  </cols>
  <sheetData>
    <row r="1" spans="1:42" ht="20.100000000000001" customHeight="1" x14ac:dyDescent="0.45">
      <c r="A1" s="168"/>
      <c r="B1" s="169"/>
      <c r="C1" s="136" t="s">
        <v>138</v>
      </c>
      <c r="D1" s="136"/>
      <c r="E1" s="136"/>
      <c r="F1" s="136"/>
      <c r="G1" s="136"/>
      <c r="H1" s="136"/>
      <c r="I1" s="136"/>
      <c r="J1" s="136"/>
      <c r="K1" s="136"/>
      <c r="L1" s="136"/>
      <c r="M1" s="136"/>
      <c r="N1" s="136"/>
      <c r="O1" s="136"/>
      <c r="P1" s="136"/>
      <c r="Q1" s="136"/>
      <c r="R1" s="136"/>
      <c r="S1" s="136"/>
      <c r="T1" s="136"/>
      <c r="U1" s="136"/>
      <c r="V1" s="136"/>
      <c r="W1" s="161" t="s">
        <v>309</v>
      </c>
      <c r="X1" s="161"/>
      <c r="Y1" s="161"/>
      <c r="Z1" s="8"/>
      <c r="AA1" s="8"/>
      <c r="AB1" s="8"/>
      <c r="AC1" s="8"/>
      <c r="AD1" s="8"/>
      <c r="AE1" s="8"/>
      <c r="AF1" s="8"/>
      <c r="AG1" s="8"/>
      <c r="AH1" s="8"/>
      <c r="AI1" s="8"/>
      <c r="AJ1" s="8"/>
      <c r="AK1" s="8"/>
      <c r="AL1" s="8"/>
      <c r="AM1" s="8"/>
      <c r="AN1" s="8"/>
      <c r="AO1" s="8"/>
      <c r="AP1" s="8"/>
    </row>
    <row r="2" spans="1:42" ht="20.100000000000001" customHeight="1" x14ac:dyDescent="0.45">
      <c r="A2" s="170"/>
      <c r="B2" s="171"/>
      <c r="C2" s="136"/>
      <c r="D2" s="136"/>
      <c r="E2" s="136"/>
      <c r="F2" s="136"/>
      <c r="G2" s="136"/>
      <c r="H2" s="136"/>
      <c r="I2" s="136"/>
      <c r="J2" s="136"/>
      <c r="K2" s="136"/>
      <c r="L2" s="136"/>
      <c r="M2" s="136"/>
      <c r="N2" s="136"/>
      <c r="O2" s="136"/>
      <c r="P2" s="136"/>
      <c r="Q2" s="136"/>
      <c r="R2" s="136"/>
      <c r="S2" s="136"/>
      <c r="T2" s="136"/>
      <c r="U2" s="136"/>
      <c r="V2" s="136"/>
      <c r="W2" s="161" t="s">
        <v>310</v>
      </c>
      <c r="X2" s="161"/>
      <c r="Y2" s="161"/>
      <c r="Z2" s="8"/>
      <c r="AA2" s="8"/>
      <c r="AB2" s="8"/>
      <c r="AC2" s="8"/>
      <c r="AD2" s="8"/>
      <c r="AE2" s="8"/>
      <c r="AF2" s="8"/>
      <c r="AG2" s="8"/>
      <c r="AH2" s="8"/>
      <c r="AI2" s="8"/>
      <c r="AJ2" s="8"/>
      <c r="AK2" s="8"/>
      <c r="AL2" s="8"/>
      <c r="AM2" s="8"/>
      <c r="AN2" s="8"/>
      <c r="AO2" s="8"/>
      <c r="AP2" s="8"/>
    </row>
    <row r="3" spans="1:42" ht="20.100000000000001" customHeight="1" x14ac:dyDescent="0.45">
      <c r="A3" s="170"/>
      <c r="B3" s="171"/>
      <c r="C3" s="136"/>
      <c r="D3" s="136"/>
      <c r="E3" s="136"/>
      <c r="F3" s="136"/>
      <c r="G3" s="136"/>
      <c r="H3" s="136"/>
      <c r="I3" s="136"/>
      <c r="J3" s="136"/>
      <c r="K3" s="136"/>
      <c r="L3" s="136"/>
      <c r="M3" s="136"/>
      <c r="N3" s="136"/>
      <c r="O3" s="136"/>
      <c r="P3" s="136"/>
      <c r="Q3" s="136"/>
      <c r="R3" s="136"/>
      <c r="S3" s="136"/>
      <c r="T3" s="136"/>
      <c r="U3" s="136"/>
      <c r="V3" s="136"/>
      <c r="W3" s="161" t="s">
        <v>356</v>
      </c>
      <c r="X3" s="161"/>
      <c r="Y3" s="161"/>
      <c r="Z3" s="8"/>
      <c r="AA3" s="8"/>
      <c r="AB3" s="8"/>
      <c r="AC3" s="8"/>
      <c r="AD3" s="8"/>
      <c r="AE3" s="8"/>
      <c r="AF3" s="8"/>
      <c r="AG3" s="8"/>
      <c r="AH3" s="8"/>
      <c r="AI3" s="8"/>
      <c r="AJ3" s="8"/>
      <c r="AK3" s="8"/>
      <c r="AL3" s="8"/>
      <c r="AM3" s="8"/>
      <c r="AN3" s="8"/>
      <c r="AO3" s="8"/>
      <c r="AP3" s="8"/>
    </row>
    <row r="4" spans="1:42" ht="20.100000000000001" customHeight="1" x14ac:dyDescent="0.45">
      <c r="A4" s="172"/>
      <c r="B4" s="173"/>
      <c r="C4" s="136"/>
      <c r="D4" s="136"/>
      <c r="E4" s="136"/>
      <c r="F4" s="136"/>
      <c r="G4" s="136"/>
      <c r="H4" s="136"/>
      <c r="I4" s="136"/>
      <c r="J4" s="136"/>
      <c r="K4" s="136"/>
      <c r="L4" s="136"/>
      <c r="M4" s="136"/>
      <c r="N4" s="136"/>
      <c r="O4" s="136"/>
      <c r="P4" s="136"/>
      <c r="Q4" s="136"/>
      <c r="R4" s="136"/>
      <c r="S4" s="136"/>
      <c r="T4" s="136"/>
      <c r="U4" s="136"/>
      <c r="V4" s="136"/>
      <c r="W4" s="161" t="s">
        <v>366</v>
      </c>
      <c r="X4" s="161"/>
      <c r="Y4" s="161"/>
      <c r="Z4" s="8"/>
      <c r="AA4" s="8"/>
      <c r="AB4" s="8"/>
      <c r="AC4" s="8"/>
      <c r="AD4" s="8"/>
      <c r="AE4" s="8"/>
      <c r="AF4" s="8"/>
      <c r="AG4" s="8"/>
      <c r="AH4" s="8"/>
      <c r="AI4" s="8"/>
      <c r="AJ4" s="8"/>
      <c r="AK4" s="8"/>
      <c r="AL4" s="8"/>
      <c r="AM4" s="8"/>
      <c r="AN4" s="8"/>
      <c r="AO4" s="8"/>
      <c r="AP4" s="8"/>
    </row>
    <row r="5" spans="1:42" ht="6" customHeight="1" x14ac:dyDescent="0.45">
      <c r="A5" s="10"/>
      <c r="B5" s="10"/>
      <c r="C5" s="10"/>
      <c r="D5" s="10"/>
      <c r="E5" s="10"/>
      <c r="F5" s="10"/>
      <c r="G5" s="10"/>
      <c r="H5" s="10"/>
      <c r="I5" s="10"/>
      <c r="J5" s="10"/>
      <c r="K5" s="10"/>
      <c r="L5" s="11"/>
      <c r="M5" s="11"/>
      <c r="N5" s="10"/>
      <c r="O5" s="10"/>
      <c r="P5" s="10"/>
      <c r="Q5" s="10"/>
      <c r="R5" s="10"/>
      <c r="S5" s="10"/>
      <c r="T5" s="10"/>
      <c r="U5" s="10"/>
      <c r="V5" s="10"/>
      <c r="W5" s="10"/>
      <c r="X5" s="10"/>
      <c r="Y5" s="10"/>
      <c r="Z5" s="8"/>
      <c r="AA5" s="8"/>
      <c r="AB5" s="8"/>
      <c r="AC5" s="8"/>
      <c r="AD5" s="8"/>
      <c r="AE5" s="8"/>
      <c r="AF5" s="8"/>
      <c r="AG5" s="8"/>
      <c r="AH5" s="8"/>
      <c r="AI5" s="8"/>
      <c r="AJ5" s="8"/>
      <c r="AK5" s="8"/>
      <c r="AL5" s="8"/>
      <c r="AM5" s="8"/>
      <c r="AN5" s="8"/>
      <c r="AO5" s="8"/>
      <c r="AP5" s="8"/>
    </row>
    <row r="6" spans="1:42" ht="28.2" customHeight="1" x14ac:dyDescent="0.45">
      <c r="A6" s="175" t="s">
        <v>88</v>
      </c>
      <c r="B6" s="176"/>
      <c r="C6" s="176"/>
      <c r="D6" s="177"/>
      <c r="E6" s="181" t="s">
        <v>86</v>
      </c>
      <c r="F6" s="181"/>
      <c r="G6" s="181"/>
      <c r="H6" s="181"/>
      <c r="I6" s="181"/>
      <c r="J6" s="181"/>
      <c r="K6" s="181"/>
      <c r="L6" s="181"/>
      <c r="M6" s="181"/>
      <c r="N6" s="181"/>
      <c r="O6" s="181"/>
      <c r="P6" s="181"/>
      <c r="Q6" s="181"/>
      <c r="R6" s="181"/>
      <c r="S6" s="181"/>
      <c r="T6" s="181"/>
      <c r="U6" s="181"/>
      <c r="V6" s="181"/>
      <c r="W6" s="181"/>
      <c r="X6" s="181"/>
      <c r="Y6" s="181"/>
      <c r="Z6" s="8"/>
      <c r="AA6" s="8"/>
      <c r="AB6" s="8"/>
      <c r="AC6" s="8"/>
      <c r="AD6" s="8"/>
      <c r="AE6" s="8"/>
      <c r="AF6" s="8"/>
      <c r="AG6" s="8"/>
      <c r="AH6" s="8"/>
      <c r="AI6" s="8"/>
      <c r="AJ6" s="8"/>
      <c r="AK6" s="8"/>
      <c r="AL6" s="8"/>
      <c r="AM6" s="8"/>
      <c r="AN6" s="8"/>
      <c r="AO6" s="8"/>
      <c r="AP6" s="8"/>
    </row>
    <row r="7" spans="1:42" ht="24.9" customHeight="1" x14ac:dyDescent="0.45">
      <c r="A7" s="174" t="s">
        <v>74</v>
      </c>
      <c r="B7" s="162" t="s">
        <v>28</v>
      </c>
      <c r="C7" s="166" t="s">
        <v>1</v>
      </c>
      <c r="D7" s="166" t="s">
        <v>73</v>
      </c>
      <c r="E7" s="167" t="s">
        <v>267</v>
      </c>
      <c r="F7" s="167" t="s">
        <v>274</v>
      </c>
      <c r="G7" s="167" t="s">
        <v>283</v>
      </c>
      <c r="H7" s="167" t="s">
        <v>284</v>
      </c>
      <c r="I7" s="167" t="s">
        <v>277</v>
      </c>
      <c r="J7" s="167" t="s">
        <v>278</v>
      </c>
      <c r="K7" s="166" t="s">
        <v>7</v>
      </c>
      <c r="L7" s="163" t="s">
        <v>83</v>
      </c>
      <c r="M7" s="164"/>
      <c r="N7" s="165"/>
      <c r="O7" s="178" t="s">
        <v>272</v>
      </c>
      <c r="P7" s="179"/>
      <c r="Q7" s="179"/>
      <c r="R7" s="179"/>
      <c r="S7" s="179"/>
      <c r="T7" s="179"/>
      <c r="U7" s="180" t="s">
        <v>255</v>
      </c>
      <c r="V7" s="178" t="s">
        <v>87</v>
      </c>
      <c r="W7" s="179"/>
      <c r="X7" s="180" t="s">
        <v>253</v>
      </c>
      <c r="Y7" s="180" t="s">
        <v>254</v>
      </c>
      <c r="Z7" s="8"/>
      <c r="AA7" s="8"/>
      <c r="AB7" s="8"/>
      <c r="AC7" s="8"/>
      <c r="AD7" s="8"/>
      <c r="AE7" s="8"/>
      <c r="AF7" s="8"/>
      <c r="AG7" s="8"/>
      <c r="AH7" s="8"/>
      <c r="AI7" s="8"/>
      <c r="AJ7" s="8"/>
      <c r="AK7" s="8"/>
      <c r="AL7" s="8"/>
      <c r="AM7" s="8"/>
      <c r="AN7" s="8"/>
      <c r="AO7" s="8"/>
      <c r="AP7" s="8"/>
    </row>
    <row r="8" spans="1:42" ht="67.2" customHeight="1" x14ac:dyDescent="0.45">
      <c r="A8" s="174"/>
      <c r="B8" s="162"/>
      <c r="C8" s="166"/>
      <c r="D8" s="166"/>
      <c r="E8" s="160"/>
      <c r="F8" s="160"/>
      <c r="G8" s="160"/>
      <c r="H8" s="160"/>
      <c r="I8" s="160"/>
      <c r="J8" s="160"/>
      <c r="K8" s="166"/>
      <c r="L8" s="45" t="s">
        <v>45</v>
      </c>
      <c r="M8" s="45" t="s">
        <v>8</v>
      </c>
      <c r="N8" s="45" t="s">
        <v>81</v>
      </c>
      <c r="O8" s="45" t="s">
        <v>82</v>
      </c>
      <c r="P8" s="45" t="s">
        <v>84</v>
      </c>
      <c r="Q8" s="45" t="s">
        <v>85</v>
      </c>
      <c r="R8" s="45" t="s">
        <v>269</v>
      </c>
      <c r="S8" s="45" t="s">
        <v>270</v>
      </c>
      <c r="T8" s="50" t="s">
        <v>271</v>
      </c>
      <c r="U8" s="166"/>
      <c r="V8" s="47" t="s">
        <v>251</v>
      </c>
      <c r="W8" s="47" t="s">
        <v>252</v>
      </c>
      <c r="X8" s="166"/>
      <c r="Y8" s="166"/>
      <c r="Z8" s="12"/>
      <c r="AA8" s="12"/>
      <c r="AB8" s="12"/>
      <c r="AC8" s="12"/>
      <c r="AD8" s="12"/>
      <c r="AE8" s="12"/>
      <c r="AF8" s="12"/>
      <c r="AG8" s="12"/>
      <c r="AH8" s="12"/>
      <c r="AI8" s="12"/>
      <c r="AJ8" s="12"/>
      <c r="AK8" s="12"/>
      <c r="AL8" s="12"/>
      <c r="AM8" s="12"/>
      <c r="AN8" s="12"/>
      <c r="AO8" s="12"/>
      <c r="AP8" s="12"/>
    </row>
    <row r="9" spans="1:42" ht="198" customHeight="1" x14ac:dyDescent="0.45">
      <c r="A9" s="142">
        <v>1</v>
      </c>
      <c r="B9" s="113"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Conocimiento del Riesgo y Efectos del Cambio Climático</v>
      </c>
      <c r="C9" s="13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13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67" t="s">
        <v>419</v>
      </c>
      <c r="F9" s="70" t="s">
        <v>481</v>
      </c>
      <c r="G9" s="67" t="s">
        <v>476</v>
      </c>
      <c r="H9" s="67" t="s">
        <v>474</v>
      </c>
      <c r="I9" s="67"/>
      <c r="J9" s="67" t="s">
        <v>519</v>
      </c>
      <c r="K9" s="63" t="str">
        <f>CONCATENATE(E9," ",F9," ",G9," ",H9," ",I9," ",J9)</f>
        <v>Profesional Especializado grado 29 - Grupo Asistencia Técnica  semanalmente con el propósito de evitar que las respuestas solicitadas se emitan por fuera de los términos legales, emite correos electrónicos de alerta a los profesionales del grupo de Asistencia Técnica, con base en la información suministrada por parte del Asistente Administrativo de la Subidrección de Análisis de Riesgos, sobre próximos vencimientos.  Evidencia:
*Correos electrónicos</v>
      </c>
      <c r="L9" s="34" t="s">
        <v>47</v>
      </c>
      <c r="M9" s="31" t="str">
        <f>IF(OR(L9="Preventivo",L9="Detectivo"),"Afecta probabilidad",
IF(L9="Correctivo","Afecta Impacto",""))</f>
        <v>Afecta probabilidad</v>
      </c>
      <c r="N9" s="34" t="s">
        <v>49</v>
      </c>
      <c r="O9" s="34" t="s">
        <v>51</v>
      </c>
      <c r="P9" s="34" t="s">
        <v>52</v>
      </c>
      <c r="Q9" s="34" t="s">
        <v>352</v>
      </c>
      <c r="R9" s="34" t="s">
        <v>420</v>
      </c>
      <c r="S9" s="34" t="s">
        <v>421</v>
      </c>
      <c r="T9" s="34" t="s">
        <v>422</v>
      </c>
      <c r="U9" s="48">
        <f>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49">
        <f>IF(OR(M9="",M9=0),"",
IF(M9="Afecta probabilidad",'2. Identificación del Riesgo'!$L$9,""))</f>
        <v>0.8</v>
      </c>
      <c r="W9" s="49" t="str">
        <f>IF(OR(M9="",M9=0),"",
IF(M9="Afecta Impacto",'2. Identificación del Riesgo'!$O$9,""))</f>
        <v/>
      </c>
      <c r="X9" s="49">
        <f>IFERROR(IF(V9="",0,V9-(V9*U9)),0)</f>
        <v>0.48</v>
      </c>
      <c r="Y9" s="49">
        <f>IFERROR(IF(W9="",0,W9-(W9*U9)),0)</f>
        <v>0</v>
      </c>
      <c r="Z9" s="13"/>
      <c r="AA9" s="13"/>
      <c r="AB9" s="13"/>
      <c r="AC9" s="13"/>
      <c r="AD9" s="13"/>
      <c r="AE9" s="13"/>
      <c r="AF9" s="13"/>
      <c r="AG9" s="13"/>
      <c r="AH9" s="13"/>
      <c r="AI9" s="13"/>
      <c r="AJ9" s="13"/>
      <c r="AK9" s="13"/>
      <c r="AL9" s="13"/>
      <c r="AM9" s="13"/>
      <c r="AN9" s="13"/>
      <c r="AO9" s="13"/>
      <c r="AP9" s="13"/>
    </row>
    <row r="10" spans="1:42" ht="35.1" customHeight="1" x14ac:dyDescent="0.45">
      <c r="A10" s="142"/>
      <c r="B10" s="113"/>
      <c r="C10" s="135"/>
      <c r="D10" s="138"/>
      <c r="E10" s="67"/>
      <c r="F10" s="67"/>
      <c r="G10" s="67"/>
      <c r="H10" s="67"/>
      <c r="I10" s="67"/>
      <c r="J10" s="67"/>
      <c r="K10" s="63" t="str">
        <f t="shared" ref="K10:K68" si="0">CONCATENATE(E10," ",F10," ",G10," ",H10," ",I10," ",J10)</f>
        <v xml:space="preserve">     </v>
      </c>
      <c r="L10" s="34"/>
      <c r="M10" s="31" t="str">
        <f t="shared" ref="M10:M11" si="1">IF(OR(L10="Preventivo",L10="Detectivo"),"Afecta probabilidad",
IF(L10="Correctivo","Afecta Impacto",""))</f>
        <v/>
      </c>
      <c r="N10" s="34"/>
      <c r="O10" s="34"/>
      <c r="P10" s="34"/>
      <c r="Q10" s="34"/>
      <c r="R10" s="34"/>
      <c r="S10" s="34"/>
      <c r="T10" s="34"/>
      <c r="U10" s="48" t="str">
        <f t="shared" ref="U10:U68" si="2">IF(AND(L10="Preventivo",N10="Manual"),(0.25+0.15),
IF(AND(L10="Preventivo",N10="Automático"),(0.25+0.25),
IF(AND(L10="Detectivo",N10="Manual"),(0.15+0.15),
IF(AND(L10="Detectivo",N10="Automático"),(0.15+0.25),
IF(AND(L10="Correctivo",N10="Manual"),(0.1+0.15),
IF(AND(L10="Correctivo",N10="Automático"),(0.1+0.25),
IF(AND(L10="Sin Control",N10="Sin Control"),"",
IF(OR(L10="Sin Control",L10="",N10="Sin Control",N10=""),"",""))))))))</f>
        <v/>
      </c>
      <c r="V10" s="49" t="str">
        <f>IF(OR(M10="",M10=0),"",
IF(M10="Afecta probabilidad",
IF(M9="Afecta probabilidad",V9-(V9*U9),'2. Identificación del Riesgo'!$L$9),""))</f>
        <v/>
      </c>
      <c r="W10" s="49" t="str">
        <f>IF(OR(M10="",M10=0),"",
IF(M10="Afecta Impacto",
IF(M9="Afecta Impacto",W9-(W9*U9),'2. Identificación del Riesgo'!$O$9),""))</f>
        <v/>
      </c>
      <c r="X10" s="49">
        <f>IFERROR(IF(V10="",0,V10-(V10*U10)),0)</f>
        <v>0</v>
      </c>
      <c r="Y10" s="49">
        <f>IFERROR(IF(W10="",0,W10-(W10*U10)),0)</f>
        <v>0</v>
      </c>
      <c r="Z10" s="8"/>
      <c r="AA10" s="8"/>
      <c r="AB10" s="8"/>
      <c r="AC10" s="8"/>
      <c r="AD10" s="8"/>
      <c r="AE10" s="8"/>
      <c r="AF10" s="8"/>
      <c r="AG10" s="8"/>
      <c r="AH10" s="8"/>
      <c r="AI10" s="8"/>
      <c r="AJ10" s="8"/>
      <c r="AK10" s="8"/>
      <c r="AL10" s="8"/>
      <c r="AM10" s="8"/>
      <c r="AN10" s="8"/>
      <c r="AO10" s="8"/>
      <c r="AP10" s="8"/>
    </row>
    <row r="11" spans="1:42" ht="35.1" customHeight="1" x14ac:dyDescent="0.45">
      <c r="A11" s="142"/>
      <c r="B11" s="113"/>
      <c r="C11" s="135"/>
      <c r="D11" s="139"/>
      <c r="E11" s="67"/>
      <c r="F11" s="67"/>
      <c r="G11" s="67"/>
      <c r="H11" s="67"/>
      <c r="I11" s="67"/>
      <c r="J11" s="67"/>
      <c r="K11" s="63" t="str">
        <f t="shared" si="0"/>
        <v xml:space="preserve">     </v>
      </c>
      <c r="L11" s="34"/>
      <c r="M11" s="31" t="str">
        <f t="shared" si="1"/>
        <v/>
      </c>
      <c r="N11" s="34"/>
      <c r="O11" s="34"/>
      <c r="P11" s="34"/>
      <c r="Q11" s="34"/>
      <c r="R11" s="34"/>
      <c r="S11" s="34"/>
      <c r="T11" s="34"/>
      <c r="U11" s="48" t="str">
        <f t="shared" si="2"/>
        <v/>
      </c>
      <c r="V11" s="49" t="str">
        <f>IF(OR(M11="",M11=0),"",
IF(M11="Afecta probabilidad",
IF(M10="Afecta probabilidad",V10-(V10*U10),
IF(M9="Afecta probabilidad",V9-(V9*U9),'2. Identificación del Riesgo'!$L$9)),""))</f>
        <v/>
      </c>
      <c r="W11" s="49" t="str">
        <f>IF(OR(M11="",M11=0),"",
IF(M11="Afecta Impacto",
IF(M10="Afecta Impacto",W10-(W10*U10),
IF(M9="Afecta Impacto",W9-(W9*U9),'2. Identificación del Riesgo'!$O$9)),""))</f>
        <v/>
      </c>
      <c r="X11" s="49">
        <f>IFERROR(IF(V11="",0,V11-(V11*U11)),0)</f>
        <v>0</v>
      </c>
      <c r="Y11" s="49">
        <f>IFERROR(IF(W11="",0,W11-(W11*U11)),0)</f>
        <v>0</v>
      </c>
      <c r="Z11" s="8"/>
      <c r="AA11" s="8"/>
      <c r="AB11" s="8"/>
      <c r="AC11" s="8"/>
      <c r="AD11" s="8"/>
      <c r="AE11" s="8"/>
      <c r="AF11" s="8"/>
      <c r="AG11" s="8"/>
      <c r="AH11" s="8"/>
      <c r="AI11" s="8"/>
      <c r="AJ11" s="8"/>
      <c r="AK11" s="8"/>
      <c r="AL11" s="8"/>
      <c r="AM11" s="8"/>
      <c r="AN11" s="8"/>
      <c r="AO11" s="8"/>
      <c r="AP11" s="8"/>
    </row>
    <row r="12" spans="1:42" ht="325.8" customHeight="1" x14ac:dyDescent="0.45">
      <c r="A12" s="142">
        <v>2</v>
      </c>
      <c r="B12" s="113"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Conocimiento del Riesgo y Efectos del Cambio Climático</v>
      </c>
      <c r="C12" s="13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13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67" t="s">
        <v>430</v>
      </c>
      <c r="F12" s="70" t="s">
        <v>545</v>
      </c>
      <c r="G12" s="67" t="s">
        <v>477</v>
      </c>
      <c r="H12" s="67" t="s">
        <v>475</v>
      </c>
      <c r="I12" s="67"/>
      <c r="J12" s="67" t="s">
        <v>520</v>
      </c>
      <c r="K12" s="63" t="str">
        <f t="shared" si="0"/>
        <v>Profesional Encargado de elaboración del CT, del área de Conceptos Técnicos para la Planificación Territorial  trimestralmente con el propósito de evitar errores involuntarios en la categorización de predios en Alto Riesgo No Mitigable y Amenaza Alta con restricción de uso,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Evidencia:
*Soporte documental del concepto ténico
*Expediente de Elaboración del Concepto Técnico (Unidad Compartida en Drive para Grupo CTPT)</v>
      </c>
      <c r="L12" s="34" t="s">
        <v>47</v>
      </c>
      <c r="M12" s="31" t="str">
        <f t="shared" ref="M12:M14" si="3">IF(OR(L12="Preventivo",L12="Detectivo"),"Afecta probabilidad",
IF(L12="Correctivo","Afecta Impacto",""))</f>
        <v>Afecta probabilidad</v>
      </c>
      <c r="N12" s="34" t="s">
        <v>49</v>
      </c>
      <c r="O12" s="34" t="s">
        <v>51</v>
      </c>
      <c r="P12" s="34" t="s">
        <v>52</v>
      </c>
      <c r="Q12" s="34" t="s">
        <v>352</v>
      </c>
      <c r="R12" s="34" t="s">
        <v>431</v>
      </c>
      <c r="S12" s="34" t="s">
        <v>432</v>
      </c>
      <c r="T12" s="34" t="s">
        <v>433</v>
      </c>
      <c r="U12" s="48">
        <f t="shared" si="2"/>
        <v>0.4</v>
      </c>
      <c r="V12" s="49">
        <f>IF(OR(M12="",M12=0),"",
IF(M12="Afecta probabilidad",'2. Identificación del Riesgo'!$L$12,""))</f>
        <v>0.2</v>
      </c>
      <c r="W12" s="49" t="str">
        <f>IF(OR(M12="",M12=0),"",
IF(M12="Afecta Impacto",'2. Identificación del Riesgo'!$O$12,""))</f>
        <v/>
      </c>
      <c r="X12" s="49">
        <f>IFERROR(IF(V12="",0,V12-(V12*U12)),0)</f>
        <v>0.12</v>
      </c>
      <c r="Y12" s="49">
        <f>IFERROR(IF(W12="",0,W12-(W12*U12)),0)</f>
        <v>0</v>
      </c>
      <c r="Z12" s="8"/>
      <c r="AA12" s="8"/>
      <c r="AB12" s="8"/>
      <c r="AC12" s="8"/>
      <c r="AD12" s="8"/>
      <c r="AE12" s="8"/>
      <c r="AF12" s="8"/>
      <c r="AG12" s="8"/>
      <c r="AH12" s="8"/>
      <c r="AI12" s="8"/>
      <c r="AJ12" s="8"/>
      <c r="AK12" s="8"/>
      <c r="AL12" s="8"/>
      <c r="AM12" s="8"/>
      <c r="AN12" s="8"/>
      <c r="AO12" s="8"/>
      <c r="AP12" s="8"/>
    </row>
    <row r="13" spans="1:42" ht="35.1" customHeight="1" x14ac:dyDescent="0.45">
      <c r="A13" s="142"/>
      <c r="B13" s="113"/>
      <c r="C13" s="135"/>
      <c r="D13" s="138"/>
      <c r="E13" s="67"/>
      <c r="F13" s="67"/>
      <c r="G13" s="67"/>
      <c r="H13" s="67"/>
      <c r="I13" s="67"/>
      <c r="J13" s="67"/>
      <c r="K13" s="63" t="str">
        <f t="shared" si="0"/>
        <v xml:space="preserve">     </v>
      </c>
      <c r="L13" s="34"/>
      <c r="M13" s="31" t="str">
        <f t="shared" si="3"/>
        <v/>
      </c>
      <c r="N13" s="34"/>
      <c r="O13" s="34"/>
      <c r="P13" s="34"/>
      <c r="Q13" s="34"/>
      <c r="R13" s="34"/>
      <c r="S13" s="34"/>
      <c r="T13" s="34"/>
      <c r="U13" s="48" t="str">
        <f t="shared" si="2"/>
        <v/>
      </c>
      <c r="V13" s="49" t="str">
        <f>IF(OR(M13="",M13=0),"",
IF(M13="Afecta probabilidad",
IF(M12="Afecta probabilidad",V12-(V12*U12),'2. Identificación del Riesgo'!$L$12),""))</f>
        <v/>
      </c>
      <c r="W13" s="49" t="str">
        <f>IF(OR(M13="",M13=0),"",
IF(M13="Afecta Impacto",
IF(M12="Afecta Impacto",W12-(W12*U12),'2. Identificación del Riesgo'!$O$12),""))</f>
        <v/>
      </c>
      <c r="X13" s="49">
        <f t="shared" ref="X13:X14" si="4">IFERROR(IF(V13="",0,V13-(V13*U13)),0)</f>
        <v>0</v>
      </c>
      <c r="Y13" s="49">
        <f t="shared" ref="Y13:Y14" si="5">IFERROR(IF(W13="",0,W13-(W13*U13)),0)</f>
        <v>0</v>
      </c>
      <c r="Z13" s="8"/>
      <c r="AA13" s="8"/>
      <c r="AB13" s="8"/>
      <c r="AC13" s="8"/>
      <c r="AD13" s="8"/>
      <c r="AE13" s="8"/>
      <c r="AF13" s="8"/>
      <c r="AG13" s="8"/>
      <c r="AH13" s="8"/>
      <c r="AI13" s="8"/>
      <c r="AJ13" s="8"/>
      <c r="AK13" s="8"/>
      <c r="AL13" s="8"/>
      <c r="AM13" s="8"/>
      <c r="AN13" s="8"/>
      <c r="AO13" s="8"/>
      <c r="AP13" s="8"/>
    </row>
    <row r="14" spans="1:42" ht="35.1" customHeight="1" x14ac:dyDescent="0.45">
      <c r="A14" s="142"/>
      <c r="B14" s="113"/>
      <c r="C14" s="135"/>
      <c r="D14" s="139"/>
      <c r="E14" s="67"/>
      <c r="F14" s="67"/>
      <c r="G14" s="67"/>
      <c r="H14" s="67"/>
      <c r="I14" s="67"/>
      <c r="J14" s="67"/>
      <c r="K14" s="63" t="str">
        <f t="shared" si="0"/>
        <v xml:space="preserve">     </v>
      </c>
      <c r="L14" s="34"/>
      <c r="M14" s="31" t="str">
        <f t="shared" si="3"/>
        <v/>
      </c>
      <c r="N14" s="34"/>
      <c r="O14" s="34"/>
      <c r="P14" s="34"/>
      <c r="Q14" s="34"/>
      <c r="R14" s="34"/>
      <c r="S14" s="34"/>
      <c r="T14" s="34"/>
      <c r="U14" s="48" t="str">
        <f t="shared" si="2"/>
        <v/>
      </c>
      <c r="V14" s="49" t="str">
        <f>IF(OR(M14="",M14=0),"",
IF(M14="Afecta probabilidad",
IF(M13="Afecta probabilidad",V13-(V13*U13),
IF(M12="Afecta probabilidad",V12-(V12*U12),'2. Identificación del Riesgo'!$L$12)),""))</f>
        <v/>
      </c>
      <c r="W14" s="49" t="str">
        <f>IF(OR(M14="",M14=0),"",
IF(M14="Afecta Impacto",
IF(M13="Afecta Impacto",W13-(W13*U13),
IF(M12="Afecta Impacto",W12-(W12*U12),'2. Identificación del Riesgo'!$O$12)),""))</f>
        <v/>
      </c>
      <c r="X14" s="49">
        <f t="shared" si="4"/>
        <v>0</v>
      </c>
      <c r="Y14" s="49">
        <f t="shared" si="5"/>
        <v>0</v>
      </c>
      <c r="Z14" s="8"/>
      <c r="AA14" s="8"/>
      <c r="AB14" s="8"/>
      <c r="AC14" s="8"/>
      <c r="AD14" s="8"/>
      <c r="AE14" s="8"/>
      <c r="AF14" s="8"/>
      <c r="AG14" s="8"/>
      <c r="AH14" s="8"/>
      <c r="AI14" s="8"/>
      <c r="AJ14" s="8"/>
      <c r="AK14" s="8"/>
      <c r="AL14" s="8"/>
      <c r="AM14" s="8"/>
      <c r="AN14" s="8"/>
      <c r="AO14" s="8"/>
      <c r="AP14" s="8"/>
    </row>
    <row r="15" spans="1:42" ht="151.80000000000001" x14ac:dyDescent="0.45">
      <c r="A15" s="142">
        <v>3</v>
      </c>
      <c r="B15" s="113"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Conocimiento del Riesgo y Efectos del Cambio Climático</v>
      </c>
      <c r="C15" s="13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D15" s="13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Gestión</v>
      </c>
      <c r="E15" s="67" t="s">
        <v>438</v>
      </c>
      <c r="F15" s="67" t="s">
        <v>480</v>
      </c>
      <c r="G15" s="67" t="s">
        <v>478</v>
      </c>
      <c r="H15" s="67" t="s">
        <v>483</v>
      </c>
      <c r="I15" s="67"/>
      <c r="J15" s="70" t="s">
        <v>551</v>
      </c>
      <c r="K15" s="63" t="str">
        <f>CONCATENATE(E15," ",F15," ",G15," ",H15," ",I15," ",J15)</f>
        <v xml:space="preserve">Profesional especializado 222-29 y 222-23 mensualmente con el propósito de obtener una alerta que permita  generar una respuesta oficial previa al vencimiento del radicado que indique a la entidad solicitante como se dará respuesta de fondo,  diligencia la Matriz de seguimiento a los Conceptos Técnicos (Control CT de CPT).  Evidencia:
*Registro matriz de seguimiento a conceptos técnicos. </v>
      </c>
      <c r="L15" s="34" t="s">
        <v>47</v>
      </c>
      <c r="M15" s="31" t="str">
        <f t="shared" ref="M15:M17" si="6">IF(OR(L15="Preventivo",L15="Detectivo"),"Afecta probabilidad",
IF(L15="Correctivo","Afecta Impacto",""))</f>
        <v>Afecta probabilidad</v>
      </c>
      <c r="N15" s="34" t="s">
        <v>49</v>
      </c>
      <c r="O15" s="34" t="s">
        <v>51</v>
      </c>
      <c r="P15" s="34" t="s">
        <v>52</v>
      </c>
      <c r="Q15" s="34" t="s">
        <v>352</v>
      </c>
      <c r="R15" s="34" t="s">
        <v>439</v>
      </c>
      <c r="S15" s="34" t="s">
        <v>421</v>
      </c>
      <c r="T15" s="34" t="s">
        <v>440</v>
      </c>
      <c r="U15" s="48">
        <f t="shared" si="2"/>
        <v>0.4</v>
      </c>
      <c r="V15" s="49">
        <f>IF(OR(M15="",M15=0),"",
IF(M15="Afecta probabilidad",'2. Identificación del Riesgo'!$L$15,""))</f>
        <v>0.6</v>
      </c>
      <c r="W15" s="49" t="str">
        <f>IF(OR(M15="",M15=0),"",
IF(M15="Afecta Impacto",'2. Identificación del Riesgo'!$O$15,""))</f>
        <v/>
      </c>
      <c r="X15" s="49">
        <f>IFERROR(IF(V15="",0,V15-(V15*U15)),0)</f>
        <v>0.36</v>
      </c>
      <c r="Y15" s="49">
        <f>IFERROR(IF(W15="",0,W15-(W15*U15)),0)</f>
        <v>0</v>
      </c>
      <c r="Z15" s="8"/>
      <c r="AA15" s="8"/>
      <c r="AB15" s="8"/>
      <c r="AC15" s="8"/>
      <c r="AD15" s="8"/>
      <c r="AE15" s="8"/>
      <c r="AF15" s="8"/>
      <c r="AG15" s="8"/>
      <c r="AH15" s="8"/>
      <c r="AI15" s="8"/>
      <c r="AJ15" s="8"/>
      <c r="AK15" s="8"/>
      <c r="AL15" s="8"/>
      <c r="AM15" s="8"/>
      <c r="AN15" s="8"/>
      <c r="AO15" s="8"/>
      <c r="AP15" s="8"/>
    </row>
    <row r="16" spans="1:42" ht="35.1" customHeight="1" x14ac:dyDescent="0.45">
      <c r="A16" s="142"/>
      <c r="B16" s="113"/>
      <c r="C16" s="135"/>
      <c r="D16" s="138"/>
      <c r="E16" s="67"/>
      <c r="F16" s="67"/>
      <c r="G16" s="67"/>
      <c r="H16" s="67"/>
      <c r="I16" s="67"/>
      <c r="J16" s="67"/>
      <c r="K16" s="63" t="str">
        <f t="shared" si="0"/>
        <v xml:space="preserve">     </v>
      </c>
      <c r="L16" s="34"/>
      <c r="M16" s="31" t="str">
        <f t="shared" si="6"/>
        <v/>
      </c>
      <c r="N16" s="34"/>
      <c r="O16" s="34"/>
      <c r="P16" s="34"/>
      <c r="Q16" s="34"/>
      <c r="R16" s="34"/>
      <c r="S16" s="34"/>
      <c r="T16" s="34"/>
      <c r="U16" s="48" t="str">
        <f t="shared" si="2"/>
        <v/>
      </c>
      <c r="V16" s="49" t="str">
        <f>IF(OR(M16="",M16=0),"",
IF(M16="Afecta probabilidad",
IF(M15="Afecta probabilidad",V15-(V15*U15),'2. Identificación del Riesgo'!$L$15),""))</f>
        <v/>
      </c>
      <c r="W16" s="49" t="str">
        <f>IF(OR(M16="",M16=0),"",
IF(M16="Afecta Impacto",
IF(M15="Afecta Impacto",W15-(W15*U15),'2. Identificación del Riesgo'!$O$15),""))</f>
        <v/>
      </c>
      <c r="X16" s="49">
        <f t="shared" ref="X16:X17" si="7">IFERROR(IF(V16="",0,V16-(V16*U16)),0)</f>
        <v>0</v>
      </c>
      <c r="Y16" s="49">
        <f t="shared" ref="Y16:Y17" si="8">IFERROR(IF(W16="",0,W16-(W16*U16)),0)</f>
        <v>0</v>
      </c>
      <c r="Z16" s="8"/>
      <c r="AA16" s="8"/>
      <c r="AB16" s="8"/>
      <c r="AC16" s="8"/>
      <c r="AD16" s="8"/>
      <c r="AE16" s="8"/>
      <c r="AF16" s="8"/>
      <c r="AG16" s="8"/>
      <c r="AH16" s="8"/>
      <c r="AI16" s="8"/>
      <c r="AJ16" s="8"/>
      <c r="AK16" s="8"/>
      <c r="AL16" s="8"/>
      <c r="AM16" s="8"/>
      <c r="AN16" s="8"/>
      <c r="AO16" s="8"/>
      <c r="AP16" s="8"/>
    </row>
    <row r="17" spans="1:42" ht="35.1" customHeight="1" x14ac:dyDescent="0.45">
      <c r="A17" s="142"/>
      <c r="B17" s="113"/>
      <c r="C17" s="135"/>
      <c r="D17" s="139"/>
      <c r="E17" s="67"/>
      <c r="F17" s="67"/>
      <c r="G17" s="67"/>
      <c r="H17" s="67"/>
      <c r="I17" s="67"/>
      <c r="J17" s="67"/>
      <c r="K17" s="63" t="str">
        <f t="shared" si="0"/>
        <v xml:space="preserve">     </v>
      </c>
      <c r="L17" s="34"/>
      <c r="M17" s="31" t="str">
        <f t="shared" si="6"/>
        <v/>
      </c>
      <c r="N17" s="34"/>
      <c r="O17" s="34"/>
      <c r="P17" s="34"/>
      <c r="Q17" s="34"/>
      <c r="R17" s="34"/>
      <c r="S17" s="34"/>
      <c r="T17" s="34"/>
      <c r="U17" s="48" t="str">
        <f t="shared" si="2"/>
        <v/>
      </c>
      <c r="V17" s="49" t="str">
        <f>IF(OR(M17="",M17=0),"",
IF(M17="Afecta probabilidad",
IF(M16="Afecta probabilidad",V16-(V16*U16),
IF(M15="Afecta probabilidad",V15-(V15*U15),'2. Identificación del Riesgo'!$L$15)),""))</f>
        <v/>
      </c>
      <c r="W17" s="49" t="str">
        <f>IF(OR(M17="",M17=0),"",
IF(M17="Afecta Impacto",
IF(M16="Afecta Impacto",W16-(W16*U16),
IF(M15="Afecta Impacto",W15-(W15*U15),'2. Identificación del Riesgo'!$O$15)),""))</f>
        <v/>
      </c>
      <c r="X17" s="49">
        <f t="shared" si="7"/>
        <v>0</v>
      </c>
      <c r="Y17" s="49">
        <f t="shared" si="8"/>
        <v>0</v>
      </c>
      <c r="Z17" s="8"/>
      <c r="AA17" s="8"/>
      <c r="AB17" s="8"/>
      <c r="AC17" s="8"/>
      <c r="AD17" s="8"/>
      <c r="AE17" s="8"/>
      <c r="AF17" s="8"/>
      <c r="AG17" s="8"/>
      <c r="AH17" s="8"/>
      <c r="AI17" s="8"/>
      <c r="AJ17" s="8"/>
      <c r="AK17" s="8"/>
      <c r="AL17" s="8"/>
      <c r="AM17" s="8"/>
      <c r="AN17" s="8"/>
      <c r="AO17" s="8"/>
      <c r="AP17" s="8"/>
    </row>
    <row r="18" spans="1:42" ht="35.1" customHeight="1" x14ac:dyDescent="0.45">
      <c r="A18" s="142">
        <v>4</v>
      </c>
      <c r="B18" s="113"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No aplica</v>
      </c>
      <c r="C18" s="13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No aplica</v>
      </c>
      <c r="D18" s="13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No aplica</v>
      </c>
      <c r="E18" s="67"/>
      <c r="F18" s="67"/>
      <c r="G18" s="67"/>
      <c r="H18" s="67"/>
      <c r="I18" s="67"/>
      <c r="J18" s="67"/>
      <c r="K18" s="63" t="str">
        <f t="shared" si="0"/>
        <v xml:space="preserve">     </v>
      </c>
      <c r="L18" s="34"/>
      <c r="M18" s="31" t="str">
        <f t="shared" ref="M18:M20" si="9">IF(OR(L18="Preventivo",L18="Detectivo"),"Afecta probabilidad",
IF(L18="Correctivo","Afecta Impacto",""))</f>
        <v/>
      </c>
      <c r="N18" s="34"/>
      <c r="O18" s="34"/>
      <c r="P18" s="34"/>
      <c r="Q18" s="34"/>
      <c r="R18" s="34"/>
      <c r="S18" s="34"/>
      <c r="T18" s="34"/>
      <c r="U18" s="48" t="str">
        <f t="shared" si="2"/>
        <v/>
      </c>
      <c r="V18" s="49" t="str">
        <f>IF(OR(M18="",M18=0),"",
IF(M18="Afecta probabilidad",'2. Identificación del Riesgo'!$L$18,""))</f>
        <v/>
      </c>
      <c r="W18" s="49" t="str">
        <f>IF(OR(M18="",M18=0),"",
IF(M18="Afecta Impacto",'2. Identificación del Riesgo'!$O$18,""))</f>
        <v/>
      </c>
      <c r="X18" s="49">
        <f>IFERROR(IF(V18="",0,V18-(V18*U18)),0)</f>
        <v>0</v>
      </c>
      <c r="Y18" s="49">
        <f>IFERROR(IF(W18="",0,W18-(W18*U18)),0)</f>
        <v>0</v>
      </c>
      <c r="Z18" s="8"/>
      <c r="AA18" s="8"/>
      <c r="AB18" s="8"/>
      <c r="AC18" s="8"/>
      <c r="AD18" s="8"/>
      <c r="AE18" s="8"/>
      <c r="AF18" s="8"/>
      <c r="AG18" s="8"/>
      <c r="AH18" s="8"/>
      <c r="AI18" s="8"/>
      <c r="AJ18" s="8"/>
      <c r="AK18" s="8"/>
      <c r="AL18" s="8"/>
      <c r="AM18" s="8"/>
      <c r="AN18" s="8"/>
      <c r="AO18" s="8"/>
      <c r="AP18" s="8"/>
    </row>
    <row r="19" spans="1:42" ht="35.1" customHeight="1" x14ac:dyDescent="0.45">
      <c r="A19" s="142"/>
      <c r="B19" s="113"/>
      <c r="C19" s="135"/>
      <c r="D19" s="138"/>
      <c r="E19" s="67"/>
      <c r="F19" s="67"/>
      <c r="G19" s="67"/>
      <c r="H19" s="67"/>
      <c r="I19" s="67"/>
      <c r="J19" s="67"/>
      <c r="K19" s="63" t="str">
        <f t="shared" si="0"/>
        <v xml:space="preserve">     </v>
      </c>
      <c r="L19" s="34"/>
      <c r="M19" s="31" t="str">
        <f t="shared" si="9"/>
        <v/>
      </c>
      <c r="N19" s="34"/>
      <c r="O19" s="34"/>
      <c r="P19" s="34"/>
      <c r="Q19" s="34"/>
      <c r="R19" s="34"/>
      <c r="S19" s="34"/>
      <c r="T19" s="34"/>
      <c r="U19" s="48" t="str">
        <f t="shared" si="2"/>
        <v/>
      </c>
      <c r="V19" s="49" t="str">
        <f>IF(OR(M19="",M19=0),"",
IF(M19="Afecta probabilidad",
IF(M18="Afecta probabilidad",V18-(V18*U18),'2. Identificación del Riesgo'!$L$18),""))</f>
        <v/>
      </c>
      <c r="W19" s="49" t="str">
        <f>IF(OR(M19="",M19=0),"",
IF(M19="Afecta Impacto",
IF(M18="Afecta Impacto",W18-(W18*U18),'2. Identificación del Riesgo'!$O$18),""))</f>
        <v/>
      </c>
      <c r="X19" s="49">
        <f t="shared" ref="X19:X20" si="10">IFERROR(IF(V19="",0,V19-(V19*U19)),0)</f>
        <v>0</v>
      </c>
      <c r="Y19" s="49">
        <f t="shared" ref="Y19:Y20" si="11">IFERROR(IF(W19="",0,W19-(W19*U19)),0)</f>
        <v>0</v>
      </c>
      <c r="Z19" s="8"/>
      <c r="AA19" s="8"/>
      <c r="AB19" s="8"/>
      <c r="AC19" s="8"/>
      <c r="AD19" s="8"/>
      <c r="AE19" s="8"/>
      <c r="AF19" s="8"/>
      <c r="AG19" s="8"/>
      <c r="AH19" s="8"/>
      <c r="AI19" s="8"/>
      <c r="AJ19" s="8"/>
      <c r="AK19" s="8"/>
      <c r="AL19" s="8"/>
      <c r="AM19" s="8"/>
      <c r="AN19" s="8"/>
      <c r="AO19" s="8"/>
      <c r="AP19" s="8"/>
    </row>
    <row r="20" spans="1:42" ht="35.1" customHeight="1" x14ac:dyDescent="0.45">
      <c r="A20" s="142"/>
      <c r="B20" s="113"/>
      <c r="C20" s="135"/>
      <c r="D20" s="139"/>
      <c r="E20" s="67"/>
      <c r="F20" s="67"/>
      <c r="G20" s="67"/>
      <c r="H20" s="67"/>
      <c r="I20" s="67"/>
      <c r="J20" s="67"/>
      <c r="K20" s="63" t="str">
        <f t="shared" si="0"/>
        <v xml:space="preserve">     </v>
      </c>
      <c r="L20" s="34"/>
      <c r="M20" s="31" t="str">
        <f t="shared" si="9"/>
        <v/>
      </c>
      <c r="N20" s="34"/>
      <c r="O20" s="34"/>
      <c r="P20" s="34"/>
      <c r="Q20" s="34"/>
      <c r="R20" s="34"/>
      <c r="S20" s="34"/>
      <c r="T20" s="34"/>
      <c r="U20" s="48" t="str">
        <f t="shared" si="2"/>
        <v/>
      </c>
      <c r="V20" s="49" t="str">
        <f>IF(OR(M20="",M20=0),"",
IF(M20="Afecta probabilidad",
IF(M19="Afecta probabilidad",V19-(V19*U19),
IF(M18="Afecta probabilidad",V18-(V18*U18),'2. Identificación del Riesgo'!$L$18)),""))</f>
        <v/>
      </c>
      <c r="W20" s="49" t="str">
        <f>IF(OR(M20="",M20=0),"",
IF(M20="Afecta Impacto",
IF(M19="Afecta Impacto",W19-(W19*U19),
IF(M18="Afecta Impacto",W18-(W18*U18),'2. Identificación del Riesgo'!$O$18)),""))</f>
        <v/>
      </c>
      <c r="X20" s="49">
        <f t="shared" si="10"/>
        <v>0</v>
      </c>
      <c r="Y20" s="49">
        <f t="shared" si="11"/>
        <v>0</v>
      </c>
      <c r="Z20" s="8"/>
      <c r="AA20" s="8"/>
      <c r="AB20" s="8"/>
      <c r="AC20" s="8"/>
      <c r="AD20" s="8"/>
      <c r="AE20" s="8"/>
      <c r="AF20" s="8"/>
      <c r="AG20" s="8"/>
      <c r="AH20" s="8"/>
      <c r="AI20" s="8"/>
      <c r="AJ20" s="8"/>
      <c r="AK20" s="8"/>
      <c r="AL20" s="8"/>
      <c r="AM20" s="8"/>
      <c r="AN20" s="8"/>
      <c r="AO20" s="8"/>
      <c r="AP20" s="8"/>
    </row>
    <row r="21" spans="1:42" ht="226.8" customHeight="1" x14ac:dyDescent="0.45">
      <c r="A21" s="142">
        <v>5</v>
      </c>
      <c r="B21" s="113"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Conocimiento del Riesgo y Efectos del Cambio Climático</v>
      </c>
      <c r="C21" s="13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13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Gestión</v>
      </c>
      <c r="E21" s="67" t="s">
        <v>452</v>
      </c>
      <c r="F21" s="67" t="s">
        <v>481</v>
      </c>
      <c r="G21" s="67" t="s">
        <v>479</v>
      </c>
      <c r="H21" s="67" t="s">
        <v>482</v>
      </c>
      <c r="I21" s="67"/>
      <c r="J21" s="67" t="s">
        <v>546</v>
      </c>
      <c r="K21" s="63" t="str">
        <f>CONCATENATE(E21," ",F21," ",G21," ",H21," ",I21," ",J21)</f>
        <v>Profesional Especializado grado 29 - Grupo de Conceptos para Proyectos Públicos semanalmente con el propósito de evitar que las respuestas  solicitadas se emitan por fuera de términos legales. (Se realiza mediante alertas por correo electrónico),  ejerce un control sobre los radicados asignados y los tiempos de vencimiento y genera alertas frente a los radicados próximos a vencerse.  Evidencia:
*Radicados asignados
*Correos electrónicos con alertas</v>
      </c>
      <c r="L21" s="34" t="s">
        <v>47</v>
      </c>
      <c r="M21" s="31" t="str">
        <f t="shared" ref="M21:M23" si="12">IF(OR(L21="Preventivo",L21="Detectivo"),"Afecta probabilidad",
IF(L21="Correctivo","Afecta Impacto",""))</f>
        <v>Afecta probabilidad</v>
      </c>
      <c r="N21" s="34" t="s">
        <v>49</v>
      </c>
      <c r="O21" s="34" t="s">
        <v>51</v>
      </c>
      <c r="P21" s="34" t="s">
        <v>52</v>
      </c>
      <c r="Q21" s="34" t="s">
        <v>351</v>
      </c>
      <c r="R21" s="34" t="s">
        <v>453</v>
      </c>
      <c r="S21" s="34" t="s">
        <v>421</v>
      </c>
      <c r="T21" s="34" t="s">
        <v>454</v>
      </c>
      <c r="U21" s="48">
        <f t="shared" si="2"/>
        <v>0.4</v>
      </c>
      <c r="V21" s="49">
        <f>IF(OR(M21="",M21=0),"",
IF(M21="Afecta probabilidad",'2. Identificación del Riesgo'!$L$21,""))</f>
        <v>0.8</v>
      </c>
      <c r="W21" s="49" t="str">
        <f>IF(OR(M21="",M21=0),"",
IF(M21="Afecta Impacto",'2. Identificación del Riesgo'!$O$21,""))</f>
        <v/>
      </c>
      <c r="X21" s="49">
        <f>IFERROR(IF(V21="",0,V21-(V21*U21)),0)</f>
        <v>0.48</v>
      </c>
      <c r="Y21" s="49">
        <f>IFERROR(IF(W21="",0,W21-(W21*U21)),0)</f>
        <v>0</v>
      </c>
      <c r="Z21" s="8"/>
      <c r="AA21" s="8"/>
      <c r="AB21" s="8"/>
      <c r="AC21" s="8"/>
      <c r="AD21" s="8"/>
      <c r="AE21" s="8"/>
      <c r="AF21" s="8"/>
      <c r="AG21" s="8"/>
      <c r="AH21" s="8"/>
      <c r="AI21" s="8"/>
      <c r="AJ21" s="8"/>
      <c r="AK21" s="8"/>
      <c r="AL21" s="8"/>
      <c r="AM21" s="8"/>
      <c r="AN21" s="8"/>
      <c r="AO21" s="8"/>
      <c r="AP21" s="8"/>
    </row>
    <row r="22" spans="1:42" ht="232.2" customHeight="1" x14ac:dyDescent="0.45">
      <c r="A22" s="142"/>
      <c r="B22" s="113"/>
      <c r="C22" s="135"/>
      <c r="D22" s="138"/>
      <c r="E22" s="67" t="s">
        <v>452</v>
      </c>
      <c r="F22" s="67" t="s">
        <v>481</v>
      </c>
      <c r="G22" s="67" t="s">
        <v>484</v>
      </c>
      <c r="H22" s="67" t="s">
        <v>485</v>
      </c>
      <c r="I22" s="67"/>
      <c r="J22" s="67" t="s">
        <v>547</v>
      </c>
      <c r="K22" s="63" t="str">
        <f t="shared" si="0"/>
        <v>Profesional Especializado grado 29 - Grupo de Conceptos para Proyectos Públicos semanalmente con el propósito de evitar que las respuestas  solicitadas se emitan por fuera de términos legales.(Se realiza mediante alertas por correo electrónico),  revisa permanentemente por parte de los contratistas y funcionarios los tiempos de vencimiento, de acuerdo con el CORDIS, y prioriza la elaboración, revisión y emisión de las respuestas.   Evidencia:
*Correos electrónicos con alertas
*Registros en CORDIS</v>
      </c>
      <c r="L22" s="34" t="s">
        <v>48</v>
      </c>
      <c r="M22" s="31" t="str">
        <f t="shared" si="12"/>
        <v>Afecta probabilidad</v>
      </c>
      <c r="N22" s="34" t="s">
        <v>49</v>
      </c>
      <c r="O22" s="34" t="s">
        <v>51</v>
      </c>
      <c r="P22" s="34" t="s">
        <v>52</v>
      </c>
      <c r="Q22" s="34" t="s">
        <v>351</v>
      </c>
      <c r="R22" s="34" t="s">
        <v>453</v>
      </c>
      <c r="S22" s="34" t="s">
        <v>421</v>
      </c>
      <c r="T22" s="34" t="s">
        <v>454</v>
      </c>
      <c r="U22" s="48">
        <f t="shared" si="2"/>
        <v>0.3</v>
      </c>
      <c r="V22" s="49">
        <f>IF(OR(M22="",M22=0),"",
IF(M22="Afecta probabilidad",
IF(M21="Afecta probabilidad",V21-(V21*U21),'2. Identificación del Riesgo'!$L$21),""))</f>
        <v>0.48</v>
      </c>
      <c r="W22" s="49" t="str">
        <f>IF(OR(M22="",M22=0),"",
IF(M22="Afecta Impacto",
IF(M21="Afecta Impacto",W21-(W21*U21),'2. Identificación del Riesgo'!$O$21),""))</f>
        <v/>
      </c>
      <c r="X22" s="49">
        <f t="shared" ref="X22:X23" si="13">IFERROR(IF(V22="",0,V22-(V22*U22)),0)</f>
        <v>0.33599999999999997</v>
      </c>
      <c r="Y22" s="49">
        <f t="shared" ref="Y22:Y23" si="14">IFERROR(IF(W22="",0,W22-(W22*U22)),0)</f>
        <v>0</v>
      </c>
      <c r="Z22" s="8"/>
      <c r="AA22" s="8"/>
      <c r="AB22" s="8"/>
      <c r="AC22" s="8"/>
      <c r="AD22" s="8"/>
      <c r="AE22" s="8"/>
      <c r="AF22" s="8"/>
      <c r="AG22" s="8"/>
      <c r="AH22" s="8"/>
      <c r="AI22" s="8"/>
      <c r="AJ22" s="8"/>
      <c r="AK22" s="8"/>
      <c r="AL22" s="8"/>
      <c r="AM22" s="8"/>
      <c r="AN22" s="8"/>
      <c r="AO22" s="8"/>
      <c r="AP22" s="8"/>
    </row>
    <row r="23" spans="1:42" ht="61.2" customHeight="1" x14ac:dyDescent="0.45">
      <c r="A23" s="142"/>
      <c r="B23" s="113"/>
      <c r="C23" s="135"/>
      <c r="D23" s="139"/>
      <c r="E23" s="67"/>
      <c r="F23" s="67"/>
      <c r="G23" s="67"/>
      <c r="H23" s="67"/>
      <c r="I23" s="67"/>
      <c r="J23" s="67"/>
      <c r="K23" s="63" t="str">
        <f t="shared" si="0"/>
        <v xml:space="preserve">     </v>
      </c>
      <c r="L23" s="34"/>
      <c r="M23" s="31" t="str">
        <f t="shared" si="12"/>
        <v/>
      </c>
      <c r="N23" s="34"/>
      <c r="O23" s="34"/>
      <c r="P23" s="34"/>
      <c r="Q23" s="34"/>
      <c r="R23" s="34"/>
      <c r="S23" s="34"/>
      <c r="T23" s="34"/>
      <c r="U23" s="48" t="str">
        <f t="shared" si="2"/>
        <v/>
      </c>
      <c r="V23" s="49" t="str">
        <f>IF(OR(M23="",M23=0),"",
IF(M23="Afecta probabilidad",
IF(M22="Afecta probabilidad",V22-(V22*U22),
IF(M21="Afecta probabilidad",V21-(V21*U21),'2. Identificación del Riesgo'!$L$21)),""))</f>
        <v/>
      </c>
      <c r="W23" s="49" t="str">
        <f>IF(OR(M23="",M23=0),"",
IF(M23="Afecta Impacto",
IF(M22="Afecta Impacto",W22-(W22*U22),
IF(M21="Afecta Impacto",W21-(W21*U21),'2. Identificación del Riesgo'!$O$21)),""))</f>
        <v/>
      </c>
      <c r="X23" s="49">
        <f t="shared" si="13"/>
        <v>0</v>
      </c>
      <c r="Y23" s="49">
        <f t="shared" si="14"/>
        <v>0</v>
      </c>
      <c r="Z23" s="8"/>
      <c r="AA23" s="8"/>
      <c r="AB23" s="8"/>
      <c r="AC23" s="8"/>
      <c r="AD23" s="8"/>
      <c r="AE23" s="8"/>
      <c r="AF23" s="8"/>
      <c r="AG23" s="8"/>
      <c r="AH23" s="8"/>
      <c r="AI23" s="8"/>
      <c r="AJ23" s="8"/>
      <c r="AK23" s="8"/>
      <c r="AL23" s="8"/>
      <c r="AM23" s="8"/>
      <c r="AN23" s="8"/>
      <c r="AO23" s="8"/>
      <c r="AP23" s="8"/>
    </row>
    <row r="24" spans="1:42" ht="243" customHeight="1" x14ac:dyDescent="0.45">
      <c r="A24" s="142">
        <v>6</v>
      </c>
      <c r="B24" s="113"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Conocimiento del Riesgo y Efectos del Cambio Climático</v>
      </c>
      <c r="C24" s="13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13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Gestión</v>
      </c>
      <c r="E24" s="67" t="s">
        <v>438</v>
      </c>
      <c r="F24" s="70" t="s">
        <v>480</v>
      </c>
      <c r="G24" s="67" t="s">
        <v>486</v>
      </c>
      <c r="H24" s="67" t="s">
        <v>487</v>
      </c>
      <c r="I24" s="67"/>
      <c r="J24" s="67" t="s">
        <v>521</v>
      </c>
      <c r="K24" s="63" t="str">
        <f>CONCATENATE(E24," ",F24," ",G24," ",H24," ",I24," ",J24)</f>
        <v>Profesional especializado 222-29 y 222-23 mensualmente con el propósito que exista soporte técnico y que estén validados los contenidos. La accion se realiza de manera periódica y se registra en los formatos de caracterización dispuestos para tal fin (CR-FT-35, CR-FT-36, CR-FT-37, CR-FT-38 y CR-FT-43),  verifica que exista un responsable y que se cumpla a cabalidad con  los procedimientos,  Evidencia:
*Registros de los formatos de caracterización dispuestos para la identificación de escenarios de riesgos</v>
      </c>
      <c r="L24" s="34" t="s">
        <v>47</v>
      </c>
      <c r="M24" s="31" t="str">
        <f t="shared" ref="M24:M26" si="15">IF(OR(L24="Preventivo",L24="Detectivo"),"Afecta probabilidad",
IF(L24="Correctivo","Afecta Impacto",""))</f>
        <v>Afecta probabilidad</v>
      </c>
      <c r="N24" s="34" t="s">
        <v>49</v>
      </c>
      <c r="O24" s="34" t="s">
        <v>51</v>
      </c>
      <c r="P24" s="34" t="s">
        <v>79</v>
      </c>
      <c r="Q24" s="34" t="s">
        <v>352</v>
      </c>
      <c r="R24" s="34" t="s">
        <v>463</v>
      </c>
      <c r="S24" s="34" t="s">
        <v>464</v>
      </c>
      <c r="T24" s="34" t="s">
        <v>465</v>
      </c>
      <c r="U24" s="48">
        <f t="shared" si="2"/>
        <v>0.4</v>
      </c>
      <c r="V24" s="49">
        <f>IF(OR(M24="",M24=0),"",
IF(M24="Afecta probabilidad",'2. Identificación del Riesgo'!$L$24,""))</f>
        <v>0.2</v>
      </c>
      <c r="W24" s="49" t="str">
        <f>IF(OR(M24="",M24=0),"",
IF(M24="Afecta Impacto",'2. Identificación del Riesgo'!$O$24,""))</f>
        <v/>
      </c>
      <c r="X24" s="49">
        <f>IFERROR(IF(V24="",0,V24-(V24*U24)),0)</f>
        <v>0.12</v>
      </c>
      <c r="Y24" s="49">
        <f>IFERROR(IF(W24="",0,W24-(W24*U24)),0)</f>
        <v>0</v>
      </c>
      <c r="Z24" s="8"/>
      <c r="AA24" s="8"/>
      <c r="AB24" s="8"/>
      <c r="AC24" s="8"/>
      <c r="AD24" s="8"/>
      <c r="AE24" s="8"/>
      <c r="AF24" s="8"/>
      <c r="AG24" s="8"/>
      <c r="AH24" s="8"/>
      <c r="AI24" s="8"/>
      <c r="AJ24" s="8"/>
      <c r="AK24" s="8"/>
      <c r="AL24" s="8"/>
      <c r="AM24" s="8"/>
      <c r="AN24" s="8"/>
      <c r="AO24" s="8"/>
      <c r="AP24" s="8"/>
    </row>
    <row r="25" spans="1:42" ht="29.4" customHeight="1" x14ac:dyDescent="0.45">
      <c r="A25" s="142"/>
      <c r="B25" s="113"/>
      <c r="C25" s="135"/>
      <c r="D25" s="138"/>
      <c r="E25" s="67"/>
      <c r="F25" s="67"/>
      <c r="G25" s="67"/>
      <c r="H25" s="67"/>
      <c r="I25" s="67"/>
      <c r="J25" s="67"/>
      <c r="K25" s="63" t="str">
        <f t="shared" si="0"/>
        <v xml:space="preserve">     </v>
      </c>
      <c r="L25" s="34"/>
      <c r="M25" s="31" t="str">
        <f t="shared" si="15"/>
        <v/>
      </c>
      <c r="N25" s="34"/>
      <c r="O25" s="34"/>
      <c r="P25" s="34"/>
      <c r="Q25" s="34"/>
      <c r="R25" s="34"/>
      <c r="S25" s="34"/>
      <c r="T25" s="34"/>
      <c r="U25" s="48" t="str">
        <f t="shared" si="2"/>
        <v/>
      </c>
      <c r="V25" s="49" t="str">
        <f>IF(OR(M25="",M25=0),"",
IF(M25="Afecta probabilidad",
IF(M24="Afecta probabilidad",V24-(V24*U24),'2. Identificación del Riesgo'!$L$24),""))</f>
        <v/>
      </c>
      <c r="W25" s="49" t="str">
        <f>IF(OR(M25="",M25=0),"",
IF(M25="Afecta Impacto",
IF(M24="Afecta Impacto",W24-(W24*U24),'2. Identificación del Riesgo'!$O$24),""))</f>
        <v/>
      </c>
      <c r="X25" s="49">
        <f t="shared" ref="X25:X26" si="16">IFERROR(IF(V25="",0,V25-(V25*U25)),0)</f>
        <v>0</v>
      </c>
      <c r="Y25" s="49">
        <f t="shared" ref="Y25:Y26" si="17">IFERROR(IF(W25="",0,W25-(W25*U25)),0)</f>
        <v>0</v>
      </c>
      <c r="Z25" s="8"/>
      <c r="AA25" s="8"/>
      <c r="AB25" s="8"/>
      <c r="AC25" s="8"/>
      <c r="AD25" s="8"/>
      <c r="AE25" s="8"/>
      <c r="AF25" s="8"/>
      <c r="AG25" s="8"/>
      <c r="AH25" s="8"/>
      <c r="AI25" s="8"/>
      <c r="AJ25" s="8"/>
      <c r="AK25" s="8"/>
      <c r="AL25" s="8"/>
      <c r="AM25" s="8"/>
      <c r="AN25" s="8"/>
      <c r="AO25" s="8"/>
      <c r="AP25" s="8"/>
    </row>
    <row r="26" spans="1:42" ht="29.4" customHeight="1" x14ac:dyDescent="0.45">
      <c r="A26" s="142"/>
      <c r="B26" s="113"/>
      <c r="C26" s="135"/>
      <c r="D26" s="139"/>
      <c r="E26" s="67"/>
      <c r="F26" s="67"/>
      <c r="G26" s="67"/>
      <c r="H26" s="67"/>
      <c r="I26" s="67"/>
      <c r="J26" s="67"/>
      <c r="K26" s="63" t="str">
        <f t="shared" si="0"/>
        <v xml:space="preserve">     </v>
      </c>
      <c r="L26" s="34"/>
      <c r="M26" s="31" t="str">
        <f t="shared" si="15"/>
        <v/>
      </c>
      <c r="N26" s="34"/>
      <c r="O26" s="34"/>
      <c r="P26" s="34"/>
      <c r="Q26" s="34"/>
      <c r="R26" s="34"/>
      <c r="S26" s="34"/>
      <c r="T26" s="34"/>
      <c r="U26" s="48" t="str">
        <f t="shared" si="2"/>
        <v/>
      </c>
      <c r="V26" s="49" t="str">
        <f>IF(OR(M26="",M26=0),"",
IF(M26="Afecta probabilidad",
IF(M25="Afecta probabilidad",V25-(V25*U25),
IF(M24="Afecta probabilidad",V24-(V24*U24),'2. Identificación del Riesgo'!$L$24)),""))</f>
        <v/>
      </c>
      <c r="W26" s="49" t="str">
        <f>IF(OR(M26="",M26=0),"",
IF(M26="Afecta Impacto",
IF(M25="Afecta Impacto",W25-(W25*U25),
IF(M24="Afecta Impacto",W24-(W24*U24),'2. Identificación del Riesgo'!$O$24)),""))</f>
        <v/>
      </c>
      <c r="X26" s="49">
        <f t="shared" si="16"/>
        <v>0</v>
      </c>
      <c r="Y26" s="49">
        <f t="shared" si="17"/>
        <v>0</v>
      </c>
      <c r="Z26" s="8"/>
      <c r="AA26" s="8"/>
      <c r="AB26" s="8"/>
      <c r="AC26" s="8"/>
      <c r="AD26" s="8"/>
      <c r="AE26" s="8"/>
      <c r="AF26" s="8"/>
      <c r="AG26" s="8"/>
      <c r="AH26" s="8"/>
      <c r="AI26" s="8"/>
      <c r="AJ26" s="8"/>
      <c r="AK26" s="8"/>
      <c r="AL26" s="8"/>
      <c r="AM26" s="8"/>
      <c r="AN26" s="8"/>
      <c r="AO26" s="8"/>
      <c r="AP26" s="8"/>
    </row>
    <row r="27" spans="1:42" ht="280.2" customHeight="1" x14ac:dyDescent="0.45">
      <c r="A27" s="142">
        <v>7</v>
      </c>
      <c r="B27" s="113"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Conocimiento del Riesgo y Efectos del Cambio Climático</v>
      </c>
      <c r="C27" s="13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13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Gestión</v>
      </c>
      <c r="E27" s="67" t="s">
        <v>472</v>
      </c>
      <c r="F27" s="70" t="s">
        <v>529</v>
      </c>
      <c r="G27" s="67" t="s">
        <v>488</v>
      </c>
      <c r="H27" s="67" t="s">
        <v>489</v>
      </c>
      <c r="I27" s="67"/>
      <c r="J27" s="67" t="s">
        <v>548</v>
      </c>
      <c r="K27" s="63" t="str">
        <f t="shared" si="0"/>
        <v xml:space="preserve">Supervisor del contrato / apoyo a la supervisión / interventoría  por demanda (no tiene periodicidad regular) revisará y aprobará el cronograma del proyecto elaborado al inicio del contrato o en una modicificación contractual, donde se asignan tiempos adecuados y se deberá generar oficio de aprobación como evidencia. ( Se realizará la aprobación de cronogroma cuando el contrato lo requiera).  Evidencia:
*Cronograma de proyecto revisado y aprobado
*Oficio de aprobación </v>
      </c>
      <c r="L27" s="34" t="s">
        <v>47</v>
      </c>
      <c r="M27" s="31" t="str">
        <f t="shared" ref="M27:M29" si="18">IF(OR(L27="Preventivo",L27="Detectivo"),"Afecta probabilidad",
IF(L27="Correctivo","Afecta Impacto",""))</f>
        <v>Afecta probabilidad</v>
      </c>
      <c r="N27" s="34" t="s">
        <v>49</v>
      </c>
      <c r="O27" s="34" t="s">
        <v>50</v>
      </c>
      <c r="P27" s="34" t="s">
        <v>52</v>
      </c>
      <c r="Q27" s="34" t="s">
        <v>352</v>
      </c>
      <c r="R27" s="34" t="s">
        <v>491</v>
      </c>
      <c r="S27" s="34" t="s">
        <v>492</v>
      </c>
      <c r="T27" s="34" t="s">
        <v>493</v>
      </c>
      <c r="U27" s="48">
        <f t="shared" si="2"/>
        <v>0.4</v>
      </c>
      <c r="V27" s="49">
        <f>IF(OR(M27="",M27=0),"",
IF(M27="Afecta probabilidad",'2. Identificación del Riesgo'!$L$27,""))</f>
        <v>0.6</v>
      </c>
      <c r="W27" s="49" t="str">
        <f>IF(OR(M27="",M27=0),"",
IF(M27="Afecta Impacto",'2. Identificación del Riesgo'!$O$27,""))</f>
        <v/>
      </c>
      <c r="X27" s="49">
        <f>IFERROR(IF(V27="",0,V27-(V27*U27)),0)</f>
        <v>0.36</v>
      </c>
      <c r="Y27" s="49">
        <f>IFERROR(IF(W27="",0,W27-(W27*U27)),0)</f>
        <v>0</v>
      </c>
      <c r="Z27" s="8"/>
      <c r="AA27" s="8"/>
      <c r="AB27" s="8"/>
      <c r="AC27" s="8"/>
      <c r="AD27" s="8"/>
      <c r="AE27" s="8"/>
      <c r="AF27" s="8"/>
      <c r="AG27" s="8"/>
      <c r="AH27" s="8"/>
      <c r="AI27" s="8"/>
      <c r="AJ27" s="8"/>
      <c r="AK27" s="8"/>
      <c r="AL27" s="8"/>
      <c r="AM27" s="8"/>
      <c r="AN27" s="8"/>
      <c r="AO27" s="8"/>
      <c r="AP27" s="8"/>
    </row>
    <row r="28" spans="1:42" ht="114.6" customHeight="1" x14ac:dyDescent="0.45">
      <c r="A28" s="142"/>
      <c r="B28" s="113"/>
      <c r="C28" s="135"/>
      <c r="D28" s="138"/>
      <c r="E28" s="67" t="s">
        <v>472</v>
      </c>
      <c r="F28" s="67" t="s">
        <v>480</v>
      </c>
      <c r="G28" s="67" t="s">
        <v>528</v>
      </c>
      <c r="H28" s="67" t="s">
        <v>490</v>
      </c>
      <c r="I28" s="67"/>
      <c r="J28" s="67" t="s">
        <v>522</v>
      </c>
      <c r="K28" s="63" t="str">
        <f t="shared" si="0"/>
        <v xml:space="preserve">Supervisor del contrato / apoyo a la supervisión / interventoría  mensualmente realizará seguimiento detallado mediante informes que permitan identificar desviaciones, demoras o viscisitudes.  Evidencia:
*Informes </v>
      </c>
      <c r="L28" s="34" t="s">
        <v>48</v>
      </c>
      <c r="M28" s="31" t="str">
        <f t="shared" si="18"/>
        <v>Afecta probabilidad</v>
      </c>
      <c r="N28" s="34" t="s">
        <v>49</v>
      </c>
      <c r="O28" s="34" t="s">
        <v>50</v>
      </c>
      <c r="P28" s="34" t="s">
        <v>52</v>
      </c>
      <c r="Q28" s="34" t="s">
        <v>352</v>
      </c>
      <c r="R28" s="34" t="s">
        <v>491</v>
      </c>
      <c r="S28" s="34" t="s">
        <v>494</v>
      </c>
      <c r="T28" s="34" t="s">
        <v>495</v>
      </c>
      <c r="U28" s="48">
        <f t="shared" si="2"/>
        <v>0.3</v>
      </c>
      <c r="V28" s="49">
        <f>IF(OR(M28="",M28=0),"",
IF(M28="Afecta probabilidad",
IF(M27="Afecta probabilidad",V27-(V27*U27),'2. Identificación del Riesgo'!$L$27),""))</f>
        <v>0.36</v>
      </c>
      <c r="W28" s="49" t="str">
        <f>IF(OR(M28="",M28=0),"",
IF(M28="Afecta Impacto",
IF(M27="Afecta Impacto",W27-(W27*U27),'2. Identificación del Riesgo'!$O$27),""))</f>
        <v/>
      </c>
      <c r="X28" s="49">
        <f t="shared" ref="X28:X29" si="19">IFERROR(IF(V28="",0,V28-(V28*U28)),0)</f>
        <v>0.252</v>
      </c>
      <c r="Y28" s="49">
        <f t="shared" ref="Y28:Y29" si="20">IFERROR(IF(W28="",0,W28-(W28*U28)),0)</f>
        <v>0</v>
      </c>
      <c r="Z28" s="8"/>
      <c r="AA28" s="8"/>
      <c r="AB28" s="8"/>
      <c r="AC28" s="8"/>
      <c r="AD28" s="8"/>
      <c r="AE28" s="8"/>
      <c r="AF28" s="8"/>
      <c r="AG28" s="8"/>
      <c r="AH28" s="8"/>
      <c r="AI28" s="8"/>
      <c r="AJ28" s="8"/>
      <c r="AK28" s="8"/>
      <c r="AL28" s="8"/>
      <c r="AM28" s="8"/>
      <c r="AN28" s="8"/>
      <c r="AO28" s="8"/>
      <c r="AP28" s="8"/>
    </row>
    <row r="29" spans="1:42" ht="35.1" customHeight="1" x14ac:dyDescent="0.45">
      <c r="A29" s="142"/>
      <c r="B29" s="113"/>
      <c r="C29" s="135"/>
      <c r="D29" s="139"/>
      <c r="E29" s="67"/>
      <c r="F29" s="67" t="s">
        <v>473</v>
      </c>
      <c r="G29" s="67"/>
      <c r="H29" s="67"/>
      <c r="I29" s="67"/>
      <c r="J29" s="67"/>
      <c r="K29" s="63" t="str">
        <f t="shared" si="0"/>
        <v xml:space="preserve">      </v>
      </c>
      <c r="L29" s="34"/>
      <c r="M29" s="31" t="str">
        <f t="shared" si="18"/>
        <v/>
      </c>
      <c r="N29" s="34"/>
      <c r="O29" s="34"/>
      <c r="P29" s="34"/>
      <c r="Q29" s="34"/>
      <c r="R29" s="34"/>
      <c r="S29" s="34"/>
      <c r="T29" s="34"/>
      <c r="U29" s="48" t="str">
        <f t="shared" si="2"/>
        <v/>
      </c>
      <c r="V29" s="49" t="str">
        <f>IF(OR(M29="",M29=0),"",
IF(M29="Afecta probabilidad",
IF(M28="Afecta probabilidad",V28-(V28*U28),
IF(M27="Afecta probabilidad",V27-(V27*U27),'2. Identificación del Riesgo'!$L$27)),""))</f>
        <v/>
      </c>
      <c r="W29" s="49" t="str">
        <f>IF(OR(M29="",M29=0),"",
IF(M29="Afecta Impacto",
IF(M28="Afecta Impacto",W28-(W28*U28),
IF(M27="Afecta Impacto",W27-(W27*U27),'2. Identificación del Riesgo'!$O$27)),""))</f>
        <v/>
      </c>
      <c r="X29" s="49">
        <f t="shared" si="19"/>
        <v>0</v>
      </c>
      <c r="Y29" s="49">
        <f t="shared" si="20"/>
        <v>0</v>
      </c>
      <c r="Z29" s="8"/>
      <c r="AA29" s="8"/>
      <c r="AB29" s="8"/>
      <c r="AC29" s="8"/>
      <c r="AD29" s="8"/>
      <c r="AE29" s="8"/>
      <c r="AF29" s="8"/>
      <c r="AG29" s="8"/>
      <c r="AH29" s="8"/>
      <c r="AI29" s="8"/>
      <c r="AJ29" s="8"/>
      <c r="AK29" s="8"/>
      <c r="AL29" s="8"/>
      <c r="AM29" s="8"/>
      <c r="AN29" s="8"/>
      <c r="AO29" s="8"/>
      <c r="AP29" s="8"/>
    </row>
    <row r="30" spans="1:42" ht="238.8" customHeight="1" x14ac:dyDescent="0.45">
      <c r="A30" s="142">
        <v>8</v>
      </c>
      <c r="B30" s="113"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Conocimiento del Riesgo y Efectos del Cambio Climático</v>
      </c>
      <c r="C30" s="13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13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Gestión</v>
      </c>
      <c r="E30" s="67" t="s">
        <v>508</v>
      </c>
      <c r="F30" s="67" t="s">
        <v>480</v>
      </c>
      <c r="G30" s="67" t="s">
        <v>511</v>
      </c>
      <c r="H30" s="70" t="s">
        <v>538</v>
      </c>
      <c r="I30" s="67"/>
      <c r="J30" s="70" t="s">
        <v>549</v>
      </c>
      <c r="K30" s="63" t="str">
        <f>CONCATENATE(E30," ",F30," ",G30," ",H30," ",I30," ",J30)</f>
        <v xml:space="preserve">Supervisor del contrato / apoyo a la supervisión mensualmente realizará seguimiento detallado a la ejecución contractual, para identificar el cumplimiento del objeto y obligaciones contractuales mediante la revisión de informes periódicos, las revisión de evidencias cargadas en el repositorio de Drive compartido, la verificación de las características técnicas de los productos contratados y el desarrollo de reuniones periódicas de seguimiento  Evidencia:
*Muestra aleatoria de Correos electrónicos y reuniones que dan cuenta de la supervisión de los contratos. </v>
      </c>
      <c r="L30" s="34" t="s">
        <v>48</v>
      </c>
      <c r="M30" s="31" t="str">
        <f t="shared" ref="M30:M32" si="21">IF(OR(L30="Preventivo",L30="Detectivo"),"Afecta probabilidad",
IF(L30="Correctivo","Afecta Impacto",""))</f>
        <v>Afecta probabilidad</v>
      </c>
      <c r="N30" s="34" t="s">
        <v>49</v>
      </c>
      <c r="O30" s="34" t="s">
        <v>50</v>
      </c>
      <c r="P30" s="34" t="s">
        <v>52</v>
      </c>
      <c r="Q30" s="34" t="s">
        <v>352</v>
      </c>
      <c r="R30" s="34" t="s">
        <v>491</v>
      </c>
      <c r="S30" s="34" t="s">
        <v>517</v>
      </c>
      <c r="T30" s="34" t="s">
        <v>518</v>
      </c>
      <c r="U30" s="48">
        <f t="shared" si="2"/>
        <v>0.3</v>
      </c>
      <c r="V30" s="49">
        <f>IF(OR(M30="",M30=0),"",
IF(M30="Afecta probabilidad",'2. Identificación del Riesgo'!$L$30,""))</f>
        <v>0.4</v>
      </c>
      <c r="W30" s="49" t="str">
        <f>IF(OR(M30="",M30=0),"",
IF(M30="Afecta Impacto",'2. Identificación del Riesgo'!$O$30,""))</f>
        <v/>
      </c>
      <c r="X30" s="49">
        <f>IFERROR(IF(V30="",0,V30-(V30*U30)),0)</f>
        <v>0.28000000000000003</v>
      </c>
      <c r="Y30" s="49">
        <f>IFERROR(IF(W30="",0,W30-(W30*U30)),0)</f>
        <v>0</v>
      </c>
      <c r="Z30" s="8"/>
      <c r="AA30" s="8"/>
      <c r="AB30" s="8"/>
      <c r="AC30" s="8"/>
      <c r="AD30" s="8"/>
      <c r="AE30" s="8"/>
      <c r="AF30" s="8"/>
      <c r="AG30" s="8"/>
      <c r="AH30" s="8"/>
      <c r="AI30" s="8"/>
      <c r="AJ30" s="8"/>
      <c r="AK30" s="8"/>
      <c r="AL30" s="8"/>
      <c r="AM30" s="8"/>
      <c r="AN30" s="8"/>
      <c r="AO30" s="8"/>
      <c r="AP30" s="8"/>
    </row>
    <row r="31" spans="1:42" ht="35.1" customHeight="1" x14ac:dyDescent="0.45">
      <c r="A31" s="142"/>
      <c r="B31" s="113"/>
      <c r="C31" s="135"/>
      <c r="D31" s="138"/>
      <c r="E31" s="67"/>
      <c r="F31" s="67"/>
      <c r="G31" s="67"/>
      <c r="H31" s="67"/>
      <c r="I31" s="67"/>
      <c r="J31" s="67"/>
      <c r="K31" s="63" t="str">
        <f t="shared" si="0"/>
        <v xml:space="preserve">     </v>
      </c>
      <c r="L31" s="34"/>
      <c r="M31" s="31" t="str">
        <f t="shared" si="21"/>
        <v/>
      </c>
      <c r="N31" s="34"/>
      <c r="O31" s="34"/>
      <c r="P31" s="34"/>
      <c r="Q31" s="34"/>
      <c r="R31" s="34"/>
      <c r="S31" s="34"/>
      <c r="T31" s="34"/>
      <c r="U31" s="48" t="str">
        <f t="shared" si="2"/>
        <v/>
      </c>
      <c r="V31" s="49" t="str">
        <f>IF(OR(M31="",M31=0),"",
IF(M31="Afecta probabilidad",
IF(M30="Afecta probabilidad",V30-(V30*U30),'2. Identificación del Riesgo'!$L$30),""))</f>
        <v/>
      </c>
      <c r="W31" s="49" t="str">
        <f>IF(OR(M31="",M31=0),"",
IF(M31="Afecta Impacto",
IF(M30="Afecta Impacto",W30-(W30*U30),'2. Identificación del Riesgo'!$O$30),""))</f>
        <v/>
      </c>
      <c r="X31" s="49">
        <f t="shared" ref="X31:X32" si="22">IFERROR(IF(V31="",0,V31-(V31*U31)),0)</f>
        <v>0</v>
      </c>
      <c r="Y31" s="49">
        <f t="shared" ref="Y31:Y32" si="23">IFERROR(IF(W31="",0,W31-(W31*U31)),0)</f>
        <v>0</v>
      </c>
      <c r="Z31" s="8"/>
      <c r="AA31" s="8"/>
      <c r="AB31" s="8"/>
      <c r="AC31" s="8"/>
      <c r="AD31" s="8"/>
      <c r="AE31" s="8"/>
      <c r="AF31" s="8"/>
      <c r="AG31" s="8"/>
      <c r="AH31" s="8"/>
      <c r="AI31" s="8"/>
      <c r="AJ31" s="8"/>
      <c r="AK31" s="8"/>
      <c r="AL31" s="8"/>
      <c r="AM31" s="8"/>
      <c r="AN31" s="8"/>
      <c r="AO31" s="8"/>
      <c r="AP31" s="8"/>
    </row>
    <row r="32" spans="1:42" ht="35.1" customHeight="1" x14ac:dyDescent="0.45">
      <c r="A32" s="142"/>
      <c r="B32" s="113"/>
      <c r="C32" s="135"/>
      <c r="D32" s="139"/>
      <c r="E32" s="67"/>
      <c r="F32" s="67"/>
      <c r="G32" s="67"/>
      <c r="H32" s="67"/>
      <c r="I32" s="67"/>
      <c r="J32" s="67"/>
      <c r="K32" s="63" t="str">
        <f t="shared" si="0"/>
        <v xml:space="preserve">     </v>
      </c>
      <c r="L32" s="34"/>
      <c r="M32" s="31" t="str">
        <f t="shared" si="21"/>
        <v/>
      </c>
      <c r="N32" s="34"/>
      <c r="O32" s="34"/>
      <c r="P32" s="34"/>
      <c r="Q32" s="34"/>
      <c r="R32" s="34"/>
      <c r="S32" s="34"/>
      <c r="T32" s="34"/>
      <c r="U32" s="48" t="str">
        <f t="shared" si="2"/>
        <v/>
      </c>
      <c r="V32" s="49" t="str">
        <f>IF(OR(M32="",M32=0),"",
IF(M32="Afecta probabilidad",
IF(M31="Afecta probabilidad",V31-(V31*U31),
IF(M30="Afecta probabilidad",V30-(V30*U30),'2. Identificación del Riesgo'!$L$30)),""))</f>
        <v/>
      </c>
      <c r="W32" s="49" t="str">
        <f>IF(OR(M32="",M32=0),"",
IF(M32="Afecta Impacto",
IF(M31="Afecta Impacto",W31-(W31*U31),
IF(M30="Afecta Impacto",W30-(W30*U30),'2. Identificación del Riesgo'!$O$30)),""))</f>
        <v/>
      </c>
      <c r="X32" s="49">
        <f t="shared" si="22"/>
        <v>0</v>
      </c>
      <c r="Y32" s="49">
        <f t="shared" si="23"/>
        <v>0</v>
      </c>
      <c r="Z32" s="8"/>
      <c r="AA32" s="8"/>
      <c r="AB32" s="8"/>
      <c r="AC32" s="8"/>
      <c r="AD32" s="8"/>
      <c r="AE32" s="8"/>
      <c r="AF32" s="8"/>
      <c r="AG32" s="8"/>
      <c r="AH32" s="8"/>
      <c r="AI32" s="8"/>
      <c r="AJ32" s="8"/>
      <c r="AK32" s="8"/>
      <c r="AL32" s="8"/>
      <c r="AM32" s="8"/>
      <c r="AN32" s="8"/>
      <c r="AO32" s="8"/>
      <c r="AP32" s="8"/>
    </row>
    <row r="33" spans="1:42" ht="198" customHeight="1" x14ac:dyDescent="0.45">
      <c r="A33" s="142">
        <v>9</v>
      </c>
      <c r="B33" s="113"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Conocimiento del Riesgo y Efectos del Cambio Climático</v>
      </c>
      <c r="C33" s="13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13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Gestión</v>
      </c>
      <c r="E33" s="67" t="s">
        <v>509</v>
      </c>
      <c r="F33" s="67" t="s">
        <v>480</v>
      </c>
      <c r="G33" s="67" t="s">
        <v>515</v>
      </c>
      <c r="H33" s="67" t="s">
        <v>512</v>
      </c>
      <c r="I33" s="67"/>
      <c r="J33" s="67" t="s">
        <v>550</v>
      </c>
      <c r="K33" s="63" t="str">
        <f t="shared" si="0"/>
        <v>Profesional  SIG y Profesional CPT mensualmente realiza el envío de listados de conceptos emitidos en el mes, listado que se contrasta con la base. Para identificar los conceptos técnicos emitidos que no han sido cargados cada mes mediante la revisión del listado vs la base de datos geográfica.  Evidencia:
*Listados de conceptos emitidos
*Conceptos técnicos emitidos
*Registros en bases de datos geográfica</v>
      </c>
      <c r="L33" s="34" t="s">
        <v>47</v>
      </c>
      <c r="M33" s="31" t="str">
        <f t="shared" ref="M33:M35" si="24">IF(OR(L33="Preventivo",L33="Detectivo"),"Afecta probabilidad",
IF(L33="Correctivo","Afecta Impacto",""))</f>
        <v>Afecta probabilidad</v>
      </c>
      <c r="N33" s="34" t="s">
        <v>49</v>
      </c>
      <c r="O33" s="34" t="s">
        <v>50</v>
      </c>
      <c r="P33" s="34" t="s">
        <v>52</v>
      </c>
      <c r="Q33" s="34" t="s">
        <v>352</v>
      </c>
      <c r="R33" s="34" t="s">
        <v>420</v>
      </c>
      <c r="S33" s="34" t="s">
        <v>420</v>
      </c>
      <c r="T33" s="34" t="s">
        <v>516</v>
      </c>
      <c r="U33" s="48">
        <f t="shared" si="2"/>
        <v>0.4</v>
      </c>
      <c r="V33" s="49">
        <f>IF(OR(M33="",M33=0),"",
IF(M33="Afecta probabilidad",'2. Identificación del Riesgo'!$L$33,""))</f>
        <v>0.6</v>
      </c>
      <c r="W33" s="49" t="str">
        <f>IF(OR(M33="",M33=0),"",
IF(M33="Afecta Impacto",'2. Identificación del Riesgo'!$O$33,""))</f>
        <v/>
      </c>
      <c r="X33" s="49">
        <f>IFERROR(IF(V33="",0,V33-(V33*U33)),0)</f>
        <v>0.36</v>
      </c>
      <c r="Y33" s="49">
        <f>IFERROR(IF(W33="",0,W33-(W33*U33)),0)</f>
        <v>0</v>
      </c>
      <c r="Z33" s="8"/>
      <c r="AA33" s="8"/>
      <c r="AB33" s="8"/>
      <c r="AC33" s="8"/>
      <c r="AD33" s="8"/>
      <c r="AE33" s="8"/>
      <c r="AF33" s="8"/>
      <c r="AG33" s="8"/>
      <c r="AH33" s="8"/>
      <c r="AI33" s="8"/>
      <c r="AJ33" s="8"/>
      <c r="AK33" s="8"/>
      <c r="AL33" s="8"/>
      <c r="AM33" s="8"/>
      <c r="AN33" s="8"/>
      <c r="AO33" s="8"/>
      <c r="AP33" s="8"/>
    </row>
    <row r="34" spans="1:42" ht="239.4" customHeight="1" x14ac:dyDescent="0.45">
      <c r="A34" s="142"/>
      <c r="B34" s="113"/>
      <c r="C34" s="135"/>
      <c r="D34" s="138"/>
      <c r="E34" s="67" t="s">
        <v>510</v>
      </c>
      <c r="F34" s="70" t="s">
        <v>480</v>
      </c>
      <c r="G34" s="67" t="s">
        <v>513</v>
      </c>
      <c r="H34" s="67" t="s">
        <v>514</v>
      </c>
      <c r="I34" s="67"/>
      <c r="J34" s="67" t="s">
        <v>523</v>
      </c>
      <c r="K34" s="63" t="str">
        <f t="shared" si="0"/>
        <v>Profesional SIG y Profesional Asistencia Técnica mensualmente solicitan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  Evidencia:
*Registro del diagnóstico técnico en la base geográfica corporativa de IDIGER</v>
      </c>
      <c r="L34" s="34" t="s">
        <v>47</v>
      </c>
      <c r="M34" s="31" t="str">
        <f t="shared" si="24"/>
        <v>Afecta probabilidad</v>
      </c>
      <c r="N34" s="34" t="s">
        <v>49</v>
      </c>
      <c r="O34" s="34" t="s">
        <v>50</v>
      </c>
      <c r="P34" s="34" t="s">
        <v>52</v>
      </c>
      <c r="Q34" s="34" t="s">
        <v>352</v>
      </c>
      <c r="R34" s="34" t="s">
        <v>420</v>
      </c>
      <c r="S34" s="34" t="s">
        <v>420</v>
      </c>
      <c r="T34" s="34" t="s">
        <v>516</v>
      </c>
      <c r="U34" s="48">
        <f t="shared" si="2"/>
        <v>0.4</v>
      </c>
      <c r="V34" s="49">
        <f>IF(OR(M34="",M34=0),"",
IF(M34="Afecta probabilidad",
IF(M33="Afecta probabilidad",V33-(V33*U33),'2. Identificación del Riesgo'!$L$33),""))</f>
        <v>0.36</v>
      </c>
      <c r="W34" s="49" t="str">
        <f>IF(OR(M34="",M34=0),"",
IF(M34="Afecta Impacto",
IF(M33="Afecta Impacto",W33-(W33*U33),'2. Identificación del Riesgo'!$O$33),""))</f>
        <v/>
      </c>
      <c r="X34" s="49">
        <f t="shared" ref="X34:X35" si="25">IFERROR(IF(V34="",0,V34-(V34*U34)),0)</f>
        <v>0.216</v>
      </c>
      <c r="Y34" s="49">
        <f t="shared" ref="Y34:Y35" si="26">IFERROR(IF(W34="",0,W34-(W34*U34)),0)</f>
        <v>0</v>
      </c>
      <c r="Z34" s="8"/>
      <c r="AA34" s="8"/>
      <c r="AB34" s="8"/>
      <c r="AC34" s="8"/>
      <c r="AD34" s="8"/>
      <c r="AE34" s="8"/>
      <c r="AF34" s="8"/>
      <c r="AG34" s="8"/>
      <c r="AH34" s="8"/>
      <c r="AI34" s="8"/>
      <c r="AJ34" s="8"/>
      <c r="AK34" s="8"/>
      <c r="AL34" s="8"/>
      <c r="AM34" s="8"/>
      <c r="AN34" s="8"/>
      <c r="AO34" s="8"/>
      <c r="AP34" s="8"/>
    </row>
    <row r="35" spans="1:42" ht="35.1" customHeight="1" x14ac:dyDescent="0.45">
      <c r="A35" s="142"/>
      <c r="B35" s="113"/>
      <c r="C35" s="135"/>
      <c r="D35" s="139"/>
      <c r="E35" s="67"/>
      <c r="F35" s="67"/>
      <c r="G35" s="67"/>
      <c r="H35" s="67"/>
      <c r="I35" s="67"/>
      <c r="J35" s="67"/>
      <c r="K35" s="63" t="str">
        <f t="shared" si="0"/>
        <v xml:space="preserve">     </v>
      </c>
      <c r="L35" s="34"/>
      <c r="M35" s="31" t="str">
        <f t="shared" si="24"/>
        <v/>
      </c>
      <c r="N35" s="34"/>
      <c r="O35" s="34"/>
      <c r="P35" s="34"/>
      <c r="Q35" s="34"/>
      <c r="R35" s="34"/>
      <c r="S35" s="34"/>
      <c r="T35" s="34"/>
      <c r="U35" s="48" t="str">
        <f t="shared" si="2"/>
        <v/>
      </c>
      <c r="V35" s="49" t="str">
        <f>IF(OR(M35="",M35=0),"",
IF(M35="Afecta probabilidad",
IF(M34="Afecta probabilidad",V34-(V34*U34),
IF(M33="Afecta probabilidad",V33-(V33*U33),'2. Identificación del Riesgo'!$L$33)),""))</f>
        <v/>
      </c>
      <c r="W35" s="49" t="str">
        <f>IF(OR(M35="",M35=0),"",
IF(M35="Afecta Impacto",
IF(M34="Afecta Impacto",W34-(W34*U34),
IF(M33="Afecta Impacto",W33-(W33*U33),'2. Identificación del Riesgo'!$O$33)),""))</f>
        <v/>
      </c>
      <c r="X35" s="49">
        <f t="shared" si="25"/>
        <v>0</v>
      </c>
      <c r="Y35" s="49">
        <f t="shared" si="26"/>
        <v>0</v>
      </c>
      <c r="Z35" s="8"/>
      <c r="AA35" s="8"/>
      <c r="AB35" s="8"/>
      <c r="AC35" s="8"/>
      <c r="AD35" s="8"/>
      <c r="AE35" s="8"/>
      <c r="AF35" s="8"/>
      <c r="AG35" s="8"/>
      <c r="AH35" s="8"/>
      <c r="AI35" s="8"/>
      <c r="AJ35" s="8"/>
      <c r="AK35" s="8"/>
      <c r="AL35" s="8"/>
      <c r="AM35" s="8"/>
      <c r="AN35" s="8"/>
      <c r="AO35" s="8"/>
      <c r="AP35" s="8"/>
    </row>
    <row r="36" spans="1:42" ht="35.1" customHeight="1" x14ac:dyDescent="0.45">
      <c r="A36" s="142">
        <v>10</v>
      </c>
      <c r="B36" s="113"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3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3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67"/>
      <c r="F36" s="67"/>
      <c r="G36" s="67"/>
      <c r="H36" s="67"/>
      <c r="I36" s="67"/>
      <c r="J36" s="67"/>
      <c r="K36" s="63" t="str">
        <f t="shared" si="0"/>
        <v xml:space="preserve">     </v>
      </c>
      <c r="L36" s="34"/>
      <c r="M36" s="31" t="str">
        <f t="shared" ref="M36:M38" si="27">IF(OR(L36="Preventivo",L36="Detectivo"),"Afecta probabilidad",
IF(L36="Correctivo","Afecta Impacto",""))</f>
        <v/>
      </c>
      <c r="N36" s="34"/>
      <c r="O36" s="34"/>
      <c r="P36" s="34"/>
      <c r="Q36" s="34"/>
      <c r="R36" s="34"/>
      <c r="S36" s="34"/>
      <c r="T36" s="34"/>
      <c r="U36" s="48" t="str">
        <f t="shared" si="2"/>
        <v/>
      </c>
      <c r="V36" s="49" t="str">
        <f>IF(OR(M36="",M36=0),"",
IF(M36="Afecta probabilidad",'2. Identificación del Riesgo'!$L$36,""))</f>
        <v/>
      </c>
      <c r="W36" s="49" t="str">
        <f>IF(OR(M36="",M36=0),"",
IF(M36="Afecta Impacto",'2. Identificación del Riesgo'!$O$36,""))</f>
        <v/>
      </c>
      <c r="X36" s="49">
        <f>IFERROR(IF(V36="",0,V36-(V36*U36)),0)</f>
        <v>0</v>
      </c>
      <c r="Y36" s="49">
        <f>IFERROR(IF(W36="",0,W36-(W36*U36)),0)</f>
        <v>0</v>
      </c>
      <c r="Z36" s="8"/>
      <c r="AA36" s="8"/>
      <c r="AB36" s="8"/>
      <c r="AC36" s="8"/>
      <c r="AD36" s="8"/>
      <c r="AE36" s="8"/>
      <c r="AF36" s="8"/>
      <c r="AG36" s="8"/>
      <c r="AH36" s="8"/>
      <c r="AI36" s="8"/>
      <c r="AJ36" s="8"/>
      <c r="AK36" s="8"/>
      <c r="AL36" s="8"/>
      <c r="AM36" s="8"/>
      <c r="AN36" s="8"/>
      <c r="AO36" s="8"/>
      <c r="AP36" s="8"/>
    </row>
    <row r="37" spans="1:42" ht="35.1" customHeight="1" x14ac:dyDescent="0.45">
      <c r="A37" s="142"/>
      <c r="B37" s="113"/>
      <c r="C37" s="135"/>
      <c r="D37" s="138"/>
      <c r="E37" s="67"/>
      <c r="F37" s="67"/>
      <c r="G37" s="67"/>
      <c r="H37" s="67"/>
      <c r="I37" s="67"/>
      <c r="J37" s="67"/>
      <c r="K37" s="63" t="str">
        <f t="shared" si="0"/>
        <v xml:space="preserve">     </v>
      </c>
      <c r="L37" s="34"/>
      <c r="M37" s="31" t="str">
        <f t="shared" si="27"/>
        <v/>
      </c>
      <c r="N37" s="34"/>
      <c r="O37" s="34"/>
      <c r="P37" s="34"/>
      <c r="Q37" s="34"/>
      <c r="R37" s="34"/>
      <c r="S37" s="34"/>
      <c r="T37" s="34"/>
      <c r="U37" s="48" t="str">
        <f t="shared" si="2"/>
        <v/>
      </c>
      <c r="V37" s="49" t="str">
        <f>IF(OR(M37="",M37=0),"",
IF(M37="Afecta probabilidad",
IF(M36="Afecta probabilidad",V36-(V36*U36),'2. Identificación del Riesgo'!$L$36),""))</f>
        <v/>
      </c>
      <c r="W37" s="49" t="str">
        <f>IF(OR(M37="",M37=0),"",
IF(M37="Afecta Impacto",
IF(M36="Afecta Impacto",W36-(W36*U36),'2. Identificación del Riesgo'!$O$36),""))</f>
        <v/>
      </c>
      <c r="X37" s="49">
        <f t="shared" ref="X37:X38" si="28">IFERROR(IF(V37="",0,V37-(V37*U37)),0)</f>
        <v>0</v>
      </c>
      <c r="Y37" s="49">
        <f t="shared" ref="Y37:Y38" si="29">IFERROR(IF(W37="",0,W37-(W37*U37)),0)</f>
        <v>0</v>
      </c>
    </row>
    <row r="38" spans="1:42" ht="35.1" customHeight="1" x14ac:dyDescent="0.45">
      <c r="A38" s="142"/>
      <c r="B38" s="113"/>
      <c r="C38" s="135"/>
      <c r="D38" s="139"/>
      <c r="E38" s="67"/>
      <c r="F38" s="67"/>
      <c r="G38" s="67"/>
      <c r="H38" s="67"/>
      <c r="I38" s="67"/>
      <c r="J38" s="67"/>
      <c r="K38" s="63" t="str">
        <f t="shared" si="0"/>
        <v xml:space="preserve">     </v>
      </c>
      <c r="L38" s="34"/>
      <c r="M38" s="31" t="str">
        <f t="shared" si="27"/>
        <v/>
      </c>
      <c r="N38" s="34"/>
      <c r="O38" s="34"/>
      <c r="P38" s="34"/>
      <c r="Q38" s="34"/>
      <c r="R38" s="34"/>
      <c r="S38" s="34"/>
      <c r="T38" s="34"/>
      <c r="U38" s="48" t="str">
        <f t="shared" si="2"/>
        <v/>
      </c>
      <c r="V38" s="49" t="str">
        <f>IF(OR(M38="",M38=0),"",
IF(M38="Afecta probabilidad",
IF(M37="Afecta probabilidad",V37-(V37*U37),
IF(M36="Afecta probabilidad",V36-(V36*U36),'2. Identificación del Riesgo'!$L$36)),""))</f>
        <v/>
      </c>
      <c r="W38" s="49" t="str">
        <f>IF(OR(M38="",M38=0),"",
IF(M38="Afecta Impacto",
IF(M37="Afecta Impacto",W37-(W37*U37),
IF(M36="Afecta Impacto",W36-(W36*U36),'2. Identificación del Riesgo'!$O$36)),""))</f>
        <v/>
      </c>
      <c r="X38" s="49">
        <f t="shared" si="28"/>
        <v>0</v>
      </c>
      <c r="Y38" s="49">
        <f t="shared" si="29"/>
        <v>0</v>
      </c>
    </row>
    <row r="39" spans="1:42" ht="35.1" customHeight="1" x14ac:dyDescent="0.45">
      <c r="A39" s="142">
        <v>11</v>
      </c>
      <c r="B39" s="113"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3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3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67"/>
      <c r="F39" s="67"/>
      <c r="G39" s="67"/>
      <c r="H39" s="67"/>
      <c r="I39" s="67"/>
      <c r="J39" s="67"/>
      <c r="K39" s="63" t="str">
        <f t="shared" si="0"/>
        <v xml:space="preserve">     </v>
      </c>
      <c r="L39" s="34"/>
      <c r="M39" s="31" t="str">
        <f t="shared" ref="M39:M41" si="30">IF(OR(L39="Preventivo",L39="Detectivo"),"Afecta probabilidad",
IF(L39="Correctivo","Afecta Impacto",""))</f>
        <v/>
      </c>
      <c r="N39" s="34"/>
      <c r="O39" s="34"/>
      <c r="P39" s="34"/>
      <c r="Q39" s="34"/>
      <c r="R39" s="34"/>
      <c r="S39" s="34"/>
      <c r="T39" s="34"/>
      <c r="U39" s="48" t="str">
        <f t="shared" si="2"/>
        <v/>
      </c>
      <c r="V39" s="49" t="str">
        <f>IF(OR(M39="",M39=0),"",
IF(M39="Afecta probabilidad",'2. Identificación del Riesgo'!$L$39,""))</f>
        <v/>
      </c>
      <c r="W39" s="49" t="str">
        <f>IF(OR(M39="",M39=0),"",
IF(M39="Afecta Impacto",'2. Identificación del Riesgo'!$O$39,""))</f>
        <v/>
      </c>
      <c r="X39" s="49">
        <f>IFERROR(IF(V39="",0,V39-(V39*U39)),0)</f>
        <v>0</v>
      </c>
      <c r="Y39" s="49">
        <f>IFERROR(IF(W39="",0,W39-(W39*U39)),0)</f>
        <v>0</v>
      </c>
      <c r="Z39" s="8"/>
      <c r="AA39" s="8"/>
      <c r="AB39" s="8"/>
      <c r="AC39" s="8"/>
      <c r="AD39" s="8"/>
      <c r="AE39" s="8"/>
      <c r="AF39" s="8"/>
      <c r="AG39" s="8"/>
      <c r="AH39" s="8"/>
      <c r="AI39" s="8"/>
      <c r="AJ39" s="8"/>
      <c r="AK39" s="8"/>
      <c r="AL39" s="8"/>
      <c r="AM39" s="8"/>
      <c r="AN39" s="8"/>
      <c r="AO39" s="8"/>
      <c r="AP39" s="8"/>
    </row>
    <row r="40" spans="1:42" ht="35.1" customHeight="1" x14ac:dyDescent="0.45">
      <c r="A40" s="142"/>
      <c r="B40" s="113"/>
      <c r="C40" s="135"/>
      <c r="D40" s="138"/>
      <c r="E40" s="67"/>
      <c r="F40" s="67"/>
      <c r="G40" s="67"/>
      <c r="H40" s="67"/>
      <c r="I40" s="67"/>
      <c r="J40" s="67"/>
      <c r="K40" s="63" t="str">
        <f t="shared" si="0"/>
        <v xml:space="preserve">     </v>
      </c>
      <c r="L40" s="34"/>
      <c r="M40" s="31" t="str">
        <f t="shared" si="30"/>
        <v/>
      </c>
      <c r="N40" s="34"/>
      <c r="O40" s="34"/>
      <c r="P40" s="34"/>
      <c r="Q40" s="34"/>
      <c r="R40" s="34"/>
      <c r="S40" s="34"/>
      <c r="T40" s="34"/>
      <c r="U40" s="48" t="str">
        <f t="shared" si="2"/>
        <v/>
      </c>
      <c r="V40" s="49" t="str">
        <f>IF(OR(M40="",M40=0),"",
IF(M40="Afecta probabilidad",
IF(M39="Afecta probabilidad",V39-(V39*U39),'2. Identificación del Riesgo'!$L$39),""))</f>
        <v/>
      </c>
      <c r="W40" s="49" t="str">
        <f>IF(OR(M40="",M40=0),"",
IF(M40="Afecta Impacto",
IF(M39="Afecta Impacto",W39-(W39*U39),'2. Identificación del Riesgo'!$O$39),""))</f>
        <v/>
      </c>
      <c r="X40" s="49">
        <f t="shared" ref="X40:X41" si="31">IFERROR(IF(V40="",0,V40-(V40*U40)),0)</f>
        <v>0</v>
      </c>
      <c r="Y40" s="49">
        <f t="shared" ref="Y40:Y41" si="32">IFERROR(IF(W40="",0,W40-(W40*U40)),0)</f>
        <v>0</v>
      </c>
    </row>
    <row r="41" spans="1:42" ht="35.1" customHeight="1" x14ac:dyDescent="0.45">
      <c r="A41" s="142"/>
      <c r="B41" s="113"/>
      <c r="C41" s="135"/>
      <c r="D41" s="139"/>
      <c r="E41" s="67"/>
      <c r="F41" s="67"/>
      <c r="G41" s="67"/>
      <c r="H41" s="67"/>
      <c r="I41" s="67"/>
      <c r="J41" s="67"/>
      <c r="K41" s="63" t="str">
        <f t="shared" si="0"/>
        <v xml:space="preserve">     </v>
      </c>
      <c r="L41" s="34"/>
      <c r="M41" s="31" t="str">
        <f t="shared" si="30"/>
        <v/>
      </c>
      <c r="N41" s="34"/>
      <c r="O41" s="34"/>
      <c r="P41" s="34"/>
      <c r="Q41" s="34"/>
      <c r="R41" s="34"/>
      <c r="S41" s="34"/>
      <c r="T41" s="34"/>
      <c r="U41" s="48" t="str">
        <f t="shared" si="2"/>
        <v/>
      </c>
      <c r="V41" s="49" t="str">
        <f>IF(OR(M41="",M41=0),"",
IF(M41="Afecta probabilidad",
IF(M40="Afecta probabilidad",V40-(V40*U40),
IF(M39="Afecta probabilidad",V39-(V39*U39),'2. Identificación del Riesgo'!$L$39)),""))</f>
        <v/>
      </c>
      <c r="W41" s="49" t="str">
        <f>IF(OR(M41="",M41=0),"",
IF(M41="Afecta Impacto",
IF(M40="Afecta Impacto",W40-(W40*U40),
IF(M39="Afecta Impacto",W39-(W39*U39),'2. Identificación del Riesgo'!$O$39)),""))</f>
        <v/>
      </c>
      <c r="X41" s="49">
        <f t="shared" si="31"/>
        <v>0</v>
      </c>
      <c r="Y41" s="49">
        <f t="shared" si="32"/>
        <v>0</v>
      </c>
    </row>
    <row r="42" spans="1:42" ht="35.1" customHeight="1" x14ac:dyDescent="0.45">
      <c r="A42" s="142">
        <v>12</v>
      </c>
      <c r="B42" s="113"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3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3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67"/>
      <c r="F42" s="67"/>
      <c r="G42" s="67"/>
      <c r="H42" s="67"/>
      <c r="I42" s="67"/>
      <c r="J42" s="67"/>
      <c r="K42" s="63" t="str">
        <f t="shared" si="0"/>
        <v xml:space="preserve">     </v>
      </c>
      <c r="L42" s="34"/>
      <c r="M42" s="31" t="str">
        <f t="shared" ref="M42:M44" si="33">IF(OR(L42="Preventivo",L42="Detectivo"),"Afecta probabilidad",
IF(L42="Correctivo","Afecta Impacto",""))</f>
        <v/>
      </c>
      <c r="N42" s="34"/>
      <c r="O42" s="34"/>
      <c r="P42" s="34"/>
      <c r="Q42" s="34"/>
      <c r="R42" s="34"/>
      <c r="S42" s="34"/>
      <c r="T42" s="34"/>
      <c r="U42" s="48" t="str">
        <f t="shared" si="2"/>
        <v/>
      </c>
      <c r="V42" s="49" t="str">
        <f>IF(OR(M42="",M42=0),"",
IF(M42="Afecta probabilidad",'2. Identificación del Riesgo'!$L$42,""))</f>
        <v/>
      </c>
      <c r="W42" s="49" t="str">
        <f>IF(OR(M42="",M42=0),"",
IF(M42="Afecta Impacto",'2. Identificación del Riesgo'!$O$42,""))</f>
        <v/>
      </c>
      <c r="X42" s="49">
        <f>IFERROR(IF(V42="",0,V42-(V42*U42)),0)</f>
        <v>0</v>
      </c>
      <c r="Y42" s="49">
        <f>IFERROR(IF(W42="",0,W42-(W42*U42)),0)</f>
        <v>0</v>
      </c>
      <c r="Z42" s="8"/>
      <c r="AA42" s="8"/>
      <c r="AB42" s="8"/>
      <c r="AC42" s="8"/>
      <c r="AD42" s="8"/>
      <c r="AE42" s="8"/>
      <c r="AF42" s="8"/>
      <c r="AG42" s="8"/>
      <c r="AH42" s="8"/>
      <c r="AI42" s="8"/>
      <c r="AJ42" s="8"/>
      <c r="AK42" s="8"/>
      <c r="AL42" s="8"/>
      <c r="AM42" s="8"/>
      <c r="AN42" s="8"/>
      <c r="AO42" s="8"/>
      <c r="AP42" s="8"/>
    </row>
    <row r="43" spans="1:42" ht="35.1" customHeight="1" x14ac:dyDescent="0.45">
      <c r="A43" s="142"/>
      <c r="B43" s="113"/>
      <c r="C43" s="135"/>
      <c r="D43" s="138"/>
      <c r="E43" s="67"/>
      <c r="F43" s="67"/>
      <c r="G43" s="67"/>
      <c r="H43" s="67"/>
      <c r="I43" s="67"/>
      <c r="J43" s="67"/>
      <c r="K43" s="63" t="str">
        <f t="shared" si="0"/>
        <v xml:space="preserve">     </v>
      </c>
      <c r="L43" s="34"/>
      <c r="M43" s="31" t="str">
        <f t="shared" si="33"/>
        <v/>
      </c>
      <c r="N43" s="34"/>
      <c r="O43" s="34"/>
      <c r="P43" s="34"/>
      <c r="Q43" s="34"/>
      <c r="R43" s="34"/>
      <c r="S43" s="34"/>
      <c r="T43" s="34"/>
      <c r="U43" s="48" t="str">
        <f t="shared" si="2"/>
        <v/>
      </c>
      <c r="V43" s="49" t="str">
        <f>IF(OR(M43="",M43=0),"",
IF(M43="Afecta probabilidad",
IF(M42="Afecta probabilidad",V42-(V42*U42),'2. Identificación del Riesgo'!$L$42),""))</f>
        <v/>
      </c>
      <c r="W43" s="49" t="str">
        <f>IF(OR(M43="",M43=0),"",
IF(M43="Afecta Impacto",
IF(M42="Afecta Impacto",W42-(W42*U42),'2. Identificación del Riesgo'!$O$42),""))</f>
        <v/>
      </c>
      <c r="X43" s="49">
        <f t="shared" ref="X43:X44" si="34">IFERROR(IF(V43="",0,V43-(V43*U43)),0)</f>
        <v>0</v>
      </c>
      <c r="Y43" s="49">
        <f t="shared" ref="Y43:Y44" si="35">IFERROR(IF(W43="",0,W43-(W43*U43)),0)</f>
        <v>0</v>
      </c>
    </row>
    <row r="44" spans="1:42" ht="35.1" customHeight="1" x14ac:dyDescent="0.45">
      <c r="A44" s="142"/>
      <c r="B44" s="113"/>
      <c r="C44" s="135"/>
      <c r="D44" s="139"/>
      <c r="E44" s="67"/>
      <c r="F44" s="67"/>
      <c r="G44" s="67"/>
      <c r="H44" s="67"/>
      <c r="I44" s="67"/>
      <c r="J44" s="67"/>
      <c r="K44" s="63" t="str">
        <f t="shared" si="0"/>
        <v xml:space="preserve">     </v>
      </c>
      <c r="L44" s="34"/>
      <c r="M44" s="31" t="str">
        <f t="shared" si="33"/>
        <v/>
      </c>
      <c r="N44" s="34"/>
      <c r="O44" s="34"/>
      <c r="P44" s="34"/>
      <c r="Q44" s="34"/>
      <c r="R44" s="34"/>
      <c r="S44" s="34"/>
      <c r="T44" s="34"/>
      <c r="U44" s="48" t="str">
        <f t="shared" si="2"/>
        <v/>
      </c>
      <c r="V44" s="49" t="str">
        <f>IF(OR(M44="",M44=0),"",
IF(M44="Afecta probabilidad",
IF(M43="Afecta probabilidad",V43-(V43*U43),
IF(M42="Afecta probabilidad",V42-(V42*U42),'2. Identificación del Riesgo'!$L$42)),""))</f>
        <v/>
      </c>
      <c r="W44" s="49" t="str">
        <f>IF(OR(M44="",M44=0),"",
IF(M44="Afecta Impacto",
IF(M43="Afecta Impacto",W43-(W43*U43),
IF(M42="Afecta Impacto",W42-(W42*U42),'2. Identificación del Riesgo'!$O$42)),""))</f>
        <v/>
      </c>
      <c r="X44" s="49">
        <f t="shared" si="34"/>
        <v>0</v>
      </c>
      <c r="Y44" s="49">
        <f t="shared" si="35"/>
        <v>0</v>
      </c>
    </row>
    <row r="45" spans="1:42" ht="35.1" customHeight="1" x14ac:dyDescent="0.45">
      <c r="A45" s="142">
        <v>13</v>
      </c>
      <c r="B45" s="113"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3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3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67"/>
      <c r="F45" s="67"/>
      <c r="G45" s="67"/>
      <c r="H45" s="67"/>
      <c r="I45" s="67"/>
      <c r="J45" s="67"/>
      <c r="K45" s="63" t="str">
        <f t="shared" si="0"/>
        <v xml:space="preserve">     </v>
      </c>
      <c r="L45" s="34"/>
      <c r="M45" s="31" t="str">
        <f t="shared" ref="M45:M47" si="36">IF(OR(L45="Preventivo",L45="Detectivo"),"Afecta probabilidad",
IF(L45="Correctivo","Afecta Impacto",""))</f>
        <v/>
      </c>
      <c r="N45" s="34"/>
      <c r="O45" s="34"/>
      <c r="P45" s="34"/>
      <c r="Q45" s="34"/>
      <c r="R45" s="34"/>
      <c r="S45" s="34"/>
      <c r="T45" s="34"/>
      <c r="U45" s="48" t="str">
        <f t="shared" si="2"/>
        <v/>
      </c>
      <c r="V45" s="49" t="str">
        <f>IF(OR(M45="",M45=0),"",
IF(M45="Afecta probabilidad",'2. Identificación del Riesgo'!$L$45,""))</f>
        <v/>
      </c>
      <c r="W45" s="49" t="str">
        <f>IF(OR(M45="",M45=0),"",
IF(M45="Afecta Impacto",'2. Identificación del Riesgo'!$O$45,""))</f>
        <v/>
      </c>
      <c r="X45" s="49">
        <f>IFERROR(IF(V45="",0,V45-(V45*U45)),0)</f>
        <v>0</v>
      </c>
      <c r="Y45" s="49">
        <f>IFERROR(IF(W45="",0,W45-(W45*U45)),0)</f>
        <v>0</v>
      </c>
      <c r="Z45" s="8"/>
      <c r="AA45" s="8"/>
      <c r="AB45" s="8"/>
      <c r="AC45" s="8"/>
      <c r="AD45" s="8"/>
      <c r="AE45" s="8"/>
      <c r="AF45" s="8"/>
      <c r="AG45" s="8"/>
      <c r="AH45" s="8"/>
      <c r="AI45" s="8"/>
      <c r="AJ45" s="8"/>
      <c r="AK45" s="8"/>
      <c r="AL45" s="8"/>
      <c r="AM45" s="8"/>
      <c r="AN45" s="8"/>
      <c r="AO45" s="8"/>
      <c r="AP45" s="8"/>
    </row>
    <row r="46" spans="1:42" ht="35.1" customHeight="1" x14ac:dyDescent="0.45">
      <c r="A46" s="142"/>
      <c r="B46" s="113"/>
      <c r="C46" s="135"/>
      <c r="D46" s="138"/>
      <c r="E46" s="67"/>
      <c r="F46" s="67"/>
      <c r="G46" s="67"/>
      <c r="H46" s="67"/>
      <c r="I46" s="67"/>
      <c r="J46" s="67"/>
      <c r="K46" s="63" t="str">
        <f t="shared" si="0"/>
        <v xml:space="preserve">     </v>
      </c>
      <c r="L46" s="34"/>
      <c r="M46" s="31" t="str">
        <f t="shared" si="36"/>
        <v/>
      </c>
      <c r="N46" s="34"/>
      <c r="O46" s="34"/>
      <c r="P46" s="34"/>
      <c r="Q46" s="34"/>
      <c r="R46" s="34"/>
      <c r="S46" s="34"/>
      <c r="T46" s="34"/>
      <c r="U46" s="48" t="str">
        <f t="shared" si="2"/>
        <v/>
      </c>
      <c r="V46" s="49" t="str">
        <f>IF(OR(M46="",M46=0),"",
IF(M46="Afecta probabilidad",
IF(M45="Afecta probabilidad",V45-(V45*U45),'2. Identificación del Riesgo'!$L$45),""))</f>
        <v/>
      </c>
      <c r="W46" s="49" t="str">
        <f>IF(OR(M46="",M46=0),"",
IF(M46="Afecta Impacto",
IF(M45="Afecta Impacto",W45-(W45*U45),'2. Identificación del Riesgo'!$O$45),""))</f>
        <v/>
      </c>
      <c r="X46" s="49">
        <f t="shared" ref="X46:X47" si="37">IFERROR(IF(V46="",0,V46-(V46*U46)),0)</f>
        <v>0</v>
      </c>
      <c r="Y46" s="49">
        <f t="shared" ref="Y46:Y47" si="38">IFERROR(IF(W46="",0,W46-(W46*U46)),0)</f>
        <v>0</v>
      </c>
    </row>
    <row r="47" spans="1:42" ht="35.1" customHeight="1" x14ac:dyDescent="0.45">
      <c r="A47" s="142"/>
      <c r="B47" s="113"/>
      <c r="C47" s="135"/>
      <c r="D47" s="139"/>
      <c r="E47" s="67"/>
      <c r="F47" s="67"/>
      <c r="G47" s="67"/>
      <c r="H47" s="67"/>
      <c r="I47" s="67"/>
      <c r="J47" s="67"/>
      <c r="K47" s="63" t="str">
        <f t="shared" si="0"/>
        <v xml:space="preserve">     </v>
      </c>
      <c r="L47" s="34"/>
      <c r="M47" s="31" t="str">
        <f t="shared" si="36"/>
        <v/>
      </c>
      <c r="N47" s="34"/>
      <c r="O47" s="34"/>
      <c r="P47" s="34"/>
      <c r="Q47" s="34"/>
      <c r="R47" s="34"/>
      <c r="S47" s="34"/>
      <c r="T47" s="34"/>
      <c r="U47" s="48" t="str">
        <f t="shared" si="2"/>
        <v/>
      </c>
      <c r="V47" s="49" t="str">
        <f>IF(OR(M47="",M47=0),"",
IF(M47="Afecta probabilidad",
IF(M46="Afecta probabilidad",V46-(V46*U46),
IF(M45="Afecta probabilidad",V45-(V45*U45),'2. Identificación del Riesgo'!$L$45)),""))</f>
        <v/>
      </c>
      <c r="W47" s="49" t="str">
        <f>IF(OR(M47="",M47=0),"",
IF(M47="Afecta Impacto",
IF(M46="Afecta Impacto",W46-(W46*U46),
IF(M45="Afecta Impacto",W45-(W45*U45),'2. Identificación del Riesgo'!$O$45)),""))</f>
        <v/>
      </c>
      <c r="X47" s="49">
        <f t="shared" si="37"/>
        <v>0</v>
      </c>
      <c r="Y47" s="49">
        <f t="shared" si="38"/>
        <v>0</v>
      </c>
    </row>
    <row r="48" spans="1:42" ht="35.1" customHeight="1" x14ac:dyDescent="0.45">
      <c r="A48" s="142">
        <v>14</v>
      </c>
      <c r="B48" s="113"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3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3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67"/>
      <c r="F48" s="67"/>
      <c r="G48" s="67"/>
      <c r="H48" s="67"/>
      <c r="I48" s="67"/>
      <c r="J48" s="67"/>
      <c r="K48" s="63" t="str">
        <f t="shared" si="0"/>
        <v xml:space="preserve">     </v>
      </c>
      <c r="L48" s="34"/>
      <c r="M48" s="31" t="str">
        <f t="shared" ref="M48:M50" si="39">IF(OR(L48="Preventivo",L48="Detectivo"),"Afecta probabilidad",
IF(L48="Correctivo","Afecta Impacto",""))</f>
        <v/>
      </c>
      <c r="N48" s="34"/>
      <c r="O48" s="34"/>
      <c r="P48" s="34"/>
      <c r="Q48" s="34"/>
      <c r="R48" s="34"/>
      <c r="S48" s="34"/>
      <c r="T48" s="34"/>
      <c r="U48" s="48" t="str">
        <f t="shared" si="2"/>
        <v/>
      </c>
      <c r="V48" s="49" t="str">
        <f>IF(OR(M48="",M48=0),"",
IF(M48="Afecta probabilidad",'2. Identificación del Riesgo'!$L$48,""))</f>
        <v/>
      </c>
      <c r="W48" s="49" t="str">
        <f>IF(OR(M48="",M48=0),"",
IF(M48="Afecta Impacto",'2. Identificación del Riesgo'!$O$48,""))</f>
        <v/>
      </c>
      <c r="X48" s="49">
        <f>IFERROR(IF(V48="",0,V48-(V48*U48)),0)</f>
        <v>0</v>
      </c>
      <c r="Y48" s="49">
        <f>IFERROR(IF(W48="",0,W48-(W48*U48)),0)</f>
        <v>0</v>
      </c>
      <c r="Z48" s="8"/>
      <c r="AA48" s="8"/>
      <c r="AB48" s="8"/>
      <c r="AC48" s="8"/>
      <c r="AD48" s="8"/>
      <c r="AE48" s="8"/>
      <c r="AF48" s="8"/>
      <c r="AG48" s="8"/>
      <c r="AH48" s="8"/>
      <c r="AI48" s="8"/>
      <c r="AJ48" s="8"/>
      <c r="AK48" s="8"/>
      <c r="AL48" s="8"/>
      <c r="AM48" s="8"/>
      <c r="AN48" s="8"/>
      <c r="AO48" s="8"/>
      <c r="AP48" s="8"/>
    </row>
    <row r="49" spans="1:42" ht="35.1" customHeight="1" x14ac:dyDescent="0.45">
      <c r="A49" s="142"/>
      <c r="B49" s="113"/>
      <c r="C49" s="135"/>
      <c r="D49" s="138"/>
      <c r="E49" s="67"/>
      <c r="F49" s="67"/>
      <c r="G49" s="67"/>
      <c r="H49" s="67"/>
      <c r="I49" s="67"/>
      <c r="J49" s="67"/>
      <c r="K49" s="63" t="str">
        <f t="shared" si="0"/>
        <v xml:space="preserve">     </v>
      </c>
      <c r="L49" s="34"/>
      <c r="M49" s="31" t="str">
        <f t="shared" si="39"/>
        <v/>
      </c>
      <c r="N49" s="34"/>
      <c r="O49" s="34"/>
      <c r="P49" s="34"/>
      <c r="Q49" s="34"/>
      <c r="R49" s="34"/>
      <c r="S49" s="34"/>
      <c r="T49" s="34"/>
      <c r="U49" s="48" t="str">
        <f t="shared" si="2"/>
        <v/>
      </c>
      <c r="V49" s="49" t="str">
        <f>IF(OR(M49="",M49=0),"",
IF(M49="Afecta probabilidad",
IF(M48="Afecta probabilidad",V48-(V48*U48),'2. Identificación del Riesgo'!$L$48),""))</f>
        <v/>
      </c>
      <c r="W49" s="49" t="str">
        <f>IF(OR(M49="",M49=0),"",
IF(M49="Afecta Impacto",
IF(M48="Afecta Impacto",W48-(W48*U48),'2. Identificación del Riesgo'!$O$48),""))</f>
        <v/>
      </c>
      <c r="X49" s="49">
        <f t="shared" ref="X49:X50" si="40">IFERROR(IF(V49="",0,V49-(V49*U49)),0)</f>
        <v>0</v>
      </c>
      <c r="Y49" s="49">
        <f t="shared" ref="Y49:Y50" si="41">IFERROR(IF(W49="",0,W49-(W49*U49)),0)</f>
        <v>0</v>
      </c>
    </row>
    <row r="50" spans="1:42" ht="35.1" customHeight="1" x14ac:dyDescent="0.45">
      <c r="A50" s="142"/>
      <c r="B50" s="113"/>
      <c r="C50" s="135"/>
      <c r="D50" s="139"/>
      <c r="E50" s="67"/>
      <c r="F50" s="67"/>
      <c r="G50" s="67"/>
      <c r="H50" s="67"/>
      <c r="I50" s="67"/>
      <c r="J50" s="67"/>
      <c r="K50" s="63" t="str">
        <f t="shared" si="0"/>
        <v xml:space="preserve">     </v>
      </c>
      <c r="L50" s="34"/>
      <c r="M50" s="31" t="str">
        <f t="shared" si="39"/>
        <v/>
      </c>
      <c r="N50" s="34"/>
      <c r="O50" s="34"/>
      <c r="P50" s="34"/>
      <c r="Q50" s="34"/>
      <c r="R50" s="34"/>
      <c r="S50" s="34"/>
      <c r="T50" s="34"/>
      <c r="U50" s="48" t="str">
        <f t="shared" si="2"/>
        <v/>
      </c>
      <c r="V50" s="49" t="str">
        <f>IF(OR(M50="",M50=0),"",
IF(M50="Afecta probabilidad",
IF(M49="Afecta probabilidad",V49-(V49*U49),
IF(M48="Afecta probabilidad",V48-(V48*U48),'2. Identificación del Riesgo'!$L$48)),""))</f>
        <v/>
      </c>
      <c r="W50" s="49" t="str">
        <f>IF(OR(M50="",M50=0),"",
IF(M50="Afecta Impacto",
IF(M49="Afecta Impacto",W49-(W49*U49),
IF(M48="Afecta Impacto",W48-(W48*U48),'2. Identificación del Riesgo'!$O$48)),""))</f>
        <v/>
      </c>
      <c r="X50" s="49">
        <f t="shared" si="40"/>
        <v>0</v>
      </c>
      <c r="Y50" s="49">
        <f t="shared" si="41"/>
        <v>0</v>
      </c>
    </row>
    <row r="51" spans="1:42" ht="35.1" customHeight="1" x14ac:dyDescent="0.45">
      <c r="A51" s="142">
        <v>15</v>
      </c>
      <c r="B51" s="113"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3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3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67"/>
      <c r="F51" s="67"/>
      <c r="G51" s="67"/>
      <c r="H51" s="67"/>
      <c r="I51" s="67"/>
      <c r="J51" s="67"/>
      <c r="K51" s="63" t="str">
        <f t="shared" si="0"/>
        <v xml:space="preserve">     </v>
      </c>
      <c r="L51" s="34"/>
      <c r="M51" s="31" t="str">
        <f t="shared" ref="M51:M53" si="42">IF(OR(L51="Preventivo",L51="Detectivo"),"Afecta probabilidad",
IF(L51="Correctivo","Afecta Impacto",""))</f>
        <v/>
      </c>
      <c r="N51" s="34"/>
      <c r="O51" s="34"/>
      <c r="P51" s="34"/>
      <c r="Q51" s="34"/>
      <c r="R51" s="34"/>
      <c r="S51" s="34"/>
      <c r="T51" s="34"/>
      <c r="U51" s="48" t="str">
        <f t="shared" si="2"/>
        <v/>
      </c>
      <c r="V51" s="49" t="str">
        <f>IF(OR(M51="",M51=0),"",
IF(M51="Afecta probabilidad",'2. Identificación del Riesgo'!$L$51,""))</f>
        <v/>
      </c>
      <c r="W51" s="49" t="str">
        <f>IF(OR(M51="",M51=0),"",
IF(M51="Afecta Impacto",'2. Identificación del Riesgo'!$O$51,""))</f>
        <v/>
      </c>
      <c r="X51" s="49">
        <f>IFERROR(IF(V51="",0,V51-(V51*U51)),0)</f>
        <v>0</v>
      </c>
      <c r="Y51" s="49">
        <f>IFERROR(IF(W51="",0,W51-(W51*U51)),0)</f>
        <v>0</v>
      </c>
      <c r="Z51" s="8"/>
      <c r="AA51" s="8"/>
      <c r="AB51" s="8"/>
      <c r="AC51" s="8"/>
      <c r="AD51" s="8"/>
      <c r="AE51" s="8"/>
      <c r="AF51" s="8"/>
      <c r="AG51" s="8"/>
      <c r="AH51" s="8"/>
      <c r="AI51" s="8"/>
      <c r="AJ51" s="8"/>
      <c r="AK51" s="8"/>
      <c r="AL51" s="8"/>
      <c r="AM51" s="8"/>
      <c r="AN51" s="8"/>
      <c r="AO51" s="8"/>
      <c r="AP51" s="8"/>
    </row>
    <row r="52" spans="1:42" ht="35.1" customHeight="1" x14ac:dyDescent="0.45">
      <c r="A52" s="142"/>
      <c r="B52" s="113"/>
      <c r="C52" s="135"/>
      <c r="D52" s="138"/>
      <c r="E52" s="67"/>
      <c r="F52" s="67"/>
      <c r="G52" s="67"/>
      <c r="H52" s="67"/>
      <c r="I52" s="67"/>
      <c r="J52" s="67"/>
      <c r="K52" s="63" t="str">
        <f t="shared" si="0"/>
        <v xml:space="preserve">     </v>
      </c>
      <c r="L52" s="34"/>
      <c r="M52" s="31" t="str">
        <f t="shared" si="42"/>
        <v/>
      </c>
      <c r="N52" s="34"/>
      <c r="O52" s="34"/>
      <c r="P52" s="34"/>
      <c r="Q52" s="34"/>
      <c r="R52" s="34"/>
      <c r="S52" s="34"/>
      <c r="T52" s="34"/>
      <c r="U52" s="48" t="str">
        <f t="shared" si="2"/>
        <v/>
      </c>
      <c r="V52" s="49" t="str">
        <f>IF(OR(M52="",M52=0),"",
IF(M52="Afecta probabilidad",
IF(M51="Afecta probabilidad",V51-(V51*U51),'2. Identificación del Riesgo'!$L$51),""))</f>
        <v/>
      </c>
      <c r="W52" s="49" t="str">
        <f>IF(OR(M52="",M52=0),"",
IF(M52="Afecta Impacto",
IF(M51="Afecta Impacto",W51-(W51*U51),'2. Identificación del Riesgo'!$O$51),""))</f>
        <v/>
      </c>
      <c r="X52" s="49">
        <f t="shared" ref="X52:X53" si="43">IFERROR(IF(V52="",0,V52-(V52*U52)),0)</f>
        <v>0</v>
      </c>
      <c r="Y52" s="49">
        <f t="shared" ref="Y52:Y53" si="44">IFERROR(IF(W52="",0,W52-(W52*U52)),0)</f>
        <v>0</v>
      </c>
    </row>
    <row r="53" spans="1:42" ht="35.1" customHeight="1" x14ac:dyDescent="0.45">
      <c r="A53" s="142"/>
      <c r="B53" s="113"/>
      <c r="C53" s="135"/>
      <c r="D53" s="139"/>
      <c r="E53" s="67"/>
      <c r="F53" s="67"/>
      <c r="G53" s="67"/>
      <c r="H53" s="67"/>
      <c r="I53" s="67"/>
      <c r="J53" s="67"/>
      <c r="K53" s="63" t="str">
        <f t="shared" si="0"/>
        <v xml:space="preserve">     </v>
      </c>
      <c r="L53" s="34"/>
      <c r="M53" s="31" t="str">
        <f t="shared" si="42"/>
        <v/>
      </c>
      <c r="N53" s="34"/>
      <c r="O53" s="34"/>
      <c r="P53" s="34"/>
      <c r="Q53" s="34"/>
      <c r="R53" s="34"/>
      <c r="S53" s="34"/>
      <c r="T53" s="34"/>
      <c r="U53" s="48" t="str">
        <f t="shared" si="2"/>
        <v/>
      </c>
      <c r="V53" s="49" t="str">
        <f>IF(OR(M53="",M53=0),"",
IF(M53="Afecta probabilidad",
IF(M52="Afecta probabilidad",V52-(V52*U52),
IF(M51="Afecta probabilidad",V51-(V51*U51),'2. Identificación del Riesgo'!$L$51)),""))</f>
        <v/>
      </c>
      <c r="W53" s="49" t="str">
        <f>IF(OR(M53="",M53=0),"",
IF(M53="Afecta Impacto",
IF(M52="Afecta Impacto",W52-(W52*U52),
IF(M51="Afecta Impacto",W51-(W51*U51),'2. Identificación del Riesgo'!$O$51)),""))</f>
        <v/>
      </c>
      <c r="X53" s="49">
        <f t="shared" si="43"/>
        <v>0</v>
      </c>
      <c r="Y53" s="49">
        <f t="shared" si="44"/>
        <v>0</v>
      </c>
    </row>
    <row r="54" spans="1:42" ht="35.1" customHeight="1" x14ac:dyDescent="0.45">
      <c r="A54" s="142">
        <v>16</v>
      </c>
      <c r="B54" s="113"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3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3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67"/>
      <c r="F54" s="67"/>
      <c r="G54" s="67"/>
      <c r="H54" s="67"/>
      <c r="I54" s="67"/>
      <c r="J54" s="67"/>
      <c r="K54" s="63" t="str">
        <f t="shared" si="0"/>
        <v xml:space="preserve">     </v>
      </c>
      <c r="L54" s="34"/>
      <c r="M54" s="31" t="str">
        <f t="shared" ref="M54:M56" si="45">IF(OR(L54="Preventivo",L54="Detectivo"),"Afecta probabilidad",
IF(L54="Correctivo","Afecta Impacto",""))</f>
        <v/>
      </c>
      <c r="N54" s="34"/>
      <c r="O54" s="34"/>
      <c r="P54" s="34"/>
      <c r="Q54" s="34"/>
      <c r="R54" s="34"/>
      <c r="S54" s="34"/>
      <c r="T54" s="34"/>
      <c r="U54" s="48" t="str">
        <f t="shared" si="2"/>
        <v/>
      </c>
      <c r="V54" s="49" t="str">
        <f>IF(OR(M54="",M54=0),"",
IF(M54="Afecta probabilidad",'2. Identificación del Riesgo'!$L$54,""))</f>
        <v/>
      </c>
      <c r="W54" s="49" t="str">
        <f>IF(OR(M54="",M54=0),"",
IF(M54="Afecta Impacto",'2. Identificación del Riesgo'!$O$54,""))</f>
        <v/>
      </c>
      <c r="X54" s="49">
        <f>IFERROR(IF(V54="",0,V54-(V54*U54)),0)</f>
        <v>0</v>
      </c>
      <c r="Y54" s="49">
        <f>IFERROR(IF(W54="",0,W54-(W54*U54)),0)</f>
        <v>0</v>
      </c>
      <c r="Z54" s="8"/>
      <c r="AA54" s="8"/>
      <c r="AB54" s="8"/>
      <c r="AC54" s="8"/>
      <c r="AD54" s="8"/>
      <c r="AE54" s="8"/>
      <c r="AF54" s="8"/>
      <c r="AG54" s="8"/>
      <c r="AH54" s="8"/>
      <c r="AI54" s="8"/>
      <c r="AJ54" s="8"/>
      <c r="AK54" s="8"/>
      <c r="AL54" s="8"/>
      <c r="AM54" s="8"/>
      <c r="AN54" s="8"/>
      <c r="AO54" s="8"/>
      <c r="AP54" s="8"/>
    </row>
    <row r="55" spans="1:42" ht="35.1" customHeight="1" x14ac:dyDescent="0.45">
      <c r="A55" s="142"/>
      <c r="B55" s="113"/>
      <c r="C55" s="135"/>
      <c r="D55" s="138"/>
      <c r="E55" s="67"/>
      <c r="F55" s="67"/>
      <c r="G55" s="67"/>
      <c r="H55" s="67"/>
      <c r="I55" s="67"/>
      <c r="J55" s="67"/>
      <c r="K55" s="63" t="str">
        <f t="shared" si="0"/>
        <v xml:space="preserve">     </v>
      </c>
      <c r="L55" s="34"/>
      <c r="M55" s="31" t="str">
        <f t="shared" si="45"/>
        <v/>
      </c>
      <c r="N55" s="34"/>
      <c r="O55" s="34"/>
      <c r="P55" s="34"/>
      <c r="Q55" s="34"/>
      <c r="R55" s="34"/>
      <c r="S55" s="34"/>
      <c r="T55" s="34"/>
      <c r="U55" s="48" t="str">
        <f t="shared" si="2"/>
        <v/>
      </c>
      <c r="V55" s="49" t="str">
        <f>IF(OR(M55="",M55=0),"",
IF(M55="Afecta probabilidad",
IF(M54="Afecta probabilidad",V54-(V54*U54),'2. Identificación del Riesgo'!$L$54),""))</f>
        <v/>
      </c>
      <c r="W55" s="49" t="str">
        <f>IF(OR(M55="",M55=0),"",
IF(M55="Afecta Impacto",
IF(M54="Afecta Impacto",W54-(W54*U54),'2. Identificación del Riesgo'!$O$54),""))</f>
        <v/>
      </c>
      <c r="X55" s="49">
        <f t="shared" ref="X55:X56" si="46">IFERROR(IF(V55="",0,V55-(V55*U55)),0)</f>
        <v>0</v>
      </c>
      <c r="Y55" s="49">
        <f t="shared" ref="Y55:Y56" si="47">IFERROR(IF(W55="",0,W55-(W55*U55)),0)</f>
        <v>0</v>
      </c>
    </row>
    <row r="56" spans="1:42" ht="35.1" customHeight="1" x14ac:dyDescent="0.45">
      <c r="A56" s="142"/>
      <c r="B56" s="113"/>
      <c r="C56" s="135"/>
      <c r="D56" s="139"/>
      <c r="E56" s="67"/>
      <c r="F56" s="67"/>
      <c r="G56" s="67"/>
      <c r="H56" s="67"/>
      <c r="I56" s="67"/>
      <c r="J56" s="67"/>
      <c r="K56" s="63" t="str">
        <f t="shared" si="0"/>
        <v xml:space="preserve">     </v>
      </c>
      <c r="L56" s="34"/>
      <c r="M56" s="31" t="str">
        <f t="shared" si="45"/>
        <v/>
      </c>
      <c r="N56" s="34"/>
      <c r="O56" s="34"/>
      <c r="P56" s="34"/>
      <c r="Q56" s="34"/>
      <c r="R56" s="34"/>
      <c r="S56" s="34"/>
      <c r="T56" s="34"/>
      <c r="U56" s="48" t="str">
        <f t="shared" si="2"/>
        <v/>
      </c>
      <c r="V56" s="49" t="str">
        <f>IF(OR(M56="",M56=0),"",
IF(M56="Afecta probabilidad",
IF(M55="Afecta probabilidad",V55-(V55*U55),
IF(M54="Afecta probabilidad",V54-(V54*U54),'2. Identificación del Riesgo'!$L$54)),""))</f>
        <v/>
      </c>
      <c r="W56" s="49" t="str">
        <f>IF(OR(M56="",M56=0),"",
IF(M56="Afecta Impacto",
IF(M55="Afecta Impacto",W55-(W55*U55),
IF(M54="Afecta Impacto",W54-(W54*U54),'2. Identificación del Riesgo'!$O$54)),""))</f>
        <v/>
      </c>
      <c r="X56" s="49">
        <f t="shared" si="46"/>
        <v>0</v>
      </c>
      <c r="Y56" s="49">
        <f t="shared" si="47"/>
        <v>0</v>
      </c>
    </row>
    <row r="57" spans="1:42" ht="35.1" customHeight="1" x14ac:dyDescent="0.45">
      <c r="A57" s="142">
        <v>17</v>
      </c>
      <c r="B57" s="113"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3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3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67"/>
      <c r="F57" s="67"/>
      <c r="G57" s="67"/>
      <c r="H57" s="67"/>
      <c r="I57" s="67"/>
      <c r="J57" s="67"/>
      <c r="K57" s="63" t="str">
        <f t="shared" si="0"/>
        <v xml:space="preserve">     </v>
      </c>
      <c r="L57" s="34"/>
      <c r="M57" s="31" t="str">
        <f t="shared" ref="M57:M59" si="48">IF(OR(L57="Preventivo",L57="Detectivo"),"Afecta probabilidad",
IF(L57="Correctivo","Afecta Impacto",""))</f>
        <v/>
      </c>
      <c r="N57" s="34"/>
      <c r="O57" s="34"/>
      <c r="P57" s="34"/>
      <c r="Q57" s="34"/>
      <c r="R57" s="34"/>
      <c r="S57" s="34"/>
      <c r="T57" s="34"/>
      <c r="U57" s="48" t="str">
        <f t="shared" si="2"/>
        <v/>
      </c>
      <c r="V57" s="49" t="str">
        <f>IF(OR(M57="",M57=0),"",
IF(M57="Afecta probabilidad",'2. Identificación del Riesgo'!$L$57,""))</f>
        <v/>
      </c>
      <c r="W57" s="49" t="str">
        <f>IF(OR(M57="",M57=0),"",
IF(M57="Afecta Impacto",'2. Identificación del Riesgo'!$O$57,""))</f>
        <v/>
      </c>
      <c r="X57" s="49">
        <f>IFERROR(IF(V57="",0,V57-(V57*U57)),0)</f>
        <v>0</v>
      </c>
      <c r="Y57" s="49">
        <f>IFERROR(IF(W57="",0,W57-(W57*U57)),0)</f>
        <v>0</v>
      </c>
      <c r="Z57" s="8"/>
      <c r="AA57" s="8"/>
      <c r="AB57" s="8"/>
      <c r="AC57" s="8"/>
      <c r="AD57" s="8"/>
      <c r="AE57" s="8"/>
      <c r="AF57" s="8"/>
      <c r="AG57" s="8"/>
      <c r="AH57" s="8"/>
      <c r="AI57" s="8"/>
      <c r="AJ57" s="8"/>
      <c r="AK57" s="8"/>
      <c r="AL57" s="8"/>
      <c r="AM57" s="8"/>
      <c r="AN57" s="8"/>
      <c r="AO57" s="8"/>
      <c r="AP57" s="8"/>
    </row>
    <row r="58" spans="1:42" ht="35.1" customHeight="1" x14ac:dyDescent="0.45">
      <c r="A58" s="142"/>
      <c r="B58" s="113"/>
      <c r="C58" s="135"/>
      <c r="D58" s="138"/>
      <c r="E58" s="67"/>
      <c r="F58" s="67"/>
      <c r="G58" s="67"/>
      <c r="H58" s="67"/>
      <c r="I58" s="67"/>
      <c r="J58" s="67"/>
      <c r="K58" s="63" t="str">
        <f t="shared" si="0"/>
        <v xml:space="preserve">     </v>
      </c>
      <c r="L58" s="34"/>
      <c r="M58" s="31" t="str">
        <f t="shared" si="48"/>
        <v/>
      </c>
      <c r="N58" s="34"/>
      <c r="O58" s="34"/>
      <c r="P58" s="34"/>
      <c r="Q58" s="34"/>
      <c r="R58" s="34"/>
      <c r="S58" s="34"/>
      <c r="T58" s="34"/>
      <c r="U58" s="48" t="str">
        <f t="shared" si="2"/>
        <v/>
      </c>
      <c r="V58" s="49" t="str">
        <f>IF(OR(M58="",M58=0),"",
IF(M58="Afecta probabilidad",
IF(M57="Afecta probabilidad",V57-(V57*U57),'2. Identificación del Riesgo'!$L$57),""))</f>
        <v/>
      </c>
      <c r="W58" s="49" t="str">
        <f>IF(OR(M58="",M58=0),"",
IF(M58="Afecta Impacto",
IF(M57="Afecta Impacto",W57-(W57*U57),'2. Identificación del Riesgo'!$O$57),""))</f>
        <v/>
      </c>
      <c r="X58" s="49">
        <f t="shared" ref="X58:X59" si="49">IFERROR(IF(V58="",0,V58-(V58*U58)),0)</f>
        <v>0</v>
      </c>
      <c r="Y58" s="49">
        <f t="shared" ref="Y58:Y59" si="50">IFERROR(IF(W58="",0,W58-(W58*U58)),0)</f>
        <v>0</v>
      </c>
    </row>
    <row r="59" spans="1:42" ht="35.1" customHeight="1" x14ac:dyDescent="0.45">
      <c r="A59" s="142"/>
      <c r="B59" s="113"/>
      <c r="C59" s="135"/>
      <c r="D59" s="139"/>
      <c r="E59" s="67"/>
      <c r="F59" s="67"/>
      <c r="G59" s="67"/>
      <c r="H59" s="67"/>
      <c r="I59" s="67"/>
      <c r="J59" s="67"/>
      <c r="K59" s="63" t="str">
        <f t="shared" si="0"/>
        <v xml:space="preserve">     </v>
      </c>
      <c r="L59" s="34"/>
      <c r="M59" s="31" t="str">
        <f t="shared" si="48"/>
        <v/>
      </c>
      <c r="N59" s="34"/>
      <c r="O59" s="34"/>
      <c r="P59" s="34"/>
      <c r="Q59" s="34"/>
      <c r="R59" s="34"/>
      <c r="S59" s="34"/>
      <c r="T59" s="34"/>
      <c r="U59" s="48" t="str">
        <f t="shared" si="2"/>
        <v/>
      </c>
      <c r="V59" s="49" t="str">
        <f>IF(OR(M59="",M59=0),"",
IF(M59="Afecta probabilidad",
IF(M58="Afecta probabilidad",V58-(V58*U58),
IF(M57="Afecta probabilidad",V57-(V57*U57),'2. Identificación del Riesgo'!$L$57)),""))</f>
        <v/>
      </c>
      <c r="W59" s="49" t="str">
        <f>IF(OR(M59="",M59=0),"",
IF(M59="Afecta Impacto",
IF(M58="Afecta Impacto",W58-(W58*U58),
IF(M57="Afecta Impacto",W57-(W57*U57),'2. Identificación del Riesgo'!$O$57)),""))</f>
        <v/>
      </c>
      <c r="X59" s="49">
        <f t="shared" si="49"/>
        <v>0</v>
      </c>
      <c r="Y59" s="49">
        <f t="shared" si="50"/>
        <v>0</v>
      </c>
    </row>
    <row r="60" spans="1:42" ht="35.1" customHeight="1" x14ac:dyDescent="0.45">
      <c r="A60" s="142">
        <v>18</v>
      </c>
      <c r="B60" s="113"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3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3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67"/>
      <c r="F60" s="67"/>
      <c r="G60" s="67"/>
      <c r="H60" s="67"/>
      <c r="I60" s="67"/>
      <c r="J60" s="67"/>
      <c r="K60" s="63" t="str">
        <f t="shared" si="0"/>
        <v xml:space="preserve">     </v>
      </c>
      <c r="L60" s="34"/>
      <c r="M60" s="31" t="str">
        <f t="shared" ref="M60:M62" si="51">IF(OR(L60="Preventivo",L60="Detectivo"),"Afecta probabilidad",
IF(L60="Correctivo","Afecta Impacto",""))</f>
        <v/>
      </c>
      <c r="N60" s="34"/>
      <c r="O60" s="34"/>
      <c r="P60" s="34"/>
      <c r="Q60" s="34"/>
      <c r="R60" s="34"/>
      <c r="S60" s="34"/>
      <c r="T60" s="34"/>
      <c r="U60" s="48" t="str">
        <f t="shared" si="2"/>
        <v/>
      </c>
      <c r="V60" s="49" t="str">
        <f>IF(OR(M60="",M60=0),"",
IF(M60="Afecta probabilidad",'2. Identificación del Riesgo'!$L$60,""))</f>
        <v/>
      </c>
      <c r="W60" s="49" t="str">
        <f>IF(OR(M60="",M60=0),"",
IF(M60="Afecta Impacto",'2. Identificación del Riesgo'!$O$60,""))</f>
        <v/>
      </c>
      <c r="X60" s="49">
        <f>IFERROR(IF(V60="",0,V60-(V60*U60)),0)</f>
        <v>0</v>
      </c>
      <c r="Y60" s="49">
        <f>IFERROR(IF(W60="",0,W60-(W60*U60)),0)</f>
        <v>0</v>
      </c>
      <c r="Z60" s="8"/>
      <c r="AA60" s="8"/>
      <c r="AB60" s="8"/>
      <c r="AC60" s="8"/>
      <c r="AD60" s="8"/>
      <c r="AE60" s="8"/>
      <c r="AF60" s="8"/>
      <c r="AG60" s="8"/>
      <c r="AH60" s="8"/>
      <c r="AI60" s="8"/>
      <c r="AJ60" s="8"/>
      <c r="AK60" s="8"/>
      <c r="AL60" s="8"/>
      <c r="AM60" s="8"/>
      <c r="AN60" s="8"/>
      <c r="AO60" s="8"/>
      <c r="AP60" s="8"/>
    </row>
    <row r="61" spans="1:42" ht="35.1" customHeight="1" x14ac:dyDescent="0.45">
      <c r="A61" s="142"/>
      <c r="B61" s="113"/>
      <c r="C61" s="135"/>
      <c r="D61" s="138"/>
      <c r="E61" s="67"/>
      <c r="F61" s="67"/>
      <c r="G61" s="67"/>
      <c r="H61" s="67"/>
      <c r="I61" s="67"/>
      <c r="J61" s="67"/>
      <c r="K61" s="63" t="str">
        <f t="shared" si="0"/>
        <v xml:space="preserve">     </v>
      </c>
      <c r="L61" s="34"/>
      <c r="M61" s="31" t="str">
        <f t="shared" si="51"/>
        <v/>
      </c>
      <c r="N61" s="34"/>
      <c r="O61" s="34"/>
      <c r="P61" s="34"/>
      <c r="Q61" s="34"/>
      <c r="R61" s="34"/>
      <c r="S61" s="34"/>
      <c r="T61" s="34"/>
      <c r="U61" s="48" t="str">
        <f t="shared" si="2"/>
        <v/>
      </c>
      <c r="V61" s="49" t="str">
        <f>IF(OR(M61="",M61=0),"",
IF(M61="Afecta probabilidad",
IF(M60="Afecta probabilidad",V60-(V60*U60),'2. Identificación del Riesgo'!$L$60),""))</f>
        <v/>
      </c>
      <c r="W61" s="49" t="str">
        <f>IF(OR(M61="",M61=0),"",
IF(M61="Afecta Impacto",
IF(M60="Afecta Impacto",W60-(W60*U60),'2. Identificación del Riesgo'!$O$60),""))</f>
        <v/>
      </c>
      <c r="X61" s="49">
        <f t="shared" ref="X61:X62" si="52">IFERROR(IF(V61="",0,V61-(V61*U61)),0)</f>
        <v>0</v>
      </c>
      <c r="Y61" s="49">
        <f t="shared" ref="Y61:Y62" si="53">IFERROR(IF(W61="",0,W61-(W61*U61)),0)</f>
        <v>0</v>
      </c>
    </row>
    <row r="62" spans="1:42" ht="35.1" customHeight="1" x14ac:dyDescent="0.45">
      <c r="A62" s="142"/>
      <c r="B62" s="113"/>
      <c r="C62" s="135"/>
      <c r="D62" s="139"/>
      <c r="E62" s="67"/>
      <c r="F62" s="67"/>
      <c r="G62" s="67"/>
      <c r="H62" s="67"/>
      <c r="I62" s="67"/>
      <c r="J62" s="67"/>
      <c r="K62" s="63" t="str">
        <f t="shared" si="0"/>
        <v xml:space="preserve">     </v>
      </c>
      <c r="L62" s="34"/>
      <c r="M62" s="31" t="str">
        <f t="shared" si="51"/>
        <v/>
      </c>
      <c r="N62" s="34"/>
      <c r="O62" s="34"/>
      <c r="P62" s="34"/>
      <c r="Q62" s="34"/>
      <c r="R62" s="34"/>
      <c r="S62" s="34"/>
      <c r="T62" s="34"/>
      <c r="U62" s="48" t="str">
        <f t="shared" si="2"/>
        <v/>
      </c>
      <c r="V62" s="49" t="str">
        <f>IF(OR(M62="",M62=0),"",
IF(M62="Afecta probabilidad",
IF(M61="Afecta probabilidad",V61-(V61*U61),
IF(M60="Afecta probabilidad",V60-(V60*U60),'2. Identificación del Riesgo'!$L$60)),""))</f>
        <v/>
      </c>
      <c r="W62" s="49" t="str">
        <f>IF(OR(M62="",M62=0),"",
IF(M62="Afecta Impacto",
IF(M61="Afecta Impacto",W61-(W61*U61),
IF(M60="Afecta Impacto",W60-(W60*U60),'2. Identificación del Riesgo'!$O$60)),""))</f>
        <v/>
      </c>
      <c r="X62" s="49">
        <f t="shared" si="52"/>
        <v>0</v>
      </c>
      <c r="Y62" s="49">
        <f t="shared" si="53"/>
        <v>0</v>
      </c>
    </row>
    <row r="63" spans="1:42" ht="35.1" customHeight="1" x14ac:dyDescent="0.45">
      <c r="A63" s="142">
        <v>19</v>
      </c>
      <c r="B63" s="113"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3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3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67"/>
      <c r="F63" s="67"/>
      <c r="G63" s="67"/>
      <c r="H63" s="67"/>
      <c r="I63" s="67"/>
      <c r="J63" s="67"/>
      <c r="K63" s="63" t="str">
        <f t="shared" si="0"/>
        <v xml:space="preserve">     </v>
      </c>
      <c r="L63" s="34"/>
      <c r="M63" s="31" t="str">
        <f t="shared" ref="M63:M65" si="54">IF(OR(L63="Preventivo",L63="Detectivo"),"Afecta probabilidad",
IF(L63="Correctivo","Afecta Impacto",""))</f>
        <v/>
      </c>
      <c r="N63" s="34"/>
      <c r="O63" s="34"/>
      <c r="P63" s="34"/>
      <c r="Q63" s="34"/>
      <c r="R63" s="34"/>
      <c r="S63" s="34"/>
      <c r="T63" s="34"/>
      <c r="U63" s="48" t="str">
        <f t="shared" si="2"/>
        <v/>
      </c>
      <c r="V63" s="49" t="str">
        <f>IF(OR(M63="",M63=0),"",
IF(M63="Afecta probabilidad",'2. Identificación del Riesgo'!$L$63,""))</f>
        <v/>
      </c>
      <c r="W63" s="49" t="str">
        <f>IF(OR(M63="",M63=0),"",
IF(M63="Afecta Impacto",'2. Identificación del Riesgo'!$O$63,""))</f>
        <v/>
      </c>
      <c r="X63" s="49">
        <f>IFERROR(IF(V63="",0,V63-(V63*U63)),0)</f>
        <v>0</v>
      </c>
      <c r="Y63" s="49">
        <f>IFERROR(IF(W63="",0,W63-(W63*U63)),0)</f>
        <v>0</v>
      </c>
      <c r="Z63" s="8"/>
      <c r="AA63" s="8"/>
      <c r="AB63" s="8"/>
      <c r="AC63" s="8"/>
      <c r="AD63" s="8"/>
      <c r="AE63" s="8"/>
      <c r="AF63" s="8"/>
      <c r="AG63" s="8"/>
      <c r="AH63" s="8"/>
      <c r="AI63" s="8"/>
      <c r="AJ63" s="8"/>
      <c r="AK63" s="8"/>
      <c r="AL63" s="8"/>
      <c r="AM63" s="8"/>
      <c r="AN63" s="8"/>
      <c r="AO63" s="8"/>
      <c r="AP63" s="8"/>
    </row>
    <row r="64" spans="1:42" ht="35.1" customHeight="1" x14ac:dyDescent="0.45">
      <c r="A64" s="142"/>
      <c r="B64" s="113"/>
      <c r="C64" s="135"/>
      <c r="D64" s="138"/>
      <c r="E64" s="67"/>
      <c r="F64" s="67"/>
      <c r="G64" s="67"/>
      <c r="H64" s="67"/>
      <c r="I64" s="67"/>
      <c r="J64" s="67"/>
      <c r="K64" s="63" t="str">
        <f t="shared" si="0"/>
        <v xml:space="preserve">     </v>
      </c>
      <c r="L64" s="34"/>
      <c r="M64" s="31" t="str">
        <f t="shared" si="54"/>
        <v/>
      </c>
      <c r="N64" s="34"/>
      <c r="O64" s="34"/>
      <c r="P64" s="34"/>
      <c r="Q64" s="34"/>
      <c r="R64" s="34"/>
      <c r="S64" s="34"/>
      <c r="T64" s="34"/>
      <c r="U64" s="48" t="str">
        <f t="shared" si="2"/>
        <v/>
      </c>
      <c r="V64" s="49" t="str">
        <f>IF(OR(M64="",M64=0),"",
IF(M64="Afecta probabilidad",
IF(M63="Afecta probabilidad",V63-(V63*U63),'2. Identificación del Riesgo'!$L$63),""))</f>
        <v/>
      </c>
      <c r="W64" s="49" t="str">
        <f>IF(OR(M64="",M64=0),"",
IF(M64="Afecta Impacto",
IF(M63="Afecta Impacto",W63-(W63*U63),'2. Identificación del Riesgo'!$O$63),""))</f>
        <v/>
      </c>
      <c r="X64" s="49">
        <f t="shared" ref="X64:X65" si="55">IFERROR(IF(V64="",0,V64-(V64*U64)),0)</f>
        <v>0</v>
      </c>
      <c r="Y64" s="49">
        <f t="shared" ref="Y64:Y65" si="56">IFERROR(IF(W64="",0,W64-(W64*U64)),0)</f>
        <v>0</v>
      </c>
    </row>
    <row r="65" spans="1:42" ht="35.1" customHeight="1" x14ac:dyDescent="0.45">
      <c r="A65" s="142"/>
      <c r="B65" s="113"/>
      <c r="C65" s="135"/>
      <c r="D65" s="139"/>
      <c r="E65" s="67"/>
      <c r="F65" s="67"/>
      <c r="G65" s="67"/>
      <c r="H65" s="67"/>
      <c r="I65" s="67"/>
      <c r="J65" s="67"/>
      <c r="K65" s="63" t="str">
        <f t="shared" si="0"/>
        <v xml:space="preserve">     </v>
      </c>
      <c r="L65" s="34"/>
      <c r="M65" s="31" t="str">
        <f t="shared" si="54"/>
        <v/>
      </c>
      <c r="N65" s="34"/>
      <c r="O65" s="34"/>
      <c r="P65" s="34"/>
      <c r="Q65" s="34"/>
      <c r="R65" s="34"/>
      <c r="S65" s="34"/>
      <c r="T65" s="34"/>
      <c r="U65" s="48" t="str">
        <f t="shared" si="2"/>
        <v/>
      </c>
      <c r="V65" s="49" t="str">
        <f>IF(OR(M65="",M65=0),"",
IF(M65="Afecta probabilidad",
IF(M64="Afecta probabilidad",V64-(V64*U64),
IF(M63="Afecta probabilidad",V63-(V63*U63),'2. Identificación del Riesgo'!$L$63)),""))</f>
        <v/>
      </c>
      <c r="W65" s="49" t="str">
        <f>IF(OR(M65="",M65=0),"",
IF(M65="Afecta Impacto",
IF(M64="Afecta Impacto",W64-(W64*U64),
IF(M63="Afecta Impacto",W63-(W63*U63),'2. Identificación del Riesgo'!$O$63)),""))</f>
        <v/>
      </c>
      <c r="X65" s="49">
        <f t="shared" si="55"/>
        <v>0</v>
      </c>
      <c r="Y65" s="49">
        <f t="shared" si="56"/>
        <v>0</v>
      </c>
    </row>
    <row r="66" spans="1:42" ht="35.1" customHeight="1" x14ac:dyDescent="0.45">
      <c r="A66" s="142">
        <v>20</v>
      </c>
      <c r="B66" s="113"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3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3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67"/>
      <c r="F66" s="67"/>
      <c r="G66" s="67"/>
      <c r="H66" s="67"/>
      <c r="I66" s="67"/>
      <c r="J66" s="67"/>
      <c r="K66" s="63" t="str">
        <f t="shared" si="0"/>
        <v xml:space="preserve">     </v>
      </c>
      <c r="L66" s="34"/>
      <c r="M66" s="31" t="str">
        <f t="shared" ref="M66:M68" si="57">IF(OR(L66="Preventivo",L66="Detectivo"),"Afecta probabilidad",
IF(L66="Correctivo","Afecta Impacto",""))</f>
        <v/>
      </c>
      <c r="N66" s="34"/>
      <c r="O66" s="34"/>
      <c r="P66" s="34"/>
      <c r="Q66" s="34"/>
      <c r="R66" s="34"/>
      <c r="S66" s="34"/>
      <c r="T66" s="34"/>
      <c r="U66" s="48" t="str">
        <f t="shared" si="2"/>
        <v/>
      </c>
      <c r="V66" s="49" t="str">
        <f>IF(OR(M66="",M66=0),"",
IF(M66="Afecta probabilidad",'2. Identificación del Riesgo'!$L$66,""))</f>
        <v/>
      </c>
      <c r="W66" s="49" t="str">
        <f>IF(OR(M66="",M66=0),"",
IF(M66="Afecta Impacto",'2. Identificación del Riesgo'!$O$66,""))</f>
        <v/>
      </c>
      <c r="X66" s="49">
        <f>IFERROR(IF(V66="",0,V66-(V66*U66)),0)</f>
        <v>0</v>
      </c>
      <c r="Y66" s="49">
        <f>IFERROR(IF(W66="",0,W66-(W66*U66)),0)</f>
        <v>0</v>
      </c>
      <c r="Z66" s="8"/>
      <c r="AA66" s="8"/>
      <c r="AB66" s="8"/>
      <c r="AC66" s="8"/>
      <c r="AD66" s="8"/>
      <c r="AE66" s="8"/>
      <c r="AF66" s="8"/>
      <c r="AG66" s="8"/>
      <c r="AH66" s="8"/>
      <c r="AI66" s="8"/>
      <c r="AJ66" s="8"/>
      <c r="AK66" s="8"/>
      <c r="AL66" s="8"/>
      <c r="AM66" s="8"/>
      <c r="AN66" s="8"/>
      <c r="AO66" s="8"/>
      <c r="AP66" s="8"/>
    </row>
    <row r="67" spans="1:42" ht="35.1" customHeight="1" x14ac:dyDescent="0.45">
      <c r="A67" s="142"/>
      <c r="B67" s="113"/>
      <c r="C67" s="135"/>
      <c r="D67" s="138"/>
      <c r="E67" s="67"/>
      <c r="F67" s="67"/>
      <c r="G67" s="67"/>
      <c r="H67" s="67"/>
      <c r="I67" s="67"/>
      <c r="J67" s="67"/>
      <c r="K67" s="63" t="str">
        <f t="shared" si="0"/>
        <v xml:space="preserve">     </v>
      </c>
      <c r="L67" s="34"/>
      <c r="M67" s="31" t="str">
        <f t="shared" si="57"/>
        <v/>
      </c>
      <c r="N67" s="34"/>
      <c r="O67" s="34"/>
      <c r="P67" s="34"/>
      <c r="Q67" s="34"/>
      <c r="R67" s="34"/>
      <c r="S67" s="34"/>
      <c r="T67" s="34"/>
      <c r="U67" s="48" t="str">
        <f t="shared" si="2"/>
        <v/>
      </c>
      <c r="V67" s="49" t="str">
        <f>IF(OR(M67="",M67=0),"",
IF(M67="Afecta probabilidad",
IF(M66="Afecta probabilidad",V66-(V66*U66),'2. Identificación del Riesgo'!$L$66),""))</f>
        <v/>
      </c>
      <c r="W67" s="49" t="str">
        <f>IF(OR(M67="",M67=0),"",
IF(M67="Afecta Impacto",
IF(M66="Afecta Impacto",W66-(W66*U66),'2. Identificación del Riesgo'!$O$66),""))</f>
        <v/>
      </c>
      <c r="X67" s="49">
        <f t="shared" ref="X67:X68" si="58">IFERROR(IF(V67="",0,V67-(V67*U67)),0)</f>
        <v>0</v>
      </c>
      <c r="Y67" s="49">
        <f t="shared" ref="Y67:Y68" si="59">IFERROR(IF(W67="",0,W67-(W67*U67)),0)</f>
        <v>0</v>
      </c>
    </row>
    <row r="68" spans="1:42" ht="35.1" customHeight="1" x14ac:dyDescent="0.45">
      <c r="A68" s="142"/>
      <c r="B68" s="113"/>
      <c r="C68" s="135"/>
      <c r="D68" s="139"/>
      <c r="E68" s="67"/>
      <c r="F68" s="67"/>
      <c r="G68" s="67"/>
      <c r="H68" s="67"/>
      <c r="I68" s="67"/>
      <c r="J68" s="67"/>
      <c r="K68" s="63" t="str">
        <f t="shared" si="0"/>
        <v xml:space="preserve">     </v>
      </c>
      <c r="L68" s="34"/>
      <c r="M68" s="31" t="str">
        <f t="shared" si="57"/>
        <v/>
      </c>
      <c r="N68" s="34"/>
      <c r="O68" s="34"/>
      <c r="P68" s="34"/>
      <c r="Q68" s="34"/>
      <c r="R68" s="34"/>
      <c r="S68" s="34"/>
      <c r="T68" s="34"/>
      <c r="U68" s="48" t="str">
        <f t="shared" si="2"/>
        <v/>
      </c>
      <c r="V68" s="49" t="str">
        <f>IF(OR(M68="",M68=0),"",
IF(M68="Afecta probabilidad",
IF(M67="Afecta probabilidad",V67-(V67*U67),
IF(M66="Afecta probabilidad",V66-(V66*U66),'2. Identificación del Riesgo'!$L$66)),""))</f>
        <v/>
      </c>
      <c r="W68" s="49" t="str">
        <f>IF(OR(M68="",M68=0),"",
IF(M68="Afecta Impacto",
IF(M67="Afecta Impacto",W67-(W67*U67),
IF(M66="Afecta Impacto",W66-(W66*U66),'2. Identificación del Riesgo'!$O$66)),""))</f>
        <v/>
      </c>
      <c r="X68" s="49">
        <f t="shared" si="58"/>
        <v>0</v>
      </c>
      <c r="Y68" s="49">
        <f t="shared" si="59"/>
        <v>0</v>
      </c>
    </row>
    <row r="69" spans="1:42" x14ac:dyDescent="0.45"/>
    <row r="70" spans="1:42" x14ac:dyDescent="0.45"/>
  </sheetData>
  <sheetProtection algorithmName="SHA-512" hashValue="vATp1Jiq8W9QhFyth6HKWcC1P6knVHFtrvZaoQ/QHWL/nxWjX6XbygNVc/s5MNyJeGsDAaTPAdTB4JuB6V55Mw==" saltValue="z0r1NO/zYLk7dC8y3GtREg==" spinCount="100000" sheet="1" formatColumns="0" formatRows="0"/>
  <mergeCells count="105">
    <mergeCell ref="A1:B4"/>
    <mergeCell ref="A7:A8"/>
    <mergeCell ref="E7:E8"/>
    <mergeCell ref="C7:C8"/>
    <mergeCell ref="D7:D8"/>
    <mergeCell ref="A6:D6"/>
    <mergeCell ref="O7:T7"/>
    <mergeCell ref="V7:W7"/>
    <mergeCell ref="X7:X8"/>
    <mergeCell ref="C1:V4"/>
    <mergeCell ref="W1:Y1"/>
    <mergeCell ref="W2:Y2"/>
    <mergeCell ref="W3:Y3"/>
    <mergeCell ref="W4:Y4"/>
    <mergeCell ref="E6:Y6"/>
    <mergeCell ref="Y7:Y8"/>
    <mergeCell ref="U7:U8"/>
    <mergeCell ref="F7:F8"/>
    <mergeCell ref="G7:G8"/>
    <mergeCell ref="I7:I8"/>
    <mergeCell ref="A9:A11"/>
    <mergeCell ref="B7:B8"/>
    <mergeCell ref="B9:B11"/>
    <mergeCell ref="C9:C11"/>
    <mergeCell ref="L7:N7"/>
    <mergeCell ref="D9:D11"/>
    <mergeCell ref="K7:K8"/>
    <mergeCell ref="H7:H8"/>
    <mergeCell ref="J7:J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30" priority="199">
      <formula>IF($D9="No aplica",1,0)</formula>
    </cfRule>
  </conditionalFormatting>
  <conditionalFormatting sqref="E10:J11">
    <cfRule type="expression" dxfId="229" priority="6">
      <formula>IF($D$9="No aplica",1,0)</formula>
    </cfRule>
  </conditionalFormatting>
  <conditionalFormatting sqref="E12:J14">
    <cfRule type="expression" dxfId="228" priority="7">
      <formula>IF($D$12="No aplica",1,0)</formula>
    </cfRule>
  </conditionalFormatting>
  <conditionalFormatting sqref="E15:J17">
    <cfRule type="expression" dxfId="227" priority="25">
      <formula>IF($D$15="No aplica",1,0)</formula>
    </cfRule>
  </conditionalFormatting>
  <conditionalFormatting sqref="E18:J20">
    <cfRule type="expression" dxfId="226" priority="24">
      <formula>IF($D$18="No aplica",1,0)</formula>
    </cfRule>
  </conditionalFormatting>
  <conditionalFormatting sqref="E21:J23">
    <cfRule type="expression" dxfId="225" priority="23">
      <formula>IF($D$21="No aplica",1,0)</formula>
    </cfRule>
  </conditionalFormatting>
  <conditionalFormatting sqref="E24:J26">
    <cfRule type="expression" dxfId="224" priority="3">
      <formula>IF($D$24="No aplica",1,0)</formula>
    </cfRule>
  </conditionalFormatting>
  <conditionalFormatting sqref="E27:J29">
    <cfRule type="expression" dxfId="223" priority="2">
      <formula>IF($D$27="No aplica",1,0)</formula>
    </cfRule>
  </conditionalFormatting>
  <conditionalFormatting sqref="E30:J32">
    <cfRule type="expression" dxfId="222" priority="20">
      <formula>IF($D$30="No aplica",1,0)</formula>
    </cfRule>
  </conditionalFormatting>
  <conditionalFormatting sqref="E33:J35">
    <cfRule type="expression" dxfId="221" priority="1">
      <formula>IF($D$33="No aplica",1,0)</formula>
    </cfRule>
  </conditionalFormatting>
  <conditionalFormatting sqref="E36:J38">
    <cfRule type="expression" dxfId="220" priority="18">
      <formula>IF($D$36="No aplica",1,0)</formula>
    </cfRule>
  </conditionalFormatting>
  <conditionalFormatting sqref="E39:J41">
    <cfRule type="expression" dxfId="219" priority="17">
      <formula>IF($D$39="No aplica",1,0)</formula>
    </cfRule>
  </conditionalFormatting>
  <conditionalFormatting sqref="E42:J44">
    <cfRule type="expression" dxfId="218" priority="16">
      <formula>IF($D$42="No aplica",1,0)</formula>
    </cfRule>
  </conditionalFormatting>
  <conditionalFormatting sqref="E45:J47">
    <cfRule type="expression" dxfId="217" priority="15">
      <formula>IF($D$45="No aplica",1,0)</formula>
    </cfRule>
  </conditionalFormatting>
  <conditionalFormatting sqref="E48:J50">
    <cfRule type="expression" dxfId="216" priority="14">
      <formula>IF($D$48="No aplica",1,0)</formula>
    </cfRule>
  </conditionalFormatting>
  <conditionalFormatting sqref="E51:J53">
    <cfRule type="expression" dxfId="215" priority="13">
      <formula>IF($D$51="No aplica",1,0)</formula>
    </cfRule>
  </conditionalFormatting>
  <conditionalFormatting sqref="E54:J56">
    <cfRule type="expression" dxfId="214" priority="12">
      <formula>IF($D$54="No aplica",1,0)</formula>
    </cfRule>
  </conditionalFormatting>
  <conditionalFormatting sqref="E57:J59">
    <cfRule type="expression" dxfId="213" priority="11">
      <formula>IF($D$57="No aplica",1,0)</formula>
    </cfRule>
  </conditionalFormatting>
  <conditionalFormatting sqref="E60:J62">
    <cfRule type="expression" dxfId="212" priority="10">
      <formula>IF($D$60="No aplica",1,0)</formula>
    </cfRule>
  </conditionalFormatting>
  <conditionalFormatting sqref="E63:J65">
    <cfRule type="expression" dxfId="211" priority="9">
      <formula>IF($D$63="No aplica",1,0)</formula>
    </cfRule>
  </conditionalFormatting>
  <conditionalFormatting sqref="E66:J68">
    <cfRule type="expression" dxfId="210" priority="8">
      <formula>IF($D$66="No aplica",1,0)</formula>
    </cfRule>
  </conditionalFormatting>
  <conditionalFormatting sqref="E9:Y9">
    <cfRule type="expression" dxfId="209" priority="4">
      <formula>IF($D$9="No aplica",1,0)</formula>
    </cfRule>
  </conditionalFormatting>
  <conditionalFormatting sqref="K10:K68">
    <cfRule type="expression" dxfId="208" priority="5">
      <formula>IF($D$9="No aplica",1,0)</formula>
    </cfRule>
  </conditionalFormatting>
  <conditionalFormatting sqref="L10:Y11">
    <cfRule type="expression" dxfId="207" priority="66">
      <formula>IF($D$9="No aplica",1,0)</formula>
    </cfRule>
  </conditionalFormatting>
  <conditionalFormatting sqref="L12:Y14">
    <cfRule type="expression" dxfId="206" priority="67">
      <formula>IF($D$12="No aplica",1,0)</formula>
    </cfRule>
  </conditionalFormatting>
  <conditionalFormatting sqref="L15:Y17">
    <cfRule type="expression" dxfId="205" priority="85">
      <formula>IF($D$15="No aplica",1,0)</formula>
    </cfRule>
  </conditionalFormatting>
  <conditionalFormatting sqref="L18:Y20">
    <cfRule type="expression" dxfId="204" priority="84">
      <formula>IF($D$18="No aplica",1,0)</formula>
    </cfRule>
  </conditionalFormatting>
  <conditionalFormatting sqref="L21:Y23">
    <cfRule type="expression" dxfId="203" priority="83">
      <formula>IF($D$21="No aplica",1,0)</formula>
    </cfRule>
  </conditionalFormatting>
  <conditionalFormatting sqref="L24:Y26">
    <cfRule type="expression" dxfId="202" priority="82">
      <formula>IF($D$24="No aplica",1,0)</formula>
    </cfRule>
  </conditionalFormatting>
  <conditionalFormatting sqref="L27:Y29">
    <cfRule type="expression" dxfId="201" priority="81">
      <formula>IF($D$27="No aplica",1,0)</formula>
    </cfRule>
  </conditionalFormatting>
  <conditionalFormatting sqref="L30:Y32">
    <cfRule type="expression" dxfId="200" priority="80">
      <formula>IF($D$30="No aplica",1,0)</formula>
    </cfRule>
  </conditionalFormatting>
  <conditionalFormatting sqref="L33:Y35">
    <cfRule type="expression" dxfId="199" priority="79">
      <formula>IF($D$33="No aplica",1,0)</formula>
    </cfRule>
  </conditionalFormatting>
  <conditionalFormatting sqref="L36:Y38">
    <cfRule type="expression" dxfId="198" priority="78">
      <formula>IF($D$36="No aplica",1,0)</formula>
    </cfRule>
  </conditionalFormatting>
  <conditionalFormatting sqref="L39:Y41">
    <cfRule type="expression" dxfId="197" priority="77">
      <formula>IF($D$39="No aplica",1,0)</formula>
    </cfRule>
  </conditionalFormatting>
  <conditionalFormatting sqref="L42:Y44">
    <cfRule type="expression" dxfId="196" priority="76">
      <formula>IF($D$42="No aplica",1,0)</formula>
    </cfRule>
  </conditionalFormatting>
  <conditionalFormatting sqref="L45:Y47">
    <cfRule type="expression" dxfId="195" priority="75">
      <formula>IF($D$45="No aplica",1,0)</formula>
    </cfRule>
  </conditionalFormatting>
  <conditionalFormatting sqref="L48:Y50">
    <cfRule type="expression" dxfId="194" priority="74">
      <formula>IF($D$48="No aplica",1,0)</formula>
    </cfRule>
  </conditionalFormatting>
  <conditionalFormatting sqref="L51:Y53">
    <cfRule type="expression" dxfId="193" priority="73">
      <formula>IF($D$51="No aplica",1,0)</formula>
    </cfRule>
  </conditionalFormatting>
  <conditionalFormatting sqref="L54:Y56">
    <cfRule type="expression" dxfId="192" priority="72">
      <formula>IF($D$54="No aplica",1,0)</formula>
    </cfRule>
  </conditionalFormatting>
  <conditionalFormatting sqref="L57:Y59">
    <cfRule type="expression" dxfId="191" priority="71">
      <formula>IF($D$57="No aplica",1,0)</formula>
    </cfRule>
  </conditionalFormatting>
  <conditionalFormatting sqref="L60:Y62">
    <cfRule type="expression" dxfId="190" priority="70">
      <formula>IF($D$60="No aplica",1,0)</formula>
    </cfRule>
  </conditionalFormatting>
  <conditionalFormatting sqref="L63:Y65">
    <cfRule type="expression" dxfId="189" priority="69">
      <formula>IF($D$63="No aplica",1,0)</formula>
    </cfRule>
  </conditionalFormatting>
  <conditionalFormatting sqref="L66:Y68">
    <cfRule type="expression" dxfId="188" priority="68">
      <formula>IF($D$66="No aplica",1,0)</formula>
    </cfRule>
  </conditionalFormatting>
  <conditionalFormatting sqref="X9:Y68">
    <cfRule type="cellIs" dxfId="187" priority="108" operator="equal">
      <formula>0</formula>
    </cfRule>
  </conditionalFormatting>
  <pageMargins left="0.70866141732283472" right="0.70866141732283472" top="0.74803149606299213" bottom="0.74803149606299213" header="0.31496062992125984" footer="0.31496062992125984"/>
  <pageSetup scale="15"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Listas!$K$2:$K$4</xm:f>
          </x14:formula1>
          <xm:sqref>O9:O68</xm:sqref>
        </x14:dataValidation>
        <x14:dataValidation type="list" allowBlank="1" showInputMessage="1" showErrorMessage="1" xr:uid="{00000000-0002-0000-0400-000001000000}">
          <x14:formula1>
            <xm:f>Listas!$M$2:$M$4</xm:f>
          </x14:formula1>
          <xm:sqref>Q9:Q68</xm:sqref>
        </x14:dataValidation>
        <x14:dataValidation type="list" allowBlank="1" showInputMessage="1" showErrorMessage="1" xr:uid="{00000000-0002-0000-0400-000002000000}">
          <x14:formula1>
            <xm:f>Listas!$L$2:$L$4</xm:f>
          </x14:formula1>
          <xm:sqref>P9:P68</xm:sqref>
        </x14:dataValidation>
        <x14:dataValidation type="list" allowBlank="1" showInputMessage="1" showErrorMessage="1" xr:uid="{00000000-0002-0000-0400-000003000000}">
          <x14:formula1>
            <xm:f>Listas!$J$2:$J$4</xm:f>
          </x14:formula1>
          <xm:sqref>N9:N68</xm:sqref>
        </x14:dataValidation>
        <x14:dataValidation type="list" allowBlank="1" showInputMessage="1" showErrorMessage="1" xr:uid="{00000000-0002-0000-0400-000004000000}">
          <x14:formula1>
            <xm:f>Listas!$I$2:$I$5</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70"/>
  <sheetViews>
    <sheetView showGridLines="0" view="pageBreakPreview" topLeftCell="D1" zoomScale="70" zoomScaleNormal="80" zoomScaleSheetLayoutView="70" workbookViewId="0">
      <pane ySplit="8" topLeftCell="A9" activePane="bottomLeft" state="frozen"/>
      <selection pane="bottomLeft" activeCell="E6" sqref="E6:J6"/>
    </sheetView>
  </sheetViews>
  <sheetFormatPr baseColWidth="10" defaultColWidth="0" defaultRowHeight="13.8" zeroHeight="1" x14ac:dyDescent="0.45"/>
  <cols>
    <col min="1" max="1" width="4" style="15" bestFit="1" customWidth="1"/>
    <col min="2" max="2" width="18.41796875" style="15" customWidth="1"/>
    <col min="3" max="3" width="43.1015625" style="15" customWidth="1"/>
    <col min="4" max="4" width="18.41796875" style="15" customWidth="1"/>
    <col min="5" max="5" width="32.1015625" style="15" customWidth="1"/>
    <col min="6" max="6" width="27" style="15" customWidth="1"/>
    <col min="7" max="7" width="34.1015625" style="15" customWidth="1"/>
    <col min="8" max="8" width="44.3125" style="15" customWidth="1"/>
    <col min="9" max="9" width="39.89453125" style="15" customWidth="1"/>
    <col min="10" max="10" width="26.41796875" style="15" customWidth="1"/>
    <col min="11" max="11" width="32.68359375" style="15" customWidth="1"/>
    <col min="12" max="12" width="22.89453125" style="15" customWidth="1"/>
    <col min="13" max="13" width="20.68359375" style="15" customWidth="1"/>
    <col min="14" max="14" width="29" style="15" customWidth="1"/>
    <col min="15" max="15" width="36.89453125" style="15" customWidth="1"/>
    <col min="16" max="16" width="23" style="15" customWidth="1"/>
    <col min="17" max="17" width="29.1015625" style="15" customWidth="1"/>
    <col min="18" max="18" width="26" style="15" customWidth="1"/>
    <col min="19" max="19" width="16.5234375" style="15" customWidth="1"/>
    <col min="20" max="20" width="32.41796875" style="15" customWidth="1"/>
    <col min="21" max="21" width="29.3125" style="15" customWidth="1"/>
    <col min="22" max="22" width="23.41796875" style="15" customWidth="1"/>
    <col min="23" max="23" width="14.1015625" style="15" customWidth="1"/>
    <col min="24" max="24" width="15.5234375" style="15" customWidth="1"/>
    <col min="25" max="25" width="12.1015625" style="15" customWidth="1"/>
    <col min="26" max="26" width="14.1015625" style="15" customWidth="1"/>
    <col min="27" max="27" width="22.68359375" style="15" customWidth="1"/>
    <col min="28" max="28" width="23.1015625" style="15" customWidth="1"/>
    <col min="29" max="29" width="20.1015625" style="15" customWidth="1"/>
    <col min="30" max="30" width="5" style="9" customWidth="1"/>
    <col min="31" max="45" width="11.41796875" style="9" hidden="1" customWidth="1"/>
    <col min="46" max="16384" width="11.41796875" style="9" hidden="1"/>
  </cols>
  <sheetData>
    <row r="1" spans="1:45" ht="19.95" customHeight="1" x14ac:dyDescent="0.45">
      <c r="A1" s="168"/>
      <c r="B1" s="169"/>
      <c r="C1" s="136" t="s">
        <v>138</v>
      </c>
      <c r="D1" s="136"/>
      <c r="E1" s="136"/>
      <c r="F1" s="136"/>
      <c r="G1" s="136"/>
      <c r="H1" s="136"/>
      <c r="I1" s="136"/>
      <c r="J1" s="136"/>
      <c r="K1" s="136"/>
      <c r="L1" s="136"/>
      <c r="M1" s="136"/>
      <c r="N1" s="136"/>
      <c r="O1" s="136"/>
      <c r="P1" s="136"/>
      <c r="Q1" s="136"/>
      <c r="R1" s="136"/>
      <c r="S1" s="136"/>
      <c r="T1" s="136"/>
      <c r="U1" s="136"/>
      <c r="V1" s="136"/>
      <c r="W1" s="136"/>
      <c r="X1" s="136"/>
      <c r="Y1" s="136"/>
      <c r="Z1" s="136"/>
      <c r="AA1" s="136"/>
      <c r="AB1" s="161" t="s">
        <v>309</v>
      </c>
      <c r="AC1" s="161"/>
      <c r="AD1" s="8"/>
      <c r="AE1" s="8"/>
      <c r="AF1" s="8"/>
      <c r="AG1" s="8"/>
      <c r="AH1" s="8"/>
      <c r="AI1" s="8"/>
      <c r="AJ1" s="8"/>
      <c r="AK1" s="8"/>
      <c r="AL1" s="8"/>
      <c r="AM1" s="8"/>
      <c r="AN1" s="8"/>
      <c r="AO1" s="8"/>
      <c r="AP1" s="8"/>
      <c r="AQ1" s="8"/>
      <c r="AR1" s="8"/>
      <c r="AS1" s="8"/>
    </row>
    <row r="2" spans="1:45" ht="19.95" customHeight="1" x14ac:dyDescent="0.45">
      <c r="A2" s="170"/>
      <c r="B2" s="171"/>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61" t="s">
        <v>310</v>
      </c>
      <c r="AC2" s="161"/>
      <c r="AD2" s="8"/>
      <c r="AE2" s="8"/>
      <c r="AF2" s="8"/>
      <c r="AG2" s="8"/>
      <c r="AH2" s="8"/>
      <c r="AI2" s="8"/>
      <c r="AJ2" s="8"/>
      <c r="AK2" s="8"/>
      <c r="AL2" s="8"/>
      <c r="AM2" s="8"/>
      <c r="AN2" s="8"/>
      <c r="AO2" s="8"/>
      <c r="AP2" s="8"/>
      <c r="AQ2" s="8"/>
      <c r="AR2" s="8"/>
      <c r="AS2" s="8"/>
    </row>
    <row r="3" spans="1:45" ht="19.95" customHeight="1" x14ac:dyDescent="0.45">
      <c r="A3" s="170"/>
      <c r="B3" s="171"/>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61" t="s">
        <v>360</v>
      </c>
      <c r="AC3" s="161"/>
      <c r="AD3" s="8"/>
      <c r="AE3" s="8"/>
      <c r="AF3" s="8"/>
      <c r="AG3" s="8"/>
      <c r="AH3" s="8"/>
      <c r="AI3" s="8"/>
      <c r="AJ3" s="8"/>
      <c r="AK3" s="8"/>
      <c r="AL3" s="8"/>
      <c r="AM3" s="8"/>
      <c r="AN3" s="8"/>
      <c r="AO3" s="8"/>
      <c r="AP3" s="8"/>
      <c r="AQ3" s="8"/>
      <c r="AR3" s="8"/>
      <c r="AS3" s="8"/>
    </row>
    <row r="4" spans="1:45" ht="19.95" customHeight="1" x14ac:dyDescent="0.45">
      <c r="A4" s="172"/>
      <c r="B4" s="173"/>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61" t="s">
        <v>365</v>
      </c>
      <c r="AC4" s="161"/>
      <c r="AD4" s="8"/>
      <c r="AE4" s="8"/>
      <c r="AF4" s="8"/>
      <c r="AG4" s="8"/>
      <c r="AH4" s="8"/>
      <c r="AI4" s="8"/>
      <c r="AJ4" s="8"/>
      <c r="AK4" s="8"/>
      <c r="AL4" s="8"/>
      <c r="AM4" s="8"/>
      <c r="AN4" s="8"/>
      <c r="AO4" s="8"/>
      <c r="AP4" s="8"/>
      <c r="AQ4" s="8"/>
      <c r="AR4" s="8"/>
      <c r="AS4" s="8"/>
    </row>
    <row r="5" spans="1:45" ht="6.6" customHeight="1" x14ac:dyDescent="0.45">
      <c r="A5" s="10"/>
      <c r="B5" s="10"/>
      <c r="C5" s="10"/>
      <c r="D5" s="10"/>
      <c r="E5" s="10"/>
      <c r="F5" s="10"/>
      <c r="G5" s="10"/>
      <c r="H5" s="10"/>
      <c r="I5" s="10"/>
      <c r="J5" s="10"/>
      <c r="K5" s="10"/>
      <c r="L5" s="10"/>
      <c r="M5" s="10"/>
      <c r="N5" s="10"/>
      <c r="O5" s="10"/>
      <c r="P5" s="10"/>
      <c r="Q5" s="10"/>
      <c r="R5" s="10"/>
      <c r="S5" s="11"/>
      <c r="T5" s="11"/>
      <c r="U5" s="11"/>
      <c r="V5" s="10"/>
      <c r="W5" s="10"/>
      <c r="X5" s="10"/>
      <c r="Y5" s="10"/>
      <c r="Z5" s="10"/>
      <c r="AA5" s="10"/>
      <c r="AB5" s="10"/>
      <c r="AC5" s="10"/>
      <c r="AD5" s="8"/>
      <c r="AE5" s="8"/>
      <c r="AF5" s="8"/>
      <c r="AG5" s="8"/>
      <c r="AH5" s="8"/>
      <c r="AI5" s="8"/>
      <c r="AJ5" s="8"/>
      <c r="AK5" s="8"/>
      <c r="AL5" s="8"/>
      <c r="AM5" s="8"/>
      <c r="AN5" s="8"/>
      <c r="AO5" s="8"/>
      <c r="AP5" s="8"/>
      <c r="AQ5" s="8"/>
      <c r="AR5" s="8"/>
      <c r="AS5" s="8"/>
    </row>
    <row r="6" spans="1:45" ht="27.6" customHeight="1" x14ac:dyDescent="0.45">
      <c r="A6" s="150" t="s">
        <v>88</v>
      </c>
      <c r="B6" s="151"/>
      <c r="C6" s="151"/>
      <c r="D6" s="152"/>
      <c r="E6" s="150" t="s">
        <v>7</v>
      </c>
      <c r="F6" s="151"/>
      <c r="G6" s="151"/>
      <c r="H6" s="151"/>
      <c r="I6" s="151"/>
      <c r="J6" s="152"/>
      <c r="K6" s="46"/>
      <c r="L6" s="141" t="s">
        <v>223</v>
      </c>
      <c r="M6" s="141"/>
      <c r="N6" s="141"/>
      <c r="O6" s="141"/>
      <c r="P6" s="141"/>
      <c r="Q6" s="141"/>
      <c r="R6" s="141"/>
      <c r="S6" s="141"/>
      <c r="T6" s="141"/>
      <c r="U6" s="141"/>
      <c r="V6" s="141"/>
      <c r="W6" s="141"/>
      <c r="X6" s="141"/>
      <c r="Y6" s="141"/>
      <c r="Z6" s="141"/>
      <c r="AA6" s="141"/>
      <c r="AB6" s="141"/>
      <c r="AC6" s="141"/>
      <c r="AD6" s="8"/>
      <c r="AE6" s="8"/>
      <c r="AF6" s="8"/>
      <c r="AG6" s="8"/>
      <c r="AH6" s="8"/>
      <c r="AI6" s="8"/>
      <c r="AJ6" s="8"/>
      <c r="AK6" s="8"/>
      <c r="AL6" s="8"/>
      <c r="AM6" s="8"/>
      <c r="AN6" s="8"/>
      <c r="AO6" s="8"/>
      <c r="AP6" s="8"/>
      <c r="AQ6" s="8"/>
      <c r="AR6" s="8"/>
      <c r="AS6" s="8"/>
    </row>
    <row r="7" spans="1:45" ht="18" customHeight="1" x14ac:dyDescent="0.45">
      <c r="A7" s="148" t="s">
        <v>74</v>
      </c>
      <c r="B7" s="149" t="s">
        <v>28</v>
      </c>
      <c r="C7" s="140" t="s">
        <v>1</v>
      </c>
      <c r="D7" s="140" t="s">
        <v>73</v>
      </c>
      <c r="E7" s="160" t="s">
        <v>267</v>
      </c>
      <c r="F7" s="160" t="s">
        <v>274</v>
      </c>
      <c r="G7" s="160" t="s">
        <v>283</v>
      </c>
      <c r="H7" s="160" t="s">
        <v>284</v>
      </c>
      <c r="I7" s="160" t="s">
        <v>277</v>
      </c>
      <c r="J7" s="160" t="s">
        <v>278</v>
      </c>
      <c r="K7" s="190" t="s">
        <v>7</v>
      </c>
      <c r="L7" s="189" t="s">
        <v>142</v>
      </c>
      <c r="M7" s="189" t="s">
        <v>143</v>
      </c>
      <c r="N7" s="189" t="s">
        <v>144</v>
      </c>
      <c r="O7" s="189" t="s">
        <v>145</v>
      </c>
      <c r="P7" s="189" t="s">
        <v>146</v>
      </c>
      <c r="Q7" s="189" t="s">
        <v>147</v>
      </c>
      <c r="R7" s="189" t="s">
        <v>188</v>
      </c>
      <c r="S7" s="140" t="s">
        <v>175</v>
      </c>
      <c r="T7" s="140" t="s">
        <v>174</v>
      </c>
      <c r="U7" s="140" t="s">
        <v>176</v>
      </c>
      <c r="V7" s="160" t="s">
        <v>177</v>
      </c>
      <c r="W7" s="140" t="s">
        <v>180</v>
      </c>
      <c r="X7" s="140" t="s">
        <v>257</v>
      </c>
      <c r="Y7" s="140" t="s">
        <v>256</v>
      </c>
      <c r="Z7" s="140" t="s">
        <v>179</v>
      </c>
      <c r="AA7" s="160" t="s">
        <v>186</v>
      </c>
      <c r="AB7" s="140" t="s">
        <v>187</v>
      </c>
      <c r="AC7" s="140" t="s">
        <v>9</v>
      </c>
      <c r="AD7" s="8"/>
      <c r="AE7" s="8"/>
      <c r="AF7" s="8"/>
      <c r="AG7" s="8"/>
      <c r="AH7" s="8"/>
      <c r="AI7" s="8"/>
      <c r="AJ7" s="8"/>
      <c r="AK7" s="8"/>
      <c r="AL7" s="8"/>
      <c r="AM7" s="8"/>
      <c r="AN7" s="8"/>
      <c r="AO7" s="8"/>
      <c r="AP7" s="8"/>
      <c r="AQ7" s="8"/>
      <c r="AR7" s="8"/>
      <c r="AS7" s="8"/>
    </row>
    <row r="8" spans="1:45" ht="59.25" customHeight="1" x14ac:dyDescent="0.45">
      <c r="A8" s="148"/>
      <c r="B8" s="149"/>
      <c r="C8" s="140"/>
      <c r="D8" s="140"/>
      <c r="E8" s="160"/>
      <c r="F8" s="160"/>
      <c r="G8" s="160"/>
      <c r="H8" s="160"/>
      <c r="I8" s="160"/>
      <c r="J8" s="160"/>
      <c r="K8" s="167"/>
      <c r="L8" s="189"/>
      <c r="M8" s="189"/>
      <c r="N8" s="189"/>
      <c r="O8" s="189"/>
      <c r="P8" s="189"/>
      <c r="Q8" s="189"/>
      <c r="R8" s="189"/>
      <c r="S8" s="140"/>
      <c r="T8" s="140"/>
      <c r="U8" s="140"/>
      <c r="V8" s="160"/>
      <c r="W8" s="140"/>
      <c r="X8" s="140"/>
      <c r="Y8" s="140"/>
      <c r="Z8" s="140"/>
      <c r="AA8" s="160"/>
      <c r="AB8" s="140"/>
      <c r="AC8" s="140"/>
      <c r="AD8" s="12"/>
      <c r="AE8" s="12"/>
      <c r="AF8" s="12"/>
      <c r="AG8" s="12"/>
      <c r="AH8" s="12"/>
      <c r="AI8" s="12"/>
      <c r="AJ8" s="12"/>
      <c r="AK8" s="12"/>
      <c r="AL8" s="12"/>
      <c r="AM8" s="12"/>
      <c r="AN8" s="12"/>
      <c r="AO8" s="12"/>
      <c r="AP8" s="12"/>
      <c r="AQ8" s="12"/>
      <c r="AR8" s="12"/>
      <c r="AS8" s="12"/>
    </row>
    <row r="9" spans="1:45" ht="35.700000000000003" customHeight="1" x14ac:dyDescent="0.45">
      <c r="A9" s="142">
        <v>1</v>
      </c>
      <c r="B9" s="18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3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3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59"/>
      <c r="F9" s="59"/>
      <c r="G9" s="59"/>
      <c r="H9" s="60"/>
      <c r="I9" s="60"/>
      <c r="J9" s="60"/>
      <c r="K9" s="57" t="str">
        <f>CONCATENATE(E9," ",F9," ",G9," ",H9," ",I9," ",J9)</f>
        <v xml:space="preserve">     </v>
      </c>
      <c r="L9" s="58"/>
      <c r="M9" s="58"/>
      <c r="N9" s="58"/>
      <c r="O9" s="58"/>
      <c r="P9" s="58"/>
      <c r="Q9" s="58"/>
      <c r="R9" s="58"/>
      <c r="S9" s="31" t="str">
        <f>IF(AND(T9&gt;=0,T9&lt;=85),"Débil",
IF(AND(T9&gt;=86,T9&lt;=95),"Moderado",
IF(AND(T9&gt;=96,T9&lt;=100),"Fuerte","")))</f>
        <v/>
      </c>
      <c r="T9" s="31"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31" t="str">
        <f>IF(OR(T9="",T9="Finalice la valoración del control para emitir su calificación"),"",IF(T9&lt;96,"Debe establecer un plan de acción en la hoja No. 7, que permita tener un control bien diseñado.","No debe establecer un plan de acción para mejorar el diseño del control."))</f>
        <v/>
      </c>
      <c r="V9" s="34"/>
      <c r="W9" s="31" t="str">
        <f>IFERROR(IF(OR(S9="",MID(V9,1,SEARCH(" =",V9:V9,1)-1)=""),"",
IF(AND(S9="Fuerte",MID(V9,1,SEARCH(" =",V9:V9,1)-1)="Fuerte"),"Fuerte",
IF(AND(S9="Moderado",MID(V9,1,SEARCH(" =",V9:V9,1)-1)="Moderado"),"Moderado",
IF(OR(S9="Débil",MID(V9,1,SEARCH(" =",V9:V9,1)-1)="Débil"),"Débil",
IF(OR(S9="Fuerte",MID(V9,1,SEARCH(" =",V9:V9,1)-1)="Moderado"),"Moderado",
IF(OR(S9="Moderado",MID(V9,1,SEARCH(" =",V9:V9,1)-1)="Fuerte"),"Moderado","")))))),"")</f>
        <v/>
      </c>
      <c r="X9" s="182" t="str">
        <f>IF(AND(T9="",T10="",T11=""),"",AVERAGE(T9:T11))</f>
        <v/>
      </c>
      <c r="Y9" s="182" t="str">
        <f>IF(X9="","",
IF(X9=100,"Fuerte",
IF(X9&lt;50,"Débil",
IF(OR(X9&gt;=50,X9&lt;100),"Moderado",""))))</f>
        <v/>
      </c>
      <c r="Z9" s="185" t="str">
        <f>IF(Y9="","",IF(Y9="Fuerte","NO","SI"))</f>
        <v/>
      </c>
      <c r="AA9" s="105"/>
      <c r="AB9" s="191"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94"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3"/>
      <c r="AE9" s="13"/>
      <c r="AF9" s="13"/>
      <c r="AG9" s="13"/>
      <c r="AH9" s="13"/>
      <c r="AI9" s="13"/>
      <c r="AJ9" s="13"/>
      <c r="AK9" s="13"/>
      <c r="AL9" s="13"/>
      <c r="AM9" s="13"/>
      <c r="AN9" s="13"/>
      <c r="AO9" s="13"/>
      <c r="AP9" s="13"/>
      <c r="AQ9" s="13"/>
      <c r="AR9" s="13"/>
      <c r="AS9" s="13"/>
    </row>
    <row r="10" spans="1:45" ht="35.700000000000003" customHeight="1" x14ac:dyDescent="0.45">
      <c r="A10" s="142"/>
      <c r="B10" s="188"/>
      <c r="C10" s="135"/>
      <c r="D10" s="135"/>
      <c r="E10" s="55"/>
      <c r="F10" s="55"/>
      <c r="G10" s="55"/>
      <c r="H10" s="56"/>
      <c r="I10" s="56"/>
      <c r="J10" s="56"/>
      <c r="K10" s="57" t="str">
        <f t="shared" ref="K10:K11" si="0">CONCATENATE(E10," ",F10," ",G10," ",H10," ",I10," ",J10)</f>
        <v xml:space="preserve">     </v>
      </c>
      <c r="L10" s="58"/>
      <c r="M10" s="58"/>
      <c r="N10" s="58"/>
      <c r="O10" s="58"/>
      <c r="P10" s="58"/>
      <c r="Q10" s="58"/>
      <c r="R10" s="58"/>
      <c r="S10" s="31" t="str">
        <f t="shared" ref="S10:S11" si="1">IF(AND(T10&gt;=0,T10&lt;=85),"Débil",
IF(AND(T10&gt;=86,T10&lt;=95),"Moderado",
IF(AND(T10&gt;=96,T10&lt;=100),"Fuerte","")))</f>
        <v/>
      </c>
      <c r="T10" s="3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31" t="str">
        <f t="shared" ref="U10:U11" si="2">IF(OR(T10="",T10="Finalice la valoración del control para emitir su calificación"),"",IF(T10&lt;96,"Debe establecer un plan de acción en la hoja No. 7, que permita tener un control bien diseñado.","No debe establecer un plan de acción para mejorar el diseño del control."))</f>
        <v/>
      </c>
      <c r="V10" s="34"/>
      <c r="W10" s="31" t="str">
        <f t="shared" ref="W10:W11" si="3">IFERROR(IF(OR(S10="",MID(V10,1,SEARCH(" =",V10:V10,1)-1)=""),"",
IF(AND(S10="Fuerte",MID(V10,1,SEARCH(" =",V10:V10,1)-1)="Fuerte"),"Fuerte",
IF(AND(S10="Moderado",MID(V10,1,SEARCH(" =",V10:V10,1)-1)="Moderado"),"Moderado",
IF(OR(S10="Débil",MID(V10,1,SEARCH(" =",V10:V10,1)-1)="Débil"),"Débil",
IF(OR(S10="Fuerte",MID(V10,1,SEARCH(" =",V10:V10,1)-1)="Moderado"),"Moderado",
IF(OR(S10="Moderado",MID(V10,1,SEARCH(" =",V10:V10,1)-1)="Fuerte"),"Moderado","")))))),"")</f>
        <v/>
      </c>
      <c r="X10" s="183"/>
      <c r="Y10" s="183"/>
      <c r="Z10" s="186"/>
      <c r="AA10" s="106"/>
      <c r="AB10" s="192"/>
      <c r="AC10" s="195"/>
      <c r="AD10" s="8"/>
      <c r="AE10" s="8"/>
      <c r="AF10" s="8"/>
      <c r="AG10" s="8"/>
      <c r="AH10" s="8"/>
      <c r="AI10" s="8"/>
      <c r="AJ10" s="8"/>
      <c r="AK10" s="8"/>
      <c r="AL10" s="8"/>
      <c r="AM10" s="8"/>
      <c r="AN10" s="8"/>
      <c r="AO10" s="8"/>
      <c r="AP10" s="8"/>
      <c r="AQ10" s="8"/>
      <c r="AR10" s="8"/>
      <c r="AS10" s="8"/>
    </row>
    <row r="11" spans="1:45" ht="35.700000000000003" customHeight="1" x14ac:dyDescent="0.45">
      <c r="A11" s="142"/>
      <c r="B11" s="188"/>
      <c r="C11" s="135"/>
      <c r="D11" s="135"/>
      <c r="E11" s="55"/>
      <c r="F11" s="55"/>
      <c r="G11" s="55"/>
      <c r="H11" s="56"/>
      <c r="I11" s="56"/>
      <c r="J11" s="56"/>
      <c r="K11" s="57" t="str">
        <f t="shared" si="0"/>
        <v xml:space="preserve">     </v>
      </c>
      <c r="L11" s="58"/>
      <c r="M11" s="58"/>
      <c r="N11" s="58"/>
      <c r="O11" s="58"/>
      <c r="P11" s="58"/>
      <c r="Q11" s="58"/>
      <c r="R11" s="58"/>
      <c r="S11" s="31" t="str">
        <f t="shared" si="1"/>
        <v/>
      </c>
      <c r="T11" s="3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31" t="str">
        <f t="shared" si="2"/>
        <v/>
      </c>
      <c r="V11" s="34"/>
      <c r="W11" s="31" t="str">
        <f t="shared" si="3"/>
        <v/>
      </c>
      <c r="X11" s="184"/>
      <c r="Y11" s="184"/>
      <c r="Z11" s="187"/>
      <c r="AA11" s="107"/>
      <c r="AB11" s="193"/>
      <c r="AC11" s="196"/>
      <c r="AD11" s="8"/>
      <c r="AE11" s="8"/>
      <c r="AF11" s="8"/>
      <c r="AG11" s="8"/>
      <c r="AH11" s="8"/>
      <c r="AI11" s="8"/>
      <c r="AJ11" s="8"/>
      <c r="AK11" s="8"/>
      <c r="AL11" s="8"/>
      <c r="AM11" s="8"/>
      <c r="AN11" s="8"/>
      <c r="AO11" s="8"/>
      <c r="AP11" s="8"/>
      <c r="AQ11" s="8"/>
      <c r="AR11" s="8"/>
      <c r="AS11" s="8"/>
    </row>
    <row r="12" spans="1:45" ht="35.700000000000003" customHeight="1" x14ac:dyDescent="0.45">
      <c r="A12" s="142">
        <v>2</v>
      </c>
      <c r="B12" s="18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3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59"/>
      <c r="F12" s="59"/>
      <c r="G12" s="59"/>
      <c r="H12" s="60"/>
      <c r="I12" s="60"/>
      <c r="J12" s="60"/>
      <c r="K12" s="61" t="str">
        <f>CONCATENATE(E12," ",F12," ",G12," ",H12," ",I12," ",J12)</f>
        <v xml:space="preserve">     </v>
      </c>
      <c r="L12" s="58"/>
      <c r="M12" s="58"/>
      <c r="N12" s="58"/>
      <c r="O12" s="58"/>
      <c r="P12" s="58"/>
      <c r="Q12" s="58"/>
      <c r="R12" s="58"/>
      <c r="S12" s="31" t="str">
        <f t="shared" ref="S12:S14" si="4">IF(AND(T12&gt;=0,T12&lt;=85),"Débil",
IF(AND(T12&gt;=86,T12&lt;=95),"Moderado",
IF(AND(T12&gt;=96,T12&lt;=100),"Fuerte","")))</f>
        <v/>
      </c>
      <c r="T12" s="3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31" t="str">
        <f t="shared" ref="U12" si="5">IF(OR(T12="",T12="Finalice la valoración del control para emitir su calificación"),"",IF(T12&lt;96,"Debe establecer un plan de acción en la hoja No. 7, que permita tener un control bien diseñado.","No debe establecer un plan de acción para mejorar el diseño del control."))</f>
        <v/>
      </c>
      <c r="V12" s="34"/>
      <c r="W12" s="31" t="str">
        <f t="shared" ref="W12" si="6">IFERROR(IF(OR(S12="",MID(V12,1,SEARCH(" =",V12:V12,1)-1)=""),"",
IF(AND(S12="Fuerte",MID(V12,1,SEARCH(" =",V12:V12,1)-1)="Fuerte"),"Fuerte",
IF(AND(S12="Moderado",MID(V12,1,SEARCH(" =",V12:V12,1)-1)="Moderado"),"Moderado",
IF(OR(S12="Débil",MID(V12,1,SEARCH(" =",V12:V12,1)-1)="Débil"),"Débil",
IF(OR(S12="Fuerte",MID(V12,1,SEARCH(" =",V12:V12,1)-1)="Moderado"),"Moderado",
IF(OR(S12="Moderado",MID(V12,1,SEARCH(" =",V12:V12,1)-1)="Fuerte"),"Moderado","")))))),"")</f>
        <v/>
      </c>
      <c r="X12" s="182" t="str">
        <f>IF(AND(T12="",T13="",T14=""),"",AVERAGE(T12:T14))</f>
        <v/>
      </c>
      <c r="Y12" s="182" t="str">
        <f>IF(X12="","",
IF(X12=100,"Fuerte",
IF(X12&lt;50,"Débil",
IF(OR(X12&gt;=50,X12&lt;100),"Moderado",""))))</f>
        <v/>
      </c>
      <c r="Z12" s="185" t="str">
        <f>IF(Y12="","",IF(Y12="Fuerte","NO","SI"))</f>
        <v/>
      </c>
      <c r="AA12" s="105"/>
      <c r="AB12" s="19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94"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8"/>
      <c r="AE12" s="8"/>
      <c r="AF12" s="8"/>
      <c r="AG12" s="8"/>
      <c r="AH12" s="8"/>
      <c r="AI12" s="8"/>
      <c r="AJ12" s="8"/>
      <c r="AK12" s="8"/>
      <c r="AL12" s="8"/>
      <c r="AM12" s="8"/>
      <c r="AN12" s="8"/>
      <c r="AO12" s="8"/>
      <c r="AP12" s="8"/>
      <c r="AQ12" s="8"/>
      <c r="AR12" s="8"/>
      <c r="AS12" s="8"/>
    </row>
    <row r="13" spans="1:45" ht="35.700000000000003" customHeight="1" x14ac:dyDescent="0.45">
      <c r="A13" s="142"/>
      <c r="B13" s="188"/>
      <c r="C13" s="135"/>
      <c r="D13" s="135"/>
      <c r="E13" s="59"/>
      <c r="F13" s="59"/>
      <c r="G13" s="59"/>
      <c r="H13" s="60"/>
      <c r="I13" s="60"/>
      <c r="J13" s="60"/>
      <c r="K13" s="61" t="str">
        <f t="shared" ref="K13:K68" si="7">CONCATENATE(E13," ",F13," ",G13," ",H13," ",I13," ",J13)</f>
        <v xml:space="preserve">     </v>
      </c>
      <c r="L13" s="58"/>
      <c r="M13" s="58"/>
      <c r="N13" s="58"/>
      <c r="O13" s="58"/>
      <c r="P13" s="58"/>
      <c r="Q13" s="58"/>
      <c r="R13" s="58"/>
      <c r="S13" s="31" t="str">
        <f t="shared" ref="S13" si="8">IF(AND(T13&gt;=0,T13&lt;=85),"Débil",
IF(AND(T13&gt;=86,T13&lt;=95),"Moderado",
IF(AND(T13&gt;=96,T13&lt;=100),"Fuerte","")))</f>
        <v/>
      </c>
      <c r="T13" s="3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31" t="str">
        <f t="shared" ref="U13" si="9">IF(OR(T13="",T13="Finalice la valoración del control para emitir su calificación"),"",IF(T13&lt;96,"Debe establecer un plan de acción en la hoja No. 7, que permita tener un control bien diseñado.","No debe establecer un plan de acción para mejorar el diseño del control."))</f>
        <v/>
      </c>
      <c r="V13" s="34"/>
      <c r="W13" s="31" t="str">
        <f t="shared" ref="W13" si="10">IFERROR(IF(OR(S13="",MID(V13,1,SEARCH(" =",V13:V13,1)-1)=""),"",
IF(AND(S13="Fuerte",MID(V13,1,SEARCH(" =",V13:V13,1)-1)="Fuerte"),"Fuerte",
IF(AND(S13="Moderado",MID(V13,1,SEARCH(" =",V13:V13,1)-1)="Moderado"),"Moderado",
IF(OR(S13="Débil",MID(V13,1,SEARCH(" =",V13:V13,1)-1)="Débil"),"Débil",
IF(OR(S13="Fuerte",MID(V13,1,SEARCH(" =",V13:V13,1)-1)="Moderado"),"Moderado",
IF(OR(S13="Moderado",MID(V13,1,SEARCH(" =",V13:V13,1)-1)="Fuerte"),"Moderado","")))))),"")</f>
        <v/>
      </c>
      <c r="X13" s="183"/>
      <c r="Y13" s="183"/>
      <c r="Z13" s="186"/>
      <c r="AA13" s="106"/>
      <c r="AB13" s="192"/>
      <c r="AC13" s="195"/>
      <c r="AD13" s="8"/>
      <c r="AE13" s="8"/>
      <c r="AF13" s="8"/>
      <c r="AG13" s="8"/>
      <c r="AH13" s="8"/>
      <c r="AI13" s="8"/>
      <c r="AJ13" s="8"/>
      <c r="AK13" s="8"/>
      <c r="AL13" s="8"/>
      <c r="AM13" s="8"/>
      <c r="AN13" s="8"/>
      <c r="AO13" s="8"/>
      <c r="AP13" s="8"/>
      <c r="AQ13" s="8"/>
      <c r="AR13" s="8"/>
      <c r="AS13" s="8"/>
    </row>
    <row r="14" spans="1:45" ht="35.700000000000003" customHeight="1" x14ac:dyDescent="0.45">
      <c r="A14" s="142"/>
      <c r="B14" s="188"/>
      <c r="C14" s="135"/>
      <c r="D14" s="135"/>
      <c r="E14" s="59"/>
      <c r="F14" s="59"/>
      <c r="G14" s="59"/>
      <c r="H14" s="60"/>
      <c r="I14" s="60"/>
      <c r="J14" s="60"/>
      <c r="K14" s="61" t="str">
        <f t="shared" si="7"/>
        <v xml:space="preserve">     </v>
      </c>
      <c r="L14" s="58"/>
      <c r="M14" s="58"/>
      <c r="N14" s="58"/>
      <c r="O14" s="58"/>
      <c r="P14" s="58"/>
      <c r="Q14" s="58"/>
      <c r="R14" s="58"/>
      <c r="S14" s="31" t="str">
        <f t="shared" si="4"/>
        <v/>
      </c>
      <c r="T14" s="3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31" t="str">
        <f t="shared" ref="U14" si="11">IF(OR(T14="",T14="Finalice la valoración del control para emitir su calificación"),"",IF(T14&lt;96,"Debe establecer un plan de acción en la hoja No. 7, que permita tener un control bien diseñado.","No debe establecer un plan de acción para mejorar el diseño del control."))</f>
        <v/>
      </c>
      <c r="V14" s="34"/>
      <c r="W14" s="31" t="str">
        <f t="shared" ref="W14" si="12">IFERROR(IF(OR(S14="",MID(V14,1,SEARCH(" =",V14:V14,1)-1)=""),"",
IF(AND(S14="Fuerte",MID(V14,1,SEARCH(" =",V14:V14,1)-1)="Fuerte"),"Fuerte",
IF(AND(S14="Moderado",MID(V14,1,SEARCH(" =",V14:V14,1)-1)="Moderado"),"Moderado",
IF(OR(S14="Débil",MID(V14,1,SEARCH(" =",V14:V14,1)-1)="Débil"),"Débil",
IF(OR(S14="Fuerte",MID(V14,1,SEARCH(" =",V14:V14,1)-1)="Moderado"),"Moderado",
IF(OR(S14="Moderado",MID(V14,1,SEARCH(" =",V14:V14,1)-1)="Fuerte"),"Moderado","")))))),"")</f>
        <v/>
      </c>
      <c r="X14" s="184"/>
      <c r="Y14" s="184"/>
      <c r="Z14" s="187"/>
      <c r="AA14" s="107"/>
      <c r="AB14" s="193"/>
      <c r="AC14" s="196"/>
      <c r="AD14" s="8"/>
      <c r="AE14" s="8"/>
      <c r="AF14" s="8"/>
      <c r="AG14" s="8"/>
      <c r="AH14" s="8"/>
      <c r="AI14" s="8"/>
      <c r="AJ14" s="8"/>
      <c r="AK14" s="8"/>
      <c r="AL14" s="8"/>
      <c r="AM14" s="8"/>
      <c r="AN14" s="8"/>
      <c r="AO14" s="8"/>
      <c r="AP14" s="8"/>
      <c r="AQ14" s="8"/>
      <c r="AR14" s="8"/>
      <c r="AS14" s="8"/>
    </row>
    <row r="15" spans="1:45" ht="35.700000000000003" customHeight="1" x14ac:dyDescent="0.45">
      <c r="A15" s="142">
        <v>3</v>
      </c>
      <c r="B15" s="18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3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13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59"/>
      <c r="F15" s="59"/>
      <c r="G15" s="59"/>
      <c r="H15" s="60"/>
      <c r="I15" s="60"/>
      <c r="J15" s="60"/>
      <c r="K15" s="61" t="str">
        <f t="shared" si="7"/>
        <v xml:space="preserve">     </v>
      </c>
      <c r="L15" s="58"/>
      <c r="M15" s="58"/>
      <c r="N15" s="58"/>
      <c r="O15" s="58"/>
      <c r="P15" s="58"/>
      <c r="Q15" s="58"/>
      <c r="R15" s="58"/>
      <c r="S15" s="31" t="str">
        <f t="shared" ref="S15" si="13">IF(AND(T15&gt;=0,T15&lt;=85),"Débil",
IF(AND(T15&gt;=86,T15&lt;=95),"Moderado",
IF(AND(T15&gt;=96,T15&lt;=100),"Fuerte","")))</f>
        <v/>
      </c>
      <c r="T15" s="3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1" t="str">
        <f t="shared" ref="U15" si="14">IF(OR(T15="",T15="Finalice la valoración del control para emitir su calificación"),"",IF(T15&lt;96,"Debe establecer un plan de acción en la hoja No. 7, que permita tener un control bien diseñado.","No debe establecer un plan de acción para mejorar el diseño del control."))</f>
        <v/>
      </c>
      <c r="V15" s="34"/>
      <c r="W15" s="31" t="str">
        <f t="shared" ref="W15" si="15">IFERROR(IF(OR(S15="",MID(V15,1,SEARCH(" =",V15:V15,1)-1)=""),"",
IF(AND(S15="Fuerte",MID(V15,1,SEARCH(" =",V15:V15,1)-1)="Fuerte"),"Fuerte",
IF(AND(S15="Moderado",MID(V15,1,SEARCH(" =",V15:V15,1)-1)="Moderado"),"Moderado",
IF(OR(S15="Débil",MID(V15,1,SEARCH(" =",V15:V15,1)-1)="Débil"),"Débil",
IF(OR(S15="Fuerte",MID(V15,1,SEARCH(" =",V15:V15,1)-1)="Moderado"),"Moderado",
IF(OR(S15="Moderado",MID(V15,1,SEARCH(" =",V15:V15,1)-1)="Fuerte"),"Moderado","")))))),"")</f>
        <v/>
      </c>
      <c r="X15" s="182" t="str">
        <f>IF(AND(T15="",T16="",T17=""),"",AVERAGE(T15:T17))</f>
        <v/>
      </c>
      <c r="Y15" s="182" t="str">
        <f>IF(X15="","",
IF(X15=100,"Fuerte",
IF(X15&lt;50,"Débil",
IF(OR(X15&gt;=50,X15&lt;100),"Moderado",""))))</f>
        <v/>
      </c>
      <c r="Z15" s="185" t="str">
        <f>IF(Y15="","",IF(Y15="Fuerte","NO","SI"))</f>
        <v/>
      </c>
      <c r="AA15" s="105"/>
      <c r="AB15" s="191"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94"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8"/>
      <c r="AE15" s="8"/>
      <c r="AF15" s="8"/>
      <c r="AG15" s="8"/>
      <c r="AH15" s="8"/>
      <c r="AI15" s="8"/>
      <c r="AJ15" s="8"/>
      <c r="AK15" s="8"/>
      <c r="AL15" s="8"/>
      <c r="AM15" s="8"/>
      <c r="AN15" s="8"/>
      <c r="AO15" s="8"/>
      <c r="AP15" s="8"/>
      <c r="AQ15" s="8"/>
      <c r="AR15" s="8"/>
      <c r="AS15" s="8"/>
    </row>
    <row r="16" spans="1:45" ht="35.700000000000003" customHeight="1" x14ac:dyDescent="0.45">
      <c r="A16" s="142"/>
      <c r="B16" s="188"/>
      <c r="C16" s="135"/>
      <c r="D16" s="135"/>
      <c r="E16" s="59"/>
      <c r="F16" s="59"/>
      <c r="G16" s="59"/>
      <c r="H16" s="60"/>
      <c r="I16" s="60"/>
      <c r="J16" s="60"/>
      <c r="K16" s="61" t="str">
        <f t="shared" si="7"/>
        <v xml:space="preserve">     </v>
      </c>
      <c r="L16" s="58"/>
      <c r="M16" s="58"/>
      <c r="N16" s="58"/>
      <c r="O16" s="58"/>
      <c r="P16" s="58"/>
      <c r="Q16" s="58"/>
      <c r="R16" s="58"/>
      <c r="S16" s="31" t="str">
        <f t="shared" ref="S16:S17" si="16">IF(AND(T16&gt;=0,T16&lt;=85),"Débil",
IF(AND(T16&gt;=86,T16&lt;=95),"Moderado",
IF(AND(T16&gt;=96,T16&lt;=100),"Fuerte","")))</f>
        <v/>
      </c>
      <c r="T16" s="3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31" t="str">
        <f t="shared" ref="U16:U17" si="17">IF(OR(T16="",T16="Finalice la valoración del control para emitir su calificación"),"",IF(T16&lt;96,"Debe establecer un plan de acción en la hoja No. 7, que permita tener un control bien diseñado.","No debe establecer un plan de acción para mejorar el diseño del control."))</f>
        <v/>
      </c>
      <c r="V16" s="34"/>
      <c r="W16" s="31" t="str">
        <f t="shared" ref="W16:W17" si="18">IFERROR(IF(OR(S16="",MID(V16,1,SEARCH(" =",V16:V16,1)-1)=""),"",
IF(AND(S16="Fuerte",MID(V16,1,SEARCH(" =",V16:V16,1)-1)="Fuerte"),"Fuerte",
IF(AND(S16="Moderado",MID(V16,1,SEARCH(" =",V16:V16,1)-1)="Moderado"),"Moderado",
IF(OR(S16="Débil",MID(V16,1,SEARCH(" =",V16:V16,1)-1)="Débil"),"Débil",
IF(OR(S16="Fuerte",MID(V16,1,SEARCH(" =",V16:V16,1)-1)="Moderado"),"Moderado",
IF(OR(S16="Moderado",MID(V16,1,SEARCH(" =",V16:V16,1)-1)="Fuerte"),"Moderado","")))))),"")</f>
        <v/>
      </c>
      <c r="X16" s="183"/>
      <c r="Y16" s="183"/>
      <c r="Z16" s="186"/>
      <c r="AA16" s="106"/>
      <c r="AB16" s="192"/>
      <c r="AC16" s="195"/>
      <c r="AD16" s="8"/>
      <c r="AE16" s="8"/>
      <c r="AF16" s="8"/>
      <c r="AG16" s="8"/>
      <c r="AH16" s="8"/>
      <c r="AI16" s="8"/>
      <c r="AJ16" s="8"/>
      <c r="AK16" s="8"/>
      <c r="AL16" s="8"/>
      <c r="AM16" s="8"/>
      <c r="AN16" s="8"/>
      <c r="AO16" s="8"/>
      <c r="AP16" s="8"/>
      <c r="AQ16" s="8"/>
      <c r="AR16" s="8"/>
      <c r="AS16" s="8"/>
    </row>
    <row r="17" spans="1:45" ht="35.700000000000003" customHeight="1" x14ac:dyDescent="0.45">
      <c r="A17" s="142"/>
      <c r="B17" s="188"/>
      <c r="C17" s="135"/>
      <c r="D17" s="135"/>
      <c r="E17" s="59"/>
      <c r="F17" s="59"/>
      <c r="G17" s="59"/>
      <c r="H17" s="60"/>
      <c r="I17" s="60"/>
      <c r="J17" s="60"/>
      <c r="K17" s="61" t="str">
        <f t="shared" si="7"/>
        <v xml:space="preserve">     </v>
      </c>
      <c r="L17" s="58"/>
      <c r="M17" s="58"/>
      <c r="N17" s="58"/>
      <c r="O17" s="58"/>
      <c r="P17" s="58"/>
      <c r="Q17" s="58"/>
      <c r="R17" s="58"/>
      <c r="S17" s="31" t="str">
        <f t="shared" si="16"/>
        <v/>
      </c>
      <c r="T17" s="3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31" t="str">
        <f t="shared" si="17"/>
        <v/>
      </c>
      <c r="V17" s="34"/>
      <c r="W17" s="31" t="str">
        <f t="shared" si="18"/>
        <v/>
      </c>
      <c r="X17" s="184"/>
      <c r="Y17" s="184"/>
      <c r="Z17" s="187"/>
      <c r="AA17" s="107"/>
      <c r="AB17" s="193"/>
      <c r="AC17" s="196"/>
      <c r="AD17" s="8"/>
      <c r="AE17" s="8"/>
      <c r="AF17" s="8"/>
      <c r="AG17" s="8"/>
      <c r="AH17" s="8"/>
      <c r="AI17" s="8"/>
      <c r="AJ17" s="8"/>
      <c r="AK17" s="8"/>
      <c r="AL17" s="8"/>
      <c r="AM17" s="8"/>
      <c r="AN17" s="8"/>
      <c r="AO17" s="8"/>
      <c r="AP17" s="8"/>
      <c r="AQ17" s="8"/>
      <c r="AR17" s="8"/>
      <c r="AS17" s="8"/>
    </row>
    <row r="18" spans="1:45" ht="285" customHeight="1" x14ac:dyDescent="0.45">
      <c r="A18" s="142">
        <v>4</v>
      </c>
      <c r="B18" s="18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Conocimiento del Riesgo y Efectos del Cambio Climático</v>
      </c>
      <c r="C18" s="13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13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E18" s="34" t="s">
        <v>445</v>
      </c>
      <c r="F18" s="34" t="s">
        <v>525</v>
      </c>
      <c r="G18" s="34" t="s">
        <v>526</v>
      </c>
      <c r="H18" s="64" t="s">
        <v>527</v>
      </c>
      <c r="I18" s="64" t="s">
        <v>446</v>
      </c>
      <c r="J18" s="64" t="s">
        <v>524</v>
      </c>
      <c r="K18" s="71" t="str">
        <f>CONCATENATE(E18," ",F18," ",G18," ",H18," ",I18," ",J18)</f>
        <v>Profesionales del grupo funcional de CPT y Subdirector(a) de Análisis de Riesgos y Efectos del Cambio Climatico a demanda (cada vez que ingrese una solicitud de concepto técnico para licencia de urbanización) determinan que el concepto realizado por el contratista, cumpla con los parametros de calidad y contenido establecidos por la normatividad vigente, evitando sesgos en su emisión. 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 1) Realizar una reunión interna para analizar el posible caso de corrupción y decidir si amerita o no la notificación a las dependencias pertinentes.  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L18" s="65" t="s">
        <v>155</v>
      </c>
      <c r="M18" s="65" t="s">
        <v>157</v>
      </c>
      <c r="N18" s="65" t="s">
        <v>159</v>
      </c>
      <c r="O18" s="65" t="s">
        <v>161</v>
      </c>
      <c r="P18" s="65" t="s">
        <v>164</v>
      </c>
      <c r="Q18" s="65" t="s">
        <v>166</v>
      </c>
      <c r="R18" s="65" t="s">
        <v>168</v>
      </c>
      <c r="S18" s="31" t="str">
        <f t="shared" ref="S18" si="19">IF(AND(T18&gt;=0,T18&lt;=85),"Débil",
IF(AND(T18&gt;=86,T18&lt;=95),"Moderado",
IF(AND(T18&gt;=96,T18&lt;=100),"Fuerte","")))</f>
        <v>Fuerte</v>
      </c>
      <c r="T18" s="31">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100</v>
      </c>
      <c r="U18" s="31" t="str">
        <f t="shared" ref="U18" si="20">IF(OR(T18="",T18="Finalice la valoración del control para emitir su calificación"),"",IF(T18&lt;96,"Debe establecer un plan de acción en la hoja No. 7, que permita tener un control bien diseñado.","No debe establecer un plan de acción para mejorar el diseño del control."))</f>
        <v>No debe establecer un plan de acción para mejorar el diseño del control.</v>
      </c>
      <c r="V18" s="34" t="s">
        <v>447</v>
      </c>
      <c r="W18" s="31" t="str">
        <f t="shared" ref="W18" si="21">IFERROR(IF(OR(S18="",MID(V18,1,SEARCH(" =",V18:V18,1)-1)=""),"",
IF(AND(S18="Fuerte",MID(V18,1,SEARCH(" =",V18:V18,1)-1)="Fuerte"),"Fuerte",
IF(AND(S18="Moderado",MID(V18,1,SEARCH(" =",V18:V18,1)-1)="Moderado"),"Moderado",
IF(OR(S18="Débil",MID(V18,1,SEARCH(" =",V18:V18,1)-1)="Débil"),"Débil",
IF(OR(S18="Fuerte",MID(V18,1,SEARCH(" =",V18:V18,1)-1)="Moderado"),"Moderado",
IF(OR(S18="Moderado",MID(V18,1,SEARCH(" =",V18:V18,1)-1)="Fuerte"),"Moderado","")))))),"")</f>
        <v>Fuerte</v>
      </c>
      <c r="X18" s="182">
        <f t="shared" ref="X18" si="22">IF(AND(T18="",T19="",T20=""),"",AVERAGE(T18:T20))</f>
        <v>100</v>
      </c>
      <c r="Y18" s="182" t="str">
        <f t="shared" ref="Y18" si="23">IF(X18="","",
IF(X18=100,"Fuerte",
IF(X18&lt;50,"Débil",
IF(OR(X18&gt;=50,X18&lt;100),"Moderado",""))))</f>
        <v>Fuerte</v>
      </c>
      <c r="Z18" s="185" t="str">
        <f t="shared" ref="Z18" si="24">IF(Y18="","",IF(Y18="Fuerte","NO","SI"))</f>
        <v>NO</v>
      </c>
      <c r="AA18" s="105" t="s">
        <v>182</v>
      </c>
      <c r="AB18" s="191">
        <f t="shared" ref="AB18" si="25">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2</v>
      </c>
      <c r="AC18" s="194"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Rara vez</v>
      </c>
      <c r="AD18" s="8"/>
      <c r="AE18" s="8"/>
      <c r="AF18" s="8"/>
      <c r="AG18" s="8"/>
      <c r="AH18" s="8"/>
      <c r="AI18" s="8"/>
      <c r="AJ18" s="8"/>
      <c r="AK18" s="8"/>
      <c r="AL18" s="8"/>
      <c r="AM18" s="8"/>
      <c r="AN18" s="8"/>
      <c r="AO18" s="8"/>
      <c r="AP18" s="8"/>
      <c r="AQ18" s="8"/>
      <c r="AR18" s="8"/>
      <c r="AS18" s="8"/>
    </row>
    <row r="19" spans="1:45" ht="49.95" customHeight="1" x14ac:dyDescent="0.45">
      <c r="A19" s="142"/>
      <c r="B19" s="188"/>
      <c r="C19" s="135"/>
      <c r="D19" s="135"/>
      <c r="E19" s="59"/>
      <c r="F19" s="59"/>
      <c r="G19" s="59"/>
      <c r="H19" s="60"/>
      <c r="I19" s="60"/>
      <c r="J19" s="60"/>
      <c r="K19" s="61" t="str">
        <f t="shared" si="7"/>
        <v xml:space="preserve">     </v>
      </c>
      <c r="L19" s="58"/>
      <c r="M19" s="58"/>
      <c r="N19" s="58"/>
      <c r="O19" s="58"/>
      <c r="P19" s="58"/>
      <c r="Q19" s="58"/>
      <c r="R19" s="58"/>
      <c r="S19" s="31" t="str">
        <f t="shared" ref="S19:S20" si="26">IF(AND(T19&gt;=0,T19&lt;=85),"Débil",
IF(AND(T19&gt;=86,T19&lt;=95),"Moderado",
IF(AND(T19&gt;=96,T19&lt;=100),"Fuerte","")))</f>
        <v/>
      </c>
      <c r="T19" s="3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31" t="str">
        <f t="shared" ref="U19:U20" si="27">IF(OR(T19="",T19="Finalice la valoración del control para emitir su calificación"),"",IF(T19&lt;96,"Debe establecer un plan de acción en la hoja No. 7, que permita tener un control bien diseñado.","No debe establecer un plan de acción para mejorar el diseño del control."))</f>
        <v/>
      </c>
      <c r="V19" s="34"/>
      <c r="W19" s="31" t="str">
        <f t="shared" ref="W19:W20" si="28">IFERROR(IF(OR(S19="",MID(V19,1,SEARCH(" =",V19:V19,1)-1)=""),"",
IF(AND(S19="Fuerte",MID(V19,1,SEARCH(" =",V19:V19,1)-1)="Fuerte"),"Fuerte",
IF(AND(S19="Moderado",MID(V19,1,SEARCH(" =",V19:V19,1)-1)="Moderado"),"Moderado",
IF(OR(S19="Débil",MID(V19,1,SEARCH(" =",V19:V19,1)-1)="Débil"),"Débil",
IF(OR(S19="Fuerte",MID(V19,1,SEARCH(" =",V19:V19,1)-1)="Moderado"),"Moderado",
IF(OR(S19="Moderado",MID(V19,1,SEARCH(" =",V19:V19,1)-1)="Fuerte"),"Moderado","")))))),"")</f>
        <v/>
      </c>
      <c r="X19" s="183"/>
      <c r="Y19" s="183"/>
      <c r="Z19" s="186"/>
      <c r="AA19" s="106"/>
      <c r="AB19" s="192"/>
      <c r="AC19" s="195"/>
      <c r="AD19" s="8"/>
      <c r="AE19" s="8"/>
      <c r="AF19" s="8"/>
      <c r="AG19" s="8"/>
      <c r="AH19" s="8"/>
      <c r="AI19" s="8"/>
      <c r="AJ19" s="8"/>
      <c r="AK19" s="8"/>
      <c r="AL19" s="8"/>
      <c r="AM19" s="8"/>
      <c r="AN19" s="8"/>
      <c r="AO19" s="8"/>
      <c r="AP19" s="8"/>
      <c r="AQ19" s="8"/>
      <c r="AR19" s="8"/>
      <c r="AS19" s="8"/>
    </row>
    <row r="20" spans="1:45" ht="49.95" customHeight="1" x14ac:dyDescent="0.45">
      <c r="A20" s="142"/>
      <c r="B20" s="188"/>
      <c r="C20" s="135"/>
      <c r="D20" s="135"/>
      <c r="E20" s="59"/>
      <c r="F20" s="59"/>
      <c r="G20" s="59"/>
      <c r="H20" s="60"/>
      <c r="I20" s="60"/>
      <c r="J20" s="60"/>
      <c r="K20" s="61" t="str">
        <f t="shared" si="7"/>
        <v xml:space="preserve">     </v>
      </c>
      <c r="L20" s="58"/>
      <c r="M20" s="58"/>
      <c r="N20" s="58"/>
      <c r="O20" s="58"/>
      <c r="P20" s="58"/>
      <c r="Q20" s="58"/>
      <c r="R20" s="58"/>
      <c r="S20" s="31" t="str">
        <f t="shared" si="26"/>
        <v/>
      </c>
      <c r="T20" s="3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31" t="str">
        <f t="shared" si="27"/>
        <v/>
      </c>
      <c r="V20" s="34"/>
      <c r="W20" s="31" t="str">
        <f t="shared" si="28"/>
        <v/>
      </c>
      <c r="X20" s="184"/>
      <c r="Y20" s="184"/>
      <c r="Z20" s="187"/>
      <c r="AA20" s="107"/>
      <c r="AB20" s="193"/>
      <c r="AC20" s="196"/>
      <c r="AD20" s="8"/>
      <c r="AE20" s="8"/>
      <c r="AF20" s="8"/>
      <c r="AG20" s="8"/>
      <c r="AH20" s="8"/>
      <c r="AI20" s="8"/>
      <c r="AJ20" s="8"/>
      <c r="AK20" s="8"/>
      <c r="AL20" s="8"/>
      <c r="AM20" s="8"/>
      <c r="AN20" s="8"/>
      <c r="AO20" s="8"/>
      <c r="AP20" s="8"/>
      <c r="AQ20" s="8"/>
      <c r="AR20" s="8"/>
      <c r="AS20" s="8"/>
    </row>
    <row r="21" spans="1:45" ht="35.700000000000003" customHeight="1" x14ac:dyDescent="0.45">
      <c r="A21" s="142">
        <v>5</v>
      </c>
      <c r="B21" s="18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3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13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59"/>
      <c r="F21" s="59"/>
      <c r="G21" s="59"/>
      <c r="H21" s="60"/>
      <c r="I21" s="60"/>
      <c r="J21" s="60"/>
      <c r="K21" s="61" t="str">
        <f t="shared" si="7"/>
        <v xml:space="preserve">     </v>
      </c>
      <c r="L21" s="58"/>
      <c r="M21" s="58"/>
      <c r="N21" s="58"/>
      <c r="O21" s="58"/>
      <c r="P21" s="58"/>
      <c r="Q21" s="58"/>
      <c r="R21" s="58"/>
      <c r="S21" s="31" t="str">
        <f t="shared" ref="S21" si="29">IF(AND(T21&gt;=0,T21&lt;=85),"Débil",
IF(AND(T21&gt;=86,T21&lt;=95),"Moderado",
IF(AND(T21&gt;=96,T21&lt;=100),"Fuerte","")))</f>
        <v/>
      </c>
      <c r="T21" s="3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31" t="str">
        <f t="shared" ref="U21" si="30">IF(OR(T21="",T21="Finalice la valoración del control para emitir su calificación"),"",IF(T21&lt;96,"Debe establecer un plan de acción en la hoja No. 7, que permita tener un control bien diseñado.","No debe establecer un plan de acción para mejorar el diseño del control."))</f>
        <v/>
      </c>
      <c r="V21" s="34"/>
      <c r="W21" s="31" t="str">
        <f t="shared" ref="W21" si="31">IFERROR(IF(OR(S21="",MID(V21,1,SEARCH(" =",V21:V21,1)-1)=""),"",
IF(AND(S21="Fuerte",MID(V21,1,SEARCH(" =",V21:V21,1)-1)="Fuerte"),"Fuerte",
IF(AND(S21="Moderado",MID(V21,1,SEARCH(" =",V21:V21,1)-1)="Moderado"),"Moderado",
IF(OR(S21="Débil",MID(V21,1,SEARCH(" =",V21:V21,1)-1)="Débil"),"Débil",
IF(OR(S21="Fuerte",MID(V21,1,SEARCH(" =",V21:V21,1)-1)="Moderado"),"Moderado",
IF(OR(S21="Moderado",MID(V21,1,SEARCH(" =",V21:V21,1)-1)="Fuerte"),"Moderado","")))))),"")</f>
        <v/>
      </c>
      <c r="X21" s="182" t="str">
        <f t="shared" ref="X21" si="32">IF(AND(T21="",T22="",T23=""),"",AVERAGE(T21:T23))</f>
        <v/>
      </c>
      <c r="Y21" s="182" t="str">
        <f t="shared" ref="Y21" si="33">IF(X21="","",
IF(X21=100,"Fuerte",
IF(X21&lt;50,"Débil",
IF(OR(X21&gt;=50,X21&lt;100),"Moderado",""))))</f>
        <v/>
      </c>
      <c r="Z21" s="185" t="str">
        <f t="shared" ref="Z21" si="34">IF(Y21="","",IF(Y21="Fuerte","NO","SI"))</f>
        <v/>
      </c>
      <c r="AA21" s="105"/>
      <c r="AB21" s="191" t="str">
        <f t="shared" ref="AB21" si="35">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94"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8"/>
      <c r="AE21" s="8"/>
      <c r="AF21" s="8"/>
      <c r="AG21" s="8"/>
      <c r="AH21" s="8"/>
      <c r="AI21" s="8"/>
      <c r="AJ21" s="8"/>
      <c r="AK21" s="8"/>
      <c r="AL21" s="8"/>
      <c r="AM21" s="8"/>
      <c r="AN21" s="8"/>
      <c r="AO21" s="8"/>
      <c r="AP21" s="8"/>
      <c r="AQ21" s="8"/>
      <c r="AR21" s="8"/>
      <c r="AS21" s="8"/>
    </row>
    <row r="22" spans="1:45" ht="35.700000000000003" customHeight="1" x14ac:dyDescent="0.45">
      <c r="A22" s="142"/>
      <c r="B22" s="188"/>
      <c r="C22" s="135"/>
      <c r="D22" s="135"/>
      <c r="E22" s="59"/>
      <c r="F22" s="59"/>
      <c r="G22" s="59"/>
      <c r="H22" s="60"/>
      <c r="I22" s="60"/>
      <c r="J22" s="60"/>
      <c r="K22" s="61" t="str">
        <f t="shared" si="7"/>
        <v xml:space="preserve">     </v>
      </c>
      <c r="L22" s="58"/>
      <c r="M22" s="58"/>
      <c r="N22" s="58"/>
      <c r="O22" s="58"/>
      <c r="P22" s="58"/>
      <c r="Q22" s="58"/>
      <c r="R22" s="58"/>
      <c r="S22" s="31" t="str">
        <f t="shared" ref="S22:S23" si="36">IF(AND(T22&gt;=0,T22&lt;=85),"Débil",
IF(AND(T22&gt;=86,T22&lt;=95),"Moderado",
IF(AND(T22&gt;=96,T22&lt;=100),"Fuerte","")))</f>
        <v/>
      </c>
      <c r="T22" s="3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31" t="str">
        <f t="shared" ref="U22:U23" si="37">IF(OR(T22="",T22="Finalice la valoración del control para emitir su calificación"),"",IF(T22&lt;96,"Debe establecer un plan de acción en la hoja No. 7, que permita tener un control bien diseñado.","No debe establecer un plan de acción para mejorar el diseño del control."))</f>
        <v/>
      </c>
      <c r="V22" s="34"/>
      <c r="W22" s="31" t="str">
        <f t="shared" ref="W22:W23" si="38">IFERROR(IF(OR(S22="",MID(V22,1,SEARCH(" =",V22:V22,1)-1)=""),"",
IF(AND(S22="Fuerte",MID(V22,1,SEARCH(" =",V22:V22,1)-1)="Fuerte"),"Fuerte",
IF(AND(S22="Moderado",MID(V22,1,SEARCH(" =",V22:V22,1)-1)="Moderado"),"Moderado",
IF(OR(S22="Débil",MID(V22,1,SEARCH(" =",V22:V22,1)-1)="Débil"),"Débil",
IF(OR(S22="Fuerte",MID(V22,1,SEARCH(" =",V22:V22,1)-1)="Moderado"),"Moderado",
IF(OR(S22="Moderado",MID(V22,1,SEARCH(" =",V22:V22,1)-1)="Fuerte"),"Moderado","")))))),"")</f>
        <v/>
      </c>
      <c r="X22" s="183"/>
      <c r="Y22" s="183"/>
      <c r="Z22" s="186"/>
      <c r="AA22" s="106"/>
      <c r="AB22" s="192"/>
      <c r="AC22" s="195"/>
      <c r="AD22" s="8"/>
      <c r="AE22" s="8"/>
      <c r="AF22" s="8"/>
      <c r="AG22" s="8"/>
      <c r="AH22" s="8"/>
      <c r="AI22" s="8"/>
      <c r="AJ22" s="8"/>
      <c r="AK22" s="8"/>
      <c r="AL22" s="8"/>
      <c r="AM22" s="8"/>
      <c r="AN22" s="8"/>
      <c r="AO22" s="8"/>
      <c r="AP22" s="8"/>
      <c r="AQ22" s="8"/>
      <c r="AR22" s="8"/>
      <c r="AS22" s="8"/>
    </row>
    <row r="23" spans="1:45" ht="35.700000000000003" customHeight="1" x14ac:dyDescent="0.45">
      <c r="A23" s="142"/>
      <c r="B23" s="188"/>
      <c r="C23" s="135"/>
      <c r="D23" s="135"/>
      <c r="E23" s="59"/>
      <c r="F23" s="59"/>
      <c r="G23" s="59"/>
      <c r="H23" s="60"/>
      <c r="I23" s="60"/>
      <c r="J23" s="60"/>
      <c r="K23" s="61" t="str">
        <f t="shared" si="7"/>
        <v xml:space="preserve">     </v>
      </c>
      <c r="L23" s="58"/>
      <c r="M23" s="58"/>
      <c r="N23" s="58"/>
      <c r="O23" s="58"/>
      <c r="P23" s="58"/>
      <c r="Q23" s="58"/>
      <c r="R23" s="58"/>
      <c r="S23" s="31" t="str">
        <f t="shared" si="36"/>
        <v/>
      </c>
      <c r="T23" s="3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31" t="str">
        <f t="shared" si="37"/>
        <v/>
      </c>
      <c r="V23" s="34"/>
      <c r="W23" s="31" t="str">
        <f t="shared" si="38"/>
        <v/>
      </c>
      <c r="X23" s="184"/>
      <c r="Y23" s="184"/>
      <c r="Z23" s="187"/>
      <c r="AA23" s="107"/>
      <c r="AB23" s="193"/>
      <c r="AC23" s="196"/>
      <c r="AD23" s="8"/>
      <c r="AE23" s="8"/>
      <c r="AF23" s="8"/>
      <c r="AG23" s="8"/>
      <c r="AH23" s="8"/>
      <c r="AI23" s="8"/>
      <c r="AJ23" s="8"/>
      <c r="AK23" s="8"/>
      <c r="AL23" s="8"/>
      <c r="AM23" s="8"/>
      <c r="AN23" s="8"/>
      <c r="AO23" s="8"/>
      <c r="AP23" s="8"/>
      <c r="AQ23" s="8"/>
      <c r="AR23" s="8"/>
      <c r="AS23" s="8"/>
    </row>
    <row r="24" spans="1:45" ht="35.700000000000003" customHeight="1" x14ac:dyDescent="0.45">
      <c r="A24" s="142">
        <v>6</v>
      </c>
      <c r="B24" s="18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13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13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59"/>
      <c r="F24" s="59"/>
      <c r="G24" s="59"/>
      <c r="H24" s="60"/>
      <c r="I24" s="60"/>
      <c r="J24" s="60"/>
      <c r="K24" s="61" t="str">
        <f t="shared" si="7"/>
        <v xml:space="preserve">     </v>
      </c>
      <c r="L24" s="58"/>
      <c r="M24" s="58"/>
      <c r="N24" s="58"/>
      <c r="O24" s="58"/>
      <c r="P24" s="58"/>
      <c r="Q24" s="58"/>
      <c r="R24" s="58"/>
      <c r="S24" s="31" t="str">
        <f t="shared" ref="S24" si="39">IF(AND(T24&gt;=0,T24&lt;=85),"Débil",
IF(AND(T24&gt;=86,T24&lt;=95),"Moderado",
IF(AND(T24&gt;=96,T24&lt;=100),"Fuerte","")))</f>
        <v/>
      </c>
      <c r="T24" s="3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31" t="str">
        <f t="shared" ref="U24" si="40">IF(OR(T24="",T24="Finalice la valoración del control para emitir su calificación"),"",IF(T24&lt;96,"Debe establecer un plan de acción en la hoja No. 7, que permita tener un control bien diseñado.","No debe establecer un plan de acción para mejorar el diseño del control."))</f>
        <v/>
      </c>
      <c r="V24" s="34"/>
      <c r="W24" s="31" t="str">
        <f t="shared" ref="W24" si="41">IFERROR(IF(OR(S24="",MID(V24,1,SEARCH(" =",V24:V24,1)-1)=""),"",
IF(AND(S24="Fuerte",MID(V24,1,SEARCH(" =",V24:V24,1)-1)="Fuerte"),"Fuerte",
IF(AND(S24="Moderado",MID(V24,1,SEARCH(" =",V24:V24,1)-1)="Moderado"),"Moderado",
IF(OR(S24="Débil",MID(V24,1,SEARCH(" =",V24:V24,1)-1)="Débil"),"Débil",
IF(OR(S24="Fuerte",MID(V24,1,SEARCH(" =",V24:V24,1)-1)="Moderado"),"Moderado",
IF(OR(S24="Moderado",MID(V24,1,SEARCH(" =",V24:V24,1)-1)="Fuerte"),"Moderado","")))))),"")</f>
        <v/>
      </c>
      <c r="X24" s="182" t="str">
        <f t="shared" ref="X24" si="42">IF(AND(T24="",T25="",T26=""),"",AVERAGE(T24:T26))</f>
        <v/>
      </c>
      <c r="Y24" s="182" t="str">
        <f t="shared" ref="Y24" si="43">IF(X24="","",
IF(X24=100,"Fuerte",
IF(X24&lt;50,"Débil",
IF(OR(X24&gt;=50,X24&lt;100),"Moderado",""))))</f>
        <v/>
      </c>
      <c r="Z24" s="185" t="str">
        <f t="shared" ref="Z24" si="44">IF(Y24="","",IF(Y24="Fuerte","NO","SI"))</f>
        <v/>
      </c>
      <c r="AA24" s="105"/>
      <c r="AB24" s="191" t="str">
        <f t="shared" ref="AB24" si="45">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94"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8"/>
      <c r="AE24" s="8"/>
      <c r="AF24" s="8"/>
      <c r="AG24" s="8"/>
      <c r="AH24" s="8"/>
      <c r="AI24" s="8"/>
      <c r="AJ24" s="8"/>
      <c r="AK24" s="8"/>
      <c r="AL24" s="8"/>
      <c r="AM24" s="8"/>
      <c r="AN24" s="8"/>
      <c r="AO24" s="8"/>
      <c r="AP24" s="8"/>
      <c r="AQ24" s="8"/>
      <c r="AR24" s="8"/>
      <c r="AS24" s="8"/>
    </row>
    <row r="25" spans="1:45" ht="35.700000000000003" customHeight="1" x14ac:dyDescent="0.45">
      <c r="A25" s="142"/>
      <c r="B25" s="188"/>
      <c r="C25" s="135"/>
      <c r="D25" s="135"/>
      <c r="E25" s="59"/>
      <c r="F25" s="59"/>
      <c r="G25" s="59"/>
      <c r="H25" s="60"/>
      <c r="I25" s="60"/>
      <c r="J25" s="60"/>
      <c r="K25" s="61" t="str">
        <f t="shared" si="7"/>
        <v xml:space="preserve">     </v>
      </c>
      <c r="L25" s="58"/>
      <c r="M25" s="58"/>
      <c r="N25" s="58"/>
      <c r="O25" s="58"/>
      <c r="P25" s="58"/>
      <c r="Q25" s="58"/>
      <c r="R25" s="58"/>
      <c r="S25" s="31" t="str">
        <f t="shared" ref="S25:S26" si="46">IF(AND(T25&gt;=0,T25&lt;=85),"Débil",
IF(AND(T25&gt;=86,T25&lt;=95),"Moderado",
IF(AND(T25&gt;=96,T25&lt;=100),"Fuerte","")))</f>
        <v/>
      </c>
      <c r="T25" s="3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31" t="str">
        <f t="shared" ref="U25:U26" si="47">IF(OR(T25="",T25="Finalice la valoración del control para emitir su calificación"),"",IF(T25&lt;96,"Debe establecer un plan de acción en la hoja No. 7, que permita tener un control bien diseñado.","No debe establecer un plan de acción para mejorar el diseño del control."))</f>
        <v/>
      </c>
      <c r="V25" s="34"/>
      <c r="W25" s="31" t="str">
        <f t="shared" ref="W25:W26" si="48">IFERROR(IF(OR(S25="",MID(V25,1,SEARCH(" =",V25:V25,1)-1)=""),"",
IF(AND(S25="Fuerte",MID(V25,1,SEARCH(" =",V25:V25,1)-1)="Fuerte"),"Fuerte",
IF(AND(S25="Moderado",MID(V25,1,SEARCH(" =",V25:V25,1)-1)="Moderado"),"Moderado",
IF(OR(S25="Débil",MID(V25,1,SEARCH(" =",V25:V25,1)-1)="Débil"),"Débil",
IF(OR(S25="Fuerte",MID(V25,1,SEARCH(" =",V25:V25,1)-1)="Moderado"),"Moderado",
IF(OR(S25="Moderado",MID(V25,1,SEARCH(" =",V25:V25,1)-1)="Fuerte"),"Moderado","")))))),"")</f>
        <v/>
      </c>
      <c r="X25" s="183"/>
      <c r="Y25" s="183"/>
      <c r="Z25" s="186"/>
      <c r="AA25" s="106"/>
      <c r="AB25" s="192"/>
      <c r="AC25" s="195"/>
      <c r="AD25" s="8"/>
      <c r="AE25" s="8"/>
      <c r="AF25" s="8"/>
      <c r="AG25" s="8"/>
      <c r="AH25" s="8"/>
      <c r="AI25" s="8"/>
      <c r="AJ25" s="8"/>
      <c r="AK25" s="8"/>
      <c r="AL25" s="8"/>
      <c r="AM25" s="8"/>
      <c r="AN25" s="8"/>
      <c r="AO25" s="8"/>
      <c r="AP25" s="8"/>
      <c r="AQ25" s="8"/>
      <c r="AR25" s="8"/>
      <c r="AS25" s="8"/>
    </row>
    <row r="26" spans="1:45" ht="35.700000000000003" customHeight="1" x14ac:dyDescent="0.45">
      <c r="A26" s="142"/>
      <c r="B26" s="188"/>
      <c r="C26" s="135"/>
      <c r="D26" s="135"/>
      <c r="E26" s="59"/>
      <c r="F26" s="59"/>
      <c r="G26" s="59"/>
      <c r="H26" s="60"/>
      <c r="I26" s="60"/>
      <c r="J26" s="60"/>
      <c r="K26" s="61" t="str">
        <f t="shared" si="7"/>
        <v xml:space="preserve">     </v>
      </c>
      <c r="L26" s="58"/>
      <c r="M26" s="58"/>
      <c r="N26" s="58"/>
      <c r="O26" s="58"/>
      <c r="P26" s="58"/>
      <c r="Q26" s="58"/>
      <c r="R26" s="58"/>
      <c r="S26" s="31" t="str">
        <f t="shared" si="46"/>
        <v/>
      </c>
      <c r="T26" s="3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31" t="str">
        <f t="shared" si="47"/>
        <v/>
      </c>
      <c r="V26" s="34"/>
      <c r="W26" s="31" t="str">
        <f t="shared" si="48"/>
        <v/>
      </c>
      <c r="X26" s="184"/>
      <c r="Y26" s="184"/>
      <c r="Z26" s="187"/>
      <c r="AA26" s="107"/>
      <c r="AB26" s="193"/>
      <c r="AC26" s="196"/>
      <c r="AD26" s="8"/>
      <c r="AE26" s="8"/>
      <c r="AF26" s="8"/>
      <c r="AG26" s="8"/>
      <c r="AH26" s="8"/>
      <c r="AI26" s="8"/>
      <c r="AJ26" s="8"/>
      <c r="AK26" s="8"/>
      <c r="AL26" s="8"/>
      <c r="AM26" s="8"/>
      <c r="AN26" s="8"/>
      <c r="AO26" s="8"/>
      <c r="AP26" s="8"/>
      <c r="AQ26" s="8"/>
      <c r="AR26" s="8"/>
      <c r="AS26" s="8"/>
    </row>
    <row r="27" spans="1:45" ht="35.700000000000003" customHeight="1" x14ac:dyDescent="0.45">
      <c r="A27" s="142">
        <v>7</v>
      </c>
      <c r="B27" s="18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No aplica</v>
      </c>
      <c r="C27" s="13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No aplica</v>
      </c>
      <c r="D27" s="13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No aplica</v>
      </c>
      <c r="E27" s="59"/>
      <c r="F27" s="59"/>
      <c r="G27" s="59"/>
      <c r="H27" s="60"/>
      <c r="I27" s="60"/>
      <c r="J27" s="60"/>
      <c r="K27" s="61" t="str">
        <f t="shared" si="7"/>
        <v xml:space="preserve">     </v>
      </c>
      <c r="L27" s="58"/>
      <c r="M27" s="58"/>
      <c r="N27" s="58"/>
      <c r="O27" s="58"/>
      <c r="P27" s="58"/>
      <c r="Q27" s="58"/>
      <c r="R27" s="58"/>
      <c r="S27" s="31" t="str">
        <f t="shared" ref="S27" si="49">IF(AND(T27&gt;=0,T27&lt;=85),"Débil",
IF(AND(T27&gt;=86,T27&lt;=95),"Moderado",
IF(AND(T27&gt;=96,T27&lt;=100),"Fuerte","")))</f>
        <v/>
      </c>
      <c r="T27" s="3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31" t="str">
        <f t="shared" ref="U27" si="50">IF(OR(T27="",T27="Finalice la valoración del control para emitir su calificación"),"",IF(T27&lt;96,"Debe establecer un plan de acción en la hoja No. 7, que permita tener un control bien diseñado.","No debe establecer un plan de acción para mejorar el diseño del control."))</f>
        <v/>
      </c>
      <c r="V27" s="34"/>
      <c r="W27" s="31" t="str">
        <f t="shared" ref="W27" si="51">IFERROR(IF(OR(S27="",MID(V27,1,SEARCH(" =",V27:V27,1)-1)=""),"",
IF(AND(S27="Fuerte",MID(V27,1,SEARCH(" =",V27:V27,1)-1)="Fuerte"),"Fuerte",
IF(AND(S27="Moderado",MID(V27,1,SEARCH(" =",V27:V27,1)-1)="Moderado"),"Moderado",
IF(OR(S27="Débil",MID(V27,1,SEARCH(" =",V27:V27,1)-1)="Débil"),"Débil",
IF(OR(S27="Fuerte",MID(V27,1,SEARCH(" =",V27:V27,1)-1)="Moderado"),"Moderado",
IF(OR(S27="Moderado",MID(V27,1,SEARCH(" =",V27:V27,1)-1)="Fuerte"),"Moderado","")))))),"")</f>
        <v/>
      </c>
      <c r="X27" s="182" t="str">
        <f t="shared" ref="X27" si="52">IF(AND(T27="",T28="",T29=""),"",AVERAGE(T27:T29))</f>
        <v/>
      </c>
      <c r="Y27" s="182" t="str">
        <f t="shared" ref="Y27" si="53">IF(X27="","",
IF(X27=100,"Fuerte",
IF(X27&lt;50,"Débil",
IF(OR(X27&gt;=50,X27&lt;100),"Moderado",""))))</f>
        <v/>
      </c>
      <c r="Z27" s="185" t="str">
        <f t="shared" ref="Z27" si="54">IF(Y27="","",IF(Y27="Fuerte","NO","SI"))</f>
        <v/>
      </c>
      <c r="AA27" s="105"/>
      <c r="AB27" s="191" t="str">
        <f t="shared" ref="AB27" si="55">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94"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8"/>
      <c r="AE27" s="8"/>
      <c r="AF27" s="8"/>
      <c r="AG27" s="8"/>
      <c r="AH27" s="8"/>
      <c r="AI27" s="8"/>
      <c r="AJ27" s="8"/>
      <c r="AK27" s="8"/>
      <c r="AL27" s="8"/>
      <c r="AM27" s="8"/>
      <c r="AN27" s="8"/>
      <c r="AO27" s="8"/>
      <c r="AP27" s="8"/>
      <c r="AQ27" s="8"/>
      <c r="AR27" s="8"/>
      <c r="AS27" s="8"/>
    </row>
    <row r="28" spans="1:45" ht="35.700000000000003" customHeight="1" x14ac:dyDescent="0.45">
      <c r="A28" s="142"/>
      <c r="B28" s="188"/>
      <c r="C28" s="135"/>
      <c r="D28" s="135"/>
      <c r="E28" s="59"/>
      <c r="F28" s="59"/>
      <c r="G28" s="59"/>
      <c r="H28" s="60"/>
      <c r="I28" s="60"/>
      <c r="J28" s="60"/>
      <c r="K28" s="61" t="str">
        <f t="shared" si="7"/>
        <v xml:space="preserve">     </v>
      </c>
      <c r="L28" s="58"/>
      <c r="M28" s="58"/>
      <c r="N28" s="58"/>
      <c r="O28" s="58"/>
      <c r="P28" s="58"/>
      <c r="Q28" s="58"/>
      <c r="R28" s="58"/>
      <c r="S28" s="31" t="str">
        <f t="shared" ref="S28:S29" si="56">IF(AND(T28&gt;=0,T28&lt;=85),"Débil",
IF(AND(T28&gt;=86,T28&lt;=95),"Moderado",
IF(AND(T28&gt;=96,T28&lt;=100),"Fuerte","")))</f>
        <v/>
      </c>
      <c r="T28" s="3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31" t="str">
        <f t="shared" ref="U28:U29" si="57">IF(OR(T28="",T28="Finalice la valoración del control para emitir su calificación"),"",IF(T28&lt;96,"Debe establecer un plan de acción en la hoja No. 7, que permita tener un control bien diseñado.","No debe establecer un plan de acción para mejorar el diseño del control."))</f>
        <v/>
      </c>
      <c r="V28" s="34"/>
      <c r="W28" s="31" t="str">
        <f t="shared" ref="W28:W29" si="58">IFERROR(IF(OR(S28="",MID(V28,1,SEARCH(" =",V28:V28,1)-1)=""),"",
IF(AND(S28="Fuerte",MID(V28,1,SEARCH(" =",V28:V28,1)-1)="Fuerte"),"Fuerte",
IF(AND(S28="Moderado",MID(V28,1,SEARCH(" =",V28:V28,1)-1)="Moderado"),"Moderado",
IF(OR(S28="Débil",MID(V28,1,SEARCH(" =",V28:V28,1)-1)="Débil"),"Débil",
IF(OR(S28="Fuerte",MID(V28,1,SEARCH(" =",V28:V28,1)-1)="Moderado"),"Moderado",
IF(OR(S28="Moderado",MID(V28,1,SEARCH(" =",V28:V28,1)-1)="Fuerte"),"Moderado","")))))),"")</f>
        <v/>
      </c>
      <c r="X28" s="183"/>
      <c r="Y28" s="183"/>
      <c r="Z28" s="186"/>
      <c r="AA28" s="106"/>
      <c r="AB28" s="192"/>
      <c r="AC28" s="195"/>
      <c r="AD28" s="8"/>
      <c r="AE28" s="8"/>
      <c r="AF28" s="8"/>
      <c r="AG28" s="8"/>
      <c r="AH28" s="8"/>
      <c r="AI28" s="8"/>
      <c r="AJ28" s="8"/>
      <c r="AK28" s="8"/>
      <c r="AL28" s="8"/>
      <c r="AM28" s="8"/>
      <c r="AN28" s="8"/>
      <c r="AO28" s="8"/>
      <c r="AP28" s="8"/>
      <c r="AQ28" s="8"/>
      <c r="AR28" s="8"/>
      <c r="AS28" s="8"/>
    </row>
    <row r="29" spans="1:45" ht="35.700000000000003" customHeight="1" x14ac:dyDescent="0.45">
      <c r="A29" s="142"/>
      <c r="B29" s="188"/>
      <c r="C29" s="135"/>
      <c r="D29" s="135"/>
      <c r="E29" s="59"/>
      <c r="F29" s="59"/>
      <c r="G29" s="59"/>
      <c r="H29" s="60"/>
      <c r="I29" s="60"/>
      <c r="J29" s="60"/>
      <c r="K29" s="61" t="str">
        <f t="shared" si="7"/>
        <v xml:space="preserve">     </v>
      </c>
      <c r="L29" s="58"/>
      <c r="M29" s="58"/>
      <c r="N29" s="58"/>
      <c r="O29" s="58"/>
      <c r="P29" s="58"/>
      <c r="Q29" s="58"/>
      <c r="R29" s="58"/>
      <c r="S29" s="31" t="str">
        <f t="shared" si="56"/>
        <v/>
      </c>
      <c r="T29" s="3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31" t="str">
        <f t="shared" si="57"/>
        <v/>
      </c>
      <c r="V29" s="34"/>
      <c r="W29" s="31" t="str">
        <f t="shared" si="58"/>
        <v/>
      </c>
      <c r="X29" s="184"/>
      <c r="Y29" s="184"/>
      <c r="Z29" s="187"/>
      <c r="AA29" s="107"/>
      <c r="AB29" s="193"/>
      <c r="AC29" s="196"/>
      <c r="AD29" s="8"/>
      <c r="AE29" s="8"/>
      <c r="AF29" s="8"/>
      <c r="AG29" s="8"/>
      <c r="AH29" s="8"/>
      <c r="AI29" s="8"/>
      <c r="AJ29" s="8"/>
      <c r="AK29" s="8"/>
      <c r="AL29" s="8"/>
      <c r="AM29" s="8"/>
      <c r="AN29" s="8"/>
      <c r="AO29" s="8"/>
      <c r="AP29" s="8"/>
      <c r="AQ29" s="8"/>
      <c r="AR29" s="8"/>
      <c r="AS29" s="8"/>
    </row>
    <row r="30" spans="1:45" ht="35.700000000000003" customHeight="1" x14ac:dyDescent="0.45">
      <c r="A30" s="142">
        <v>8</v>
      </c>
      <c r="B30" s="18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No aplica</v>
      </c>
      <c r="C30" s="13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No aplica</v>
      </c>
      <c r="D30" s="13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No aplica</v>
      </c>
      <c r="E30" s="59"/>
      <c r="F30" s="59"/>
      <c r="G30" s="59"/>
      <c r="H30" s="60"/>
      <c r="I30" s="60"/>
      <c r="J30" s="60"/>
      <c r="K30" s="61" t="str">
        <f t="shared" si="7"/>
        <v xml:space="preserve">     </v>
      </c>
      <c r="L30" s="58"/>
      <c r="M30" s="58"/>
      <c r="N30" s="58"/>
      <c r="O30" s="58"/>
      <c r="P30" s="58"/>
      <c r="Q30" s="58"/>
      <c r="R30" s="58"/>
      <c r="S30" s="31" t="str">
        <f t="shared" ref="S30" si="59">IF(AND(T30&gt;=0,T30&lt;=85),"Débil",
IF(AND(T30&gt;=86,T30&lt;=95),"Moderado",
IF(AND(T30&gt;=96,T30&lt;=100),"Fuerte","")))</f>
        <v/>
      </c>
      <c r="T30" s="3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31" t="str">
        <f t="shared" ref="U30" si="60">IF(OR(T30="",T30="Finalice la valoración del control para emitir su calificación"),"",IF(T30&lt;96,"Debe establecer un plan de acción en la hoja No. 7, que permita tener un control bien diseñado.","No debe establecer un plan de acción para mejorar el diseño del control."))</f>
        <v/>
      </c>
      <c r="V30" s="34"/>
      <c r="W30" s="31" t="str">
        <f t="shared" ref="W30" si="61">IFERROR(IF(OR(S30="",MID(V30,1,SEARCH(" =",V30:V30,1)-1)=""),"",
IF(AND(S30="Fuerte",MID(V30,1,SEARCH(" =",V30:V30,1)-1)="Fuerte"),"Fuerte",
IF(AND(S30="Moderado",MID(V30,1,SEARCH(" =",V30:V30,1)-1)="Moderado"),"Moderado",
IF(OR(S30="Débil",MID(V30,1,SEARCH(" =",V30:V30,1)-1)="Débil"),"Débil",
IF(OR(S30="Fuerte",MID(V30,1,SEARCH(" =",V30:V30,1)-1)="Moderado"),"Moderado",
IF(OR(S30="Moderado",MID(V30,1,SEARCH(" =",V30:V30,1)-1)="Fuerte"),"Moderado","")))))),"")</f>
        <v/>
      </c>
      <c r="X30" s="182" t="str">
        <f t="shared" ref="X30" si="62">IF(AND(T30="",T31="",T32=""),"",AVERAGE(T30:T32))</f>
        <v/>
      </c>
      <c r="Y30" s="182" t="str">
        <f t="shared" ref="Y30" si="63">IF(X30="","",
IF(X30=100,"Fuerte",
IF(X30&lt;50,"Débil",
IF(OR(X30&gt;=50,X30&lt;100),"Moderado",""))))</f>
        <v/>
      </c>
      <c r="Z30" s="185" t="str">
        <f t="shared" ref="Z30" si="64">IF(Y30="","",IF(Y30="Fuerte","NO","SI"))</f>
        <v/>
      </c>
      <c r="AA30" s="105"/>
      <c r="AB30" s="191" t="str">
        <f t="shared" ref="AB30" si="65">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94"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8"/>
      <c r="AE30" s="8"/>
      <c r="AF30" s="8"/>
      <c r="AG30" s="8"/>
      <c r="AH30" s="8"/>
      <c r="AI30" s="8"/>
      <c r="AJ30" s="8"/>
      <c r="AK30" s="8"/>
      <c r="AL30" s="8"/>
      <c r="AM30" s="8"/>
      <c r="AN30" s="8"/>
      <c r="AO30" s="8"/>
      <c r="AP30" s="8"/>
      <c r="AQ30" s="8"/>
      <c r="AR30" s="8"/>
      <c r="AS30" s="8"/>
    </row>
    <row r="31" spans="1:45" ht="35.700000000000003" customHeight="1" x14ac:dyDescent="0.45">
      <c r="A31" s="142"/>
      <c r="B31" s="188"/>
      <c r="C31" s="135"/>
      <c r="D31" s="135"/>
      <c r="E31" s="59"/>
      <c r="F31" s="59"/>
      <c r="G31" s="59"/>
      <c r="H31" s="60"/>
      <c r="I31" s="60"/>
      <c r="J31" s="60"/>
      <c r="K31" s="61" t="str">
        <f t="shared" si="7"/>
        <v xml:space="preserve">     </v>
      </c>
      <c r="L31" s="58"/>
      <c r="M31" s="58"/>
      <c r="N31" s="58"/>
      <c r="O31" s="58"/>
      <c r="P31" s="58"/>
      <c r="Q31" s="58"/>
      <c r="R31" s="58"/>
      <c r="S31" s="31" t="str">
        <f t="shared" ref="S31:S32" si="66">IF(AND(T31&gt;=0,T31&lt;=85),"Débil",
IF(AND(T31&gt;=86,T31&lt;=95),"Moderado",
IF(AND(T31&gt;=96,T31&lt;=100),"Fuerte","")))</f>
        <v/>
      </c>
      <c r="T31" s="3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31" t="str">
        <f t="shared" ref="U31:U32" si="67">IF(OR(T31="",T31="Finalice la valoración del control para emitir su calificación"),"",IF(T31&lt;96,"Debe establecer un plan de acción en la hoja No. 7, que permita tener un control bien diseñado.","No debe establecer un plan de acción para mejorar el diseño del control."))</f>
        <v/>
      </c>
      <c r="V31" s="34"/>
      <c r="W31" s="31" t="str">
        <f t="shared" ref="W31:W32" si="68">IFERROR(IF(OR(S31="",MID(V31,1,SEARCH(" =",V31:V31,1)-1)=""),"",
IF(AND(S31="Fuerte",MID(V31,1,SEARCH(" =",V31:V31,1)-1)="Fuerte"),"Fuerte",
IF(AND(S31="Moderado",MID(V31,1,SEARCH(" =",V31:V31,1)-1)="Moderado"),"Moderado",
IF(OR(S31="Débil",MID(V31,1,SEARCH(" =",V31:V31,1)-1)="Débil"),"Débil",
IF(OR(S31="Fuerte",MID(V31,1,SEARCH(" =",V31:V31,1)-1)="Moderado"),"Moderado",
IF(OR(S31="Moderado",MID(V31,1,SEARCH(" =",V31:V31,1)-1)="Fuerte"),"Moderado","")))))),"")</f>
        <v/>
      </c>
      <c r="X31" s="183"/>
      <c r="Y31" s="183"/>
      <c r="Z31" s="186"/>
      <c r="AA31" s="106"/>
      <c r="AB31" s="192"/>
      <c r="AC31" s="195"/>
      <c r="AD31" s="8"/>
      <c r="AE31" s="8"/>
      <c r="AF31" s="8"/>
      <c r="AG31" s="8"/>
      <c r="AH31" s="8"/>
      <c r="AI31" s="8"/>
      <c r="AJ31" s="8"/>
      <c r="AK31" s="8"/>
      <c r="AL31" s="8"/>
      <c r="AM31" s="8"/>
      <c r="AN31" s="8"/>
      <c r="AO31" s="8"/>
      <c r="AP31" s="8"/>
      <c r="AQ31" s="8"/>
      <c r="AR31" s="8"/>
      <c r="AS31" s="8"/>
    </row>
    <row r="32" spans="1:45" ht="35.700000000000003" customHeight="1" x14ac:dyDescent="0.45">
      <c r="A32" s="142"/>
      <c r="B32" s="188"/>
      <c r="C32" s="135"/>
      <c r="D32" s="135"/>
      <c r="E32" s="59"/>
      <c r="F32" s="59"/>
      <c r="G32" s="59"/>
      <c r="H32" s="60"/>
      <c r="I32" s="60"/>
      <c r="J32" s="60"/>
      <c r="K32" s="61" t="str">
        <f t="shared" si="7"/>
        <v xml:space="preserve">     </v>
      </c>
      <c r="L32" s="58"/>
      <c r="M32" s="58"/>
      <c r="N32" s="58"/>
      <c r="O32" s="58"/>
      <c r="P32" s="58"/>
      <c r="Q32" s="58"/>
      <c r="R32" s="58"/>
      <c r="S32" s="31" t="str">
        <f t="shared" si="66"/>
        <v/>
      </c>
      <c r="T32" s="3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31" t="str">
        <f t="shared" si="67"/>
        <v/>
      </c>
      <c r="V32" s="34"/>
      <c r="W32" s="31" t="str">
        <f t="shared" si="68"/>
        <v/>
      </c>
      <c r="X32" s="184"/>
      <c r="Y32" s="184"/>
      <c r="Z32" s="187"/>
      <c r="AA32" s="107"/>
      <c r="AB32" s="193"/>
      <c r="AC32" s="196"/>
      <c r="AD32" s="8"/>
      <c r="AE32" s="8"/>
      <c r="AF32" s="8"/>
      <c r="AG32" s="8"/>
      <c r="AH32" s="8"/>
      <c r="AI32" s="8"/>
      <c r="AJ32" s="8"/>
      <c r="AK32" s="8"/>
      <c r="AL32" s="8"/>
      <c r="AM32" s="8"/>
      <c r="AN32" s="8"/>
      <c r="AO32" s="8"/>
      <c r="AP32" s="8"/>
      <c r="AQ32" s="8"/>
      <c r="AR32" s="8"/>
      <c r="AS32" s="8"/>
    </row>
    <row r="33" spans="1:45" ht="35.700000000000003" customHeight="1" x14ac:dyDescent="0.45">
      <c r="A33" s="142">
        <v>9</v>
      </c>
      <c r="B33" s="18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No aplica</v>
      </c>
      <c r="C33" s="13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No aplica</v>
      </c>
      <c r="D33" s="13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No aplica</v>
      </c>
      <c r="E33" s="59"/>
      <c r="F33" s="59"/>
      <c r="G33" s="59"/>
      <c r="H33" s="60"/>
      <c r="I33" s="60"/>
      <c r="J33" s="60"/>
      <c r="K33" s="61" t="str">
        <f t="shared" si="7"/>
        <v xml:space="preserve">     </v>
      </c>
      <c r="L33" s="58"/>
      <c r="M33" s="58"/>
      <c r="N33" s="58"/>
      <c r="O33" s="58"/>
      <c r="P33" s="58"/>
      <c r="Q33" s="58"/>
      <c r="R33" s="58"/>
      <c r="S33" s="31" t="str">
        <f t="shared" ref="S33" si="69">IF(AND(T33&gt;=0,T33&lt;=85),"Débil",
IF(AND(T33&gt;=86,T33&lt;=95),"Moderado",
IF(AND(T33&gt;=96,T33&lt;=100),"Fuerte","")))</f>
        <v/>
      </c>
      <c r="T33" s="3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31" t="str">
        <f t="shared" ref="U33" si="70">IF(OR(T33="",T33="Finalice la valoración del control para emitir su calificación"),"",IF(T33&lt;96,"Debe establecer un plan de acción en la hoja No. 7, que permita tener un control bien diseñado.","No debe establecer un plan de acción para mejorar el diseño del control."))</f>
        <v/>
      </c>
      <c r="V33" s="34"/>
      <c r="W33" s="31" t="str">
        <f t="shared" ref="W33" si="71">IFERROR(IF(OR(S33="",MID(V33,1,SEARCH(" =",V33:V33,1)-1)=""),"",
IF(AND(S33="Fuerte",MID(V33,1,SEARCH(" =",V33:V33,1)-1)="Fuerte"),"Fuerte",
IF(AND(S33="Moderado",MID(V33,1,SEARCH(" =",V33:V33,1)-1)="Moderado"),"Moderado",
IF(OR(S33="Débil",MID(V33,1,SEARCH(" =",V33:V33,1)-1)="Débil"),"Débil",
IF(OR(S33="Fuerte",MID(V33,1,SEARCH(" =",V33:V33,1)-1)="Moderado"),"Moderado",
IF(OR(S33="Moderado",MID(V33,1,SEARCH(" =",V33:V33,1)-1)="Fuerte"),"Moderado","")))))),"")</f>
        <v/>
      </c>
      <c r="X33" s="182" t="str">
        <f t="shared" ref="X33" si="72">IF(AND(T33="",T34="",T35=""),"",AVERAGE(T33:T35))</f>
        <v/>
      </c>
      <c r="Y33" s="182" t="str">
        <f t="shared" ref="Y33" si="73">IF(X33="","",
IF(X33=100,"Fuerte",
IF(X33&lt;50,"Débil",
IF(OR(X33&gt;=50,X33&lt;100),"Moderado",""))))</f>
        <v/>
      </c>
      <c r="Z33" s="185" t="str">
        <f t="shared" ref="Z33" si="74">IF(Y33="","",IF(Y33="Fuerte","NO","SI"))</f>
        <v/>
      </c>
      <c r="AA33" s="105"/>
      <c r="AB33" s="191" t="str">
        <f t="shared" ref="AB33" si="75">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94"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8"/>
      <c r="AE33" s="8"/>
      <c r="AF33" s="8"/>
      <c r="AG33" s="8"/>
      <c r="AH33" s="8"/>
      <c r="AI33" s="8"/>
      <c r="AJ33" s="8"/>
      <c r="AK33" s="8"/>
      <c r="AL33" s="8"/>
      <c r="AM33" s="8"/>
      <c r="AN33" s="8"/>
      <c r="AO33" s="8"/>
      <c r="AP33" s="8"/>
      <c r="AQ33" s="8"/>
      <c r="AR33" s="8"/>
      <c r="AS33" s="8"/>
    </row>
    <row r="34" spans="1:45" ht="35.700000000000003" customHeight="1" x14ac:dyDescent="0.45">
      <c r="A34" s="142"/>
      <c r="B34" s="188"/>
      <c r="C34" s="135"/>
      <c r="D34" s="135"/>
      <c r="E34" s="59"/>
      <c r="F34" s="59"/>
      <c r="G34" s="59"/>
      <c r="H34" s="60"/>
      <c r="I34" s="60"/>
      <c r="J34" s="60"/>
      <c r="K34" s="61" t="str">
        <f t="shared" si="7"/>
        <v xml:space="preserve">     </v>
      </c>
      <c r="L34" s="58"/>
      <c r="M34" s="58"/>
      <c r="N34" s="58"/>
      <c r="O34" s="58"/>
      <c r="P34" s="58"/>
      <c r="Q34" s="58"/>
      <c r="R34" s="58"/>
      <c r="S34" s="31" t="str">
        <f t="shared" ref="S34:S35" si="76">IF(AND(T34&gt;=0,T34&lt;=85),"Débil",
IF(AND(T34&gt;=86,T34&lt;=95),"Moderado",
IF(AND(T34&gt;=96,T34&lt;=100),"Fuerte","")))</f>
        <v/>
      </c>
      <c r="T34" s="3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31" t="str">
        <f t="shared" ref="U34:U35" si="77">IF(OR(T34="",T34="Finalice la valoración del control para emitir su calificación"),"",IF(T34&lt;96,"Debe establecer un plan de acción en la hoja No. 7, que permita tener un control bien diseñado.","No debe establecer un plan de acción para mejorar el diseño del control."))</f>
        <v/>
      </c>
      <c r="V34" s="34"/>
      <c r="W34" s="31" t="str">
        <f t="shared" ref="W34:W35" si="78">IFERROR(IF(OR(S34="",MID(V34,1,SEARCH(" =",V34:V34,1)-1)=""),"",
IF(AND(S34="Fuerte",MID(V34,1,SEARCH(" =",V34:V34,1)-1)="Fuerte"),"Fuerte",
IF(AND(S34="Moderado",MID(V34,1,SEARCH(" =",V34:V34,1)-1)="Moderado"),"Moderado",
IF(OR(S34="Débil",MID(V34,1,SEARCH(" =",V34:V34,1)-1)="Débil"),"Débil",
IF(OR(S34="Fuerte",MID(V34,1,SEARCH(" =",V34:V34,1)-1)="Moderado"),"Moderado",
IF(OR(S34="Moderado",MID(V34,1,SEARCH(" =",V34:V34,1)-1)="Fuerte"),"Moderado","")))))),"")</f>
        <v/>
      </c>
      <c r="X34" s="183"/>
      <c r="Y34" s="183"/>
      <c r="Z34" s="186"/>
      <c r="AA34" s="106"/>
      <c r="AB34" s="192"/>
      <c r="AC34" s="195"/>
      <c r="AD34" s="8"/>
      <c r="AE34" s="8"/>
      <c r="AF34" s="8"/>
      <c r="AG34" s="8"/>
      <c r="AH34" s="8"/>
      <c r="AI34" s="8"/>
      <c r="AJ34" s="8"/>
      <c r="AK34" s="8"/>
      <c r="AL34" s="8"/>
      <c r="AM34" s="8"/>
      <c r="AN34" s="8"/>
      <c r="AO34" s="8"/>
      <c r="AP34" s="8"/>
      <c r="AQ34" s="8"/>
      <c r="AR34" s="8"/>
      <c r="AS34" s="8"/>
    </row>
    <row r="35" spans="1:45" ht="35.700000000000003" customHeight="1" x14ac:dyDescent="0.45">
      <c r="A35" s="142"/>
      <c r="B35" s="188"/>
      <c r="C35" s="135"/>
      <c r="D35" s="135"/>
      <c r="E35" s="59"/>
      <c r="F35" s="59"/>
      <c r="G35" s="59"/>
      <c r="H35" s="60"/>
      <c r="I35" s="60"/>
      <c r="J35" s="60"/>
      <c r="K35" s="61" t="str">
        <f t="shared" si="7"/>
        <v xml:space="preserve">     </v>
      </c>
      <c r="L35" s="58"/>
      <c r="M35" s="58"/>
      <c r="N35" s="58"/>
      <c r="O35" s="58"/>
      <c r="P35" s="58"/>
      <c r="Q35" s="58"/>
      <c r="R35" s="58"/>
      <c r="S35" s="31" t="str">
        <f t="shared" si="76"/>
        <v/>
      </c>
      <c r="T35" s="3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31" t="str">
        <f t="shared" si="77"/>
        <v/>
      </c>
      <c r="V35" s="34"/>
      <c r="W35" s="31" t="str">
        <f t="shared" si="78"/>
        <v/>
      </c>
      <c r="X35" s="184"/>
      <c r="Y35" s="184"/>
      <c r="Z35" s="187"/>
      <c r="AA35" s="107"/>
      <c r="AB35" s="193"/>
      <c r="AC35" s="196"/>
      <c r="AD35" s="8"/>
      <c r="AE35" s="8"/>
      <c r="AF35" s="8"/>
      <c r="AG35" s="8"/>
      <c r="AH35" s="8"/>
      <c r="AI35" s="8"/>
      <c r="AJ35" s="8"/>
      <c r="AK35" s="8"/>
      <c r="AL35" s="8"/>
      <c r="AM35" s="8"/>
      <c r="AN35" s="8"/>
      <c r="AO35" s="8"/>
      <c r="AP35" s="8"/>
      <c r="AQ35" s="8"/>
      <c r="AR35" s="8"/>
      <c r="AS35" s="8"/>
    </row>
    <row r="36" spans="1:45" ht="35.700000000000003" customHeight="1" x14ac:dyDescent="0.45">
      <c r="A36" s="142">
        <v>10</v>
      </c>
      <c r="B36" s="18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3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3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59"/>
      <c r="F36" s="59"/>
      <c r="G36" s="59"/>
      <c r="H36" s="60"/>
      <c r="I36" s="60"/>
      <c r="J36" s="60"/>
      <c r="K36" s="61" t="str">
        <f t="shared" si="7"/>
        <v xml:space="preserve">     </v>
      </c>
      <c r="L36" s="58"/>
      <c r="M36" s="58"/>
      <c r="N36" s="58"/>
      <c r="O36" s="58"/>
      <c r="P36" s="58"/>
      <c r="Q36" s="58"/>
      <c r="R36" s="58"/>
      <c r="S36" s="31" t="str">
        <f t="shared" ref="S36" si="79">IF(AND(T36&gt;=0,T36&lt;=85),"Débil",
IF(AND(T36&gt;=86,T36&lt;=95),"Moderado",
IF(AND(T36&gt;=96,T36&lt;=100),"Fuerte","")))</f>
        <v/>
      </c>
      <c r="T36" s="3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31" t="str">
        <f t="shared" ref="U36" si="80">IF(OR(T36="",T36="Finalice la valoración del control para emitir su calificación"),"",IF(T36&lt;96,"Debe establecer un plan de acción en la hoja No. 7, que permita tener un control bien diseñado.","No debe establecer un plan de acción para mejorar el diseño del control."))</f>
        <v/>
      </c>
      <c r="V36" s="34"/>
      <c r="W36" s="31" t="str">
        <f t="shared" ref="W36" si="81">IFERROR(IF(OR(S36="",MID(V36,1,SEARCH(" =",V36:V36,1)-1)=""),"",
IF(AND(S36="Fuerte",MID(V36,1,SEARCH(" =",V36:V36,1)-1)="Fuerte"),"Fuerte",
IF(AND(S36="Moderado",MID(V36,1,SEARCH(" =",V36:V36,1)-1)="Moderado"),"Moderado",
IF(OR(S36="Débil",MID(V36,1,SEARCH(" =",V36:V36,1)-1)="Débil"),"Débil",
IF(OR(S36="Fuerte",MID(V36,1,SEARCH(" =",V36:V36,1)-1)="Moderado"),"Moderado",
IF(OR(S36="Moderado",MID(V36,1,SEARCH(" =",V36:V36,1)-1)="Fuerte"),"Moderado","")))))),"")</f>
        <v/>
      </c>
      <c r="X36" s="182" t="str">
        <f t="shared" ref="X36" si="82">IF(AND(T36="",T37="",T38=""),"",AVERAGE(T36:T38))</f>
        <v/>
      </c>
      <c r="Y36" s="182" t="str">
        <f t="shared" ref="Y36" si="83">IF(X36="","",
IF(X36=100,"Fuerte",
IF(X36&lt;50,"Débil",
IF(OR(X36&gt;=50,X36&lt;100),"Moderado",""))))</f>
        <v/>
      </c>
      <c r="Z36" s="185" t="str">
        <f t="shared" ref="Z36" si="84">IF(Y36="","",IF(Y36="Fuerte","NO","SI"))</f>
        <v/>
      </c>
      <c r="AA36" s="105"/>
      <c r="AB36" s="191" t="str">
        <f t="shared" ref="AB36" si="85">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94"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8"/>
      <c r="AE36" s="8"/>
      <c r="AF36" s="8"/>
      <c r="AG36" s="8"/>
      <c r="AH36" s="8"/>
      <c r="AI36" s="8"/>
      <c r="AJ36" s="8"/>
      <c r="AK36" s="8"/>
      <c r="AL36" s="8"/>
      <c r="AM36" s="8"/>
      <c r="AN36" s="8"/>
      <c r="AO36" s="8"/>
      <c r="AP36" s="8"/>
      <c r="AQ36" s="8"/>
      <c r="AR36" s="8"/>
      <c r="AS36" s="8"/>
    </row>
    <row r="37" spans="1:45" ht="35.700000000000003" customHeight="1" x14ac:dyDescent="0.45">
      <c r="A37" s="142"/>
      <c r="B37" s="188"/>
      <c r="C37" s="135"/>
      <c r="D37" s="135"/>
      <c r="E37" s="59"/>
      <c r="F37" s="59"/>
      <c r="G37" s="59"/>
      <c r="H37" s="60"/>
      <c r="I37" s="60"/>
      <c r="J37" s="60"/>
      <c r="K37" s="61" t="str">
        <f t="shared" si="7"/>
        <v xml:space="preserve">     </v>
      </c>
      <c r="L37" s="58"/>
      <c r="M37" s="58"/>
      <c r="N37" s="58"/>
      <c r="O37" s="58"/>
      <c r="P37" s="58"/>
      <c r="Q37" s="58"/>
      <c r="R37" s="58"/>
      <c r="S37" s="31" t="str">
        <f t="shared" ref="S37:S38" si="86">IF(AND(T37&gt;=0,T37&lt;=85),"Débil",
IF(AND(T37&gt;=86,T37&lt;=95),"Moderado",
IF(AND(T37&gt;=96,T37&lt;=100),"Fuerte","")))</f>
        <v/>
      </c>
      <c r="T37" s="3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31" t="str">
        <f t="shared" ref="U37:U38" si="87">IF(OR(T37="",T37="Finalice la valoración del control para emitir su calificación"),"",IF(T37&lt;96,"Debe establecer un plan de acción en la hoja No. 7, que permita tener un control bien diseñado.","No debe establecer un plan de acción para mejorar el diseño del control."))</f>
        <v/>
      </c>
      <c r="V37" s="34"/>
      <c r="W37" s="31" t="str">
        <f t="shared" ref="W37:W38" si="88">IFERROR(IF(OR(S37="",MID(V37,1,SEARCH(" =",V37:V37,1)-1)=""),"",
IF(AND(S37="Fuerte",MID(V37,1,SEARCH(" =",V37:V37,1)-1)="Fuerte"),"Fuerte",
IF(AND(S37="Moderado",MID(V37,1,SEARCH(" =",V37:V37,1)-1)="Moderado"),"Moderado",
IF(OR(S37="Débil",MID(V37,1,SEARCH(" =",V37:V37,1)-1)="Débil"),"Débil",
IF(OR(S37="Fuerte",MID(V37,1,SEARCH(" =",V37:V37,1)-1)="Moderado"),"Moderado",
IF(OR(S37="Moderado",MID(V37,1,SEARCH(" =",V37:V37,1)-1)="Fuerte"),"Moderado","")))))),"")</f>
        <v/>
      </c>
      <c r="X37" s="183"/>
      <c r="Y37" s="183"/>
      <c r="Z37" s="186"/>
      <c r="AA37" s="106"/>
      <c r="AB37" s="192"/>
      <c r="AC37" s="195"/>
    </row>
    <row r="38" spans="1:45" ht="35.700000000000003" customHeight="1" x14ac:dyDescent="0.45">
      <c r="A38" s="142"/>
      <c r="B38" s="188"/>
      <c r="C38" s="135"/>
      <c r="D38" s="135"/>
      <c r="E38" s="59"/>
      <c r="F38" s="59"/>
      <c r="G38" s="59"/>
      <c r="H38" s="60"/>
      <c r="I38" s="60"/>
      <c r="J38" s="60"/>
      <c r="K38" s="61" t="str">
        <f t="shared" si="7"/>
        <v xml:space="preserve">     </v>
      </c>
      <c r="L38" s="58"/>
      <c r="M38" s="58"/>
      <c r="N38" s="58"/>
      <c r="O38" s="58"/>
      <c r="P38" s="58"/>
      <c r="Q38" s="58"/>
      <c r="R38" s="58"/>
      <c r="S38" s="31" t="str">
        <f t="shared" si="86"/>
        <v/>
      </c>
      <c r="T38" s="3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31" t="str">
        <f t="shared" si="87"/>
        <v/>
      </c>
      <c r="V38" s="34"/>
      <c r="W38" s="31" t="str">
        <f t="shared" si="88"/>
        <v/>
      </c>
      <c r="X38" s="184"/>
      <c r="Y38" s="184"/>
      <c r="Z38" s="187"/>
      <c r="AA38" s="107"/>
      <c r="AB38" s="193"/>
      <c r="AC38" s="196"/>
    </row>
    <row r="39" spans="1:45" ht="35.700000000000003" customHeight="1" x14ac:dyDescent="0.45">
      <c r="A39" s="142">
        <v>11</v>
      </c>
      <c r="B39" s="18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3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3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59"/>
      <c r="F39" s="59"/>
      <c r="G39" s="59"/>
      <c r="H39" s="60"/>
      <c r="I39" s="60"/>
      <c r="J39" s="60"/>
      <c r="K39" s="61" t="str">
        <f t="shared" si="7"/>
        <v xml:space="preserve">     </v>
      </c>
      <c r="L39" s="58"/>
      <c r="M39" s="58"/>
      <c r="N39" s="58"/>
      <c r="O39" s="58"/>
      <c r="P39" s="58"/>
      <c r="Q39" s="58"/>
      <c r="R39" s="58"/>
      <c r="S39" s="31" t="str">
        <f t="shared" ref="S39" si="89">IF(AND(T39&gt;=0,T39&lt;=85),"Débil",
IF(AND(T39&gt;=86,T39&lt;=95),"Moderado",
IF(AND(T39&gt;=96,T39&lt;=100),"Fuerte","")))</f>
        <v/>
      </c>
      <c r="T39" s="3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31" t="str">
        <f t="shared" ref="U39" si="90">IF(OR(T39="",T39="Finalice la valoración del control para emitir su calificación"),"",IF(T39&lt;96,"Debe establecer un plan de acción en la hoja No. 7, que permita tener un control bien diseñado.","No debe establecer un plan de acción para mejorar el diseño del control."))</f>
        <v/>
      </c>
      <c r="V39" s="34"/>
      <c r="W39" s="31" t="str">
        <f t="shared" ref="W39" si="91">IFERROR(IF(OR(S39="",MID(V39,1,SEARCH(" =",V39:V39,1)-1)=""),"",
IF(AND(S39="Fuerte",MID(V39,1,SEARCH(" =",V39:V39,1)-1)="Fuerte"),"Fuerte",
IF(AND(S39="Moderado",MID(V39,1,SEARCH(" =",V39:V39,1)-1)="Moderado"),"Moderado",
IF(OR(S39="Débil",MID(V39,1,SEARCH(" =",V39:V39,1)-1)="Débil"),"Débil",
IF(OR(S39="Fuerte",MID(V39,1,SEARCH(" =",V39:V39,1)-1)="Moderado"),"Moderado",
IF(OR(S39="Moderado",MID(V39,1,SEARCH(" =",V39:V39,1)-1)="Fuerte"),"Moderado","")))))),"")</f>
        <v/>
      </c>
      <c r="X39" s="182" t="str">
        <f t="shared" ref="X39" si="92">IF(AND(T39="",T40="",T41=""),"",AVERAGE(T39:T41))</f>
        <v/>
      </c>
      <c r="Y39" s="182" t="str">
        <f t="shared" ref="Y39" si="93">IF(X39="","",
IF(X39=100,"Fuerte",
IF(X39&lt;50,"Débil",
IF(OR(X39&gt;=50,X39&lt;100),"Moderado",""))))</f>
        <v/>
      </c>
      <c r="Z39" s="185" t="str">
        <f t="shared" ref="Z39" si="94">IF(Y39="","",IF(Y39="Fuerte","NO","SI"))</f>
        <v/>
      </c>
      <c r="AA39" s="105"/>
      <c r="AB39" s="191" t="str">
        <f t="shared" ref="AB39" si="95">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94"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8"/>
      <c r="AE39" s="8"/>
      <c r="AF39" s="8"/>
      <c r="AG39" s="8"/>
      <c r="AH39" s="8"/>
      <c r="AI39" s="8"/>
      <c r="AJ39" s="8"/>
      <c r="AK39" s="8"/>
      <c r="AL39" s="8"/>
      <c r="AM39" s="8"/>
      <c r="AN39" s="8"/>
      <c r="AO39" s="8"/>
      <c r="AP39" s="8"/>
      <c r="AQ39" s="8"/>
      <c r="AR39" s="8"/>
      <c r="AS39" s="8"/>
    </row>
    <row r="40" spans="1:45" ht="35.700000000000003" customHeight="1" x14ac:dyDescent="0.45">
      <c r="A40" s="142"/>
      <c r="B40" s="188"/>
      <c r="C40" s="135"/>
      <c r="D40" s="135"/>
      <c r="E40" s="59"/>
      <c r="F40" s="59"/>
      <c r="G40" s="59"/>
      <c r="H40" s="60"/>
      <c r="I40" s="60"/>
      <c r="J40" s="60"/>
      <c r="K40" s="61" t="str">
        <f t="shared" si="7"/>
        <v xml:space="preserve">     </v>
      </c>
      <c r="L40" s="58"/>
      <c r="M40" s="58"/>
      <c r="N40" s="58"/>
      <c r="O40" s="58"/>
      <c r="P40" s="58"/>
      <c r="Q40" s="58"/>
      <c r="R40" s="58"/>
      <c r="S40" s="31" t="str">
        <f t="shared" ref="S40:S41" si="96">IF(AND(T40&gt;=0,T40&lt;=85),"Débil",
IF(AND(T40&gt;=86,T40&lt;=95),"Moderado",
IF(AND(T40&gt;=96,T40&lt;=100),"Fuerte","")))</f>
        <v/>
      </c>
      <c r="T40" s="3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31" t="str">
        <f t="shared" ref="U40:U41" si="97">IF(OR(T40="",T40="Finalice la valoración del control para emitir su calificación"),"",IF(T40&lt;96,"Debe establecer un plan de acción en la hoja No. 7, que permita tener un control bien diseñado.","No debe establecer un plan de acción para mejorar el diseño del control."))</f>
        <v/>
      </c>
      <c r="V40" s="34"/>
      <c r="W40" s="31" t="str">
        <f t="shared" ref="W40:W41" si="98">IFERROR(IF(OR(S40="",MID(V40,1,SEARCH(" =",V40:V40,1)-1)=""),"",
IF(AND(S40="Fuerte",MID(V40,1,SEARCH(" =",V40:V40,1)-1)="Fuerte"),"Fuerte",
IF(AND(S40="Moderado",MID(V40,1,SEARCH(" =",V40:V40,1)-1)="Moderado"),"Moderado",
IF(OR(S40="Débil",MID(V40,1,SEARCH(" =",V40:V40,1)-1)="Débil"),"Débil",
IF(OR(S40="Fuerte",MID(V40,1,SEARCH(" =",V40:V40,1)-1)="Moderado"),"Moderado",
IF(OR(S40="Moderado",MID(V40,1,SEARCH(" =",V40:V40,1)-1)="Fuerte"),"Moderado","")))))),"")</f>
        <v/>
      </c>
      <c r="X40" s="183"/>
      <c r="Y40" s="183"/>
      <c r="Z40" s="186"/>
      <c r="AA40" s="106"/>
      <c r="AB40" s="192"/>
      <c r="AC40" s="195"/>
    </row>
    <row r="41" spans="1:45" ht="35.700000000000003" customHeight="1" x14ac:dyDescent="0.45">
      <c r="A41" s="142"/>
      <c r="B41" s="188"/>
      <c r="C41" s="135"/>
      <c r="D41" s="135"/>
      <c r="E41" s="59"/>
      <c r="F41" s="59"/>
      <c r="G41" s="59"/>
      <c r="H41" s="60"/>
      <c r="I41" s="60"/>
      <c r="J41" s="60"/>
      <c r="K41" s="61" t="str">
        <f t="shared" si="7"/>
        <v xml:space="preserve">     </v>
      </c>
      <c r="L41" s="58"/>
      <c r="M41" s="58"/>
      <c r="N41" s="58"/>
      <c r="O41" s="58"/>
      <c r="P41" s="58"/>
      <c r="Q41" s="58"/>
      <c r="R41" s="58"/>
      <c r="S41" s="31" t="str">
        <f t="shared" si="96"/>
        <v/>
      </c>
      <c r="T41" s="3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31" t="str">
        <f t="shared" si="97"/>
        <v/>
      </c>
      <c r="V41" s="34"/>
      <c r="W41" s="31" t="str">
        <f t="shared" si="98"/>
        <v/>
      </c>
      <c r="X41" s="184"/>
      <c r="Y41" s="184"/>
      <c r="Z41" s="187"/>
      <c r="AA41" s="107"/>
      <c r="AB41" s="193"/>
      <c r="AC41" s="196"/>
    </row>
    <row r="42" spans="1:45" ht="35.700000000000003" customHeight="1" x14ac:dyDescent="0.45">
      <c r="A42" s="142">
        <v>12</v>
      </c>
      <c r="B42" s="18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3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3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59"/>
      <c r="F42" s="59"/>
      <c r="G42" s="59"/>
      <c r="H42" s="60"/>
      <c r="I42" s="60"/>
      <c r="J42" s="60"/>
      <c r="K42" s="61" t="str">
        <f t="shared" si="7"/>
        <v xml:space="preserve">     </v>
      </c>
      <c r="L42" s="58"/>
      <c r="M42" s="58"/>
      <c r="N42" s="58"/>
      <c r="O42" s="58"/>
      <c r="P42" s="58"/>
      <c r="Q42" s="58"/>
      <c r="R42" s="58"/>
      <c r="S42" s="31" t="str">
        <f t="shared" ref="S42" si="99">IF(AND(T42&gt;=0,T42&lt;=85),"Débil",
IF(AND(T42&gt;=86,T42&lt;=95),"Moderado",
IF(AND(T42&gt;=96,T42&lt;=100),"Fuerte","")))</f>
        <v/>
      </c>
      <c r="T42" s="3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31" t="str">
        <f t="shared" ref="U42" si="100">IF(OR(T42="",T42="Finalice la valoración del control para emitir su calificación"),"",IF(T42&lt;96,"Debe establecer un plan de acción en la hoja No. 7, que permita tener un control bien diseñado.","No debe establecer un plan de acción para mejorar el diseño del control."))</f>
        <v/>
      </c>
      <c r="V42" s="34"/>
      <c r="W42" s="31" t="str">
        <f t="shared" ref="W42" si="101">IFERROR(IF(OR(S42="",MID(V42,1,SEARCH(" =",V42:V42,1)-1)=""),"",
IF(AND(S42="Fuerte",MID(V42,1,SEARCH(" =",V42:V42,1)-1)="Fuerte"),"Fuerte",
IF(AND(S42="Moderado",MID(V42,1,SEARCH(" =",V42:V42,1)-1)="Moderado"),"Moderado",
IF(OR(S42="Débil",MID(V42,1,SEARCH(" =",V42:V42,1)-1)="Débil"),"Débil",
IF(OR(S42="Fuerte",MID(V42,1,SEARCH(" =",V42:V42,1)-1)="Moderado"),"Moderado",
IF(OR(S42="Moderado",MID(V42,1,SEARCH(" =",V42:V42,1)-1)="Fuerte"),"Moderado","")))))),"")</f>
        <v/>
      </c>
      <c r="X42" s="182" t="str">
        <f t="shared" ref="X42" si="102">IF(AND(T42="",T43="",T44=""),"",AVERAGE(T42:T44))</f>
        <v/>
      </c>
      <c r="Y42" s="182" t="str">
        <f t="shared" ref="Y42" si="103">IF(X42="","",
IF(X42=100,"Fuerte",
IF(X42&lt;50,"Débil",
IF(OR(X42&gt;=50,X42&lt;100),"Moderado",""))))</f>
        <v/>
      </c>
      <c r="Z42" s="185" t="str">
        <f t="shared" ref="Z42" si="104">IF(Y42="","",IF(Y42="Fuerte","NO","SI"))</f>
        <v/>
      </c>
      <c r="AA42" s="105"/>
      <c r="AB42" s="191" t="str">
        <f t="shared" ref="AB42" si="105">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94"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8"/>
      <c r="AE42" s="8"/>
      <c r="AF42" s="8"/>
      <c r="AG42" s="8"/>
      <c r="AH42" s="8"/>
      <c r="AI42" s="8"/>
      <c r="AJ42" s="8"/>
      <c r="AK42" s="8"/>
      <c r="AL42" s="8"/>
      <c r="AM42" s="8"/>
      <c r="AN42" s="8"/>
      <c r="AO42" s="8"/>
      <c r="AP42" s="8"/>
      <c r="AQ42" s="8"/>
      <c r="AR42" s="8"/>
      <c r="AS42" s="8"/>
    </row>
    <row r="43" spans="1:45" ht="35.700000000000003" customHeight="1" x14ac:dyDescent="0.45">
      <c r="A43" s="142"/>
      <c r="B43" s="188"/>
      <c r="C43" s="135"/>
      <c r="D43" s="135"/>
      <c r="E43" s="59"/>
      <c r="F43" s="59"/>
      <c r="G43" s="59"/>
      <c r="H43" s="60"/>
      <c r="I43" s="60"/>
      <c r="J43" s="60"/>
      <c r="K43" s="61" t="str">
        <f t="shared" si="7"/>
        <v xml:space="preserve">     </v>
      </c>
      <c r="L43" s="58"/>
      <c r="M43" s="58"/>
      <c r="N43" s="58"/>
      <c r="O43" s="58"/>
      <c r="P43" s="58"/>
      <c r="Q43" s="58"/>
      <c r="R43" s="58"/>
      <c r="S43" s="31" t="str">
        <f t="shared" ref="S43:S44" si="106">IF(AND(T43&gt;=0,T43&lt;=85),"Débil",
IF(AND(T43&gt;=86,T43&lt;=95),"Moderado",
IF(AND(T43&gt;=96,T43&lt;=100),"Fuerte","")))</f>
        <v/>
      </c>
      <c r="T43" s="3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31" t="str">
        <f t="shared" ref="U43:U44" si="107">IF(OR(T43="",T43="Finalice la valoración del control para emitir su calificación"),"",IF(T43&lt;96,"Debe establecer un plan de acción en la hoja No. 7, que permita tener un control bien diseñado.","No debe establecer un plan de acción para mejorar el diseño del control."))</f>
        <v/>
      </c>
      <c r="V43" s="34"/>
      <c r="W43" s="31" t="str">
        <f t="shared" ref="W43:W44" si="108">IFERROR(IF(OR(S43="",MID(V43,1,SEARCH(" =",V43:V43,1)-1)=""),"",
IF(AND(S43="Fuerte",MID(V43,1,SEARCH(" =",V43:V43,1)-1)="Fuerte"),"Fuerte",
IF(AND(S43="Moderado",MID(V43,1,SEARCH(" =",V43:V43,1)-1)="Moderado"),"Moderado",
IF(OR(S43="Débil",MID(V43,1,SEARCH(" =",V43:V43,1)-1)="Débil"),"Débil",
IF(OR(S43="Fuerte",MID(V43,1,SEARCH(" =",V43:V43,1)-1)="Moderado"),"Moderado",
IF(OR(S43="Moderado",MID(V43,1,SEARCH(" =",V43:V43,1)-1)="Fuerte"),"Moderado","")))))),"")</f>
        <v/>
      </c>
      <c r="X43" s="183"/>
      <c r="Y43" s="183"/>
      <c r="Z43" s="186"/>
      <c r="AA43" s="106"/>
      <c r="AB43" s="192"/>
      <c r="AC43" s="195"/>
    </row>
    <row r="44" spans="1:45" ht="35.700000000000003" customHeight="1" x14ac:dyDescent="0.45">
      <c r="A44" s="142"/>
      <c r="B44" s="188"/>
      <c r="C44" s="135"/>
      <c r="D44" s="135"/>
      <c r="E44" s="59"/>
      <c r="F44" s="59"/>
      <c r="G44" s="59"/>
      <c r="H44" s="60"/>
      <c r="I44" s="60"/>
      <c r="J44" s="60"/>
      <c r="K44" s="61" t="str">
        <f t="shared" si="7"/>
        <v xml:space="preserve">     </v>
      </c>
      <c r="L44" s="58"/>
      <c r="M44" s="58"/>
      <c r="N44" s="58"/>
      <c r="O44" s="58"/>
      <c r="P44" s="58"/>
      <c r="Q44" s="58"/>
      <c r="R44" s="58"/>
      <c r="S44" s="31" t="str">
        <f t="shared" si="106"/>
        <v/>
      </c>
      <c r="T44" s="3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31" t="str">
        <f t="shared" si="107"/>
        <v/>
      </c>
      <c r="V44" s="34"/>
      <c r="W44" s="31" t="str">
        <f t="shared" si="108"/>
        <v/>
      </c>
      <c r="X44" s="184"/>
      <c r="Y44" s="184"/>
      <c r="Z44" s="187"/>
      <c r="AA44" s="107"/>
      <c r="AB44" s="193"/>
      <c r="AC44" s="196"/>
    </row>
    <row r="45" spans="1:45" ht="35.700000000000003" customHeight="1" x14ac:dyDescent="0.45">
      <c r="A45" s="142">
        <v>13</v>
      </c>
      <c r="B45" s="18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3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3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59"/>
      <c r="F45" s="59"/>
      <c r="G45" s="59"/>
      <c r="H45" s="60"/>
      <c r="I45" s="60"/>
      <c r="J45" s="60"/>
      <c r="K45" s="61" t="str">
        <f t="shared" si="7"/>
        <v xml:space="preserve">     </v>
      </c>
      <c r="L45" s="58"/>
      <c r="M45" s="58"/>
      <c r="N45" s="58"/>
      <c r="O45" s="58"/>
      <c r="P45" s="58"/>
      <c r="Q45" s="58"/>
      <c r="R45" s="58"/>
      <c r="S45" s="31" t="str">
        <f t="shared" ref="S45" si="109">IF(AND(T45&gt;=0,T45&lt;=85),"Débil",
IF(AND(T45&gt;=86,T45&lt;=95),"Moderado",
IF(AND(T45&gt;=96,T45&lt;=100),"Fuerte","")))</f>
        <v/>
      </c>
      <c r="T45" s="3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31" t="str">
        <f t="shared" ref="U45" si="110">IF(OR(T45="",T45="Finalice la valoración del control para emitir su calificación"),"",IF(T45&lt;96,"Debe establecer un plan de acción en la hoja No. 7, que permita tener un control bien diseñado.","No debe establecer un plan de acción para mejorar el diseño del control."))</f>
        <v/>
      </c>
      <c r="V45" s="34"/>
      <c r="W45" s="31" t="str">
        <f t="shared" ref="W45" si="111">IFERROR(IF(OR(S45="",MID(V45,1,SEARCH(" =",V45:V45,1)-1)=""),"",
IF(AND(S45="Fuerte",MID(V45,1,SEARCH(" =",V45:V45,1)-1)="Fuerte"),"Fuerte",
IF(AND(S45="Moderado",MID(V45,1,SEARCH(" =",V45:V45,1)-1)="Moderado"),"Moderado",
IF(OR(S45="Débil",MID(V45,1,SEARCH(" =",V45:V45,1)-1)="Débil"),"Débil",
IF(OR(S45="Fuerte",MID(V45,1,SEARCH(" =",V45:V45,1)-1)="Moderado"),"Moderado",
IF(OR(S45="Moderado",MID(V45,1,SEARCH(" =",V45:V45,1)-1)="Fuerte"),"Moderado","")))))),"")</f>
        <v/>
      </c>
      <c r="X45" s="182" t="str">
        <f t="shared" ref="X45" si="112">IF(AND(T45="",T46="",T47=""),"",AVERAGE(T45:T47))</f>
        <v/>
      </c>
      <c r="Y45" s="182" t="str">
        <f t="shared" ref="Y45" si="113">IF(X45="","",
IF(X45=100,"Fuerte",
IF(X45&lt;50,"Débil",
IF(OR(X45&gt;=50,X45&lt;100),"Moderado",""))))</f>
        <v/>
      </c>
      <c r="Z45" s="185" t="str">
        <f t="shared" ref="Z45" si="114">IF(Y45="","",IF(Y45="Fuerte","NO","SI"))</f>
        <v/>
      </c>
      <c r="AA45" s="105"/>
      <c r="AB45" s="191" t="str">
        <f t="shared" ref="AB45" si="115">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94"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8"/>
      <c r="AE45" s="8"/>
      <c r="AF45" s="8"/>
      <c r="AG45" s="8"/>
      <c r="AH45" s="8"/>
      <c r="AI45" s="8"/>
      <c r="AJ45" s="8"/>
      <c r="AK45" s="8"/>
      <c r="AL45" s="8"/>
      <c r="AM45" s="8"/>
      <c r="AN45" s="8"/>
      <c r="AO45" s="8"/>
      <c r="AP45" s="8"/>
      <c r="AQ45" s="8"/>
      <c r="AR45" s="8"/>
      <c r="AS45" s="8"/>
    </row>
    <row r="46" spans="1:45" ht="35.700000000000003" customHeight="1" x14ac:dyDescent="0.45">
      <c r="A46" s="142"/>
      <c r="B46" s="188"/>
      <c r="C46" s="135"/>
      <c r="D46" s="135"/>
      <c r="E46" s="59"/>
      <c r="F46" s="59"/>
      <c r="G46" s="59"/>
      <c r="H46" s="60"/>
      <c r="I46" s="60"/>
      <c r="J46" s="60"/>
      <c r="K46" s="61" t="str">
        <f t="shared" si="7"/>
        <v xml:space="preserve">     </v>
      </c>
      <c r="L46" s="58"/>
      <c r="M46" s="58"/>
      <c r="N46" s="58"/>
      <c r="O46" s="58"/>
      <c r="P46" s="58"/>
      <c r="Q46" s="58"/>
      <c r="R46" s="58"/>
      <c r="S46" s="31" t="str">
        <f t="shared" ref="S46:S47" si="116">IF(AND(T46&gt;=0,T46&lt;=85),"Débil",
IF(AND(T46&gt;=86,T46&lt;=95),"Moderado",
IF(AND(T46&gt;=96,T46&lt;=100),"Fuerte","")))</f>
        <v/>
      </c>
      <c r="T46" s="3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31" t="str">
        <f t="shared" ref="U46:U47" si="117">IF(OR(T46="",T46="Finalice la valoración del control para emitir su calificación"),"",IF(T46&lt;96,"Debe establecer un plan de acción en la hoja No. 7, que permita tener un control bien diseñado.","No debe establecer un plan de acción para mejorar el diseño del control."))</f>
        <v/>
      </c>
      <c r="V46" s="34"/>
      <c r="W46" s="31" t="str">
        <f t="shared" ref="W46:W47" si="118">IFERROR(IF(OR(S46="",MID(V46,1,SEARCH(" =",V46:V46,1)-1)=""),"",
IF(AND(S46="Fuerte",MID(V46,1,SEARCH(" =",V46:V46,1)-1)="Fuerte"),"Fuerte",
IF(AND(S46="Moderado",MID(V46,1,SEARCH(" =",V46:V46,1)-1)="Moderado"),"Moderado",
IF(OR(S46="Débil",MID(V46,1,SEARCH(" =",V46:V46,1)-1)="Débil"),"Débil",
IF(OR(S46="Fuerte",MID(V46,1,SEARCH(" =",V46:V46,1)-1)="Moderado"),"Moderado",
IF(OR(S46="Moderado",MID(V46,1,SEARCH(" =",V46:V46,1)-1)="Fuerte"),"Moderado","")))))),"")</f>
        <v/>
      </c>
      <c r="X46" s="183"/>
      <c r="Y46" s="183"/>
      <c r="Z46" s="186"/>
      <c r="AA46" s="106"/>
      <c r="AB46" s="192"/>
      <c r="AC46" s="195"/>
    </row>
    <row r="47" spans="1:45" ht="35.700000000000003" customHeight="1" x14ac:dyDescent="0.45">
      <c r="A47" s="142"/>
      <c r="B47" s="188"/>
      <c r="C47" s="135"/>
      <c r="D47" s="135"/>
      <c r="E47" s="59"/>
      <c r="F47" s="59"/>
      <c r="G47" s="59"/>
      <c r="H47" s="60"/>
      <c r="I47" s="60"/>
      <c r="J47" s="60"/>
      <c r="K47" s="61" t="str">
        <f t="shared" si="7"/>
        <v xml:space="preserve">     </v>
      </c>
      <c r="L47" s="58"/>
      <c r="M47" s="58"/>
      <c r="N47" s="58"/>
      <c r="O47" s="58"/>
      <c r="P47" s="58"/>
      <c r="Q47" s="58"/>
      <c r="R47" s="58"/>
      <c r="S47" s="31" t="str">
        <f t="shared" si="116"/>
        <v/>
      </c>
      <c r="T47" s="3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31" t="str">
        <f t="shared" si="117"/>
        <v/>
      </c>
      <c r="V47" s="34"/>
      <c r="W47" s="31" t="str">
        <f t="shared" si="118"/>
        <v/>
      </c>
      <c r="X47" s="184"/>
      <c r="Y47" s="184"/>
      <c r="Z47" s="187"/>
      <c r="AA47" s="107"/>
      <c r="AB47" s="193"/>
      <c r="AC47" s="196"/>
    </row>
    <row r="48" spans="1:45" ht="35.700000000000003" customHeight="1" x14ac:dyDescent="0.45">
      <c r="A48" s="142">
        <v>14</v>
      </c>
      <c r="B48" s="18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3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3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59"/>
      <c r="F48" s="59"/>
      <c r="G48" s="59"/>
      <c r="H48" s="60"/>
      <c r="I48" s="60"/>
      <c r="J48" s="60"/>
      <c r="K48" s="61" t="str">
        <f t="shared" si="7"/>
        <v xml:space="preserve">     </v>
      </c>
      <c r="L48" s="58"/>
      <c r="M48" s="58"/>
      <c r="N48" s="58"/>
      <c r="O48" s="58"/>
      <c r="P48" s="58"/>
      <c r="Q48" s="58"/>
      <c r="R48" s="58"/>
      <c r="S48" s="31" t="str">
        <f t="shared" ref="S48" si="119">IF(AND(T48&gt;=0,T48&lt;=85),"Débil",
IF(AND(T48&gt;=86,T48&lt;=95),"Moderado",
IF(AND(T48&gt;=96,T48&lt;=100),"Fuerte","")))</f>
        <v/>
      </c>
      <c r="T48" s="3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31" t="str">
        <f t="shared" ref="U48" si="120">IF(OR(T48="",T48="Finalice la valoración del control para emitir su calificación"),"",IF(T48&lt;96,"Debe establecer un plan de acción en la hoja No. 7, que permita tener un control bien diseñado.","No debe establecer un plan de acción para mejorar el diseño del control."))</f>
        <v/>
      </c>
      <c r="V48" s="34"/>
      <c r="W48" s="31" t="str">
        <f t="shared" ref="W48" si="121">IFERROR(IF(OR(S48="",MID(V48,1,SEARCH(" =",V48:V48,1)-1)=""),"",
IF(AND(S48="Fuerte",MID(V48,1,SEARCH(" =",V48:V48,1)-1)="Fuerte"),"Fuerte",
IF(AND(S48="Moderado",MID(V48,1,SEARCH(" =",V48:V48,1)-1)="Moderado"),"Moderado",
IF(OR(S48="Débil",MID(V48,1,SEARCH(" =",V48:V48,1)-1)="Débil"),"Débil",
IF(OR(S48="Fuerte",MID(V48,1,SEARCH(" =",V48:V48,1)-1)="Moderado"),"Moderado",
IF(OR(S48="Moderado",MID(V48,1,SEARCH(" =",V48:V48,1)-1)="Fuerte"),"Moderado","")))))),"")</f>
        <v/>
      </c>
      <c r="X48" s="182" t="str">
        <f t="shared" ref="X48" si="122">IF(AND(T48="",T49="",T50=""),"",AVERAGE(T48:T50))</f>
        <v/>
      </c>
      <c r="Y48" s="182" t="str">
        <f t="shared" ref="Y48" si="123">IF(X48="","",
IF(X48=100,"Fuerte",
IF(X48&lt;50,"Débil",
IF(OR(X48&gt;=50,X48&lt;100),"Moderado",""))))</f>
        <v/>
      </c>
      <c r="Z48" s="185" t="str">
        <f t="shared" ref="Z48" si="124">IF(Y48="","",IF(Y48="Fuerte","NO","SI"))</f>
        <v/>
      </c>
      <c r="AA48" s="105"/>
      <c r="AB48" s="191" t="str">
        <f t="shared" ref="AB48" si="125">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94"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8"/>
      <c r="AE48" s="8"/>
      <c r="AF48" s="8"/>
      <c r="AG48" s="8"/>
      <c r="AH48" s="8"/>
      <c r="AI48" s="8"/>
      <c r="AJ48" s="8"/>
      <c r="AK48" s="8"/>
      <c r="AL48" s="8"/>
      <c r="AM48" s="8"/>
      <c r="AN48" s="8"/>
      <c r="AO48" s="8"/>
      <c r="AP48" s="8"/>
      <c r="AQ48" s="8"/>
      <c r="AR48" s="8"/>
      <c r="AS48" s="8"/>
    </row>
    <row r="49" spans="1:45" ht="35.700000000000003" customHeight="1" x14ac:dyDescent="0.45">
      <c r="A49" s="142"/>
      <c r="B49" s="188"/>
      <c r="C49" s="135"/>
      <c r="D49" s="135"/>
      <c r="E49" s="59"/>
      <c r="F49" s="59"/>
      <c r="G49" s="59"/>
      <c r="H49" s="60"/>
      <c r="I49" s="60"/>
      <c r="J49" s="60"/>
      <c r="K49" s="61" t="str">
        <f t="shared" si="7"/>
        <v xml:space="preserve">     </v>
      </c>
      <c r="L49" s="58"/>
      <c r="M49" s="58"/>
      <c r="N49" s="58"/>
      <c r="O49" s="58"/>
      <c r="P49" s="58"/>
      <c r="Q49" s="58"/>
      <c r="R49" s="58"/>
      <c r="S49" s="31" t="str">
        <f t="shared" ref="S49:S50" si="126">IF(AND(T49&gt;=0,T49&lt;=85),"Débil",
IF(AND(T49&gt;=86,T49&lt;=95),"Moderado",
IF(AND(T49&gt;=96,T49&lt;=100),"Fuerte","")))</f>
        <v/>
      </c>
      <c r="T49" s="3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31" t="str">
        <f t="shared" ref="U49:U50" si="127">IF(OR(T49="",T49="Finalice la valoración del control para emitir su calificación"),"",IF(T49&lt;96,"Debe establecer un plan de acción en la hoja No. 7, que permita tener un control bien diseñado.","No debe establecer un plan de acción para mejorar el diseño del control."))</f>
        <v/>
      </c>
      <c r="V49" s="34"/>
      <c r="W49" s="31" t="str">
        <f t="shared" ref="W49:W50" si="128">IFERROR(IF(OR(S49="",MID(V49,1,SEARCH(" =",V49:V49,1)-1)=""),"",
IF(AND(S49="Fuerte",MID(V49,1,SEARCH(" =",V49:V49,1)-1)="Fuerte"),"Fuerte",
IF(AND(S49="Moderado",MID(V49,1,SEARCH(" =",V49:V49,1)-1)="Moderado"),"Moderado",
IF(OR(S49="Débil",MID(V49,1,SEARCH(" =",V49:V49,1)-1)="Débil"),"Débil",
IF(OR(S49="Fuerte",MID(V49,1,SEARCH(" =",V49:V49,1)-1)="Moderado"),"Moderado",
IF(OR(S49="Moderado",MID(V49,1,SEARCH(" =",V49:V49,1)-1)="Fuerte"),"Moderado","")))))),"")</f>
        <v/>
      </c>
      <c r="X49" s="183"/>
      <c r="Y49" s="183"/>
      <c r="Z49" s="186"/>
      <c r="AA49" s="106"/>
      <c r="AB49" s="192"/>
      <c r="AC49" s="195"/>
    </row>
    <row r="50" spans="1:45" ht="35.700000000000003" customHeight="1" x14ac:dyDescent="0.45">
      <c r="A50" s="142"/>
      <c r="B50" s="188"/>
      <c r="C50" s="135"/>
      <c r="D50" s="135"/>
      <c r="E50" s="59"/>
      <c r="F50" s="59"/>
      <c r="G50" s="59"/>
      <c r="H50" s="60"/>
      <c r="I50" s="60"/>
      <c r="J50" s="60"/>
      <c r="K50" s="61" t="str">
        <f t="shared" si="7"/>
        <v xml:space="preserve">     </v>
      </c>
      <c r="L50" s="58"/>
      <c r="M50" s="58"/>
      <c r="N50" s="58"/>
      <c r="O50" s="58"/>
      <c r="P50" s="58"/>
      <c r="Q50" s="58"/>
      <c r="R50" s="58"/>
      <c r="S50" s="31" t="str">
        <f t="shared" si="126"/>
        <v/>
      </c>
      <c r="T50" s="3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31" t="str">
        <f t="shared" si="127"/>
        <v/>
      </c>
      <c r="V50" s="34"/>
      <c r="W50" s="31" t="str">
        <f t="shared" si="128"/>
        <v/>
      </c>
      <c r="X50" s="184"/>
      <c r="Y50" s="184"/>
      <c r="Z50" s="187"/>
      <c r="AA50" s="107"/>
      <c r="AB50" s="193"/>
      <c r="AC50" s="196"/>
    </row>
    <row r="51" spans="1:45" ht="35.700000000000003" customHeight="1" x14ac:dyDescent="0.45">
      <c r="A51" s="142">
        <v>15</v>
      </c>
      <c r="B51" s="18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3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3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59"/>
      <c r="F51" s="59"/>
      <c r="G51" s="59"/>
      <c r="H51" s="60"/>
      <c r="I51" s="60"/>
      <c r="J51" s="60"/>
      <c r="K51" s="61" t="str">
        <f t="shared" si="7"/>
        <v xml:space="preserve">     </v>
      </c>
      <c r="L51" s="58"/>
      <c r="M51" s="58"/>
      <c r="N51" s="58"/>
      <c r="O51" s="58"/>
      <c r="P51" s="58"/>
      <c r="Q51" s="58"/>
      <c r="R51" s="58"/>
      <c r="S51" s="31" t="str">
        <f t="shared" ref="S51" si="129">IF(AND(T51&gt;=0,T51&lt;=85),"Débil",
IF(AND(T51&gt;=86,T51&lt;=95),"Moderado",
IF(AND(T51&gt;=96,T51&lt;=100),"Fuerte","")))</f>
        <v/>
      </c>
      <c r="T51" s="3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31" t="str">
        <f t="shared" ref="U51" si="130">IF(OR(T51="",T51="Finalice la valoración del control para emitir su calificación"),"",IF(T51&lt;96,"Debe establecer un plan de acción en la hoja No. 7, que permita tener un control bien diseñado.","No debe establecer un plan de acción para mejorar el diseño del control."))</f>
        <v/>
      </c>
      <c r="V51" s="34"/>
      <c r="W51" s="31" t="str">
        <f t="shared" ref="W51" si="131">IFERROR(IF(OR(S51="",MID(V51,1,SEARCH(" =",V51:V51,1)-1)=""),"",
IF(AND(S51="Fuerte",MID(V51,1,SEARCH(" =",V51:V51,1)-1)="Fuerte"),"Fuerte",
IF(AND(S51="Moderado",MID(V51,1,SEARCH(" =",V51:V51,1)-1)="Moderado"),"Moderado",
IF(OR(S51="Débil",MID(V51,1,SEARCH(" =",V51:V51,1)-1)="Débil"),"Débil",
IF(OR(S51="Fuerte",MID(V51,1,SEARCH(" =",V51:V51,1)-1)="Moderado"),"Moderado",
IF(OR(S51="Moderado",MID(V51,1,SEARCH(" =",V51:V51,1)-1)="Fuerte"),"Moderado","")))))),"")</f>
        <v/>
      </c>
      <c r="X51" s="182" t="str">
        <f t="shared" ref="X51" si="132">IF(AND(T51="",T52="",T53=""),"",AVERAGE(T51:T53))</f>
        <v/>
      </c>
      <c r="Y51" s="182" t="str">
        <f t="shared" ref="Y51" si="133">IF(X51="","",
IF(X51=100,"Fuerte",
IF(X51&lt;50,"Débil",
IF(OR(X51&gt;=50,X51&lt;100),"Moderado",""))))</f>
        <v/>
      </c>
      <c r="Z51" s="185" t="str">
        <f t="shared" ref="Z51" si="134">IF(Y51="","",IF(Y51="Fuerte","NO","SI"))</f>
        <v/>
      </c>
      <c r="AA51" s="105"/>
      <c r="AB51" s="191" t="str">
        <f t="shared" ref="AB51" si="135">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94"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8"/>
      <c r="AE51" s="8"/>
      <c r="AF51" s="8"/>
      <c r="AG51" s="8"/>
      <c r="AH51" s="8"/>
      <c r="AI51" s="8"/>
      <c r="AJ51" s="8"/>
      <c r="AK51" s="8"/>
      <c r="AL51" s="8"/>
      <c r="AM51" s="8"/>
      <c r="AN51" s="8"/>
      <c r="AO51" s="8"/>
      <c r="AP51" s="8"/>
      <c r="AQ51" s="8"/>
      <c r="AR51" s="8"/>
      <c r="AS51" s="8"/>
    </row>
    <row r="52" spans="1:45" ht="35.700000000000003" customHeight="1" x14ac:dyDescent="0.45">
      <c r="A52" s="142"/>
      <c r="B52" s="188"/>
      <c r="C52" s="135"/>
      <c r="D52" s="135"/>
      <c r="E52" s="59"/>
      <c r="F52" s="59"/>
      <c r="G52" s="59"/>
      <c r="H52" s="60"/>
      <c r="I52" s="60"/>
      <c r="J52" s="60"/>
      <c r="K52" s="61" t="str">
        <f t="shared" si="7"/>
        <v xml:space="preserve">     </v>
      </c>
      <c r="L52" s="58"/>
      <c r="M52" s="58"/>
      <c r="N52" s="58"/>
      <c r="O52" s="58"/>
      <c r="P52" s="58"/>
      <c r="Q52" s="58"/>
      <c r="R52" s="58"/>
      <c r="S52" s="31" t="str">
        <f t="shared" ref="S52:S53" si="136">IF(AND(T52&gt;=0,T52&lt;=85),"Débil",
IF(AND(T52&gt;=86,T52&lt;=95),"Moderado",
IF(AND(T52&gt;=96,T52&lt;=100),"Fuerte","")))</f>
        <v/>
      </c>
      <c r="T52" s="3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31" t="str">
        <f t="shared" ref="U52:U53" si="137">IF(OR(T52="",T52="Finalice la valoración del control para emitir su calificación"),"",IF(T52&lt;96,"Debe establecer un plan de acción en la hoja No. 7, que permita tener un control bien diseñado.","No debe establecer un plan de acción para mejorar el diseño del control."))</f>
        <v/>
      </c>
      <c r="V52" s="34"/>
      <c r="W52" s="31" t="str">
        <f t="shared" ref="W52:W53" si="138">IFERROR(IF(OR(S52="",MID(V52,1,SEARCH(" =",V52:V52,1)-1)=""),"",
IF(AND(S52="Fuerte",MID(V52,1,SEARCH(" =",V52:V52,1)-1)="Fuerte"),"Fuerte",
IF(AND(S52="Moderado",MID(V52,1,SEARCH(" =",V52:V52,1)-1)="Moderado"),"Moderado",
IF(OR(S52="Débil",MID(V52,1,SEARCH(" =",V52:V52,1)-1)="Débil"),"Débil",
IF(OR(S52="Fuerte",MID(V52,1,SEARCH(" =",V52:V52,1)-1)="Moderado"),"Moderado",
IF(OR(S52="Moderado",MID(V52,1,SEARCH(" =",V52:V52,1)-1)="Fuerte"),"Moderado","")))))),"")</f>
        <v/>
      </c>
      <c r="X52" s="183"/>
      <c r="Y52" s="183"/>
      <c r="Z52" s="186"/>
      <c r="AA52" s="106"/>
      <c r="AB52" s="192"/>
      <c r="AC52" s="195"/>
    </row>
    <row r="53" spans="1:45" ht="35.700000000000003" customHeight="1" x14ac:dyDescent="0.45">
      <c r="A53" s="142"/>
      <c r="B53" s="188"/>
      <c r="C53" s="135"/>
      <c r="D53" s="135"/>
      <c r="E53" s="59"/>
      <c r="F53" s="59"/>
      <c r="G53" s="59"/>
      <c r="H53" s="60"/>
      <c r="I53" s="60"/>
      <c r="J53" s="60"/>
      <c r="K53" s="61" t="str">
        <f t="shared" si="7"/>
        <v xml:space="preserve">     </v>
      </c>
      <c r="L53" s="58"/>
      <c r="M53" s="58"/>
      <c r="N53" s="58"/>
      <c r="O53" s="58"/>
      <c r="P53" s="58"/>
      <c r="Q53" s="58"/>
      <c r="R53" s="58"/>
      <c r="S53" s="31" t="str">
        <f t="shared" si="136"/>
        <v/>
      </c>
      <c r="T53" s="3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31" t="str">
        <f t="shared" si="137"/>
        <v/>
      </c>
      <c r="V53" s="34"/>
      <c r="W53" s="31" t="str">
        <f t="shared" si="138"/>
        <v/>
      </c>
      <c r="X53" s="184"/>
      <c r="Y53" s="184"/>
      <c r="Z53" s="187"/>
      <c r="AA53" s="107"/>
      <c r="AB53" s="193"/>
      <c r="AC53" s="196"/>
    </row>
    <row r="54" spans="1:45" ht="35.700000000000003" customHeight="1" x14ac:dyDescent="0.45">
      <c r="A54" s="142">
        <v>16</v>
      </c>
      <c r="B54" s="18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3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3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59"/>
      <c r="F54" s="59"/>
      <c r="G54" s="59"/>
      <c r="H54" s="60"/>
      <c r="I54" s="60"/>
      <c r="J54" s="60"/>
      <c r="K54" s="61" t="str">
        <f t="shared" si="7"/>
        <v xml:space="preserve">     </v>
      </c>
      <c r="L54" s="58"/>
      <c r="M54" s="58"/>
      <c r="N54" s="58"/>
      <c r="O54" s="58"/>
      <c r="P54" s="58"/>
      <c r="Q54" s="58"/>
      <c r="R54" s="58"/>
      <c r="S54" s="31" t="str">
        <f t="shared" ref="S54" si="139">IF(AND(T54&gt;=0,T54&lt;=85),"Débil",
IF(AND(T54&gt;=86,T54&lt;=95),"Moderado",
IF(AND(T54&gt;=96,T54&lt;=100),"Fuerte","")))</f>
        <v/>
      </c>
      <c r="T54" s="3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31" t="str">
        <f t="shared" ref="U54" si="140">IF(OR(T54="",T54="Finalice la valoración del control para emitir su calificación"),"",IF(T54&lt;96,"Debe establecer un plan de acción en la hoja No. 7, que permita tener un control bien diseñado.","No debe establecer un plan de acción para mejorar el diseño del control."))</f>
        <v/>
      </c>
      <c r="V54" s="34"/>
      <c r="W54" s="31" t="str">
        <f t="shared" ref="W54" si="141">IFERROR(IF(OR(S54="",MID(V54,1,SEARCH(" =",V54:V54,1)-1)=""),"",
IF(AND(S54="Fuerte",MID(V54,1,SEARCH(" =",V54:V54,1)-1)="Fuerte"),"Fuerte",
IF(AND(S54="Moderado",MID(V54,1,SEARCH(" =",V54:V54,1)-1)="Moderado"),"Moderado",
IF(OR(S54="Débil",MID(V54,1,SEARCH(" =",V54:V54,1)-1)="Débil"),"Débil",
IF(OR(S54="Fuerte",MID(V54,1,SEARCH(" =",V54:V54,1)-1)="Moderado"),"Moderado",
IF(OR(S54="Moderado",MID(V54,1,SEARCH(" =",V54:V54,1)-1)="Fuerte"),"Moderado","")))))),"")</f>
        <v/>
      </c>
      <c r="X54" s="182" t="str">
        <f t="shared" ref="X54" si="142">IF(AND(T54="",T55="",T56=""),"",AVERAGE(T54:T56))</f>
        <v/>
      </c>
      <c r="Y54" s="182" t="str">
        <f t="shared" ref="Y54" si="143">IF(X54="","",
IF(X54=100,"Fuerte",
IF(X54&lt;50,"Débil",
IF(OR(X54&gt;=50,X54&lt;100),"Moderado",""))))</f>
        <v/>
      </c>
      <c r="Z54" s="185" t="str">
        <f t="shared" ref="Z54" si="144">IF(Y54="","",IF(Y54="Fuerte","NO","SI"))</f>
        <v/>
      </c>
      <c r="AA54" s="105"/>
      <c r="AB54" s="191" t="str">
        <f t="shared" ref="AB54" si="145">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94"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8"/>
      <c r="AE54" s="8"/>
      <c r="AF54" s="8"/>
      <c r="AG54" s="8"/>
      <c r="AH54" s="8"/>
      <c r="AI54" s="8"/>
      <c r="AJ54" s="8"/>
      <c r="AK54" s="8"/>
      <c r="AL54" s="8"/>
      <c r="AM54" s="8"/>
      <c r="AN54" s="8"/>
      <c r="AO54" s="8"/>
      <c r="AP54" s="8"/>
      <c r="AQ54" s="8"/>
      <c r="AR54" s="8"/>
      <c r="AS54" s="8"/>
    </row>
    <row r="55" spans="1:45" ht="35.700000000000003" customHeight="1" x14ac:dyDescent="0.45">
      <c r="A55" s="142"/>
      <c r="B55" s="188"/>
      <c r="C55" s="135"/>
      <c r="D55" s="135"/>
      <c r="E55" s="59"/>
      <c r="F55" s="59"/>
      <c r="G55" s="59"/>
      <c r="H55" s="60"/>
      <c r="I55" s="60"/>
      <c r="J55" s="60"/>
      <c r="K55" s="61" t="str">
        <f t="shared" si="7"/>
        <v xml:space="preserve">     </v>
      </c>
      <c r="L55" s="58"/>
      <c r="M55" s="58"/>
      <c r="N55" s="58"/>
      <c r="O55" s="58"/>
      <c r="P55" s="58"/>
      <c r="Q55" s="58"/>
      <c r="R55" s="58"/>
      <c r="S55" s="31" t="str">
        <f t="shared" ref="S55:S56" si="146">IF(AND(T55&gt;=0,T55&lt;=85),"Débil",
IF(AND(T55&gt;=86,T55&lt;=95),"Moderado",
IF(AND(T55&gt;=96,T55&lt;=100),"Fuerte","")))</f>
        <v/>
      </c>
      <c r="T55" s="3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31" t="str">
        <f t="shared" ref="U55:U56" si="147">IF(OR(T55="",T55="Finalice la valoración del control para emitir su calificación"),"",IF(T55&lt;96,"Debe establecer un plan de acción en la hoja No. 7, que permita tener un control bien diseñado.","No debe establecer un plan de acción para mejorar el diseño del control."))</f>
        <v/>
      </c>
      <c r="V55" s="34"/>
      <c r="W55" s="31" t="str">
        <f t="shared" ref="W55:W56" si="148">IFERROR(IF(OR(S55="",MID(V55,1,SEARCH(" =",V55:V55,1)-1)=""),"",
IF(AND(S55="Fuerte",MID(V55,1,SEARCH(" =",V55:V55,1)-1)="Fuerte"),"Fuerte",
IF(AND(S55="Moderado",MID(V55,1,SEARCH(" =",V55:V55,1)-1)="Moderado"),"Moderado",
IF(OR(S55="Débil",MID(V55,1,SEARCH(" =",V55:V55,1)-1)="Débil"),"Débil",
IF(OR(S55="Fuerte",MID(V55,1,SEARCH(" =",V55:V55,1)-1)="Moderado"),"Moderado",
IF(OR(S55="Moderado",MID(V55,1,SEARCH(" =",V55:V55,1)-1)="Fuerte"),"Moderado","")))))),"")</f>
        <v/>
      </c>
      <c r="X55" s="183"/>
      <c r="Y55" s="183"/>
      <c r="Z55" s="186"/>
      <c r="AA55" s="106"/>
      <c r="AB55" s="192"/>
      <c r="AC55" s="195"/>
    </row>
    <row r="56" spans="1:45" ht="35.700000000000003" customHeight="1" x14ac:dyDescent="0.45">
      <c r="A56" s="142"/>
      <c r="B56" s="188"/>
      <c r="C56" s="135"/>
      <c r="D56" s="135"/>
      <c r="E56" s="59"/>
      <c r="F56" s="59"/>
      <c r="G56" s="59"/>
      <c r="H56" s="60"/>
      <c r="I56" s="60"/>
      <c r="J56" s="60"/>
      <c r="K56" s="61" t="str">
        <f t="shared" si="7"/>
        <v xml:space="preserve">     </v>
      </c>
      <c r="L56" s="58"/>
      <c r="M56" s="58"/>
      <c r="N56" s="58"/>
      <c r="O56" s="58"/>
      <c r="P56" s="58"/>
      <c r="Q56" s="58"/>
      <c r="R56" s="58"/>
      <c r="S56" s="31" t="str">
        <f t="shared" si="146"/>
        <v/>
      </c>
      <c r="T56" s="3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31" t="str">
        <f t="shared" si="147"/>
        <v/>
      </c>
      <c r="V56" s="34"/>
      <c r="W56" s="31" t="str">
        <f t="shared" si="148"/>
        <v/>
      </c>
      <c r="X56" s="184"/>
      <c r="Y56" s="184"/>
      <c r="Z56" s="187"/>
      <c r="AA56" s="107"/>
      <c r="AB56" s="193"/>
      <c r="AC56" s="196"/>
    </row>
    <row r="57" spans="1:45" ht="35.700000000000003" customHeight="1" x14ac:dyDescent="0.45">
      <c r="A57" s="142">
        <v>17</v>
      </c>
      <c r="B57" s="18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3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3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59"/>
      <c r="F57" s="59"/>
      <c r="G57" s="59"/>
      <c r="H57" s="60"/>
      <c r="I57" s="60"/>
      <c r="J57" s="60"/>
      <c r="K57" s="61" t="str">
        <f t="shared" si="7"/>
        <v xml:space="preserve">     </v>
      </c>
      <c r="L57" s="58"/>
      <c r="M57" s="58"/>
      <c r="N57" s="58"/>
      <c r="O57" s="58"/>
      <c r="P57" s="58"/>
      <c r="Q57" s="58"/>
      <c r="R57" s="58"/>
      <c r="S57" s="31" t="str">
        <f t="shared" ref="S57" si="149">IF(AND(T57&gt;=0,T57&lt;=85),"Débil",
IF(AND(T57&gt;=86,T57&lt;=95),"Moderado",
IF(AND(T57&gt;=96,T57&lt;=100),"Fuerte","")))</f>
        <v/>
      </c>
      <c r="T57" s="3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31" t="str">
        <f t="shared" ref="U57" si="150">IF(OR(T57="",T57="Finalice la valoración del control para emitir su calificación"),"",IF(T57&lt;96,"Debe establecer un plan de acción en la hoja No. 7, que permita tener un control bien diseñado.","No debe establecer un plan de acción para mejorar el diseño del control."))</f>
        <v/>
      </c>
      <c r="V57" s="34"/>
      <c r="W57" s="31" t="str">
        <f t="shared" ref="W57" si="151">IFERROR(IF(OR(S57="",MID(V57,1,SEARCH(" =",V57:V57,1)-1)=""),"",
IF(AND(S57="Fuerte",MID(V57,1,SEARCH(" =",V57:V57,1)-1)="Fuerte"),"Fuerte",
IF(AND(S57="Moderado",MID(V57,1,SEARCH(" =",V57:V57,1)-1)="Moderado"),"Moderado",
IF(OR(S57="Débil",MID(V57,1,SEARCH(" =",V57:V57,1)-1)="Débil"),"Débil",
IF(OR(S57="Fuerte",MID(V57,1,SEARCH(" =",V57:V57,1)-1)="Moderado"),"Moderado",
IF(OR(S57="Moderado",MID(V57,1,SEARCH(" =",V57:V57,1)-1)="Fuerte"),"Moderado","")))))),"")</f>
        <v/>
      </c>
      <c r="X57" s="182" t="str">
        <f t="shared" ref="X57" si="152">IF(AND(T57="",T58="",T59=""),"",AVERAGE(T57:T59))</f>
        <v/>
      </c>
      <c r="Y57" s="182" t="str">
        <f t="shared" ref="Y57" si="153">IF(X57="","",
IF(X57=100,"Fuerte",
IF(X57&lt;50,"Débil",
IF(OR(X57&gt;=50,X57&lt;100),"Moderado",""))))</f>
        <v/>
      </c>
      <c r="Z57" s="185" t="str">
        <f t="shared" ref="Z57" si="154">IF(Y57="","",IF(Y57="Fuerte","NO","SI"))</f>
        <v/>
      </c>
      <c r="AA57" s="105"/>
      <c r="AB57" s="191" t="str">
        <f t="shared" ref="AB57" si="155">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94"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8"/>
      <c r="AE57" s="8"/>
      <c r="AF57" s="8"/>
      <c r="AG57" s="8"/>
      <c r="AH57" s="8"/>
      <c r="AI57" s="8"/>
      <c r="AJ57" s="8"/>
      <c r="AK57" s="8"/>
      <c r="AL57" s="8"/>
      <c r="AM57" s="8"/>
      <c r="AN57" s="8"/>
      <c r="AO57" s="8"/>
      <c r="AP57" s="8"/>
      <c r="AQ57" s="8"/>
      <c r="AR57" s="8"/>
      <c r="AS57" s="8"/>
    </row>
    <row r="58" spans="1:45" ht="35.700000000000003" customHeight="1" x14ac:dyDescent="0.45">
      <c r="A58" s="142"/>
      <c r="B58" s="188"/>
      <c r="C58" s="135"/>
      <c r="D58" s="135"/>
      <c r="E58" s="59"/>
      <c r="F58" s="59"/>
      <c r="G58" s="59"/>
      <c r="H58" s="60"/>
      <c r="I58" s="60"/>
      <c r="J58" s="60"/>
      <c r="K58" s="61" t="str">
        <f t="shared" si="7"/>
        <v xml:space="preserve">     </v>
      </c>
      <c r="L58" s="58"/>
      <c r="M58" s="58"/>
      <c r="N58" s="58"/>
      <c r="O58" s="58"/>
      <c r="P58" s="58"/>
      <c r="Q58" s="58"/>
      <c r="R58" s="58"/>
      <c r="S58" s="31" t="str">
        <f t="shared" ref="S58:S59" si="156">IF(AND(T58&gt;=0,T58&lt;=85),"Débil",
IF(AND(T58&gt;=86,T58&lt;=95),"Moderado",
IF(AND(T58&gt;=96,T58&lt;=100),"Fuerte","")))</f>
        <v/>
      </c>
      <c r="T58" s="3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31" t="str">
        <f t="shared" ref="U58:U59" si="157">IF(OR(T58="",T58="Finalice la valoración del control para emitir su calificación"),"",IF(T58&lt;96,"Debe establecer un plan de acción en la hoja No. 7, que permita tener un control bien diseñado.","No debe establecer un plan de acción para mejorar el diseño del control."))</f>
        <v/>
      </c>
      <c r="V58" s="34"/>
      <c r="W58" s="31" t="str">
        <f t="shared" ref="W58:W59" si="158">IFERROR(IF(OR(S58="",MID(V58,1,SEARCH(" =",V58:V58,1)-1)=""),"",
IF(AND(S58="Fuerte",MID(V58,1,SEARCH(" =",V58:V58,1)-1)="Fuerte"),"Fuerte",
IF(AND(S58="Moderado",MID(V58,1,SEARCH(" =",V58:V58,1)-1)="Moderado"),"Moderado",
IF(OR(S58="Débil",MID(V58,1,SEARCH(" =",V58:V58,1)-1)="Débil"),"Débil",
IF(OR(S58="Fuerte",MID(V58,1,SEARCH(" =",V58:V58,1)-1)="Moderado"),"Moderado",
IF(OR(S58="Moderado",MID(V58,1,SEARCH(" =",V58:V58,1)-1)="Fuerte"),"Moderado","")))))),"")</f>
        <v/>
      </c>
      <c r="X58" s="183"/>
      <c r="Y58" s="183"/>
      <c r="Z58" s="186"/>
      <c r="AA58" s="106"/>
      <c r="AB58" s="192"/>
      <c r="AC58" s="195"/>
    </row>
    <row r="59" spans="1:45" ht="35.700000000000003" customHeight="1" x14ac:dyDescent="0.45">
      <c r="A59" s="142"/>
      <c r="B59" s="188"/>
      <c r="C59" s="135"/>
      <c r="D59" s="135"/>
      <c r="E59" s="59"/>
      <c r="F59" s="59"/>
      <c r="G59" s="59"/>
      <c r="H59" s="60"/>
      <c r="I59" s="60"/>
      <c r="J59" s="60"/>
      <c r="K59" s="61" t="str">
        <f t="shared" si="7"/>
        <v xml:space="preserve">     </v>
      </c>
      <c r="L59" s="58"/>
      <c r="M59" s="58"/>
      <c r="N59" s="58"/>
      <c r="O59" s="58"/>
      <c r="P59" s="58"/>
      <c r="Q59" s="58"/>
      <c r="R59" s="58"/>
      <c r="S59" s="31" t="str">
        <f t="shared" si="156"/>
        <v/>
      </c>
      <c r="T59" s="3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31" t="str">
        <f t="shared" si="157"/>
        <v/>
      </c>
      <c r="V59" s="34"/>
      <c r="W59" s="31" t="str">
        <f t="shared" si="158"/>
        <v/>
      </c>
      <c r="X59" s="184"/>
      <c r="Y59" s="184"/>
      <c r="Z59" s="187"/>
      <c r="AA59" s="107"/>
      <c r="AB59" s="193"/>
      <c r="AC59" s="196"/>
    </row>
    <row r="60" spans="1:45" ht="35.700000000000003" customHeight="1" x14ac:dyDescent="0.45">
      <c r="A60" s="142">
        <v>18</v>
      </c>
      <c r="B60" s="18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3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3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59"/>
      <c r="F60" s="59"/>
      <c r="G60" s="59"/>
      <c r="H60" s="60"/>
      <c r="I60" s="60"/>
      <c r="J60" s="60"/>
      <c r="K60" s="61" t="str">
        <f t="shared" si="7"/>
        <v xml:space="preserve">     </v>
      </c>
      <c r="L60" s="58"/>
      <c r="M60" s="58"/>
      <c r="N60" s="58"/>
      <c r="O60" s="58"/>
      <c r="P60" s="58"/>
      <c r="Q60" s="58"/>
      <c r="R60" s="58"/>
      <c r="S60" s="31" t="str">
        <f t="shared" ref="S60" si="159">IF(AND(T60&gt;=0,T60&lt;=85),"Débil",
IF(AND(T60&gt;=86,T60&lt;=95),"Moderado",
IF(AND(T60&gt;=96,T60&lt;=100),"Fuerte","")))</f>
        <v/>
      </c>
      <c r="T60" s="3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31" t="str">
        <f t="shared" ref="U60" si="160">IF(OR(T60="",T60="Finalice la valoración del control para emitir su calificación"),"",IF(T60&lt;96,"Debe establecer un plan de acción en la hoja No. 7, que permita tener un control bien diseñado.","No debe establecer un plan de acción para mejorar el diseño del control."))</f>
        <v/>
      </c>
      <c r="V60" s="34"/>
      <c r="W60" s="31" t="str">
        <f t="shared" ref="W60" si="161">IFERROR(IF(OR(S60="",MID(V60,1,SEARCH(" =",V60:V60,1)-1)=""),"",
IF(AND(S60="Fuerte",MID(V60,1,SEARCH(" =",V60:V60,1)-1)="Fuerte"),"Fuerte",
IF(AND(S60="Moderado",MID(V60,1,SEARCH(" =",V60:V60,1)-1)="Moderado"),"Moderado",
IF(OR(S60="Débil",MID(V60,1,SEARCH(" =",V60:V60,1)-1)="Débil"),"Débil",
IF(OR(S60="Fuerte",MID(V60,1,SEARCH(" =",V60:V60,1)-1)="Moderado"),"Moderado",
IF(OR(S60="Moderado",MID(V60,1,SEARCH(" =",V60:V60,1)-1)="Fuerte"),"Moderado","")))))),"")</f>
        <v/>
      </c>
      <c r="X60" s="182" t="str">
        <f t="shared" ref="X60" si="162">IF(AND(T60="",T61="",T62=""),"",AVERAGE(T60:T62))</f>
        <v/>
      </c>
      <c r="Y60" s="182" t="str">
        <f t="shared" ref="Y60" si="163">IF(X60="","",
IF(X60=100,"Fuerte",
IF(X60&lt;50,"Débil",
IF(OR(X60&gt;=50,X60&lt;100),"Moderado",""))))</f>
        <v/>
      </c>
      <c r="Z60" s="185" t="str">
        <f t="shared" ref="Z60" si="164">IF(Y60="","",IF(Y60="Fuerte","NO","SI"))</f>
        <v/>
      </c>
      <c r="AA60" s="105"/>
      <c r="AB60" s="191" t="str">
        <f t="shared" ref="AB60" si="165">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94"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8"/>
      <c r="AE60" s="8"/>
      <c r="AF60" s="8"/>
      <c r="AG60" s="8"/>
      <c r="AH60" s="8"/>
      <c r="AI60" s="8"/>
      <c r="AJ60" s="8"/>
      <c r="AK60" s="8"/>
      <c r="AL60" s="8"/>
      <c r="AM60" s="8"/>
      <c r="AN60" s="8"/>
      <c r="AO60" s="8"/>
      <c r="AP60" s="8"/>
      <c r="AQ60" s="8"/>
      <c r="AR60" s="8"/>
      <c r="AS60" s="8"/>
    </row>
    <row r="61" spans="1:45" ht="35.700000000000003" customHeight="1" x14ac:dyDescent="0.45">
      <c r="A61" s="142"/>
      <c r="B61" s="188"/>
      <c r="C61" s="135"/>
      <c r="D61" s="135"/>
      <c r="E61" s="59"/>
      <c r="F61" s="59"/>
      <c r="G61" s="59"/>
      <c r="H61" s="60"/>
      <c r="I61" s="60"/>
      <c r="J61" s="60"/>
      <c r="K61" s="61" t="str">
        <f t="shared" si="7"/>
        <v xml:space="preserve">     </v>
      </c>
      <c r="L61" s="58"/>
      <c r="M61" s="58"/>
      <c r="N61" s="58"/>
      <c r="O61" s="58"/>
      <c r="P61" s="58"/>
      <c r="Q61" s="58"/>
      <c r="R61" s="58"/>
      <c r="S61" s="31" t="str">
        <f t="shared" ref="S61:S62" si="166">IF(AND(T61&gt;=0,T61&lt;=85),"Débil",
IF(AND(T61&gt;=86,T61&lt;=95),"Moderado",
IF(AND(T61&gt;=96,T61&lt;=100),"Fuerte","")))</f>
        <v/>
      </c>
      <c r="T61" s="3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31" t="str">
        <f t="shared" ref="U61:U62" si="167">IF(OR(T61="",T61="Finalice la valoración del control para emitir su calificación"),"",IF(T61&lt;96,"Debe establecer un plan de acción en la hoja No. 7, que permita tener un control bien diseñado.","No debe establecer un plan de acción para mejorar el diseño del control."))</f>
        <v/>
      </c>
      <c r="V61" s="34"/>
      <c r="W61" s="31" t="str">
        <f t="shared" ref="W61:W62" si="168">IFERROR(IF(OR(S61="",MID(V61,1,SEARCH(" =",V61:V61,1)-1)=""),"",
IF(AND(S61="Fuerte",MID(V61,1,SEARCH(" =",V61:V61,1)-1)="Fuerte"),"Fuerte",
IF(AND(S61="Moderado",MID(V61,1,SEARCH(" =",V61:V61,1)-1)="Moderado"),"Moderado",
IF(OR(S61="Débil",MID(V61,1,SEARCH(" =",V61:V61,1)-1)="Débil"),"Débil",
IF(OR(S61="Fuerte",MID(V61,1,SEARCH(" =",V61:V61,1)-1)="Moderado"),"Moderado",
IF(OR(S61="Moderado",MID(V61,1,SEARCH(" =",V61:V61,1)-1)="Fuerte"),"Moderado","")))))),"")</f>
        <v/>
      </c>
      <c r="X61" s="183"/>
      <c r="Y61" s="183"/>
      <c r="Z61" s="186"/>
      <c r="AA61" s="106"/>
      <c r="AB61" s="192"/>
      <c r="AC61" s="195"/>
    </row>
    <row r="62" spans="1:45" ht="35.700000000000003" customHeight="1" x14ac:dyDescent="0.45">
      <c r="A62" s="142"/>
      <c r="B62" s="188"/>
      <c r="C62" s="135"/>
      <c r="D62" s="135"/>
      <c r="E62" s="59"/>
      <c r="F62" s="59"/>
      <c r="G62" s="59"/>
      <c r="H62" s="60"/>
      <c r="I62" s="60"/>
      <c r="J62" s="60"/>
      <c r="K62" s="61" t="str">
        <f t="shared" si="7"/>
        <v xml:space="preserve">     </v>
      </c>
      <c r="L62" s="58"/>
      <c r="M62" s="58"/>
      <c r="N62" s="58"/>
      <c r="O62" s="58"/>
      <c r="P62" s="58"/>
      <c r="Q62" s="58"/>
      <c r="R62" s="58"/>
      <c r="S62" s="31" t="str">
        <f t="shared" si="166"/>
        <v/>
      </c>
      <c r="T62" s="3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31" t="str">
        <f t="shared" si="167"/>
        <v/>
      </c>
      <c r="V62" s="34"/>
      <c r="W62" s="31" t="str">
        <f t="shared" si="168"/>
        <v/>
      </c>
      <c r="X62" s="184"/>
      <c r="Y62" s="184"/>
      <c r="Z62" s="187"/>
      <c r="AA62" s="107"/>
      <c r="AB62" s="193"/>
      <c r="AC62" s="196"/>
    </row>
    <row r="63" spans="1:45" ht="35.700000000000003" customHeight="1" x14ac:dyDescent="0.45">
      <c r="A63" s="142">
        <v>19</v>
      </c>
      <c r="B63" s="18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3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3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59"/>
      <c r="F63" s="59"/>
      <c r="G63" s="59"/>
      <c r="H63" s="60"/>
      <c r="I63" s="60"/>
      <c r="J63" s="60"/>
      <c r="K63" s="61" t="str">
        <f t="shared" si="7"/>
        <v xml:space="preserve">     </v>
      </c>
      <c r="L63" s="58"/>
      <c r="M63" s="58"/>
      <c r="N63" s="58"/>
      <c r="O63" s="58"/>
      <c r="P63" s="58"/>
      <c r="Q63" s="58"/>
      <c r="R63" s="58"/>
      <c r="S63" s="31" t="str">
        <f t="shared" ref="S63" si="169">IF(AND(T63&gt;=0,T63&lt;=85),"Débil",
IF(AND(T63&gt;=86,T63&lt;=95),"Moderado",
IF(AND(T63&gt;=96,T63&lt;=100),"Fuerte","")))</f>
        <v/>
      </c>
      <c r="T63" s="3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31" t="str">
        <f t="shared" ref="U63" si="170">IF(OR(T63="",T63="Finalice la valoración del control para emitir su calificación"),"",IF(T63&lt;96,"Debe establecer un plan de acción en la hoja No. 7, que permita tener un control bien diseñado.","No debe establecer un plan de acción para mejorar el diseño del control."))</f>
        <v/>
      </c>
      <c r="V63" s="34"/>
      <c r="W63" s="31" t="str">
        <f t="shared" ref="W63" si="171">IFERROR(IF(OR(S63="",MID(V63,1,SEARCH(" =",V63:V63,1)-1)=""),"",
IF(AND(S63="Fuerte",MID(V63,1,SEARCH(" =",V63:V63,1)-1)="Fuerte"),"Fuerte",
IF(AND(S63="Moderado",MID(V63,1,SEARCH(" =",V63:V63,1)-1)="Moderado"),"Moderado",
IF(OR(S63="Débil",MID(V63,1,SEARCH(" =",V63:V63,1)-1)="Débil"),"Débil",
IF(OR(S63="Fuerte",MID(V63,1,SEARCH(" =",V63:V63,1)-1)="Moderado"),"Moderado",
IF(OR(S63="Moderado",MID(V63,1,SEARCH(" =",V63:V63,1)-1)="Fuerte"),"Moderado","")))))),"")</f>
        <v/>
      </c>
      <c r="X63" s="182" t="str">
        <f t="shared" ref="X63" si="172">IF(AND(T63="",T64="",T65=""),"",AVERAGE(T63:T65))</f>
        <v/>
      </c>
      <c r="Y63" s="182" t="str">
        <f t="shared" ref="Y63" si="173">IF(X63="","",
IF(X63=100,"Fuerte",
IF(X63&lt;50,"Débil",
IF(OR(X63&gt;=50,X63&lt;100),"Moderado",""))))</f>
        <v/>
      </c>
      <c r="Z63" s="185" t="str">
        <f t="shared" ref="Z63" si="174">IF(Y63="","",IF(Y63="Fuerte","NO","SI"))</f>
        <v/>
      </c>
      <c r="AA63" s="105"/>
      <c r="AB63" s="191" t="str">
        <f t="shared" ref="AB63" si="175">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94"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8"/>
      <c r="AE63" s="8"/>
      <c r="AF63" s="8"/>
      <c r="AG63" s="8"/>
      <c r="AH63" s="8"/>
      <c r="AI63" s="8"/>
      <c r="AJ63" s="8"/>
      <c r="AK63" s="8"/>
      <c r="AL63" s="8"/>
      <c r="AM63" s="8"/>
      <c r="AN63" s="8"/>
      <c r="AO63" s="8"/>
      <c r="AP63" s="8"/>
      <c r="AQ63" s="8"/>
      <c r="AR63" s="8"/>
      <c r="AS63" s="8"/>
    </row>
    <row r="64" spans="1:45" ht="35.700000000000003" customHeight="1" x14ac:dyDescent="0.45">
      <c r="A64" s="142"/>
      <c r="B64" s="188"/>
      <c r="C64" s="135"/>
      <c r="D64" s="135"/>
      <c r="E64" s="59"/>
      <c r="F64" s="59"/>
      <c r="G64" s="59"/>
      <c r="H64" s="60"/>
      <c r="I64" s="60"/>
      <c r="J64" s="60"/>
      <c r="K64" s="61" t="str">
        <f t="shared" si="7"/>
        <v xml:space="preserve">     </v>
      </c>
      <c r="L64" s="58"/>
      <c r="M64" s="58"/>
      <c r="N64" s="58"/>
      <c r="O64" s="58"/>
      <c r="P64" s="58"/>
      <c r="Q64" s="58"/>
      <c r="R64" s="58"/>
      <c r="S64" s="31" t="str">
        <f t="shared" ref="S64:S65" si="176">IF(AND(T64&gt;=0,T64&lt;=85),"Débil",
IF(AND(T64&gt;=86,T64&lt;=95),"Moderado",
IF(AND(T64&gt;=96,T64&lt;=100),"Fuerte","")))</f>
        <v/>
      </c>
      <c r="T64" s="3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31" t="str">
        <f t="shared" ref="U64:U65" si="177">IF(OR(T64="",T64="Finalice la valoración del control para emitir su calificación"),"",IF(T64&lt;96,"Debe establecer un plan de acción en la hoja No. 7, que permita tener un control bien diseñado.","No debe establecer un plan de acción para mejorar el diseño del control."))</f>
        <v/>
      </c>
      <c r="V64" s="34"/>
      <c r="W64" s="31" t="str">
        <f t="shared" ref="W64:W65" si="178">IFERROR(IF(OR(S64="",MID(V64,1,SEARCH(" =",V64:V64,1)-1)=""),"",
IF(AND(S64="Fuerte",MID(V64,1,SEARCH(" =",V64:V64,1)-1)="Fuerte"),"Fuerte",
IF(AND(S64="Moderado",MID(V64,1,SEARCH(" =",V64:V64,1)-1)="Moderado"),"Moderado",
IF(OR(S64="Débil",MID(V64,1,SEARCH(" =",V64:V64,1)-1)="Débil"),"Débil",
IF(OR(S64="Fuerte",MID(V64,1,SEARCH(" =",V64:V64,1)-1)="Moderado"),"Moderado",
IF(OR(S64="Moderado",MID(V64,1,SEARCH(" =",V64:V64,1)-1)="Fuerte"),"Moderado","")))))),"")</f>
        <v/>
      </c>
      <c r="X64" s="183"/>
      <c r="Y64" s="183"/>
      <c r="Z64" s="186"/>
      <c r="AA64" s="106"/>
      <c r="AB64" s="192"/>
      <c r="AC64" s="195"/>
    </row>
    <row r="65" spans="1:45" ht="35.700000000000003" customHeight="1" x14ac:dyDescent="0.45">
      <c r="A65" s="142"/>
      <c r="B65" s="188"/>
      <c r="C65" s="135"/>
      <c r="D65" s="135"/>
      <c r="E65" s="59"/>
      <c r="F65" s="59"/>
      <c r="G65" s="59"/>
      <c r="H65" s="60"/>
      <c r="I65" s="60"/>
      <c r="J65" s="60"/>
      <c r="K65" s="61" t="str">
        <f t="shared" si="7"/>
        <v xml:space="preserve">     </v>
      </c>
      <c r="L65" s="58"/>
      <c r="M65" s="58"/>
      <c r="N65" s="58"/>
      <c r="O65" s="58"/>
      <c r="P65" s="58"/>
      <c r="Q65" s="58"/>
      <c r="R65" s="58"/>
      <c r="S65" s="31" t="str">
        <f t="shared" si="176"/>
        <v/>
      </c>
      <c r="T65" s="3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31" t="str">
        <f t="shared" si="177"/>
        <v/>
      </c>
      <c r="V65" s="34"/>
      <c r="W65" s="31" t="str">
        <f t="shared" si="178"/>
        <v/>
      </c>
      <c r="X65" s="184"/>
      <c r="Y65" s="184"/>
      <c r="Z65" s="187"/>
      <c r="AA65" s="107"/>
      <c r="AB65" s="193"/>
      <c r="AC65" s="196"/>
    </row>
    <row r="66" spans="1:45" ht="35.700000000000003" customHeight="1" x14ac:dyDescent="0.45">
      <c r="A66" s="142">
        <v>20</v>
      </c>
      <c r="B66" s="18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3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3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59"/>
      <c r="F66" s="59"/>
      <c r="G66" s="59"/>
      <c r="H66" s="60"/>
      <c r="I66" s="60"/>
      <c r="J66" s="60"/>
      <c r="K66" s="61" t="str">
        <f t="shared" si="7"/>
        <v xml:space="preserve">     </v>
      </c>
      <c r="L66" s="58"/>
      <c r="M66" s="58"/>
      <c r="N66" s="58"/>
      <c r="O66" s="58"/>
      <c r="P66" s="58"/>
      <c r="Q66" s="58"/>
      <c r="R66" s="58"/>
      <c r="S66" s="31" t="str">
        <f t="shared" ref="S66" si="179">IF(AND(T66&gt;=0,T66&lt;=85),"Débil",
IF(AND(T66&gt;=86,T66&lt;=95),"Moderado",
IF(AND(T66&gt;=96,T66&lt;=100),"Fuerte","")))</f>
        <v/>
      </c>
      <c r="T66" s="3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31" t="str">
        <f t="shared" ref="U66" si="180">IF(OR(T66="",T66="Finalice la valoración del control para emitir su calificación"),"",IF(T66&lt;96,"Debe establecer un plan de acción en la hoja No. 7, que permita tener un control bien diseñado.","No debe establecer un plan de acción para mejorar el diseño del control."))</f>
        <v/>
      </c>
      <c r="V66" s="34"/>
      <c r="W66" s="31" t="str">
        <f t="shared" ref="W66" si="181">IFERROR(IF(OR(S66="",MID(V66,1,SEARCH(" =",V66:V66,1)-1)=""),"",
IF(AND(S66="Fuerte",MID(V66,1,SEARCH(" =",V66:V66,1)-1)="Fuerte"),"Fuerte",
IF(AND(S66="Moderado",MID(V66,1,SEARCH(" =",V66:V66,1)-1)="Moderado"),"Moderado",
IF(OR(S66="Débil",MID(V66,1,SEARCH(" =",V66:V66,1)-1)="Débil"),"Débil",
IF(OR(S66="Fuerte",MID(V66,1,SEARCH(" =",V66:V66,1)-1)="Moderado"),"Moderado",
IF(OR(S66="Moderado",MID(V66,1,SEARCH(" =",V66:V66,1)-1)="Fuerte"),"Moderado","")))))),"")</f>
        <v/>
      </c>
      <c r="X66" s="182" t="str">
        <f t="shared" ref="X66" si="182">IF(AND(T66="",T67="",T68=""),"",AVERAGE(T66:T68))</f>
        <v/>
      </c>
      <c r="Y66" s="182" t="str">
        <f t="shared" ref="Y66" si="183">IF(X66="","",
IF(X66=100,"Fuerte",
IF(X66&lt;50,"Débil",
IF(OR(X66&gt;=50,X66&lt;100),"Moderado",""))))</f>
        <v/>
      </c>
      <c r="Z66" s="185" t="str">
        <f t="shared" ref="Z66" si="184">IF(Y66="","",IF(Y66="Fuerte","NO","SI"))</f>
        <v/>
      </c>
      <c r="AA66" s="105"/>
      <c r="AB66" s="191" t="str">
        <f t="shared" ref="AB66" si="185">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94"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8"/>
      <c r="AE66" s="8"/>
      <c r="AF66" s="8"/>
      <c r="AG66" s="8"/>
      <c r="AH66" s="8"/>
      <c r="AI66" s="8"/>
      <c r="AJ66" s="8"/>
      <c r="AK66" s="8"/>
      <c r="AL66" s="8"/>
      <c r="AM66" s="8"/>
      <c r="AN66" s="8"/>
      <c r="AO66" s="8"/>
      <c r="AP66" s="8"/>
      <c r="AQ66" s="8"/>
      <c r="AR66" s="8"/>
      <c r="AS66" s="8"/>
    </row>
    <row r="67" spans="1:45" ht="35.700000000000003" customHeight="1" x14ac:dyDescent="0.45">
      <c r="A67" s="142"/>
      <c r="B67" s="188"/>
      <c r="C67" s="135"/>
      <c r="D67" s="135"/>
      <c r="E67" s="59"/>
      <c r="F67" s="59"/>
      <c r="G67" s="59"/>
      <c r="H67" s="60"/>
      <c r="I67" s="60"/>
      <c r="J67" s="60"/>
      <c r="K67" s="61" t="str">
        <f t="shared" si="7"/>
        <v xml:space="preserve">     </v>
      </c>
      <c r="L67" s="58"/>
      <c r="M67" s="58"/>
      <c r="N67" s="58"/>
      <c r="O67" s="58"/>
      <c r="P67" s="58"/>
      <c r="Q67" s="58"/>
      <c r="R67" s="58"/>
      <c r="S67" s="31" t="str">
        <f t="shared" ref="S67:S68" si="186">IF(AND(T67&gt;=0,T67&lt;=85),"Débil",
IF(AND(T67&gt;=86,T67&lt;=95),"Moderado",
IF(AND(T67&gt;=96,T67&lt;=100),"Fuerte","")))</f>
        <v/>
      </c>
      <c r="T67" s="3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31" t="str">
        <f t="shared" ref="U67:U68" si="187">IF(OR(T67="",T67="Finalice la valoración del control para emitir su calificación"),"",IF(T67&lt;96,"Debe establecer un plan de acción en la hoja No. 7, que permita tener un control bien diseñado.","No debe establecer un plan de acción para mejorar el diseño del control."))</f>
        <v/>
      </c>
      <c r="V67" s="34"/>
      <c r="W67" s="31" t="str">
        <f t="shared" ref="W67:W68" si="188">IFERROR(IF(OR(S67="",MID(V67,1,SEARCH(" =",V67:V67,1)-1)=""),"",
IF(AND(S67="Fuerte",MID(V67,1,SEARCH(" =",V67:V67,1)-1)="Fuerte"),"Fuerte",
IF(AND(S67="Moderado",MID(V67,1,SEARCH(" =",V67:V67,1)-1)="Moderado"),"Moderado",
IF(OR(S67="Débil",MID(V67,1,SEARCH(" =",V67:V67,1)-1)="Débil"),"Débil",
IF(OR(S67="Fuerte",MID(V67,1,SEARCH(" =",V67:V67,1)-1)="Moderado"),"Moderado",
IF(OR(S67="Moderado",MID(V67,1,SEARCH(" =",V67:V67,1)-1)="Fuerte"),"Moderado","")))))),"")</f>
        <v/>
      </c>
      <c r="X67" s="183"/>
      <c r="Y67" s="183"/>
      <c r="Z67" s="186"/>
      <c r="AA67" s="106"/>
      <c r="AB67" s="192"/>
      <c r="AC67" s="195"/>
    </row>
    <row r="68" spans="1:45" ht="35.700000000000003" customHeight="1" x14ac:dyDescent="0.45">
      <c r="A68" s="142"/>
      <c r="B68" s="188"/>
      <c r="C68" s="135"/>
      <c r="D68" s="135"/>
      <c r="E68" s="59"/>
      <c r="F68" s="59"/>
      <c r="G68" s="59"/>
      <c r="H68" s="60"/>
      <c r="I68" s="60"/>
      <c r="J68" s="60"/>
      <c r="K68" s="61" t="str">
        <f t="shared" si="7"/>
        <v xml:space="preserve">     </v>
      </c>
      <c r="L68" s="58"/>
      <c r="M68" s="58"/>
      <c r="N68" s="58"/>
      <c r="O68" s="58"/>
      <c r="P68" s="58"/>
      <c r="Q68" s="58"/>
      <c r="R68" s="58"/>
      <c r="S68" s="31" t="str">
        <f t="shared" si="186"/>
        <v/>
      </c>
      <c r="T68" s="3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31" t="str">
        <f t="shared" si="187"/>
        <v/>
      </c>
      <c r="V68" s="34"/>
      <c r="W68" s="31" t="str">
        <f t="shared" si="188"/>
        <v/>
      </c>
      <c r="X68" s="184"/>
      <c r="Y68" s="184"/>
      <c r="Z68" s="187"/>
      <c r="AA68" s="107"/>
      <c r="AB68" s="193"/>
      <c r="AC68" s="196"/>
    </row>
    <row r="69" spans="1:45" x14ac:dyDescent="0.45"/>
    <row r="70" spans="1:45" x14ac:dyDescent="0.45"/>
  </sheetData>
  <sheetProtection algorithmName="SHA-512" hashValue="qypORVIXAorcudsh8DfKsgcaP1feG1UoZMi16e85zJc2sHgOqInSUKg4SQM3qj95l1PdILZ7/2xf9zUHbbbApw==" saltValue="ZrnxXEpDS5q1X8nCmnE2Ww==" spinCount="100000" sheet="1" formatColumns="0" formatRows="0"/>
  <mergeCells count="238">
    <mergeCell ref="L6:AC6"/>
    <mergeCell ref="E6:J6"/>
    <mergeCell ref="F7:F8"/>
    <mergeCell ref="G7:G8"/>
    <mergeCell ref="H7:H8"/>
    <mergeCell ref="I7:I8"/>
    <mergeCell ref="J7:J8"/>
    <mergeCell ref="AB48:AB50"/>
    <mergeCell ref="AC12:AC14"/>
    <mergeCell ref="AC9:AC11"/>
    <mergeCell ref="AC15:AC17"/>
    <mergeCell ref="X33:X35"/>
    <mergeCell ref="X39:X41"/>
    <mergeCell ref="Z45:Z47"/>
    <mergeCell ref="Y42:Y44"/>
    <mergeCell ref="X42:X44"/>
    <mergeCell ref="Z42:Z44"/>
    <mergeCell ref="Y45:Y47"/>
    <mergeCell ref="X45:X47"/>
    <mergeCell ref="Z39:Z41"/>
    <mergeCell ref="AB51:AB53"/>
    <mergeCell ref="AB27:AB29"/>
    <mergeCell ref="AB30:AB32"/>
    <mergeCell ref="AB33:AB35"/>
    <mergeCell ref="AB36:AB38"/>
    <mergeCell ref="AB39:AB41"/>
    <mergeCell ref="AB42:AB44"/>
    <mergeCell ref="AB45:AB47"/>
    <mergeCell ref="X7:X8"/>
    <mergeCell ref="Y7:Y8"/>
    <mergeCell ref="AB12:AB14"/>
    <mergeCell ref="AB9:AB11"/>
    <mergeCell ref="AB15:AB17"/>
    <mergeCell ref="AB18:AB20"/>
    <mergeCell ref="Y18:Y20"/>
    <mergeCell ref="AA36:AA38"/>
    <mergeCell ref="AA39:AA41"/>
    <mergeCell ref="AA42:AA44"/>
    <mergeCell ref="AA45:AA47"/>
    <mergeCell ref="AA48:AA50"/>
    <mergeCell ref="AA51:AA53"/>
    <mergeCell ref="AA33:AA35"/>
    <mergeCell ref="Z33:Z35"/>
    <mergeCell ref="Y33:Y35"/>
    <mergeCell ref="AB54:AB56"/>
    <mergeCell ref="AB57:AB59"/>
    <mergeCell ref="AB60:AB62"/>
    <mergeCell ref="AB63:AB65"/>
    <mergeCell ref="AB66:AB68"/>
    <mergeCell ref="AC18:AC20"/>
    <mergeCell ref="AC21:AC23"/>
    <mergeCell ref="AC24:AC26"/>
    <mergeCell ref="AC27:AC29"/>
    <mergeCell ref="AC30:AC32"/>
    <mergeCell ref="AC33:AC35"/>
    <mergeCell ref="AC36:AC38"/>
    <mergeCell ref="AC39:AC41"/>
    <mergeCell ref="AC42:AC44"/>
    <mergeCell ref="AC45:AC47"/>
    <mergeCell ref="AC48:AC50"/>
    <mergeCell ref="AC51:AC53"/>
    <mergeCell ref="AC54:AC56"/>
    <mergeCell ref="AC57:AC59"/>
    <mergeCell ref="AC60:AC62"/>
    <mergeCell ref="AC63:AC65"/>
    <mergeCell ref="AC66:AC68"/>
    <mergeCell ref="AB21:AB23"/>
    <mergeCell ref="AB24:AB26"/>
    <mergeCell ref="C1:AA4"/>
    <mergeCell ref="AA9:AA11"/>
    <mergeCell ref="AA12:AA14"/>
    <mergeCell ref="AA15:AA17"/>
    <mergeCell ref="AA18:AA20"/>
    <mergeCell ref="AA21:AA23"/>
    <mergeCell ref="AA24:AA26"/>
    <mergeCell ref="AA27:AA29"/>
    <mergeCell ref="AA30:AA32"/>
    <mergeCell ref="Z9:Z11"/>
    <mergeCell ref="Z12:Z14"/>
    <mergeCell ref="Z15:Z17"/>
    <mergeCell ref="Z18:Z20"/>
    <mergeCell ref="Z21:Z23"/>
    <mergeCell ref="Z24:Z26"/>
    <mergeCell ref="Z27:Z29"/>
    <mergeCell ref="Z30:Z32"/>
    <mergeCell ref="Y30:Y32"/>
    <mergeCell ref="X30:X32"/>
    <mergeCell ref="Y24:Y26"/>
    <mergeCell ref="E7:E8"/>
    <mergeCell ref="L7:L8"/>
    <mergeCell ref="M7:M8"/>
    <mergeCell ref="K7:K8"/>
    <mergeCell ref="X51:X53"/>
    <mergeCell ref="B51:B53"/>
    <mergeCell ref="C51:C53"/>
    <mergeCell ref="D51:D53"/>
    <mergeCell ref="Z51:Z53"/>
    <mergeCell ref="Y48:Y50"/>
    <mergeCell ref="X36:X38"/>
    <mergeCell ref="Z36:Z38"/>
    <mergeCell ref="A48:A50"/>
    <mergeCell ref="B48:B50"/>
    <mergeCell ref="C48:C50"/>
    <mergeCell ref="D48:D50"/>
    <mergeCell ref="X48:X50"/>
    <mergeCell ref="Z48:Z50"/>
    <mergeCell ref="Y51:Y53"/>
    <mergeCell ref="A51:A53"/>
    <mergeCell ref="A45:A47"/>
    <mergeCell ref="B45:B47"/>
    <mergeCell ref="C45:C47"/>
    <mergeCell ref="D45:D47"/>
    <mergeCell ref="A42:A44"/>
    <mergeCell ref="B42:B44"/>
    <mergeCell ref="C42:C44"/>
    <mergeCell ref="D42:D44"/>
    <mergeCell ref="B39:B41"/>
    <mergeCell ref="C39:C41"/>
    <mergeCell ref="D39:D41"/>
    <mergeCell ref="Y39:Y41"/>
    <mergeCell ref="A39:A41"/>
    <mergeCell ref="A33:A35"/>
    <mergeCell ref="B33:B35"/>
    <mergeCell ref="C33:C35"/>
    <mergeCell ref="D33:D35"/>
    <mergeCell ref="Y36:Y38"/>
    <mergeCell ref="A36:A38"/>
    <mergeCell ref="B36:B38"/>
    <mergeCell ref="C36:C38"/>
    <mergeCell ref="D36:D38"/>
    <mergeCell ref="A30:A32"/>
    <mergeCell ref="B30:B32"/>
    <mergeCell ref="C30:C32"/>
    <mergeCell ref="D30:D32"/>
    <mergeCell ref="Y27:Y29"/>
    <mergeCell ref="A27:A29"/>
    <mergeCell ref="B27:B29"/>
    <mergeCell ref="C27:C29"/>
    <mergeCell ref="D27:D29"/>
    <mergeCell ref="X27:X29"/>
    <mergeCell ref="A24:A26"/>
    <mergeCell ref="B24:B26"/>
    <mergeCell ref="C24:C26"/>
    <mergeCell ref="D24:D26"/>
    <mergeCell ref="X24:X26"/>
    <mergeCell ref="Y21:Y23"/>
    <mergeCell ref="A21:A23"/>
    <mergeCell ref="B21:B23"/>
    <mergeCell ref="C21:C23"/>
    <mergeCell ref="D21:D23"/>
    <mergeCell ref="X21:X23"/>
    <mergeCell ref="A18:A20"/>
    <mergeCell ref="B18:B20"/>
    <mergeCell ref="C18:C20"/>
    <mergeCell ref="D18:D20"/>
    <mergeCell ref="X18:X20"/>
    <mergeCell ref="Y9:Y11"/>
    <mergeCell ref="Y15:Y17"/>
    <mergeCell ref="A15:A17"/>
    <mergeCell ref="B15:B17"/>
    <mergeCell ref="C15:C17"/>
    <mergeCell ref="D15:D17"/>
    <mergeCell ref="X15:X17"/>
    <mergeCell ref="A12:A14"/>
    <mergeCell ref="B12:B14"/>
    <mergeCell ref="X12:X14"/>
    <mergeCell ref="C12:C14"/>
    <mergeCell ref="D12:D14"/>
    <mergeCell ref="A9:A11"/>
    <mergeCell ref="B9:B11"/>
    <mergeCell ref="C9:C11"/>
    <mergeCell ref="D9:D11"/>
    <mergeCell ref="AB1:AC1"/>
    <mergeCell ref="AB2:AC2"/>
    <mergeCell ref="AB3:AC3"/>
    <mergeCell ref="AB4:AC4"/>
    <mergeCell ref="A54:A56"/>
    <mergeCell ref="B54:B56"/>
    <mergeCell ref="C54:C56"/>
    <mergeCell ref="D54:D56"/>
    <mergeCell ref="X54:X56"/>
    <mergeCell ref="Y54:Y56"/>
    <mergeCell ref="Z54:Z56"/>
    <mergeCell ref="AB7:AB8"/>
    <mergeCell ref="AC7:AC8"/>
    <mergeCell ref="N7:N8"/>
    <mergeCell ref="O7:O8"/>
    <mergeCell ref="P7:P8"/>
    <mergeCell ref="Q7:Q8"/>
    <mergeCell ref="R7:R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X60:X62"/>
    <mergeCell ref="A63:A65"/>
    <mergeCell ref="B63:B65"/>
    <mergeCell ref="C63:C65"/>
    <mergeCell ref="D63:D65"/>
    <mergeCell ref="A66:A68"/>
    <mergeCell ref="B66:B68"/>
    <mergeCell ref="C66:C68"/>
    <mergeCell ref="D66:D68"/>
    <mergeCell ref="X66:X68"/>
    <mergeCell ref="Y66:Y68"/>
    <mergeCell ref="Z66:Z68"/>
    <mergeCell ref="AA66:AA68"/>
    <mergeCell ref="S7:S8"/>
    <mergeCell ref="T7:T8"/>
    <mergeCell ref="U7:U8"/>
    <mergeCell ref="V7:V8"/>
    <mergeCell ref="W7:W8"/>
    <mergeCell ref="Z7:Z8"/>
    <mergeCell ref="AA7:AA8"/>
    <mergeCell ref="Y60:Y62"/>
    <mergeCell ref="Z60:Z62"/>
    <mergeCell ref="AA60:AA62"/>
    <mergeCell ref="Y63:Y65"/>
    <mergeCell ref="Z63:Z65"/>
    <mergeCell ref="AA63:AA65"/>
    <mergeCell ref="AA54:AA56"/>
    <mergeCell ref="Y57:Y59"/>
    <mergeCell ref="Z57:Z59"/>
    <mergeCell ref="AA57:AA59"/>
    <mergeCell ref="Y12:Y14"/>
    <mergeCell ref="X9:X11"/>
    <mergeCell ref="X63:X65"/>
    <mergeCell ref="X57:X59"/>
  </mergeCells>
  <conditionalFormatting sqref="B9:D68">
    <cfRule type="expression" dxfId="186" priority="512">
      <formula>IF($D9="No aplica",1,0)</formula>
    </cfRule>
  </conditionalFormatting>
  <conditionalFormatting sqref="E9:J9">
    <cfRule type="expression" dxfId="185" priority="1">
      <formula>IF(D9="No aplica",1,0)</formula>
    </cfRule>
    <cfRule type="expression" dxfId="184" priority="2">
      <formula>IF($D$12="No aplica",1,0)</formula>
    </cfRule>
  </conditionalFormatting>
  <conditionalFormatting sqref="E15:J17 S15:AB17">
    <cfRule type="expression" dxfId="183" priority="473">
      <formula>IF($D$15="No aplica",1,0)</formula>
    </cfRule>
  </conditionalFormatting>
  <conditionalFormatting sqref="E18:J20 S18:AB20">
    <cfRule type="expression" dxfId="182" priority="467">
      <formula>IF($D$18="No aplica",1,0)</formula>
    </cfRule>
  </conditionalFormatting>
  <conditionalFormatting sqref="E21:J23 S21:AB23">
    <cfRule type="expression" dxfId="181" priority="455">
      <formula>IF($D$21="No aplica",1,0)</formula>
    </cfRule>
  </conditionalFormatting>
  <conditionalFormatting sqref="E24:J26 S24:AB26">
    <cfRule type="expression" dxfId="180" priority="449">
      <formula>IF($D$24="No aplica",1,0)</formula>
    </cfRule>
  </conditionalFormatting>
  <conditionalFormatting sqref="E27:J29 S27:AB29">
    <cfRule type="expression" dxfId="179" priority="443">
      <formula>IF($D$27="No aplica",1,0)</formula>
    </cfRule>
  </conditionalFormatting>
  <conditionalFormatting sqref="E30:J32 S30:AB32">
    <cfRule type="expression" dxfId="178" priority="437">
      <formula>IF($D$30="No aplica",1,0)</formula>
    </cfRule>
  </conditionalFormatting>
  <conditionalFormatting sqref="E33:J35 S33:AB35">
    <cfRule type="expression" dxfId="177" priority="431">
      <formula>IF($D$33="No aplica",1,0)</formula>
    </cfRule>
  </conditionalFormatting>
  <conditionalFormatting sqref="E36:J38 S36:AB38">
    <cfRule type="expression" dxfId="176" priority="425">
      <formula>IF($D$36="No aplica",1,0)</formula>
    </cfRule>
  </conditionalFormatting>
  <conditionalFormatting sqref="E39:J41 S39:AB41">
    <cfRule type="expression" dxfId="175" priority="419">
      <formula>IF($D$39="No aplica",1,0)</formula>
    </cfRule>
  </conditionalFormatting>
  <conditionalFormatting sqref="E42:J44 S42:AB44">
    <cfRule type="expression" dxfId="174" priority="413">
      <formula>IF($D$42="No aplica",1,0)</formula>
    </cfRule>
  </conditionalFormatting>
  <conditionalFormatting sqref="E45:J47 S45:AB47">
    <cfRule type="expression" dxfId="173" priority="407">
      <formula>IF($D$45="No aplica",1,0)</formula>
    </cfRule>
  </conditionalFormatting>
  <conditionalFormatting sqref="E48:J50 S48:AB50">
    <cfRule type="expression" dxfId="172" priority="401">
      <formula>IF($D$48="No aplica",1,0)</formula>
    </cfRule>
  </conditionalFormatting>
  <conditionalFormatting sqref="E51:J53 S51:AB53">
    <cfRule type="expression" dxfId="171" priority="395">
      <formula>IF($D$51="No aplica",1,0)</formula>
    </cfRule>
  </conditionalFormatting>
  <conditionalFormatting sqref="E54:J56 S54:AB56">
    <cfRule type="expression" dxfId="170" priority="389">
      <formula>IF($D$54="No aplica",1,0)</formula>
    </cfRule>
  </conditionalFormatting>
  <conditionalFormatting sqref="E57:J59 S57:AB59">
    <cfRule type="expression" dxfId="169" priority="383">
      <formula>IF($D$57="No aplica",1,0)</formula>
    </cfRule>
  </conditionalFormatting>
  <conditionalFormatting sqref="E60:J62 S60:AB62">
    <cfRule type="expression" dxfId="168" priority="377">
      <formula>IF($D$60="No aplica",1,0)</formula>
    </cfRule>
  </conditionalFormatting>
  <conditionalFormatting sqref="E63:J65 S63:AB65">
    <cfRule type="expression" dxfId="167" priority="371">
      <formula>IF($D$63="No aplica",1,0)</formula>
    </cfRule>
  </conditionalFormatting>
  <conditionalFormatting sqref="E66:J68 S66:AB68">
    <cfRule type="expression" dxfId="166" priority="365">
      <formula>IF($D$66="No aplica",1,0)</formula>
    </cfRule>
  </conditionalFormatting>
  <conditionalFormatting sqref="E12:AB12 E13:J14 S14:AB14 K14:R68">
    <cfRule type="expression" dxfId="165" priority="481">
      <formula>IF($D$12="No aplica",1,0)</formula>
    </cfRule>
  </conditionalFormatting>
  <conditionalFormatting sqref="E12:AB14">
    <cfRule type="expression" dxfId="164" priority="328">
      <formula>IF(D12="No aplica",1,0)</formula>
    </cfRule>
  </conditionalFormatting>
  <conditionalFormatting sqref="K9 Q9:AB9 E10:AB11">
    <cfRule type="expression" dxfId="163" priority="346">
      <formula>IF($D$9="No aplica",1,0)</formula>
    </cfRule>
  </conditionalFormatting>
  <conditionalFormatting sqref="K9 Q9:AC9 E10:AC11">
    <cfRule type="expression" dxfId="162" priority="214">
      <formula>IF(XEJ9="No aplica",1,0)</formula>
    </cfRule>
  </conditionalFormatting>
  <conditionalFormatting sqref="K13:AB13">
    <cfRule type="expression" dxfId="161" priority="327">
      <formula>IF($D$12="No aplica",1,0)</formula>
    </cfRule>
  </conditionalFormatting>
  <conditionalFormatting sqref="L9:P9">
    <cfRule type="expression" dxfId="160" priority="4">
      <formula>IF($D$12="No aplica",1,0)</formula>
    </cfRule>
    <cfRule type="expression" dxfId="159" priority="3">
      <formula>IF(K9="No aplica",1,0)</formula>
    </cfRule>
  </conditionalFormatting>
  <conditionalFormatting sqref="AC9 AC11">
    <cfRule type="expression" dxfId="158" priority="216">
      <formula>IF(AC9="Probable",1,0)</formula>
    </cfRule>
    <cfRule type="expression" dxfId="157" priority="219">
      <formula>IF(AC9="Rara vez",1,0)</formula>
    </cfRule>
    <cfRule type="expression" dxfId="156" priority="218">
      <formula>IF(AC9="Improbable",1,0)</formula>
    </cfRule>
    <cfRule type="expression" dxfId="155" priority="217">
      <formula>IF(AC9="Posible",1,0)</formula>
    </cfRule>
  </conditionalFormatting>
  <conditionalFormatting sqref="AC9">
    <cfRule type="expression" dxfId="154" priority="215">
      <formula>IF(AC9="Casi seguro",1,0)</formula>
    </cfRule>
  </conditionalFormatting>
  <conditionalFormatting sqref="AC11:AC12">
    <cfRule type="expression" dxfId="153" priority="114">
      <formula>IF(AC11="Casi seguro",1,0)</formula>
    </cfRule>
  </conditionalFormatting>
  <conditionalFormatting sqref="AC12">
    <cfRule type="expression" dxfId="152" priority="115">
      <formula>IF(AC12="Probable",1,0)</formula>
    </cfRule>
    <cfRule type="expression" dxfId="151" priority="118">
      <formula>IF(AC12="Rara vez",1,0)</formula>
    </cfRule>
    <cfRule type="expression" dxfId="150" priority="117">
      <formula>IF(AC12="Improbable",1,0)</formula>
    </cfRule>
    <cfRule type="expression" dxfId="149" priority="116">
      <formula>IF(AC12="Posible",1,0)</formula>
    </cfRule>
  </conditionalFormatting>
  <conditionalFormatting sqref="AC12:AC68">
    <cfRule type="expression" dxfId="148" priority="5">
      <formula>IF(D12="No aplica",1,0)</formula>
    </cfRule>
  </conditionalFormatting>
  <conditionalFormatting sqref="AC14:AC15">
    <cfRule type="expression" dxfId="147" priority="109">
      <formula>IF(AC14="Probable",1,0)</formula>
    </cfRule>
    <cfRule type="expression" dxfId="146" priority="108">
      <formula>IF(AC14="Casi seguro",1,0)</formula>
    </cfRule>
    <cfRule type="expression" dxfId="145" priority="110">
      <formula>IF(AC14="Posible",1,0)</formula>
    </cfRule>
    <cfRule type="expression" dxfId="144" priority="111">
      <formula>IF(AC14="Improbable",1,0)</formula>
    </cfRule>
    <cfRule type="expression" dxfId="143" priority="112">
      <formula>IF(AC14="Rara vez",1,0)</formula>
    </cfRule>
  </conditionalFormatting>
  <conditionalFormatting sqref="AC17:AC18">
    <cfRule type="expression" dxfId="142" priority="103">
      <formula>IF(AC17="Probable",1,0)</formula>
    </cfRule>
    <cfRule type="expression" dxfId="141" priority="102">
      <formula>IF(AC17="Casi seguro",1,0)</formula>
    </cfRule>
    <cfRule type="expression" dxfId="140" priority="106">
      <formula>IF(AC17="Rara vez",1,0)</formula>
    </cfRule>
    <cfRule type="expression" dxfId="139" priority="105">
      <formula>IF(AC17="Improbable",1,0)</formula>
    </cfRule>
    <cfRule type="expression" dxfId="138" priority="104">
      <formula>IF(AC17="Posible",1,0)</formula>
    </cfRule>
  </conditionalFormatting>
  <conditionalFormatting sqref="AC20:AC21">
    <cfRule type="expression" dxfId="137" priority="100">
      <formula>IF(AC20="Rara vez",1,0)</formula>
    </cfRule>
    <cfRule type="expression" dxfId="136" priority="99">
      <formula>IF(AC20="Improbable",1,0)</formula>
    </cfRule>
    <cfRule type="expression" dxfId="135" priority="98">
      <formula>IF(AC20="Posible",1,0)</formula>
    </cfRule>
    <cfRule type="expression" dxfId="134" priority="97">
      <formula>IF(AC20="Probable",1,0)</formula>
    </cfRule>
    <cfRule type="expression" dxfId="133" priority="96">
      <formula>IF(AC20="Casi seguro",1,0)</formula>
    </cfRule>
  </conditionalFormatting>
  <conditionalFormatting sqref="AC23:AC24">
    <cfRule type="expression" dxfId="132" priority="94">
      <formula>IF(AC23="Rara vez",1,0)</formula>
    </cfRule>
    <cfRule type="expression" dxfId="131" priority="93">
      <formula>IF(AC23="Improbable",1,0)</formula>
    </cfRule>
    <cfRule type="expression" dxfId="130" priority="92">
      <formula>IF(AC23="Posible",1,0)</formula>
    </cfRule>
    <cfRule type="expression" dxfId="129" priority="91">
      <formula>IF(AC23="Probable",1,0)</formula>
    </cfRule>
    <cfRule type="expression" dxfId="128" priority="90">
      <formula>IF(AC23="Casi seguro",1,0)</formula>
    </cfRule>
  </conditionalFormatting>
  <conditionalFormatting sqref="AC26:AC27">
    <cfRule type="expression" dxfId="127" priority="88">
      <formula>IF(AC26="Rara vez",1,0)</formula>
    </cfRule>
    <cfRule type="expression" dxfId="126" priority="87">
      <formula>IF(AC26="Improbable",1,0)</formula>
    </cfRule>
    <cfRule type="expression" dxfId="125" priority="85">
      <formula>IF(AC26="Probable",1,0)</formula>
    </cfRule>
    <cfRule type="expression" dxfId="124" priority="84">
      <formula>IF(AC26="Casi seguro",1,0)</formula>
    </cfRule>
    <cfRule type="expression" dxfId="123" priority="86">
      <formula>IF(AC26="Posible",1,0)</formula>
    </cfRule>
  </conditionalFormatting>
  <conditionalFormatting sqref="AC29:AC30">
    <cfRule type="expression" dxfId="122" priority="82">
      <formula>IF(AC29="Rara vez",1,0)</formula>
    </cfRule>
    <cfRule type="expression" dxfId="121" priority="81">
      <formula>IF(AC29="Improbable",1,0)</formula>
    </cfRule>
    <cfRule type="expression" dxfId="120" priority="80">
      <formula>IF(AC29="Posible",1,0)</formula>
    </cfRule>
    <cfRule type="expression" dxfId="119" priority="79">
      <formula>IF(AC29="Probable",1,0)</formula>
    </cfRule>
    <cfRule type="expression" dxfId="118" priority="78">
      <formula>IF(AC29="Casi seguro",1,0)</formula>
    </cfRule>
  </conditionalFormatting>
  <conditionalFormatting sqref="AC32:AC33">
    <cfRule type="expression" dxfId="117" priority="76">
      <formula>IF(AC32="Rara vez",1,0)</formula>
    </cfRule>
    <cfRule type="expression" dxfId="116" priority="72">
      <formula>IF(AC32="Casi seguro",1,0)</formula>
    </cfRule>
    <cfRule type="expression" dxfId="115" priority="73">
      <formula>IF(AC32="Probable",1,0)</formula>
    </cfRule>
    <cfRule type="expression" dxfId="114" priority="74">
      <formula>IF(AC32="Posible",1,0)</formula>
    </cfRule>
    <cfRule type="expression" dxfId="113" priority="75">
      <formula>IF(AC32="Improbable",1,0)</formula>
    </cfRule>
  </conditionalFormatting>
  <conditionalFormatting sqref="AC35:AC36">
    <cfRule type="expression" dxfId="112" priority="68">
      <formula>IF(AC35="Posible",1,0)</formula>
    </cfRule>
    <cfRule type="expression" dxfId="111" priority="66">
      <formula>IF(AC35="Casi seguro",1,0)</formula>
    </cfRule>
    <cfRule type="expression" dxfId="110" priority="67">
      <formula>IF(AC35="Probable",1,0)</formula>
    </cfRule>
    <cfRule type="expression" dxfId="109" priority="69">
      <formula>IF(AC35="Improbable",1,0)</formula>
    </cfRule>
    <cfRule type="expression" dxfId="108" priority="70">
      <formula>IF(AC35="Rara vez",1,0)</formula>
    </cfRule>
  </conditionalFormatting>
  <conditionalFormatting sqref="AC38:AC39">
    <cfRule type="expression" dxfId="107" priority="60">
      <formula>IF(AC38="Casi seguro",1,0)</formula>
    </cfRule>
    <cfRule type="expression" dxfId="106" priority="62">
      <formula>IF(AC38="Posible",1,0)</formula>
    </cfRule>
    <cfRule type="expression" dxfId="105" priority="63">
      <formula>IF(AC38="Improbable",1,0)</formula>
    </cfRule>
    <cfRule type="expression" dxfId="104" priority="64">
      <formula>IF(AC38="Rara vez",1,0)</formula>
    </cfRule>
    <cfRule type="expression" dxfId="103" priority="61">
      <formula>IF(AC38="Probable",1,0)</formula>
    </cfRule>
  </conditionalFormatting>
  <conditionalFormatting sqref="AC41:AC42">
    <cfRule type="expression" dxfId="102" priority="58">
      <formula>IF(AC41="Rara vez",1,0)</formula>
    </cfRule>
    <cfRule type="expression" dxfId="101" priority="56">
      <formula>IF(AC41="Posible",1,0)</formula>
    </cfRule>
    <cfRule type="expression" dxfId="100" priority="55">
      <formula>IF(AC41="Probable",1,0)</formula>
    </cfRule>
    <cfRule type="expression" dxfId="99" priority="54">
      <formula>IF(AC41="Casi seguro",1,0)</formula>
    </cfRule>
    <cfRule type="expression" dxfId="98" priority="57">
      <formula>IF(AC41="Improbable",1,0)</formula>
    </cfRule>
  </conditionalFormatting>
  <conditionalFormatting sqref="AC44:AC45">
    <cfRule type="expression" dxfId="97" priority="52">
      <formula>IF(AC44="Rara vez",1,0)</formula>
    </cfRule>
    <cfRule type="expression" dxfId="96" priority="51">
      <formula>IF(AC44="Improbable",1,0)</formula>
    </cfRule>
    <cfRule type="expression" dxfId="95" priority="50">
      <formula>IF(AC44="Posible",1,0)</formula>
    </cfRule>
    <cfRule type="expression" dxfId="94" priority="49">
      <formula>IF(AC44="Probable",1,0)</formula>
    </cfRule>
    <cfRule type="expression" dxfId="93" priority="48">
      <formula>IF(AC44="Casi seguro",1,0)</formula>
    </cfRule>
  </conditionalFormatting>
  <conditionalFormatting sqref="AC47:AC48">
    <cfRule type="expression" dxfId="92" priority="46">
      <formula>IF(AC47="Rara vez",1,0)</formula>
    </cfRule>
    <cfRule type="expression" dxfId="91" priority="45">
      <formula>IF(AC47="Improbable",1,0)</formula>
    </cfRule>
    <cfRule type="expression" dxfId="90" priority="44">
      <formula>IF(AC47="Posible",1,0)</formula>
    </cfRule>
    <cfRule type="expression" dxfId="89" priority="43">
      <formula>IF(AC47="Probable",1,0)</formula>
    </cfRule>
    <cfRule type="expression" dxfId="88" priority="42">
      <formula>IF(AC47="Casi seguro",1,0)</formula>
    </cfRule>
  </conditionalFormatting>
  <conditionalFormatting sqref="AC50:AC51">
    <cfRule type="expression" dxfId="87" priority="40">
      <formula>IF(AC50="Rara vez",1,0)</formula>
    </cfRule>
    <cfRule type="expression" dxfId="86" priority="39">
      <formula>IF(AC50="Improbable",1,0)</formula>
    </cfRule>
    <cfRule type="expression" dxfId="85" priority="38">
      <formula>IF(AC50="Posible",1,0)</formula>
    </cfRule>
    <cfRule type="expression" dxfId="84" priority="36">
      <formula>IF(AC50="Casi seguro",1,0)</formula>
    </cfRule>
    <cfRule type="expression" dxfId="83" priority="37">
      <formula>IF(AC50="Probable",1,0)</formula>
    </cfRule>
  </conditionalFormatting>
  <conditionalFormatting sqref="AC53:AC54">
    <cfRule type="expression" dxfId="82" priority="30">
      <formula>IF(AC53="Casi seguro",1,0)</formula>
    </cfRule>
    <cfRule type="expression" dxfId="81" priority="31">
      <formula>IF(AC53="Probable",1,0)</formula>
    </cfRule>
    <cfRule type="expression" dxfId="80" priority="32">
      <formula>IF(AC53="Posible",1,0)</formula>
    </cfRule>
    <cfRule type="expression" dxfId="79" priority="33">
      <formula>IF(AC53="Improbable",1,0)</formula>
    </cfRule>
    <cfRule type="expression" dxfId="78" priority="34">
      <formula>IF(AC53="Rara vez",1,0)</formula>
    </cfRule>
  </conditionalFormatting>
  <conditionalFormatting sqref="AC56:AC57">
    <cfRule type="expression" dxfId="77" priority="26">
      <formula>IF(AC56="Posible",1,0)</formula>
    </cfRule>
    <cfRule type="expression" dxfId="76" priority="25">
      <formula>IF(AC56="Probable",1,0)</formula>
    </cfRule>
    <cfRule type="expression" dxfId="75" priority="24">
      <formula>IF(AC56="Casi seguro",1,0)</formula>
    </cfRule>
    <cfRule type="expression" dxfId="74" priority="28">
      <formula>IF(AC56="Rara vez",1,0)</formula>
    </cfRule>
    <cfRule type="expression" dxfId="73" priority="27">
      <formula>IF(AC56="Improbable",1,0)</formula>
    </cfRule>
  </conditionalFormatting>
  <conditionalFormatting sqref="AC59:AC60">
    <cfRule type="expression" dxfId="72" priority="19">
      <formula>IF(AC59="Probable",1,0)</formula>
    </cfRule>
    <cfRule type="expression" dxfId="71" priority="22">
      <formula>IF(AC59="Rara vez",1,0)</formula>
    </cfRule>
    <cfRule type="expression" dxfId="70" priority="21">
      <formula>IF(AC59="Improbable",1,0)</formula>
    </cfRule>
    <cfRule type="expression" dxfId="69" priority="20">
      <formula>IF(AC59="Posible",1,0)</formula>
    </cfRule>
    <cfRule type="expression" dxfId="68" priority="18">
      <formula>IF(AC59="Casi seguro",1,0)</formula>
    </cfRule>
  </conditionalFormatting>
  <conditionalFormatting sqref="AC62:AC63">
    <cfRule type="expression" dxfId="67" priority="12">
      <formula>IF(AC62="Casi seguro",1,0)</formula>
    </cfRule>
    <cfRule type="expression" dxfId="66" priority="15">
      <formula>IF(AC62="Improbable",1,0)</formula>
    </cfRule>
    <cfRule type="expression" dxfId="65" priority="14">
      <formula>IF(AC62="Posible",1,0)</formula>
    </cfRule>
    <cfRule type="expression" dxfId="64" priority="16">
      <formula>IF(AC62="Rara vez",1,0)</formula>
    </cfRule>
    <cfRule type="expression" dxfId="63" priority="13">
      <formula>IF(AC62="Probable",1,0)</formula>
    </cfRule>
  </conditionalFormatting>
  <conditionalFormatting sqref="AC65:AC66 AC68">
    <cfRule type="expression" dxfId="62" priority="10">
      <formula>IF(AC65="Rara vez",1,0)</formula>
    </cfRule>
    <cfRule type="expression" dxfId="61" priority="8">
      <formula>IF(AC65="Posible",1,0)</formula>
    </cfRule>
    <cfRule type="expression" dxfId="60" priority="7">
      <formula>IF(AC65="Probable",1,0)</formula>
    </cfRule>
    <cfRule type="expression" dxfId="59" priority="6">
      <formula>IF(AC65="Casi seguro",1,0)</formula>
    </cfRule>
    <cfRule type="expression" dxfId="58" priority="9">
      <formula>IF(AC65="Improbable",1,0)</formula>
    </cfRule>
  </conditionalFormatting>
  <pageMargins left="0.70866141732283472" right="0.70866141732283472" top="0.74803149606299213" bottom="0.74803149606299213" header="0.31496062992125984" footer="0.31496062992125984"/>
  <pageSetup scale="16"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IF($E9="",Listas!$R$3,Listas!$S$2:$S$3)</xm:f>
          </x14:formula1>
          <xm:sqref>L9:L68</xm:sqref>
        </x14:dataValidation>
        <x14:dataValidation type="list" allowBlank="1" showInputMessage="1" showErrorMessage="1" xr:uid="{00000000-0002-0000-0500-000001000000}">
          <x14:formula1>
            <xm:f>IF($E9="",Listas!$R$3,Listas!$T$2:$T$3)</xm:f>
          </x14:formula1>
          <xm:sqref>M9:M68</xm:sqref>
        </x14:dataValidation>
        <x14:dataValidation type="list" allowBlank="1" showInputMessage="1" showErrorMessage="1" xr:uid="{00000000-0002-0000-0500-000002000000}">
          <x14:formula1>
            <xm:f>IF($E9="",Listas!$R$3,Listas!$U$2:$U$3)</xm:f>
          </x14:formula1>
          <xm:sqref>N9:N68</xm:sqref>
        </x14:dataValidation>
        <x14:dataValidation type="list" allowBlank="1" showInputMessage="1" showErrorMessage="1" xr:uid="{00000000-0002-0000-0500-000003000000}">
          <x14:formula1>
            <xm:f>IF($E9="",Listas!$R$3,Listas!$V$2:$V$4)</xm:f>
          </x14:formula1>
          <xm:sqref>O9:O68</xm:sqref>
        </x14:dataValidation>
        <x14:dataValidation type="list" allowBlank="1" showInputMessage="1" showErrorMessage="1" xr:uid="{00000000-0002-0000-0500-000004000000}">
          <x14:formula1>
            <xm:f>IF($E9="",Listas!$R$3,Listas!$W$2:$W$3)</xm:f>
          </x14:formula1>
          <xm:sqref>P9:P68</xm:sqref>
        </x14:dataValidation>
        <x14:dataValidation type="list" allowBlank="1" showInputMessage="1" showErrorMessage="1" xr:uid="{00000000-0002-0000-0500-000005000000}">
          <x14:formula1>
            <xm:f>IF($E9="",Listas!$R$3,Listas!$X$2:$X$3)</xm:f>
          </x14:formula1>
          <xm:sqref>Q9:Q68</xm:sqref>
        </x14:dataValidation>
        <x14:dataValidation type="list" allowBlank="1" showInputMessage="1" showErrorMessage="1" xr:uid="{00000000-0002-0000-0500-000006000000}">
          <x14:formula1>
            <xm:f>IF($E9="",Listas!$R$3,Listas!$Y$2:$Y$4)</xm:f>
          </x14:formula1>
          <xm:sqref>R9:R68</xm:sqref>
        </x14:dataValidation>
        <x14:dataValidation type="list" allowBlank="1" showInputMessage="1" showErrorMessage="1" xr:uid="{00000000-0002-0000-0500-000007000000}">
          <x14:formula1>
            <xm:f>Listas!$AB$2:$AB$4</xm:f>
          </x14:formula1>
          <xm:sqref>V9:V68</xm:sqref>
        </x14:dataValidation>
        <x14:dataValidation type="list" allowBlank="1" showInputMessage="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pageSetUpPr fitToPage="1"/>
  </sheetPr>
  <dimension ref="A1:BU69"/>
  <sheetViews>
    <sheetView showGridLines="0" view="pageBreakPreview" zoomScale="70" zoomScaleNormal="80" zoomScaleSheetLayoutView="70" workbookViewId="0">
      <pane xSplit="3" ySplit="8" topLeftCell="D9" activePane="bottomRight" state="frozen"/>
      <selection pane="topRight" activeCell="D1" sqref="D1"/>
      <selection pane="bottomLeft" activeCell="A9" sqref="A9"/>
      <selection pane="bottomRight" activeCell="W35" sqref="W35"/>
    </sheetView>
  </sheetViews>
  <sheetFormatPr baseColWidth="10" defaultColWidth="0" defaultRowHeight="13.8" zeroHeight="1" x14ac:dyDescent="0.45"/>
  <cols>
    <col min="1" max="1" width="4" style="15" bestFit="1" customWidth="1"/>
    <col min="2" max="2" width="16.5234375" style="15" customWidth="1"/>
    <col min="3" max="3" width="22.68359375" style="15" customWidth="1"/>
    <col min="4" max="4" width="17.89453125" style="15" customWidth="1"/>
    <col min="5" max="5" width="25.3125" style="15" customWidth="1"/>
    <col min="6" max="6" width="22.3125" style="15" customWidth="1"/>
    <col min="7" max="7" width="30.89453125" style="15" customWidth="1"/>
    <col min="8" max="8" width="20.3125" style="15" customWidth="1"/>
    <col min="9" max="9" width="22.3125" style="26" customWidth="1"/>
    <col min="10" max="10" width="30.1015625" style="9" customWidth="1"/>
    <col min="11" max="11" width="14.89453125" style="9" customWidth="1"/>
    <col min="12" max="12" width="7.1015625" style="9" bestFit="1" customWidth="1"/>
    <col min="13" max="13" width="40.89453125" style="9" customWidth="1"/>
    <col min="14" max="14" width="13.5234375" style="9" customWidth="1"/>
    <col min="15" max="15" width="6.3125" style="9" bestFit="1" customWidth="1"/>
    <col min="16" max="16" width="16" style="9" customWidth="1"/>
    <col min="17" max="17" width="48.1015625" style="9" customWidth="1"/>
    <col min="18" max="23" width="26.68359375" style="9" customWidth="1"/>
    <col min="24" max="24" width="12.89453125" style="9" customWidth="1"/>
    <col min="25" max="25" width="16" style="9" customWidth="1"/>
    <col min="26" max="26" width="21.1015625" style="9" customWidth="1"/>
    <col min="27" max="27" width="16.3125" style="9" customWidth="1"/>
    <col min="28" max="28" width="21" style="9" customWidth="1"/>
    <col min="29" max="29" width="17.3125" style="9" customWidth="1"/>
    <col min="30" max="31" width="29.41796875" style="9" customWidth="1"/>
    <col min="32" max="32" width="36.89453125" style="9" customWidth="1"/>
    <col min="33" max="33" width="12.89453125" style="9" customWidth="1"/>
    <col min="34" max="34" width="13" style="9" customWidth="1"/>
    <col min="35" max="35" width="10.41796875" style="9" customWidth="1"/>
    <col min="36" max="36" width="17.3125" style="9" customWidth="1"/>
    <col min="37" max="37" width="9.1015625" style="9" customWidth="1"/>
    <col min="38" max="38" width="15.3125" style="9" customWidth="1"/>
    <col min="39" max="39" width="13.41796875" style="9" customWidth="1"/>
    <col min="40" max="40" width="31.89453125" style="9" customWidth="1"/>
    <col min="41" max="41" width="50" style="9" customWidth="1"/>
    <col min="42" max="42" width="27.89453125" style="9" customWidth="1"/>
    <col min="43" max="43" width="19.3125" style="9" customWidth="1"/>
    <col min="44" max="44" width="24.41796875" style="9" customWidth="1"/>
    <col min="45" max="45" width="4.3125" style="9" customWidth="1"/>
    <col min="46" max="73" width="11.41796875" style="9" hidden="1" customWidth="1"/>
    <col min="74" max="16384" width="11.41796875" style="9" hidden="1"/>
  </cols>
  <sheetData>
    <row r="1" spans="1:73" ht="21.45" customHeight="1" x14ac:dyDescent="0.45">
      <c r="A1" s="216" t="s">
        <v>95</v>
      </c>
      <c r="B1" s="217"/>
      <c r="C1" s="218"/>
      <c r="D1" s="136" t="s">
        <v>138</v>
      </c>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61" t="s">
        <v>309</v>
      </c>
      <c r="AR1" s="161"/>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21.45" customHeight="1" x14ac:dyDescent="0.45">
      <c r="A2" s="219"/>
      <c r="B2" s="220"/>
      <c r="C2" s="221"/>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61" t="s">
        <v>310</v>
      </c>
      <c r="AR2" s="161"/>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ht="21.45" customHeight="1" x14ac:dyDescent="0.45">
      <c r="A3" s="219"/>
      <c r="B3" s="220"/>
      <c r="C3" s="221"/>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61" t="s">
        <v>361</v>
      </c>
      <c r="AR3" s="161"/>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ht="21.45" customHeight="1" x14ac:dyDescent="0.45">
      <c r="A4" s="222"/>
      <c r="B4" s="223"/>
      <c r="C4" s="224"/>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61" t="s">
        <v>364</v>
      </c>
      <c r="AR4" s="161"/>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ht="12" customHeight="1" x14ac:dyDescent="0.45">
      <c r="A5" s="10"/>
      <c r="B5" s="10"/>
      <c r="C5" s="10"/>
      <c r="D5" s="11"/>
      <c r="E5" s="10"/>
      <c r="F5" s="10"/>
      <c r="G5" s="10"/>
      <c r="H5" s="10"/>
      <c r="I5" s="62"/>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25.5" customHeight="1" x14ac:dyDescent="0.45">
      <c r="A6" s="181" t="s">
        <v>88</v>
      </c>
      <c r="B6" s="181"/>
      <c r="C6" s="181"/>
      <c r="D6" s="181"/>
      <c r="E6" s="181"/>
      <c r="F6" s="181"/>
      <c r="G6" s="181"/>
      <c r="H6" s="181"/>
      <c r="I6" s="181"/>
      <c r="J6" s="181"/>
      <c r="K6" s="181" t="s">
        <v>87</v>
      </c>
      <c r="L6" s="181"/>
      <c r="M6" s="181"/>
      <c r="N6" s="181"/>
      <c r="O6" s="181"/>
      <c r="P6" s="181"/>
      <c r="Q6" s="175" t="s">
        <v>86</v>
      </c>
      <c r="R6" s="176"/>
      <c r="S6" s="176"/>
      <c r="T6" s="176"/>
      <c r="U6" s="176"/>
      <c r="V6" s="176"/>
      <c r="W6" s="176"/>
      <c r="X6" s="176"/>
      <c r="Y6" s="176"/>
      <c r="Z6" s="176"/>
      <c r="AA6" s="176"/>
      <c r="AB6" s="176"/>
      <c r="AC6" s="176"/>
      <c r="AD6" s="176"/>
      <c r="AE6" s="176"/>
      <c r="AF6" s="176"/>
      <c r="AG6" s="177"/>
      <c r="AH6" s="175" t="s">
        <v>92</v>
      </c>
      <c r="AI6" s="176"/>
      <c r="AJ6" s="176"/>
      <c r="AK6" s="176"/>
      <c r="AL6" s="176"/>
      <c r="AM6" s="176"/>
      <c r="AN6" s="177"/>
      <c r="AO6" s="201" t="s">
        <v>0</v>
      </c>
      <c r="AP6" s="202"/>
      <c r="AQ6" s="202"/>
      <c r="AR6" s="202"/>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ht="25.5" customHeight="1" x14ac:dyDescent="0.45">
      <c r="A7" s="174" t="s">
        <v>74</v>
      </c>
      <c r="B7" s="162" t="s">
        <v>28</v>
      </c>
      <c r="C7" s="166" t="s">
        <v>249</v>
      </c>
      <c r="D7" s="166" t="s">
        <v>64</v>
      </c>
      <c r="E7" s="166" t="s">
        <v>65</v>
      </c>
      <c r="F7" s="166" t="s">
        <v>66</v>
      </c>
      <c r="G7" s="162" t="s">
        <v>1</v>
      </c>
      <c r="H7" s="166" t="s">
        <v>73</v>
      </c>
      <c r="I7" s="166" t="s">
        <v>2</v>
      </c>
      <c r="J7" s="203" t="s">
        <v>139</v>
      </c>
      <c r="K7" s="166" t="s">
        <v>3</v>
      </c>
      <c r="L7" s="162" t="s">
        <v>4</v>
      </c>
      <c r="M7" s="166" t="s">
        <v>121</v>
      </c>
      <c r="N7" s="166" t="s">
        <v>5</v>
      </c>
      <c r="O7" s="162" t="s">
        <v>4</v>
      </c>
      <c r="P7" s="166" t="s">
        <v>6</v>
      </c>
      <c r="Q7" s="166" t="s">
        <v>370</v>
      </c>
      <c r="R7" s="178" t="s">
        <v>7</v>
      </c>
      <c r="S7" s="179"/>
      <c r="T7" s="179"/>
      <c r="U7" s="179"/>
      <c r="V7" s="179"/>
      <c r="W7" s="204"/>
      <c r="X7" s="178" t="s">
        <v>83</v>
      </c>
      <c r="Y7" s="179"/>
      <c r="Z7" s="204"/>
      <c r="AA7" s="178" t="s">
        <v>272</v>
      </c>
      <c r="AB7" s="179"/>
      <c r="AC7" s="179"/>
      <c r="AD7" s="179"/>
      <c r="AE7" s="179"/>
      <c r="AF7" s="204"/>
      <c r="AG7" s="166" t="s">
        <v>255</v>
      </c>
      <c r="AH7" s="166" t="s">
        <v>9</v>
      </c>
      <c r="AI7" s="166" t="s">
        <v>4</v>
      </c>
      <c r="AJ7" s="166" t="s">
        <v>89</v>
      </c>
      <c r="AK7" s="166" t="s">
        <v>4</v>
      </c>
      <c r="AL7" s="166" t="s">
        <v>90</v>
      </c>
      <c r="AM7" s="160" t="s">
        <v>93</v>
      </c>
      <c r="AN7" s="166" t="s">
        <v>136</v>
      </c>
      <c r="AO7" s="160" t="s">
        <v>191</v>
      </c>
      <c r="AP7" s="160" t="s">
        <v>94</v>
      </c>
      <c r="AQ7" s="166" t="s">
        <v>10</v>
      </c>
      <c r="AR7" s="160" t="s">
        <v>222</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ht="54.45" customHeight="1" x14ac:dyDescent="0.45">
      <c r="A8" s="174"/>
      <c r="B8" s="162"/>
      <c r="C8" s="166"/>
      <c r="D8" s="166"/>
      <c r="E8" s="166"/>
      <c r="F8" s="166"/>
      <c r="G8" s="162"/>
      <c r="H8" s="166"/>
      <c r="I8" s="166"/>
      <c r="J8" s="180"/>
      <c r="K8" s="166"/>
      <c r="L8" s="162"/>
      <c r="M8" s="166"/>
      <c r="N8" s="162"/>
      <c r="O8" s="162"/>
      <c r="P8" s="166"/>
      <c r="Q8" s="166"/>
      <c r="R8" s="47" t="s">
        <v>267</v>
      </c>
      <c r="S8" s="47" t="s">
        <v>274</v>
      </c>
      <c r="T8" s="47" t="s">
        <v>275</v>
      </c>
      <c r="U8" s="47" t="s">
        <v>276</v>
      </c>
      <c r="V8" s="47" t="s">
        <v>277</v>
      </c>
      <c r="W8" s="47" t="s">
        <v>278</v>
      </c>
      <c r="X8" s="47" t="s">
        <v>45</v>
      </c>
      <c r="Y8" s="47" t="s">
        <v>8</v>
      </c>
      <c r="Z8" s="47" t="s">
        <v>81</v>
      </c>
      <c r="AA8" s="47" t="s">
        <v>82</v>
      </c>
      <c r="AB8" s="47" t="s">
        <v>84</v>
      </c>
      <c r="AC8" s="47" t="s">
        <v>85</v>
      </c>
      <c r="AD8" s="47" t="s">
        <v>269</v>
      </c>
      <c r="AE8" s="47" t="s">
        <v>270</v>
      </c>
      <c r="AF8" s="47" t="s">
        <v>271</v>
      </c>
      <c r="AG8" s="166"/>
      <c r="AH8" s="166"/>
      <c r="AI8" s="166"/>
      <c r="AJ8" s="166"/>
      <c r="AK8" s="166"/>
      <c r="AL8" s="166"/>
      <c r="AM8" s="160"/>
      <c r="AN8" s="166"/>
      <c r="AO8" s="160"/>
      <c r="AP8" s="160"/>
      <c r="AQ8" s="166"/>
      <c r="AR8" s="205"/>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row>
    <row r="9" spans="1:73" ht="138" x14ac:dyDescent="0.45">
      <c r="A9" s="142">
        <v>1</v>
      </c>
      <c r="B9" s="113" t="str">
        <f>'2. Identificación del Riesgo'!B9:B11</f>
        <v>Conocimiento del Riesgo y Efectos del Cambio Climático</v>
      </c>
      <c r="C9" s="113" t="str">
        <f>IF('2. Identificación del Riesgo'!C9:C11="","",'2. Identificación del Riesgo'!C9:C11)</f>
        <v>Vencimiento en los términos de las solicitudes radicadas en el grupo de Asistencia Técnica</v>
      </c>
      <c r="D9" s="113" t="str">
        <f>IF('2. Identificación del Riesgo'!D9:D11="","",'2. Identificación del Riesgo'!D9:D11)</f>
        <v>Afectación Reputacional</v>
      </c>
      <c r="E9" s="113" t="str">
        <f>IF('2. Identificación del Riesgo'!E9:E11="","",'2. Identificación del Riesgo'!E9:E11)</f>
        <v>Alta demanda en las solicitudes, que superan la capacidad de respuesta</v>
      </c>
      <c r="F9" s="113"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cambios administrativos y fenomenos naturales y/o antropicos que ocasiona restrasos en la elaboración de respuestas.</v>
      </c>
      <c r="G9" s="113" t="str">
        <f>IF('2. Identificación del Riesgo'!G9:G11="","",'2.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H9" s="113" t="str">
        <f>IF('2. Identificación del Riesgo'!H9:H11="","",'2. Identificación del Riesgo'!H9:H11)</f>
        <v>Gestión</v>
      </c>
      <c r="I9" s="113" t="str">
        <f>IF('2. Identificación del Riesgo'!I9:I11="","",'2. Identificación del Riesgo'!I9:I11)</f>
        <v>Ejecución y Administración de procesos</v>
      </c>
      <c r="J9" s="113" t="str">
        <f>IF('2. Identificación del Riesgo'!J9:J11="","",'2. Identificación del Riesgo'!J9:J11)</f>
        <v>Alta: La actividad que conlleva el riesgo se ejecuta mínimo 500 y máximo 5000 veces por año</v>
      </c>
      <c r="K9" s="108" t="str">
        <f>'2. Identificación del Riesgo'!K9:K11</f>
        <v>Alta</v>
      </c>
      <c r="L9" s="109">
        <f>'2. Identificación del Riesgo'!L9:L11</f>
        <v>0.8</v>
      </c>
      <c r="M9" s="113"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108" t="str">
        <f>'2. Identificación del Riesgo'!N9:N11</f>
        <v>Menor</v>
      </c>
      <c r="O9" s="109">
        <f>'2. Identificación del Riesgo'!O9:O11</f>
        <v>0.4</v>
      </c>
      <c r="P9" s="110" t="str">
        <f>'2. Identificación del Riesgo'!P9:P11</f>
        <v>Moderado</v>
      </c>
      <c r="Q9" s="63"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Profesional Especializado grado 29 - Grupo Asistencia Técnica  semanalmente con el propósito de evitar que las respuestas solicitadas se emitan por fuera de los términos legales, emite correos electrónicos de alerta a los profesionales del grupo de Asistencia Técnica, con base en la información suministrada por parte del Asistente Administrativo de la Subidrección de Análisis de Riesgos, sobre próximos vencimientos.  Evidencia:
*Correos electrónicos</v>
      </c>
      <c r="R9" s="63" t="str">
        <f>IF($H$9="","",
IF(OR($H$9="Corrupción",$H$9="Corrupción - LA/FT/FPADM",$H$9="Corrupción - Conflictos de Interés",$H$9="Corrupción en Trámites, OPAs y Consultas de Acceso a la Información Pública"),'6.Valoración Control Corrupción'!E9,'5. Valoración de Controles'!E9))</f>
        <v xml:space="preserve">Profesional Especializado grado 29 - Grupo Asistencia Técnica </v>
      </c>
      <c r="S9" s="63" t="str">
        <f>IF($H$9="","",
IF(OR($H$9="Corrupción",$H$9="Corrupción - LA/FT/FPADM",$H$9="Corrupción - Conflictos de Interés",$H$9="Corrupción en Trámites, OPAs y Consultas de Acceso a la Información Pública"),'6.Valoración Control Corrupción'!F9,'5. Valoración de Controles'!F9))</f>
        <v>semanalmente</v>
      </c>
      <c r="T9" s="63" t="str">
        <f>IF($H$9="","",
IF(OR($H$9="Corrupción",$H$9="Corrupción - LA/FT/FPADM",$H$9="Corrupción - Conflictos de Interés",$H$9="Corrupción en Trámites, OPAs y Consultas de Acceso a la Información Pública"),'6.Valoración Control Corrupción'!G9,'5. Valoración de Controles'!G9))</f>
        <v>con el propósito de evitar que las respuestas solicitadas se emitan por fuera de los términos legales,</v>
      </c>
      <c r="U9" s="63" t="str">
        <f>IF($H$9="","",
IF(OR($H$9="Corrupción",$H$9="Corrupción - LA/FT/FPADM",$H$9="Corrupción - Conflictos de Interés",$H$9="Corrupción en Trámites, OPAs y Consultas de Acceso a la Información Pública"),'6.Valoración Control Corrupción'!H9,'5. Valoración de Controles'!H9))</f>
        <v>emite correos electrónicos de alerta a los profesionales del grupo de Asistencia Técnica, con base en la información suministrada por parte del Asistente Administrativo de la Subidrección de Análisis de Riesgos, sobre próximos vencimientos.</v>
      </c>
      <c r="V9" s="63">
        <f>IF($H$9="","",
IF(OR($H$9="Corrupción",$H$9="Corrupción - LA/FT/FPADM",$H$9="Corrupción - Conflictos de Interés",$H$9="Corrupción en Trámites, OPAs y Consultas de Acceso a la Información Pública"),'6.Valoración Control Corrupción'!I9,'5. Valoración de Controles'!I9))</f>
        <v>0</v>
      </c>
      <c r="W9" s="63" t="str">
        <f>IF($H$9="","",
IF(OR($H$9="Corrupción",$H$9="Corrupción - LA/FT/FPADM",$H$9="Corrupción - Conflictos de Interés",$H$9="Corrupción en Trámites, OPAs y Consultas de Acceso a la Información Pública"),'6.Valoración Control Corrupción'!J9,'5. Valoración de Controles'!J9))</f>
        <v>Evidencia:
*Correos electrónicos</v>
      </c>
      <c r="X9" s="31" t="str">
        <f>IF($H$9="","",
IF(OR($H$9="Corrupción",$H$9="Corrupción - LA/FT/FPADM",$H$9="Corrupción - LA/FT/FPADM",$H$9="Corrupción en Trámites, OPAs y Consultas de Acceso a la Información Pública"),"No Aplica",'5. Valoración de Controles'!L9))</f>
        <v>Preventivo</v>
      </c>
      <c r="Y9" s="31" t="str">
        <f>IF($H$9="","",
IF(OR($H$9="Corrupción",$H$9="Corrupción - LA/FT/FPADM",$H$9="Corrupción - LA/FT/FPADM",$H$9="Corrupción en Trámites, OPAs y Consultas de Acceso a la Información Pública"),"No Aplica",'5. Valoración de Controles'!M9))</f>
        <v>Afecta probabilidad</v>
      </c>
      <c r="Z9" s="31" t="str">
        <f>IF($H$9="","",
IF(OR($H$9="Corrupción",$H$9="Corrupción - LA/FT/FPADM",$H$9="Corrupción - LA/FT/FPADM",$H$9="Corrupción en Trámites, OPAs y Consultas de Acceso a la Información Pública"),"No Aplica",'5. Valoración de Controles'!N9))</f>
        <v>Manual</v>
      </c>
      <c r="AA9" s="31" t="str">
        <f>IF($H$9="","",
IF(OR($H$9="Corrupción",$H$9="Corrupción - LA/FT/FPADM",$H$9="Corrupción - LA/FT/FPADM",$H$9="Corrupción en Trámites, OPAs y Consultas de Acceso a la Información Pública"),"No Aplica",'5. Valoración de Controles'!O9))</f>
        <v>Sin Documentar</v>
      </c>
      <c r="AB9" s="31" t="str">
        <f>IF($H$9="","",
IF(OR($H$9="Corrupción",$H$9="Corrupción - LA/FT/FPADM",$H$9="Corrupción - LA/FT/FPADM",$H$9="Corrupción en Trámites, OPAs y Consultas de Acceso a la Información Pública"),"No Aplica",'5. Valoración de Controles'!P9))</f>
        <v>Continua</v>
      </c>
      <c r="AC9" s="31" t="str">
        <f>IF($H$9="","",
IF(OR($H$9="Corrupción",$H$9="Corrupción - LA/FT/FPADM",$H$9="Corrupción - LA/FT/FPADM",$H$9="Corrupción en Trámites, OPAs y Consultas de Acceso a la Información Pública"),"No Aplica",'5. Valoración de Controles'!Q9))</f>
        <v>Con Registro</v>
      </c>
      <c r="AD9" s="31" t="str">
        <f>IF($H$9="","",
IF(OR($H$9="Corrupción",$H$9="Corrupción - LA/FT/FPADM",$H$9="Corrupción - LA/FT/FPADM",$H$9="Corrupción en Trámites, OPAs y Consultas de Acceso a la Información Pública"),"No Aplica",'5. Valoración de Controles'!R9))</f>
        <v>Correo electrónico</v>
      </c>
      <c r="AE9" s="31" t="str">
        <f>IF($H$9="","",
IF(OR($H$9="Corrupción",$H$9="Corrupción - LA/FT/FPADM",$H$9="Corrupción - LA/FT/FPADM",$H$9="Corrupción en Trámites, OPAs y Consultas de Acceso a la Información Pública"),"No Aplica",'5. Valoración de Controles'!S9))</f>
        <v>CORDIS</v>
      </c>
      <c r="AF9" s="31" t="str">
        <f>IF($H$9="","",
IF(OR($H$9="Corrupción",$H$9="Corrupción - LA/FT/FPADM",$H$9="Corrupción - LA/FT/FPADM",$H$9="Corrupción en Trámites, OPAs y Consultas de Acceso a la Información Pública"),"No Aplica",'5. Valoración de Controles'!T9))</f>
        <v>En reuniones períódicas de grupo se abordará el tema de vencidos y próximos a vencerse para tomar las acciones pertinentes.</v>
      </c>
      <c r="AG9" s="31">
        <f>IF($H$9="","",
IF(OR($H$9="Corrupción",$H$9="Corrupción - LA/FT/FPADM",$H$9="Corrupción - LA/FT/FPADM",$H$9="Corrupción en Trámites, OPAs y Consultas de Acceso a la Información Pública"),"No Aplica",'5. Valoración de Controles'!U9))</f>
        <v>0.4</v>
      </c>
      <c r="AH9" s="108"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Baja</v>
      </c>
      <c r="AI9" s="19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0.48</v>
      </c>
      <c r="AJ9" s="108"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19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11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98" t="s">
        <v>54</v>
      </c>
      <c r="AN9" s="11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72"/>
      <c r="AP9" s="199"/>
      <c r="AQ9" s="200" t="str">
        <f>IF(AO9="","","∑ Peso porcentual de cada acción definida")</f>
        <v/>
      </c>
      <c r="AR9" s="114"/>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ht="31.5" customHeight="1" x14ac:dyDescent="0.45">
      <c r="A10" s="142"/>
      <c r="B10" s="113"/>
      <c r="C10" s="113"/>
      <c r="D10" s="113"/>
      <c r="E10" s="113"/>
      <c r="F10" s="113"/>
      <c r="G10" s="113"/>
      <c r="H10" s="113"/>
      <c r="I10" s="113"/>
      <c r="J10" s="113"/>
      <c r="K10" s="108"/>
      <c r="L10" s="109"/>
      <c r="M10" s="113"/>
      <c r="N10" s="108"/>
      <c r="O10" s="109"/>
      <c r="P10" s="110"/>
      <c r="Q10" s="63"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63">
        <f>IF($H$9="","",
IF(OR($H$9="Corrupción",$H$9="Corrupción - LA/FT/FPADM",$H$9="Corrupción - Conflictos de Interés",$H$9="Corrupción en Trámites, OPAs y Consultas de Acceso a la Información Pública"),'6.Valoración Control Corrupción'!E10,'5. Valoración de Controles'!E10))</f>
        <v>0</v>
      </c>
      <c r="S10" s="63">
        <f>IF($H$9="","",
IF(OR($H$9="Corrupción",$H$9="Corrupción - LA/FT/FPADM",$H$9="Corrupción - Conflictos de Interés",$H$9="Corrupción en Trámites, OPAs y Consultas de Acceso a la Información Pública"),'6.Valoración Control Corrupción'!F10,'5. Valoración de Controles'!F10))</f>
        <v>0</v>
      </c>
      <c r="T10" s="63">
        <f>IF($H$9="","",
IF(OR($H$9="Corrupción",$H$9="Corrupción - LA/FT/FPADM",$H$9="Corrupción - Conflictos de Interés",$H$9="Corrupción en Trámites, OPAs y Consultas de Acceso a la Información Pública"),'6.Valoración Control Corrupción'!G10,'5. Valoración de Controles'!G10))</f>
        <v>0</v>
      </c>
      <c r="U10" s="63">
        <f>IF($H$9="","",
IF(OR($H$9="Corrupción",$H$9="Corrupción - LA/FT/FPADM",$H$9="Corrupción - Conflictos de Interés",$H$9="Corrupción en Trámites, OPAs y Consultas de Acceso a la Información Pública"),'6.Valoración Control Corrupción'!H10,'5. Valoración de Controles'!H10))</f>
        <v>0</v>
      </c>
      <c r="V10" s="63">
        <f>IF($H$9="","",
IF(OR($H$9="Corrupción",$H$9="Corrupción - LA/FT/FPADM",$H$9="Corrupción - Conflictos de Interés",$H$9="Corrupción en Trámites, OPAs y Consultas de Acceso a la Información Pública"),'6.Valoración Control Corrupción'!I10,'5. Valoración de Controles'!I10))</f>
        <v>0</v>
      </c>
      <c r="W10" s="63">
        <f>IF($H$9="","",
IF(OR($H$9="Corrupción",$H$9="Corrupción - LA/FT/FPADM",$H$9="Corrupción - Conflictos de Interés",$H$9="Corrupción en Trámites, OPAs y Consultas de Acceso a la Información Pública"),'6.Valoración Control Corrupción'!J10,'5. Valoración de Controles'!J10))</f>
        <v>0</v>
      </c>
      <c r="X10" s="31">
        <f>IF($H$9="","",
IF(OR($H$9="Corrupción",$H$9="Corrupción - LA/FT/FPADM",$H$9="Corrupción - LA/FT/FPADM",$H$9="Corrupción en Trámites, OPAs y Consultas de Acceso a la Información Pública"),"No Aplica",'5. Valoración de Controles'!L10))</f>
        <v>0</v>
      </c>
      <c r="Y10" s="31" t="str">
        <f>IF($H$9="","",
IF(OR($H$9="Corrupción",$H$9="Corrupción - LA/FT/FPADM",$H$9="Corrupción - LA/FT/FPADM",$H$9="Corrupción en Trámites, OPAs y Consultas de Acceso a la Información Pública"),"No Aplica",'5. Valoración de Controles'!M10))</f>
        <v/>
      </c>
      <c r="Z10" s="31">
        <f>IF($H$9="","",
IF(OR($H$9="Corrupción",$H$9="Corrupción - LA/FT/FPADM",$H$9="Corrupción - LA/FT/FPADM",$H$9="Corrupción en Trámites, OPAs y Consultas de Acceso a la Información Pública"),"No Aplica",'5. Valoración de Controles'!N10))</f>
        <v>0</v>
      </c>
      <c r="AA10" s="31">
        <f>IF($H$9="","",
IF(OR($H$9="Corrupción",$H$9="Corrupción - LA/FT/FPADM",$H$9="Corrupción - LA/FT/FPADM",$H$9="Corrupción en Trámites, OPAs y Consultas de Acceso a la Información Pública"),"No Aplica",'5. Valoración de Controles'!O10))</f>
        <v>0</v>
      </c>
      <c r="AB10" s="31">
        <f>IF($H$9="","",
IF(OR($H$9="Corrupción",$H$9="Corrupción - LA/FT/FPADM",$H$9="Corrupción - LA/FT/FPADM",$H$9="Corrupción en Trámites, OPAs y Consultas de Acceso a la Información Pública"),"No Aplica",'5. Valoración de Controles'!P10))</f>
        <v>0</v>
      </c>
      <c r="AC10" s="31">
        <f>IF($H$9="","",
IF(OR($H$9="Corrupción",$H$9="Corrupción - LA/FT/FPADM",$H$9="Corrupción - LA/FT/FPADM",$H$9="Corrupción en Trámites, OPAs y Consultas de Acceso a la Información Pública"),"No Aplica",'5. Valoración de Controles'!Q10))</f>
        <v>0</v>
      </c>
      <c r="AD10" s="31">
        <f>IF($H$9="","",
IF(OR($H$9="Corrupción",$H$9="Corrupción - LA/FT/FPADM",$H$9="Corrupción - LA/FT/FPADM",$H$9="Corrupción en Trámites, OPAs y Consultas de Acceso a la Información Pública"),"No Aplica",'5. Valoración de Controles'!R10))</f>
        <v>0</v>
      </c>
      <c r="AE10" s="31">
        <f>IF($H$9="","",
IF(OR($H$9="Corrupción",$H$9="Corrupción - LA/FT/FPADM",$H$9="Corrupción - LA/FT/FPADM",$H$9="Corrupción en Trámites, OPAs y Consultas de Acceso a la Información Pública"),"No Aplica",'5. Valoración de Controles'!S10))</f>
        <v>0</v>
      </c>
      <c r="AF10" s="31">
        <f>IF($H$9="","",
IF(OR($H$9="Corrupción",$H$9="Corrupción - LA/FT/FPADM",$H$9="Corrupción - LA/FT/FPADM",$H$9="Corrupción en Trámites, OPAs y Consultas de Acceso a la Información Pública"),"No Aplica",'5. Valoración de Controles'!T10))</f>
        <v>0</v>
      </c>
      <c r="AG10" s="31" t="str">
        <f>IF($H$9="","",
IF(OR($H$9="Corrupción",$H$9="Corrupción - LA/FT/FPADM",$H$9="Corrupción - LA/FT/FPADM",$H$9="Corrupción en Trámites, OPAs y Consultas de Acceso a la Información Pública"),"No Aplica",'5. Valoración de Controles'!U10))</f>
        <v/>
      </c>
      <c r="AH10" s="108"/>
      <c r="AI10" s="197"/>
      <c r="AJ10" s="108"/>
      <c r="AK10" s="197"/>
      <c r="AL10" s="110"/>
      <c r="AM10" s="198"/>
      <c r="AN10" s="113"/>
      <c r="AO10" s="72"/>
      <c r="AP10" s="114"/>
      <c r="AQ10" s="113"/>
      <c r="AR10" s="114"/>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ht="31.5" customHeight="1" x14ac:dyDescent="0.45">
      <c r="A11" s="142"/>
      <c r="B11" s="113"/>
      <c r="C11" s="113"/>
      <c r="D11" s="113"/>
      <c r="E11" s="113"/>
      <c r="F11" s="113"/>
      <c r="G11" s="113"/>
      <c r="H11" s="113"/>
      <c r="I11" s="113"/>
      <c r="J11" s="113"/>
      <c r="K11" s="108"/>
      <c r="L11" s="109"/>
      <c r="M11" s="113"/>
      <c r="N11" s="108"/>
      <c r="O11" s="109"/>
      <c r="P11" s="110"/>
      <c r="Q11" s="63"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63">
        <f>IF($H$9="","",
IF(OR($H$9="Corrupción",$H$9="Corrupción - LA/FT/FPADM",$H$9="Corrupción - Conflictos de Interés",$H$9="Corrupción en Trámites, OPAs y Consultas de Acceso a la Información Pública"),'6.Valoración Control Corrupción'!E11,'5. Valoración de Controles'!E11))</f>
        <v>0</v>
      </c>
      <c r="S11" s="63">
        <f>IF($H$9="","",
IF(OR($H$9="Corrupción",$H$9="Corrupción - LA/FT/FPADM",$H$9="Corrupción - Conflictos de Interés",$H$9="Corrupción en Trámites, OPAs y Consultas de Acceso a la Información Pública"),'6.Valoración Control Corrupción'!F11,'5. Valoración de Controles'!F11))</f>
        <v>0</v>
      </c>
      <c r="T11" s="63">
        <f>IF($H$9="","",
IF(OR($H$9="Corrupción",$H$9="Corrupción - LA/FT/FPADM",$H$9="Corrupción - Conflictos de Interés",$H$9="Corrupción en Trámites, OPAs y Consultas de Acceso a la Información Pública"),'6.Valoración Control Corrupción'!G11,'5. Valoración de Controles'!G11))</f>
        <v>0</v>
      </c>
      <c r="U11" s="63">
        <f>IF($H$9="","",
IF(OR($H$9="Corrupción",$H$9="Corrupción - LA/FT/FPADM",$H$9="Corrupción - Conflictos de Interés",$H$9="Corrupción en Trámites, OPAs y Consultas de Acceso a la Información Pública"),'6.Valoración Control Corrupción'!H11,'5. Valoración de Controles'!H11))</f>
        <v>0</v>
      </c>
      <c r="V11" s="63">
        <f>IF($H$9="","",
IF(OR($H$9="Corrupción",$H$9="Corrupción - LA/FT/FPADM",$H$9="Corrupción - Conflictos de Interés",$H$9="Corrupción en Trámites, OPAs y Consultas de Acceso a la Información Pública"),'6.Valoración Control Corrupción'!I11,'5. Valoración de Controles'!I11))</f>
        <v>0</v>
      </c>
      <c r="W11" s="63">
        <f>IF($H$9="","",
IF(OR($H$9="Corrupción",$H$9="Corrupción - LA/FT/FPADM",$H$9="Corrupción - Conflictos de Interés",$H$9="Corrupción en Trámites, OPAs y Consultas de Acceso a la Información Pública"),'6.Valoración Control Corrupción'!J11,'5. Valoración de Controles'!J11))</f>
        <v>0</v>
      </c>
      <c r="X11" s="31">
        <f>IF($H$9="","",
IF(OR($H$9="Corrupción",$H$9="Corrupción - LA/FT/FPADM",$H$9="Corrupción - LA/FT/FPADM",$H$9="Corrupción en Trámites, OPAs y Consultas de Acceso a la Información Pública"),"No Aplica",'5. Valoración de Controles'!L11))</f>
        <v>0</v>
      </c>
      <c r="Y11" s="31" t="str">
        <f>IF($H$9="","",
IF(OR($H$9="Corrupción",$H$9="Corrupción - LA/FT/FPADM",$H$9="Corrupción - LA/FT/FPADM",$H$9="Corrupción en Trámites, OPAs y Consultas de Acceso a la Información Pública"),"No Aplica",'5. Valoración de Controles'!M11))</f>
        <v/>
      </c>
      <c r="Z11" s="31">
        <f>IF($H$9="","",
IF(OR($H$9="Corrupción",$H$9="Corrupción - LA/FT/FPADM",$H$9="Corrupción - LA/FT/FPADM",$H$9="Corrupción en Trámites, OPAs y Consultas de Acceso a la Información Pública"),"No Aplica",'5. Valoración de Controles'!N11))</f>
        <v>0</v>
      </c>
      <c r="AA11" s="31">
        <f>IF($H$9="","",
IF(OR($H$9="Corrupción",$H$9="Corrupción - LA/FT/FPADM",$H$9="Corrupción - LA/FT/FPADM",$H$9="Corrupción en Trámites, OPAs y Consultas de Acceso a la Información Pública"),"No Aplica",'5. Valoración de Controles'!O11))</f>
        <v>0</v>
      </c>
      <c r="AB11" s="31">
        <f>IF($H$9="","",
IF(OR($H$9="Corrupción",$H$9="Corrupción - LA/FT/FPADM",$H$9="Corrupción - LA/FT/FPADM",$H$9="Corrupción en Trámites, OPAs y Consultas de Acceso a la Información Pública"),"No Aplica",'5. Valoración de Controles'!P11))</f>
        <v>0</v>
      </c>
      <c r="AC11" s="31">
        <f>IF($H$9="","",
IF(OR($H$9="Corrupción",$H$9="Corrupción - LA/FT/FPADM",$H$9="Corrupción - LA/FT/FPADM",$H$9="Corrupción en Trámites, OPAs y Consultas de Acceso a la Información Pública"),"No Aplica",'5. Valoración de Controles'!Q11))</f>
        <v>0</v>
      </c>
      <c r="AD11" s="31">
        <f>IF($H$9="","",
IF(OR($H$9="Corrupción",$H$9="Corrupción - LA/FT/FPADM",$H$9="Corrupción - LA/FT/FPADM",$H$9="Corrupción en Trámites, OPAs y Consultas de Acceso a la Información Pública"),"No Aplica",'5. Valoración de Controles'!R11))</f>
        <v>0</v>
      </c>
      <c r="AE11" s="31">
        <f>IF($H$9="","",
IF(OR($H$9="Corrupción",$H$9="Corrupción - LA/FT/FPADM",$H$9="Corrupción - LA/FT/FPADM",$H$9="Corrupción en Trámites, OPAs y Consultas de Acceso a la Información Pública"),"No Aplica",'5. Valoración de Controles'!S11))</f>
        <v>0</v>
      </c>
      <c r="AF11" s="31">
        <f>IF($H$9="","",
IF(OR($H$9="Corrupción",$H$9="Corrupción - LA/FT/FPADM",$H$9="Corrupción - LA/FT/FPADM",$H$9="Corrupción en Trámites, OPAs y Consultas de Acceso a la Información Pública"),"No Aplica",'5. Valoración de Controles'!T11))</f>
        <v>0</v>
      </c>
      <c r="AG11" s="31" t="str">
        <f>IF($H$9="","",
IF(OR($H$9="Corrupción",$H$9="Corrupción - LA/FT/FPADM",$H$9="Corrupción - LA/FT/FPADM",$H$9="Corrupción en Trámites, OPAs y Consultas de Acceso a la Información Pública"),"No Aplica",'5. Valoración de Controles'!U11))</f>
        <v/>
      </c>
      <c r="AH11" s="108"/>
      <c r="AI11" s="197"/>
      <c r="AJ11" s="108"/>
      <c r="AK11" s="197"/>
      <c r="AL11" s="110"/>
      <c r="AM11" s="198"/>
      <c r="AN11" s="113"/>
      <c r="AO11" s="72"/>
      <c r="AP11" s="114"/>
      <c r="AQ11" s="113"/>
      <c r="AR11" s="114"/>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262.2" x14ac:dyDescent="0.45">
      <c r="A12" s="142">
        <v>2</v>
      </c>
      <c r="B12" s="113" t="str">
        <f>'2. Identificación del Riesgo'!B12:B14</f>
        <v>Conocimiento del Riesgo y Efectos del Cambio Climático</v>
      </c>
      <c r="C12" s="113" t="str">
        <f>IF('2. Identificación del Riesgo'!C12:C14="","",'2. Identificación del Riesgo'!C12:C14)</f>
        <v xml:space="preserve">Ambigüedad en la elaboración del Concepto Técnico de alta complejidad para la  Legalización, Regularización, Actualización o Planes Parciales </v>
      </c>
      <c r="D12" s="113" t="str">
        <f>IF('2. Identificación del Riesgo'!D12:D14="","",'2. Identificación del Riesgo'!D12:D14)</f>
        <v>Afectación Reputacional</v>
      </c>
      <c r="E12" s="113" t="str">
        <f>IF('2. Identificación del Riesgo'!E12:E14="","",'2. Identificación del Riesgo'!E12:E14)</f>
        <v>Aprobación de Conceptos Técnicos de riesgo sin calidad técnica.</v>
      </c>
      <c r="F12" s="113" t="str">
        <f>IF('2. Identificación del Riesgo'!F12:F14="","",'2. Identificación del Riesgo'!F12:F14)</f>
        <v>Posibilidad de modificación de las categorias de Amenaza, Vulnerabilidad y Riesgo en los Conceptos Técnicos en favor de terceros.</v>
      </c>
      <c r="G12" s="113" t="str">
        <f>IF('2. Identificación del Riesgo'!G12:G14="","",'2.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H12" s="113" t="str">
        <f>IF('2. Identificación del Riesgo'!H12:H14="","",'2. Identificación del Riesgo'!H12:H14)</f>
        <v>Gestión</v>
      </c>
      <c r="I12" s="113" t="str">
        <f>IF('2. Identificación del Riesgo'!I12:I14="","",'2. Identificación del Riesgo'!I12:I14)</f>
        <v>Ejecución y Administración de procesos</v>
      </c>
      <c r="J12" s="113" t="str">
        <f>IF('2. Identificación del Riesgo'!J12:J14="","",'2. Identificación del Riesgo'!J12:J14)</f>
        <v>Muy Baja: La actividad que conlleva el riesgo se ejecuta como máximo 2 veces por año</v>
      </c>
      <c r="K12" s="108" t="str">
        <f>'2. Identificación del Riesgo'!K12:K14</f>
        <v>Muy Baja</v>
      </c>
      <c r="L12" s="109">
        <f>'2. Identificación del Riesgo'!L12:L14</f>
        <v>0.2</v>
      </c>
      <c r="M12" s="113"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108" t="str">
        <f>'2. Identificación del Riesgo'!N12:N14</f>
        <v>Leve</v>
      </c>
      <c r="O12" s="109">
        <f>'2. Identificación del Riesgo'!O12:O14</f>
        <v>0.2</v>
      </c>
      <c r="P12" s="110" t="str">
        <f>'2. Identificación del Riesgo'!P12:P14</f>
        <v>Bajo</v>
      </c>
      <c r="Q12" s="63"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Profesional Encargado de elaboración del CT, del área de Conceptos Técnicos para la Planificación Territorial  trimestralmente con el propósito de evitar errores involuntarios en la categorización de predios en Alto Riesgo No Mitigable y Amenaza Alta con restricción de uso,  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Evidencia:
*Soporte documental del concepto ténico
*Expediente de Elaboración del Concepto Técnico (Unidad Compartida en Drive para Grupo CTPT)</v>
      </c>
      <c r="R12" s="63" t="str">
        <f>IF($H$12="","",
IF(OR($H$12="Corrupción",$H$12="Corrupción - LA/FT/FPADM",$H$12="Corrupción - Conflictos de Interés",$H$12="Corrupción en Trámites, OPAs y Consultas de Acceso a la Información Pública"),'6.Valoración Control Corrupción'!E12,'5. Valoración de Controles'!E12))</f>
        <v xml:space="preserve">Profesional Encargado de elaboración del CT, del área de Conceptos Técnicos para la Planificación Territorial </v>
      </c>
      <c r="S12" s="63" t="str">
        <f>IF($H$12="","",
IF(OR($H$12="Corrupción",$H$12="Corrupción - LA/FT/FPADM",$H$12="Corrupción - Conflictos de Interés",$H$12="Corrupción en Trámites, OPAs y Consultas de Acceso a la Información Pública"),'6.Valoración Control Corrupción'!F12,'5. Valoración de Controles'!F12))</f>
        <v>trimestralmente</v>
      </c>
      <c r="T12" s="63" t="str">
        <f>IF($H$12="","",
IF(OR($H$12="Corrupción",$H$12="Corrupción - LA/FT/FPADM",$H$12="Corrupción - Conflictos de Interés",$H$12="Corrupción en Trámites, OPAs y Consultas de Acceso a la Información Pública"),'6.Valoración Control Corrupción'!G12,'5. Valoración de Controles'!G12))</f>
        <v xml:space="preserve">con el propósito de evitar errores involuntarios en la categorización de predios en Alto Riesgo No Mitigable y Amenaza Alta con restricción de uso, </v>
      </c>
      <c r="U12" s="63" t="str">
        <f>IF($H$12="","",
IF(OR($H$12="Corrupción",$H$12="Corrupción - LA/FT/FPADM",$H$12="Corrupción - Conflictos de Interés",$H$12="Corrupción en Trámites, OPAs y Consultas de Acceso a la Información Pública"),'6.Valoración Control Corrupción'!H12,'5. Valoración de Controles'!H12))</f>
        <v xml:space="preserve">cuando se asigne o excluya un predio en la categoria de amenaza alta no urbanizable o riesgo alto no mitigable, el profesional encargado de la elaboración del Concepto Técnico deberá presentar y sustentar técnicamente ante comité interno de Conceptos Técnicos para la Planificación Territorial. </v>
      </c>
      <c r="V12" s="63">
        <f>IF($H$12="","",
IF(OR($H$12="Corrupción",$H$12="Corrupción - LA/FT/FPADM",$H$12="Corrupción - Conflictos de Interés",$H$12="Corrupción en Trámites, OPAs y Consultas de Acceso a la Información Pública"),'6.Valoración Control Corrupción'!I12,'5. Valoración de Controles'!I12))</f>
        <v>0</v>
      </c>
      <c r="W12" s="63" t="str">
        <f>IF($H$12="","",
IF(OR($H$12="Corrupción",$H$12="Corrupción - LA/FT/FPADM",$H$12="Corrupción - Conflictos de Interés",$H$12="Corrupción en Trámites, OPAs y Consultas de Acceso a la Información Pública"),'6.Valoración Control Corrupción'!J12,'5. Valoración de Controles'!J12))</f>
        <v>Evidencia:
*Soporte documental del concepto ténico
*Expediente de Elaboración del Concepto Técnico (Unidad Compartida en Drive para Grupo CTPT)</v>
      </c>
      <c r="X12" s="31" t="str">
        <f>IF($H$12="","",
IF(OR($H$12="Corrupción",$H$12="Corrupción - LA/FT/FPADM",$H$12="Corrupción - LA/FT/FPADM",$H$12="Corrupción en Trámites, OPAs y Consultas de Acceso a la Información Pública"),"No Aplica",'5. Valoración de Controles'!L12))</f>
        <v>Preventivo</v>
      </c>
      <c r="Y12" s="31" t="str">
        <f>IF($H$12="","",
IF(OR($H$12="Corrupción",$H$12="Corrupción - LA/FT/FPADM",$H$12="Corrupción - LA/FT/FPADM",$H$12="Corrupción en Trámites, OPAs y Consultas de Acceso a la Información Pública"),"No Aplica",'5. Valoración de Controles'!M12))</f>
        <v>Afecta probabilidad</v>
      </c>
      <c r="Z12" s="31" t="str">
        <f>IF($H$12="","",
IF(OR($H$12="Corrupción",$H$12="Corrupción - LA/FT/FPADM",$H$12="Corrupción - LA/FT/FPADM",$H$12="Corrupción en Trámites, OPAs y Consultas de Acceso a la Información Pública"),"No Aplica",'5. Valoración de Controles'!N12))</f>
        <v>Manual</v>
      </c>
      <c r="AA12" s="31" t="str">
        <f>IF($H$12="","",
IF(OR($H$12="Corrupción",$H$12="Corrupción - LA/FT/FPADM",$H$12="Corrupción - LA/FT/FPADM",$H$12="Corrupción en Trámites, OPAs y Consultas de Acceso a la Información Pública"),"No Aplica",'5. Valoración de Controles'!O12))</f>
        <v>Sin Documentar</v>
      </c>
      <c r="AB12" s="31" t="str">
        <f>IF($H$12="","",
IF(OR($H$12="Corrupción",$H$12="Corrupción - LA/FT/FPADM",$H$12="Corrupción - LA/FT/FPADM",$H$12="Corrupción en Trámites, OPAs y Consultas de Acceso a la Información Pública"),"No Aplica",'5. Valoración de Controles'!P12))</f>
        <v>Continua</v>
      </c>
      <c r="AC12" s="31" t="str">
        <f>IF($H$12="","",
IF(OR($H$12="Corrupción",$H$12="Corrupción - LA/FT/FPADM",$H$12="Corrupción - LA/FT/FPADM",$H$12="Corrupción en Trámites, OPAs y Consultas de Acceso a la Información Pública"),"No Aplica",'5. Valoración de Controles'!Q12))</f>
        <v>Con Registro</v>
      </c>
      <c r="AD12" s="31" t="str">
        <f>IF($H$12="","",
IF(OR($H$12="Corrupción",$H$12="Corrupción - LA/FT/FPADM",$H$12="Corrupción - LA/FT/FPADM",$H$12="Corrupción en Trámites, OPAs y Consultas de Acceso a la Información Pública"),"No Aplica",'5. Valoración de Controles'!R12))</f>
        <v>Expediente de Elaboración del Concepto Técnico (Unidad Compartida en Drive para Grupo CTPT)</v>
      </c>
      <c r="AE12" s="31" t="str">
        <f>IF($H$12="","",
IF(OR($H$12="Corrupción",$H$12="Corrupción - LA/FT/FPADM",$H$12="Corrupción - LA/FT/FPADM",$H$12="Corrupción en Trámites, OPAs y Consultas de Acceso a la Información Pública"),"No Aplica",'5. Valoración de Controles'!S12))</f>
        <v>Matriz de seguimiento a los Conceptos Técnicos (Control CT de CPT)</v>
      </c>
      <c r="AF12" s="31" t="str">
        <f>IF($H$12="","",
IF(OR($H$12="Corrupción",$H$12="Corrupción - LA/FT/FPADM",$H$12="Corrupción - LA/FT/FPADM",$H$12="Corrupción en Trámites, OPAs y Consultas de Acceso a la Información Pública"),"No Aplica",'5. Valoración de Controles'!T12))</f>
        <v>En el comité Interno del área de CTPT</v>
      </c>
      <c r="AG12" s="31">
        <f>IF($H$12="","",
IF(OR($H$12="Corrupción",$H$12="Corrupción - LA/FT/FPADM",$H$12="Corrupción - LA/FT/FPADM",$H$12="Corrupción en Trámites, OPAs y Consultas de Acceso a la Información Pública"),"No Aplica",'5. Valoración de Controles'!U12))</f>
        <v>0.4</v>
      </c>
      <c r="AH12" s="108"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9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0.12</v>
      </c>
      <c r="AJ12" s="108"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19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11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198" t="s">
        <v>54</v>
      </c>
      <c r="AN12" s="113" t="str">
        <f t="shared" ref="AN12" si="0">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72"/>
      <c r="AP12" s="199"/>
      <c r="AQ12" s="200" t="str">
        <f t="shared" ref="AQ12" si="1">IF(AO12="","","∑ Peso porcentual de cada acción definida")</f>
        <v/>
      </c>
      <c r="AR12" s="114"/>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31.5" customHeight="1" x14ac:dyDescent="0.45">
      <c r="A13" s="142"/>
      <c r="B13" s="113"/>
      <c r="C13" s="113"/>
      <c r="D13" s="113"/>
      <c r="E13" s="113"/>
      <c r="F13" s="113"/>
      <c r="G13" s="113"/>
      <c r="H13" s="113"/>
      <c r="I13" s="113"/>
      <c r="J13" s="113"/>
      <c r="K13" s="108"/>
      <c r="L13" s="109"/>
      <c r="M13" s="113"/>
      <c r="N13" s="108"/>
      <c r="O13" s="109"/>
      <c r="P13" s="110"/>
      <c r="Q13" s="63"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63">
        <f>IF($H$12="","",
IF(OR($H$12="Corrupción",$H$12="Corrupción - LA/FT/FPADM",$H$12="Corrupción - Conflictos de Interés",$H$12="Corrupción en Trámites, OPAs y Consultas de Acceso a la Información Pública"),'6.Valoración Control Corrupción'!E13,'5. Valoración de Controles'!E13))</f>
        <v>0</v>
      </c>
      <c r="S13" s="63">
        <f>IF($H$12="","",
IF(OR($H$12="Corrupción",$H$12="Corrupción - LA/FT/FPADM",$H$12="Corrupción - Conflictos de Interés",$H$12="Corrupción en Trámites, OPAs y Consultas de Acceso a la Información Pública"),'6.Valoración Control Corrupción'!F13,'5. Valoración de Controles'!F13))</f>
        <v>0</v>
      </c>
      <c r="T13" s="63">
        <f>IF($H$12="","",
IF(OR($H$12="Corrupción",$H$12="Corrupción - LA/FT/FPADM",$H$12="Corrupción - Conflictos de Interés",$H$12="Corrupción en Trámites, OPAs y Consultas de Acceso a la Información Pública"),'6.Valoración Control Corrupción'!G13,'5. Valoración de Controles'!G13))</f>
        <v>0</v>
      </c>
      <c r="U13" s="63">
        <f>IF($H$12="","",
IF(OR($H$12="Corrupción",$H$12="Corrupción - LA/FT/FPADM",$H$12="Corrupción - Conflictos de Interés",$H$12="Corrupción en Trámites, OPAs y Consultas de Acceso a la Información Pública"),'6.Valoración Control Corrupción'!H13,'5. Valoración de Controles'!H13))</f>
        <v>0</v>
      </c>
      <c r="V13" s="63">
        <f>IF($H$12="","",
IF(OR($H$12="Corrupción",$H$12="Corrupción - LA/FT/FPADM",$H$12="Corrupción - Conflictos de Interés",$H$12="Corrupción en Trámites, OPAs y Consultas de Acceso a la Información Pública"),'6.Valoración Control Corrupción'!I13,'5. Valoración de Controles'!I13))</f>
        <v>0</v>
      </c>
      <c r="W13" s="63">
        <f>IF($H$12="","",
IF(OR($H$12="Corrupción",$H$12="Corrupción - LA/FT/FPADM",$H$12="Corrupción - Conflictos de Interés",$H$12="Corrupción en Trámites, OPAs y Consultas de Acceso a la Información Pública"),'6.Valoración Control Corrupción'!J13,'5. Valoración de Controles'!J13))</f>
        <v>0</v>
      </c>
      <c r="X13" s="31">
        <f>IF($H$12="","",
IF(OR($H$12="Corrupción",$H$12="Corrupción - LA/FT/FPADM",$H$12="Corrupción - LA/FT/FPADM",$H$12="Corrupción en Trámites, OPAs y Consultas de Acceso a la Información Pública"),"No Aplica",'5. Valoración de Controles'!L13))</f>
        <v>0</v>
      </c>
      <c r="Y13" s="31" t="str">
        <f>IF($H$12="","",
IF(OR($H$12="Corrupción",$H$12="Corrupción - LA/FT/FPADM",$H$12="Corrupción - LA/FT/FPADM",$H$12="Corrupción en Trámites, OPAs y Consultas de Acceso a la Información Pública"),"No Aplica",'5. Valoración de Controles'!M13))</f>
        <v/>
      </c>
      <c r="Z13" s="31">
        <f>IF($H$12="","",
IF(OR($H$12="Corrupción",$H$12="Corrupción - LA/FT/FPADM",$H$12="Corrupción - LA/FT/FPADM",$H$12="Corrupción en Trámites, OPAs y Consultas de Acceso a la Información Pública"),"No Aplica",'5. Valoración de Controles'!N13))</f>
        <v>0</v>
      </c>
      <c r="AA13" s="31">
        <f>IF($H$12="","",
IF(OR($H$12="Corrupción",$H$12="Corrupción - LA/FT/FPADM",$H$12="Corrupción - LA/FT/FPADM",$H$12="Corrupción en Trámites, OPAs y Consultas de Acceso a la Información Pública"),"No Aplica",'5. Valoración de Controles'!O13))</f>
        <v>0</v>
      </c>
      <c r="AB13" s="31">
        <f>IF($H$12="","",
IF(OR($H$12="Corrupción",$H$12="Corrupción - LA/FT/FPADM",$H$12="Corrupción - LA/FT/FPADM",$H$12="Corrupción en Trámites, OPAs y Consultas de Acceso a la Información Pública"),"No Aplica",'5. Valoración de Controles'!P13))</f>
        <v>0</v>
      </c>
      <c r="AC13" s="31">
        <f>IF($H$12="","",
IF(OR($H$12="Corrupción",$H$12="Corrupción - LA/FT/FPADM",$H$12="Corrupción - LA/FT/FPADM",$H$12="Corrupción en Trámites, OPAs y Consultas de Acceso a la Información Pública"),"No Aplica",'5. Valoración de Controles'!Q13))</f>
        <v>0</v>
      </c>
      <c r="AD13" s="31">
        <f>IF($H$12="","",
IF(OR($H$12="Corrupción",$H$12="Corrupción - LA/FT/FPADM",$H$12="Corrupción - LA/FT/FPADM",$H$12="Corrupción en Trámites, OPAs y Consultas de Acceso a la Información Pública"),"No Aplica",'5. Valoración de Controles'!R13))</f>
        <v>0</v>
      </c>
      <c r="AE13" s="31">
        <f>IF($H$12="","",
IF(OR($H$12="Corrupción",$H$12="Corrupción - LA/FT/FPADM",$H$12="Corrupción - LA/FT/FPADM",$H$12="Corrupción en Trámites, OPAs y Consultas de Acceso a la Información Pública"),"No Aplica",'5. Valoración de Controles'!S13))</f>
        <v>0</v>
      </c>
      <c r="AF13" s="31">
        <f>IF($H$12="","",
IF(OR($H$12="Corrupción",$H$12="Corrupción - LA/FT/FPADM",$H$12="Corrupción - LA/FT/FPADM",$H$12="Corrupción en Trámites, OPAs y Consultas de Acceso a la Información Pública"),"No Aplica",'5. Valoración de Controles'!T13))</f>
        <v>0</v>
      </c>
      <c r="AG13" s="31" t="str">
        <f>IF($H$12="","",
IF(OR($H$12="Corrupción",$H$12="Corrupción - LA/FT/FPADM",$H$12="Corrupción - LA/FT/FPADM",$H$12="Corrupción en Trámites, OPAs y Consultas de Acceso a la Información Pública"),"No Aplica",'5. Valoración de Controles'!U13))</f>
        <v/>
      </c>
      <c r="AH13" s="108"/>
      <c r="AI13" s="197"/>
      <c r="AJ13" s="108"/>
      <c r="AK13" s="197"/>
      <c r="AL13" s="110"/>
      <c r="AM13" s="198"/>
      <c r="AN13" s="113"/>
      <c r="AO13" s="72"/>
      <c r="AP13" s="114"/>
      <c r="AQ13" s="113"/>
      <c r="AR13" s="114"/>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31.5" customHeight="1" x14ac:dyDescent="0.45">
      <c r="A14" s="142"/>
      <c r="B14" s="113"/>
      <c r="C14" s="113"/>
      <c r="D14" s="113"/>
      <c r="E14" s="113"/>
      <c r="F14" s="113"/>
      <c r="G14" s="113"/>
      <c r="H14" s="113"/>
      <c r="I14" s="113"/>
      <c r="J14" s="113"/>
      <c r="K14" s="108"/>
      <c r="L14" s="109"/>
      <c r="M14" s="113"/>
      <c r="N14" s="108"/>
      <c r="O14" s="109"/>
      <c r="P14" s="110"/>
      <c r="Q14" s="63"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63">
        <f>IF($H$12="","",
IF(OR($H$12="Corrupción",$H$12="Corrupción - LA/FT/FPADM",$H$12="Corrupción - Conflictos de Interés",$H$12="Corrupción en Trámites, OPAs y Consultas de Acceso a la Información Pública"),'6.Valoración Control Corrupción'!E14,'5. Valoración de Controles'!E14))</f>
        <v>0</v>
      </c>
      <c r="S14" s="63">
        <f>IF($H$12="","",
IF(OR($H$12="Corrupción",$H$12="Corrupción - LA/FT/FPADM",$H$12="Corrupción - Conflictos de Interés",$H$12="Corrupción en Trámites, OPAs y Consultas de Acceso a la Información Pública"),'6.Valoración Control Corrupción'!F14,'5. Valoración de Controles'!F14))</f>
        <v>0</v>
      </c>
      <c r="T14" s="63">
        <f>IF($H$12="","",
IF(OR($H$12="Corrupción",$H$12="Corrupción - LA/FT/FPADM",$H$12="Corrupción - Conflictos de Interés",$H$12="Corrupción en Trámites, OPAs y Consultas de Acceso a la Información Pública"),'6.Valoración Control Corrupción'!G14,'5. Valoración de Controles'!G14))</f>
        <v>0</v>
      </c>
      <c r="U14" s="63">
        <f>IF($H$12="","",
IF(OR($H$12="Corrupción",$H$12="Corrupción - LA/FT/FPADM",$H$12="Corrupción - Conflictos de Interés",$H$12="Corrupción en Trámites, OPAs y Consultas de Acceso a la Información Pública"),'6.Valoración Control Corrupción'!H14,'5. Valoración de Controles'!H14))</f>
        <v>0</v>
      </c>
      <c r="V14" s="63">
        <f>IF($H$12="","",
IF(OR($H$12="Corrupción",$H$12="Corrupción - LA/FT/FPADM",$H$12="Corrupción - Conflictos de Interés",$H$12="Corrupción en Trámites, OPAs y Consultas de Acceso a la Información Pública"),'6.Valoración Control Corrupción'!I14,'5. Valoración de Controles'!I14))</f>
        <v>0</v>
      </c>
      <c r="W14" s="63">
        <f>IF($H$12="","",
IF(OR($H$12="Corrupción",$H$12="Corrupción - LA/FT/FPADM",$H$12="Corrupción - Conflictos de Interés",$H$12="Corrupción en Trámites, OPAs y Consultas de Acceso a la Información Pública"),'6.Valoración Control Corrupción'!J14,'5. Valoración de Controles'!J14))</f>
        <v>0</v>
      </c>
      <c r="X14" s="31">
        <f>IF($H$12="","",
IF(OR($H$12="Corrupción",$H$12="Corrupción - LA/FT/FPADM",$H$12="Corrupción - LA/FT/FPADM",$H$12="Corrupción en Trámites, OPAs y Consultas de Acceso a la Información Pública"),"No Aplica",'5. Valoración de Controles'!L14))</f>
        <v>0</v>
      </c>
      <c r="Y14" s="31" t="str">
        <f>IF($H$12="","",
IF(OR($H$12="Corrupción",$H$12="Corrupción - LA/FT/FPADM",$H$12="Corrupción - LA/FT/FPADM",$H$12="Corrupción en Trámites, OPAs y Consultas de Acceso a la Información Pública"),"No Aplica",'5. Valoración de Controles'!M14))</f>
        <v/>
      </c>
      <c r="Z14" s="31">
        <f>IF($H$12="","",
IF(OR($H$12="Corrupción",$H$12="Corrupción - LA/FT/FPADM",$H$12="Corrupción - LA/FT/FPADM",$H$12="Corrupción en Trámites, OPAs y Consultas de Acceso a la Información Pública"),"No Aplica",'5. Valoración de Controles'!N14))</f>
        <v>0</v>
      </c>
      <c r="AA14" s="31">
        <f>IF($H$12="","",
IF(OR($H$12="Corrupción",$H$12="Corrupción - LA/FT/FPADM",$H$12="Corrupción - LA/FT/FPADM",$H$12="Corrupción en Trámites, OPAs y Consultas de Acceso a la Información Pública"),"No Aplica",'5. Valoración de Controles'!O14))</f>
        <v>0</v>
      </c>
      <c r="AB14" s="31">
        <f>IF($H$12="","",
IF(OR($H$12="Corrupción",$H$12="Corrupción - LA/FT/FPADM",$H$12="Corrupción - LA/FT/FPADM",$H$12="Corrupción en Trámites, OPAs y Consultas de Acceso a la Información Pública"),"No Aplica",'5. Valoración de Controles'!P14))</f>
        <v>0</v>
      </c>
      <c r="AC14" s="31">
        <f>IF($H$12="","",
IF(OR($H$12="Corrupción",$H$12="Corrupción - LA/FT/FPADM",$H$12="Corrupción - LA/FT/FPADM",$H$12="Corrupción en Trámites, OPAs y Consultas de Acceso a la Información Pública"),"No Aplica",'5. Valoración de Controles'!Q14))</f>
        <v>0</v>
      </c>
      <c r="AD14" s="31">
        <f>IF($H$12="","",
IF(OR($H$12="Corrupción",$H$12="Corrupción - LA/FT/FPADM",$H$12="Corrupción - LA/FT/FPADM",$H$12="Corrupción en Trámites, OPAs y Consultas de Acceso a la Información Pública"),"No Aplica",'5. Valoración de Controles'!R14))</f>
        <v>0</v>
      </c>
      <c r="AE14" s="31">
        <f>IF($H$12="","",
IF(OR($H$12="Corrupción",$H$12="Corrupción - LA/FT/FPADM",$H$12="Corrupción - LA/FT/FPADM",$H$12="Corrupción en Trámites, OPAs y Consultas de Acceso a la Información Pública"),"No Aplica",'5. Valoración de Controles'!S14))</f>
        <v>0</v>
      </c>
      <c r="AF14" s="31">
        <f>IF($H$12="","",
IF(OR($H$12="Corrupción",$H$12="Corrupción - LA/FT/FPADM",$H$12="Corrupción - LA/FT/FPADM",$H$12="Corrupción en Trámites, OPAs y Consultas de Acceso a la Información Pública"),"No Aplica",'5. Valoración de Controles'!T14))</f>
        <v>0</v>
      </c>
      <c r="AG14" s="31" t="str">
        <f>IF($H$12="","",
IF(OR($H$12="Corrupción",$H$12="Corrupción - LA/FT/FPADM",$H$12="Corrupción - LA/FT/FPADM",$H$12="Corrupción en Trámites, OPAs y Consultas de Acceso a la Información Pública"),"No Aplica",'5. Valoración de Controles'!U14))</f>
        <v/>
      </c>
      <c r="AH14" s="108"/>
      <c r="AI14" s="197"/>
      <c r="AJ14" s="108"/>
      <c r="AK14" s="197"/>
      <c r="AL14" s="110"/>
      <c r="AM14" s="198"/>
      <c r="AN14" s="113"/>
      <c r="AO14" s="72"/>
      <c r="AP14" s="114"/>
      <c r="AQ14" s="113"/>
      <c r="AR14" s="114"/>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166.95" customHeight="1" x14ac:dyDescent="0.45">
      <c r="A15" s="142">
        <v>3</v>
      </c>
      <c r="B15" s="113" t="str">
        <f>'2. Identificación del Riesgo'!B15:B17</f>
        <v>Conocimiento del Riesgo y Efectos del Cambio Climático</v>
      </c>
      <c r="C15" s="113" t="str">
        <f>IF('2. Identificación del Riesgo'!C15:C17="","",'2. Identificación del Riesgo'!C15:C17)</f>
        <v>Favorecimientos en la elaboración del Concepto Técnico de Licencias Urbanísticas</v>
      </c>
      <c r="D15" s="113" t="str">
        <f>IF('2. Identificación del Riesgo'!D15:D17="","",'2. Identificación del Riesgo'!D15:D17)</f>
        <v>Afectación Reputacional</v>
      </c>
      <c r="E15" s="113"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113" t="str">
        <f>IF('2. Identificación del Riesgo'!F15:F17="","",'2. Identificación del Riesgo'!F15:F17)</f>
        <v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113" t="str">
        <f>IF('2. Identificación del Riesgo'!G15:G17="","",'2.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H15" s="113" t="str">
        <f>IF('2. Identificación del Riesgo'!H15:H17="","",'2. Identificación del Riesgo'!H15:H17)</f>
        <v>Gestión</v>
      </c>
      <c r="I15" s="113" t="str">
        <f>IF('2. Identificación del Riesgo'!I15:I17="","",'2. Identificación del Riesgo'!I15:I17)</f>
        <v>Ejecución y Administración de procesos</v>
      </c>
      <c r="J15" s="113" t="str">
        <f>IF('2. Identificación del Riesgo'!J15:J17="","",'2. Identificación del Riesgo'!J15:J17)</f>
        <v>Media: La actividad que conlleva el riesgo se ejecuta de 24 a 500 veces por año</v>
      </c>
      <c r="K15" s="108" t="str">
        <f>'2. Identificación del Riesgo'!K15:K17</f>
        <v>Media</v>
      </c>
      <c r="L15" s="109">
        <f>'2. Identificación del Riesgo'!L15:L17</f>
        <v>0.6</v>
      </c>
      <c r="M15" s="113"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internamente, de conocimiento general, nivel interno, de junta directiva y accionistas y/o de proveedores</v>
      </c>
      <c r="N15" s="108" t="str">
        <f>'2. Identificación del Riesgo'!N15:N17</f>
        <v>Menor</v>
      </c>
      <c r="O15" s="109">
        <f>'2. Identificación del Riesgo'!O15:O17</f>
        <v>0.4</v>
      </c>
      <c r="P15" s="110" t="str">
        <f>'2. Identificación del Riesgo'!P15:P17</f>
        <v>Moderado</v>
      </c>
      <c r="Q15" s="63"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xml:space="preserve">Profesional especializado 222-29 y 222-23 mensualmente con el propósito de obtener una alerta que permita  generar una respuesta oficial previa al vencimiento del radicado que indique a la entidad solicitante como se dará respuesta de fondo,  diligencia la Matriz de seguimiento a los Conceptos Técnicos (Control CT de CPT).  Evidencia:
*Registro matriz de seguimiento a conceptos técnicos. </v>
      </c>
      <c r="R15" s="63" t="str">
        <f>IF($H$15="","",
IF(OR($H$15="Corrupción",$H$15="Corrupción - LA/FT/FPADM",$H$15="Corrupción - Conflictos de Interés",$H$15="Corrupción en Trámites, OPAs y Consultas de Acceso a la Información Pública"),'6.Valoración Control Corrupción'!E15,'5. Valoración de Controles'!E15))</f>
        <v>Profesional especializado 222-29 y 222-23</v>
      </c>
      <c r="S15" s="63" t="str">
        <f>IF($H$15="","",
IF(OR($H$15="Corrupción",$H$15="Corrupción - LA/FT/FPADM",$H$15="Corrupción - Conflictos de Interés",$H$15="Corrupción en Trámites, OPAs y Consultas de Acceso a la Información Pública"),'6.Valoración Control Corrupción'!F15,'5. Valoración de Controles'!F15))</f>
        <v>mensualmente</v>
      </c>
      <c r="T15" s="63" t="str">
        <f>IF($H$15="","",
IF(OR($H$15="Corrupción",$H$15="Corrupción - LA/FT/FPADM",$H$15="Corrupción - Conflictos de Interés",$H$15="Corrupción en Trámites, OPAs y Consultas de Acceso a la Información Pública"),'6.Valoración Control Corrupción'!G15,'5. Valoración de Controles'!G15))</f>
        <v xml:space="preserve">con el propósito de obtener una alerta que permita  generar una respuesta oficial previa al vencimiento del radicado que indique a la entidad solicitante como se dará respuesta de fondo, </v>
      </c>
      <c r="U15" s="63" t="str">
        <f>IF($H$15="","",
IF(OR($H$15="Corrupción",$H$15="Corrupción - LA/FT/FPADM",$H$15="Corrupción - Conflictos de Interés",$H$15="Corrupción en Trámites, OPAs y Consultas de Acceso a la Información Pública"),'6.Valoración Control Corrupción'!H15,'5. Valoración de Controles'!H15))</f>
        <v>diligencia la Matriz de seguimiento a los Conceptos Técnicos (Control CT de CPT).</v>
      </c>
      <c r="V15" s="63">
        <f>IF($H$15="","",
IF(OR($H$15="Corrupción",$H$15="Corrupción - LA/FT/FPADM",$H$15="Corrupción - Conflictos de Interés",$H$15="Corrupción en Trámites, OPAs y Consultas de Acceso a la Información Pública"),'6.Valoración Control Corrupción'!I15,'5. Valoración de Controles'!I15))</f>
        <v>0</v>
      </c>
      <c r="W15" s="63" t="str">
        <f>IF($H$15="","",
IF(OR($H$15="Corrupción",$H$15="Corrupción - LA/FT/FPADM",$H$15="Corrupción - Conflictos de Interés",$H$15="Corrupción en Trámites, OPAs y Consultas de Acceso a la Información Pública"),'6.Valoración Control Corrupción'!J15,'5. Valoración de Controles'!J15))</f>
        <v xml:space="preserve">Evidencia:
*Registro matriz de seguimiento a conceptos técnicos. </v>
      </c>
      <c r="X15" s="31" t="str">
        <f>IF($H$15="","",
IF(OR($H$15="Corrupción",$H$15="Corrupción - LA/FT/FPADM",$H$15="Corrupción - LA/FT/FPADM",$H$15="Corrupción en Trámites, OPAs y Consultas de Acceso a la Información Pública"),"No Aplica",'5. Valoración de Controles'!L15))</f>
        <v>Preventivo</v>
      </c>
      <c r="Y15" s="31" t="str">
        <f>IF($H$15="","",
IF(OR($H$15="Corrupción",$H$15="Corrupción - LA/FT/FPADM",$H$15="Corrupción - LA/FT/FPADM",$H$15="Corrupción en Trámites, OPAs y Consultas de Acceso a la Información Pública"),"No Aplica",'5. Valoración de Controles'!M15))</f>
        <v>Afecta probabilidad</v>
      </c>
      <c r="Z15" s="31" t="str">
        <f>IF($H$15="","",
IF(OR($H$15="Corrupción",$H$15="Corrupción - LA/FT/FPADM",$H$15="Corrupción - LA/FT/FPADM",$H$15="Corrupción en Trámites, OPAs y Consultas de Acceso a la Información Pública"),"No Aplica",'5. Valoración de Controles'!N15))</f>
        <v>Manual</v>
      </c>
      <c r="AA15" s="31" t="str">
        <f>IF($H$15="","",
IF(OR($H$15="Corrupción",$H$15="Corrupción - LA/FT/FPADM",$H$15="Corrupción - LA/FT/FPADM",$H$15="Corrupción en Trámites, OPAs y Consultas de Acceso a la Información Pública"),"No Aplica",'5. Valoración de Controles'!O15))</f>
        <v>Sin Documentar</v>
      </c>
      <c r="AB15" s="31" t="str">
        <f>IF($H$15="","",
IF(OR($H$15="Corrupción",$H$15="Corrupción - LA/FT/FPADM",$H$15="Corrupción - LA/FT/FPADM",$H$15="Corrupción en Trámites, OPAs y Consultas de Acceso a la Información Pública"),"No Aplica",'5. Valoración de Controles'!P15))</f>
        <v>Continua</v>
      </c>
      <c r="AC15" s="31" t="str">
        <f>IF($H$15="","",
IF(OR($H$15="Corrupción",$H$15="Corrupción - LA/FT/FPADM",$H$15="Corrupción - LA/FT/FPADM",$H$15="Corrupción en Trámites, OPAs y Consultas de Acceso a la Información Pública"),"No Aplica",'5. Valoración de Controles'!Q15))</f>
        <v>Con Registro</v>
      </c>
      <c r="AD15" s="31" t="str">
        <f>IF($H$15="","",
IF(OR($H$15="Corrupción",$H$15="Corrupción - LA/FT/FPADM",$H$15="Corrupción - LA/FT/FPADM",$H$15="Corrupción en Trámites, OPAs y Consultas de Acceso a la Información Pública"),"No Aplica",'5. Valoración de Controles'!R15))</f>
        <v>Unidad Compartida en Drive para Grupo CTPT</v>
      </c>
      <c r="AE15" s="31" t="str">
        <f>IF($H$15="","",
IF(OR($H$15="Corrupción",$H$15="Corrupción - LA/FT/FPADM",$H$15="Corrupción - LA/FT/FPADM",$H$15="Corrupción en Trámites, OPAs y Consultas de Acceso a la Información Pública"),"No Aplica",'5. Valoración de Controles'!S15))</f>
        <v>CORDIS</v>
      </c>
      <c r="AF15" s="31" t="str">
        <f>IF($H$15="","",
IF(OR($H$15="Corrupción",$H$15="Corrupción - LA/FT/FPADM",$H$15="Corrupción - LA/FT/FPADM",$H$15="Corrupción en Trámites, OPAs y Consultas de Acceso a la Información Pública"),"No Aplica",'5. Valoración de Controles'!T15))</f>
        <v>La matriz diligenciada presenta una alerta previa ante la fecha limite de vencimiento con el propósito de emitir la respuesta oficial por parte de la entidad donde se solicite ampliar los términos para la respuesta de fondo.</v>
      </c>
      <c r="AG15" s="31">
        <f>IF($H$15="","",
IF(OR($H$15="Corrupción",$H$15="Corrupción - LA/FT/FPADM",$H$15="Corrupción - LA/FT/FPADM",$H$15="Corrupción en Trámites, OPAs y Consultas de Acceso a la Información Pública"),"No Aplica",'5. Valoración de Controles'!U15))</f>
        <v>0.4</v>
      </c>
      <c r="AH15" s="108"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97">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0.36</v>
      </c>
      <c r="AJ15" s="108"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Menor</v>
      </c>
      <c r="AK15" s="197">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0.4</v>
      </c>
      <c r="AL15" s="110" t="str">
        <f t="shared" ref="AL15" si="2">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98" t="s">
        <v>54</v>
      </c>
      <c r="AN15" s="113" t="str">
        <f t="shared" ref="AN15" si="3">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72"/>
      <c r="AP15" s="199"/>
      <c r="AQ15" s="200" t="str">
        <f t="shared" ref="AQ15" si="4">IF(AO15="","","∑ Peso porcentual de cada acción definida")</f>
        <v/>
      </c>
      <c r="AR15" s="114"/>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x14ac:dyDescent="0.45">
      <c r="A16" s="142"/>
      <c r="B16" s="113"/>
      <c r="C16" s="113"/>
      <c r="D16" s="113"/>
      <c r="E16" s="113"/>
      <c r="F16" s="113"/>
      <c r="G16" s="113"/>
      <c r="H16" s="113"/>
      <c r="I16" s="113"/>
      <c r="J16" s="113"/>
      <c r="K16" s="108"/>
      <c r="L16" s="109"/>
      <c r="M16" s="113"/>
      <c r="N16" s="108"/>
      <c r="O16" s="109"/>
      <c r="P16" s="110"/>
      <c r="Q16" s="63"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xml:space="preserve">     </v>
      </c>
      <c r="R16" s="63">
        <f>IF($H$15="","",
IF(OR($H$15="Corrupción",$H$15="Corrupción - LA/FT/FPADM",$H$15="Corrupción - Conflictos de Interés",$H$15="Corrupción en Trámites, OPAs y Consultas de Acceso a la Información Pública"),'6.Valoración Control Corrupción'!E16,'5. Valoración de Controles'!E16))</f>
        <v>0</v>
      </c>
      <c r="S16" s="63">
        <f>IF($H$15="","",
IF(OR($H$15="Corrupción",$H$15="Corrupción - LA/FT/FPADM",$H$15="Corrupción - Conflictos de Interés",$H$15="Corrupción en Trámites, OPAs y Consultas de Acceso a la Información Pública"),'6.Valoración Control Corrupción'!F16,'5. Valoración de Controles'!F16))</f>
        <v>0</v>
      </c>
      <c r="T16" s="63">
        <f>IF($H$15="","",
IF(OR($H$15="Corrupción",$H$15="Corrupción - LA/FT/FPADM",$H$15="Corrupción - Conflictos de Interés",$H$15="Corrupción en Trámites, OPAs y Consultas de Acceso a la Información Pública"),'6.Valoración Control Corrupción'!G16,'5. Valoración de Controles'!G16))</f>
        <v>0</v>
      </c>
      <c r="U16" s="63">
        <f>IF($H$15="","",
IF(OR($H$15="Corrupción",$H$15="Corrupción - LA/FT/FPADM",$H$15="Corrupción - Conflictos de Interés",$H$15="Corrupción en Trámites, OPAs y Consultas de Acceso a la Información Pública"),'6.Valoración Control Corrupción'!H16,'5. Valoración de Controles'!H16))</f>
        <v>0</v>
      </c>
      <c r="V16" s="63">
        <f>IF($H$15="","",
IF(OR($H$15="Corrupción",$H$15="Corrupción - LA/FT/FPADM",$H$15="Corrupción - Conflictos de Interés",$H$15="Corrupción en Trámites, OPAs y Consultas de Acceso a la Información Pública"),'6.Valoración Control Corrupción'!I16,'5. Valoración de Controles'!I16))</f>
        <v>0</v>
      </c>
      <c r="W16" s="63">
        <f>IF($H$15="","",
IF(OR($H$15="Corrupción",$H$15="Corrupción - LA/FT/FPADM",$H$15="Corrupción - Conflictos de Interés",$H$15="Corrupción en Trámites, OPAs y Consultas de Acceso a la Información Pública"),'6.Valoración Control Corrupción'!J16,'5. Valoración de Controles'!J16))</f>
        <v>0</v>
      </c>
      <c r="X16" s="31">
        <f>IF($H$15="","",
IF(OR($H$15="Corrupción",$H$15="Corrupción - LA/FT/FPADM",$H$15="Corrupción - LA/FT/FPADM",$H$15="Corrupción en Trámites, OPAs y Consultas de Acceso a la Información Pública"),"No Aplica",'5. Valoración de Controles'!L16))</f>
        <v>0</v>
      </c>
      <c r="Y16" s="31" t="str">
        <f>IF($H$15="","",
IF(OR($H$15="Corrupción",$H$15="Corrupción - LA/FT/FPADM",$H$15="Corrupción - LA/FT/FPADM",$H$15="Corrupción en Trámites, OPAs y Consultas de Acceso a la Información Pública"),"No Aplica",'5. Valoración de Controles'!M16))</f>
        <v/>
      </c>
      <c r="Z16" s="31">
        <f>IF($H$15="","",
IF(OR($H$15="Corrupción",$H$15="Corrupción - LA/FT/FPADM",$H$15="Corrupción - LA/FT/FPADM",$H$15="Corrupción en Trámites, OPAs y Consultas de Acceso a la Información Pública"),"No Aplica",'5. Valoración de Controles'!N16))</f>
        <v>0</v>
      </c>
      <c r="AA16" s="31">
        <f>IF($H$15="","",
IF(OR($H$15="Corrupción",$H$15="Corrupción - LA/FT/FPADM",$H$15="Corrupción - LA/FT/FPADM",$H$15="Corrupción en Trámites, OPAs y Consultas de Acceso a la Información Pública"),"No Aplica",'5. Valoración de Controles'!O16))</f>
        <v>0</v>
      </c>
      <c r="AB16" s="31">
        <f>IF($H$15="","",
IF(OR($H$15="Corrupción",$H$15="Corrupción - LA/FT/FPADM",$H$15="Corrupción - LA/FT/FPADM",$H$15="Corrupción en Trámites, OPAs y Consultas de Acceso a la Información Pública"),"No Aplica",'5. Valoración de Controles'!P16))</f>
        <v>0</v>
      </c>
      <c r="AC16" s="31">
        <f>IF($H$15="","",
IF(OR($H$15="Corrupción",$H$15="Corrupción - LA/FT/FPADM",$H$15="Corrupción - LA/FT/FPADM",$H$15="Corrupción en Trámites, OPAs y Consultas de Acceso a la Información Pública"),"No Aplica",'5. Valoración de Controles'!Q16))</f>
        <v>0</v>
      </c>
      <c r="AD16" s="31">
        <f>IF($H$15="","",
IF(OR($H$15="Corrupción",$H$15="Corrupción - LA/FT/FPADM",$H$15="Corrupción - LA/FT/FPADM",$H$15="Corrupción en Trámites, OPAs y Consultas de Acceso a la Información Pública"),"No Aplica",'5. Valoración de Controles'!R16))</f>
        <v>0</v>
      </c>
      <c r="AE16" s="31">
        <f>IF($H$15="","",
IF(OR($H$15="Corrupción",$H$15="Corrupción - LA/FT/FPADM",$H$15="Corrupción - LA/FT/FPADM",$H$15="Corrupción en Trámites, OPAs y Consultas de Acceso a la Información Pública"),"No Aplica",'5. Valoración de Controles'!S16))</f>
        <v>0</v>
      </c>
      <c r="AF16" s="31">
        <f>IF($H$15="","",
IF(OR($H$15="Corrupción",$H$15="Corrupción - LA/FT/FPADM",$H$15="Corrupción - LA/FT/FPADM",$H$15="Corrupción en Trámites, OPAs y Consultas de Acceso a la Información Pública"),"No Aplica",'5. Valoración de Controles'!T16))</f>
        <v>0</v>
      </c>
      <c r="AG16" s="31" t="str">
        <f>IF($H$15="","",
IF(OR($H$15="Corrupción",$H$15="Corrupción - LA/FT/FPADM",$H$15="Corrupción - LA/FT/FPADM",$H$15="Corrupción en Trámites, OPAs y Consultas de Acceso a la Información Pública"),"No Aplica",'5. Valoración de Controles'!U16))</f>
        <v/>
      </c>
      <c r="AH16" s="108"/>
      <c r="AI16" s="197"/>
      <c r="AJ16" s="108"/>
      <c r="AK16" s="197"/>
      <c r="AL16" s="110"/>
      <c r="AM16" s="198"/>
      <c r="AN16" s="113"/>
      <c r="AO16" s="72"/>
      <c r="AP16" s="114"/>
      <c r="AQ16" s="113"/>
      <c r="AR16" s="114"/>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x14ac:dyDescent="0.45">
      <c r="A17" s="142"/>
      <c r="B17" s="113"/>
      <c r="C17" s="113"/>
      <c r="D17" s="113"/>
      <c r="E17" s="113"/>
      <c r="F17" s="113"/>
      <c r="G17" s="113"/>
      <c r="H17" s="113"/>
      <c r="I17" s="113"/>
      <c r="J17" s="113"/>
      <c r="K17" s="108"/>
      <c r="L17" s="109"/>
      <c r="M17" s="113"/>
      <c r="N17" s="108"/>
      <c r="O17" s="109"/>
      <c r="P17" s="110"/>
      <c r="Q17" s="63"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63">
        <f>IF($H$15="","",
IF(OR($H$15="Corrupción",$H$15="Corrupción - LA/FT/FPADM",$H$15="Corrupción - Conflictos de Interés",$H$15="Corrupción en Trámites, OPAs y Consultas de Acceso a la Información Pública"),'6.Valoración Control Corrupción'!E17,'5. Valoración de Controles'!E17))</f>
        <v>0</v>
      </c>
      <c r="S17" s="63">
        <f>IF($H$15="","",
IF(OR($H$15="Corrupción",$H$15="Corrupción - LA/FT/FPADM",$H$15="Corrupción - Conflictos de Interés",$H$15="Corrupción en Trámites, OPAs y Consultas de Acceso a la Información Pública"),'6.Valoración Control Corrupción'!F17,'5. Valoración de Controles'!F17))</f>
        <v>0</v>
      </c>
      <c r="T17" s="63">
        <f>IF($H$15="","",
IF(OR($H$15="Corrupción",$H$15="Corrupción - LA/FT/FPADM",$H$15="Corrupción - Conflictos de Interés",$H$15="Corrupción en Trámites, OPAs y Consultas de Acceso a la Información Pública"),'6.Valoración Control Corrupción'!G17,'5. Valoración de Controles'!G17))</f>
        <v>0</v>
      </c>
      <c r="U17" s="63">
        <f>IF($H$15="","",
IF(OR($H$15="Corrupción",$H$15="Corrupción - LA/FT/FPADM",$H$15="Corrupción - Conflictos de Interés",$H$15="Corrupción en Trámites, OPAs y Consultas de Acceso a la Información Pública"),'6.Valoración Control Corrupción'!H17,'5. Valoración de Controles'!H17))</f>
        <v>0</v>
      </c>
      <c r="V17" s="63">
        <f>IF($H$15="","",
IF(OR($H$15="Corrupción",$H$15="Corrupción - LA/FT/FPADM",$H$15="Corrupción - Conflictos de Interés",$H$15="Corrupción en Trámites, OPAs y Consultas de Acceso a la Información Pública"),'6.Valoración Control Corrupción'!I17,'5. Valoración de Controles'!I17))</f>
        <v>0</v>
      </c>
      <c r="W17" s="63">
        <f>IF($H$15="","",
IF(OR($H$15="Corrupción",$H$15="Corrupción - LA/FT/FPADM",$H$15="Corrupción - Conflictos de Interés",$H$15="Corrupción en Trámites, OPAs y Consultas de Acceso a la Información Pública"),'6.Valoración Control Corrupción'!J17,'5. Valoración de Controles'!J17))</f>
        <v>0</v>
      </c>
      <c r="X17" s="31">
        <f>IF($H$15="","",
IF(OR($H$15="Corrupción",$H$15="Corrupción - LA/FT/FPADM",$H$15="Corrupción - LA/FT/FPADM",$H$15="Corrupción en Trámites, OPAs y Consultas de Acceso a la Información Pública"),"No Aplica",'5. Valoración de Controles'!L17))</f>
        <v>0</v>
      </c>
      <c r="Y17" s="31" t="str">
        <f>IF($H$15="","",
IF(OR($H$15="Corrupción",$H$15="Corrupción - LA/FT/FPADM",$H$15="Corrupción - LA/FT/FPADM",$H$15="Corrupción en Trámites, OPAs y Consultas de Acceso a la Información Pública"),"No Aplica",'5. Valoración de Controles'!M17))</f>
        <v/>
      </c>
      <c r="Z17" s="31">
        <f>IF($H$15="","",
IF(OR($H$15="Corrupción",$H$15="Corrupción - LA/FT/FPADM",$H$15="Corrupción - LA/FT/FPADM",$H$15="Corrupción en Trámites, OPAs y Consultas de Acceso a la Información Pública"),"No Aplica",'5. Valoración de Controles'!N17))</f>
        <v>0</v>
      </c>
      <c r="AA17" s="31">
        <f>IF($H$15="","",
IF(OR($H$15="Corrupción",$H$15="Corrupción - LA/FT/FPADM",$H$15="Corrupción - LA/FT/FPADM",$H$15="Corrupción en Trámites, OPAs y Consultas de Acceso a la Información Pública"),"No Aplica",'5. Valoración de Controles'!O17))</f>
        <v>0</v>
      </c>
      <c r="AB17" s="31">
        <f>IF($H$15="","",
IF(OR($H$15="Corrupción",$H$15="Corrupción - LA/FT/FPADM",$H$15="Corrupción - LA/FT/FPADM",$H$15="Corrupción en Trámites, OPAs y Consultas de Acceso a la Información Pública"),"No Aplica",'5. Valoración de Controles'!P17))</f>
        <v>0</v>
      </c>
      <c r="AC17" s="31">
        <f>IF($H$15="","",
IF(OR($H$15="Corrupción",$H$15="Corrupción - LA/FT/FPADM",$H$15="Corrupción - LA/FT/FPADM",$H$15="Corrupción en Trámites, OPAs y Consultas de Acceso a la Información Pública"),"No Aplica",'5. Valoración de Controles'!Q17))</f>
        <v>0</v>
      </c>
      <c r="AD17" s="31">
        <f>IF($H$15="","",
IF(OR($H$15="Corrupción",$H$15="Corrupción - LA/FT/FPADM",$H$15="Corrupción - LA/FT/FPADM",$H$15="Corrupción en Trámites, OPAs y Consultas de Acceso a la Información Pública"),"No Aplica",'5. Valoración de Controles'!R17))</f>
        <v>0</v>
      </c>
      <c r="AE17" s="31">
        <f>IF($H$15="","",
IF(OR($H$15="Corrupción",$H$15="Corrupción - LA/FT/FPADM",$H$15="Corrupción - LA/FT/FPADM",$H$15="Corrupción en Trámites, OPAs y Consultas de Acceso a la Información Pública"),"No Aplica",'5. Valoración de Controles'!S17))</f>
        <v>0</v>
      </c>
      <c r="AF17" s="31">
        <f>IF($H$15="","",
IF(OR($H$15="Corrupción",$H$15="Corrupción - LA/FT/FPADM",$H$15="Corrupción - LA/FT/FPADM",$H$15="Corrupción en Trámites, OPAs y Consultas de Acceso a la Información Pública"),"No Aplica",'5. Valoración de Controles'!T17))</f>
        <v>0</v>
      </c>
      <c r="AG17" s="31" t="str">
        <f>IF($H$15="","",
IF(OR($H$15="Corrupción",$H$15="Corrupción - LA/FT/FPADM",$H$15="Corrupción - LA/FT/FPADM",$H$15="Corrupción en Trámites, OPAs y Consultas de Acceso a la Información Pública"),"No Aplica",'5. Valoración de Controles'!U17))</f>
        <v/>
      </c>
      <c r="AH17" s="108"/>
      <c r="AI17" s="197"/>
      <c r="AJ17" s="108"/>
      <c r="AK17" s="197"/>
      <c r="AL17" s="110"/>
      <c r="AM17" s="198"/>
      <c r="AN17" s="113"/>
      <c r="AO17" s="72"/>
      <c r="AP17" s="114"/>
      <c r="AQ17" s="113"/>
      <c r="AR17" s="114"/>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ht="245.4" customHeight="1" x14ac:dyDescent="0.45">
      <c r="A18" s="142">
        <v>4</v>
      </c>
      <c r="B18" s="113" t="str">
        <f>'2. Identificación del Riesgo'!B18:B20</f>
        <v>Conocimiento del Riesgo y Efectos del Cambio Climático</v>
      </c>
      <c r="C18" s="113" t="str">
        <f>IF('2. Identificación del Riesgo'!C18:C20="","",'2. Identificación del Riesgo'!C18:C20)</f>
        <v>Antes, durante o después de la elaboración del concepto técnico de licencias urbanísticas.</v>
      </c>
      <c r="D18" s="113" t="str">
        <f>IF('2. Identificación del Riesgo'!D18:D20="","",'2. Identificación del Riesgo'!D18:D20)</f>
        <v>Afectación Reputacional</v>
      </c>
      <c r="E18" s="113" t="str">
        <f>IF('2. Identificación del Riesgo'!E18:E20="","",'2. Identificación del Riesgo'!E18:E20)</f>
        <v xml:space="preserve">Posible entrega de dádivas o posibles presiones a servidores para que realicen los conceptos técnicos de licencias urbanísticas de manera rápida o favorable.
</v>
      </c>
      <c r="F18" s="113" t="str">
        <f>IF('2. Identificación del Riesgo'!F18:F20="","",'2. Identificación del Riesgo'!F18:F20)</f>
        <v>Posibilidad de modificación en la priorización de la atención o en el resultado del Concepto Técnico en favor de terceros.</v>
      </c>
      <c r="G18" s="113" t="str">
        <f>IF('2. Identificación del Riesgo'!G18:G20="","",'2.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H18" s="113" t="str">
        <f>IF('2. Identificación del Riesgo'!H18:H20="","",'2. Identificación del Riesgo'!H18:H20)</f>
        <v>Corrupción</v>
      </c>
      <c r="I18" s="113" t="str">
        <f>IF('2. Identificación del Riesgo'!I18:I20="","",'2. Identificación del Riesgo'!I18:I20)</f>
        <v>Fraude Externo</v>
      </c>
      <c r="J18" s="113" t="str">
        <f>IF('2. Identificación del Riesgo'!J18:J20="","",'2. Identificación del Riesgo'!J18:J20)</f>
        <v>Posible: Al menos una vez en los últimos dos años.</v>
      </c>
      <c r="K18" s="108" t="str">
        <f>'2. Identificación del Riesgo'!K18:K20</f>
        <v>Posible</v>
      </c>
      <c r="L18" s="109">
        <f>'2. Identificación del Riesgo'!L18:L20</f>
        <v>0.6</v>
      </c>
      <c r="M18" s="113"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No Aplica</v>
      </c>
      <c r="N18" s="108" t="str">
        <f>'2. Identificación del Riesgo'!N18:N20</f>
        <v>Catastrófico</v>
      </c>
      <c r="O18" s="109">
        <f>'2. Identificación del Riesgo'!O18:O20</f>
        <v>1</v>
      </c>
      <c r="P18" s="110" t="str">
        <f>'2. Identificación del Riesgo'!P18:P20</f>
        <v>Extremo</v>
      </c>
      <c r="Q18" s="63"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Profesionales del grupo funcional de CPT y Subdirector(a) de Análisis de Riesgos y Efectos del Cambio Climatico a demanda (cada vez que ingrese una solicitud de concepto técnico para licencia de urbanización) determinan que el concepto realizado por el contratista, cumpla con los parametros de calidad y contenido establecidos por la normatividad vigente, evitando sesgos en su emisión. 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 1) Realizar una reunión interna para analizar el posible caso de corrupción y decidir si amerita o no la notificación a las dependencias pertinentes.  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R18" s="63" t="str">
        <f>IF($H$18="","",
IF(OR($H$18="Corrupción",$H$18="Corrupción - LA/FT/FPADM",$H$18="Corrupción - Conflictos de Interés",$H$18="Corrupción en Trámites, OPAs y Consultas de Acceso a la Información Pública"),'6.Valoración Control Corrupción'!E18,'5. Valoración de Controles'!E18))</f>
        <v>Profesionales del grupo funcional de CPT y Subdirector(a) de Análisis de Riesgos y Efectos del Cambio Climatico</v>
      </c>
      <c r="S18" s="63" t="str">
        <f>IF($H$18="","",
IF(OR($H$18="Corrupción",$H$18="Corrupción - LA/FT/FPADM",$H$18="Corrupción - Conflictos de Interés",$H$18="Corrupción en Trámites, OPAs y Consultas de Acceso a la Información Pública"),'6.Valoración Control Corrupción'!F18,'5. Valoración de Controles'!F18))</f>
        <v>a demanda (cada vez que ingrese una solicitud de concepto técnico para licencia de urbanización)</v>
      </c>
      <c r="T18" s="63" t="str">
        <f>IF($H$18="","",
IF(OR($H$18="Corrupción",$H$18="Corrupción - LA/FT/FPADM",$H$18="Corrupción - Conflictos de Interés",$H$18="Corrupción en Trámites, OPAs y Consultas de Acceso a la Información Pública"),'6.Valoración Control Corrupción'!G18,'5. Valoración de Controles'!G18))</f>
        <v>determinan que el concepto realizado por el contratista, cumpla con los parametros de calidad y contenido establecidos por la normatividad vigente, evitando sesgos en su emisión.</v>
      </c>
      <c r="U18" s="63" t="str">
        <f>IF($H$18="","",
IF(OR($H$18="Corrupción",$H$18="Corrupción - LA/FT/FPADM",$H$18="Corrupción - Conflictos de Interés",$H$18="Corrupción en Trámites, OPAs y Consultas de Acceso a la Información Pública"),'6.Valoración Control Corrupción'!H18,'5. Valoración de Controles'!H18))</f>
        <v>Teniendo en cuenta lo siguiente:
1) Una vez elaborado el concepto técnico por el contratista, pasa a la primera revisión del profesional 222-23 del grupo CPT.
2) Posteriormentre, se procede con la segunda revisión, por parte del profesional 222-29, responsable del grupo CPT.
3) Finalmente, se procede con la revisión del (de la) Subdirector(a) de Análisis, quien firma la respuesta oficial correspondiente.</v>
      </c>
      <c r="V18" s="63" t="str">
        <f>IF($H$18="","",
IF(OR($H$18="Corrupción",$H$18="Corrupción - LA/FT/FPADM",$H$18="Corrupción - Conflictos de Interés",$H$18="Corrupción en Trámites, OPAs y Consultas de Acceso a la Información Pública"),'6.Valoración Control Corrupción'!I18,'5. Valoración de Controles'!I18))</f>
        <v xml:space="preserve">1) Realizar una reunión interna para analizar el posible caso de corrupción y decidir si amerita o no la notificación a las dependencias pertinentes. </v>
      </c>
      <c r="W18" s="63" t="str">
        <f>IF($H$18="","",
IF(OR($H$18="Corrupción",$H$18="Corrupción - LA/FT/FPADM",$H$18="Corrupción - Conflictos de Interés",$H$18="Corrupción en Trámites, OPAs y Consultas de Acceso a la Información Pública"),'6.Valoración Control Corrupción'!J18,'5. Valoración de Controles'!J18))</f>
        <v>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X18" s="31">
        <f>IF($H$21="","",
IF(OR($H$21="Corrupción",$H$21="Corrupción - LA/FT/FPADM",$H$21="Corrupción - LA/FT/FPADM",$H$21="Corrupción en Trámites, OPAs y Consultas de Acceso a la Información Pública"),"No Aplica",'5. Valoración de Controles'!L18))</f>
        <v>0</v>
      </c>
      <c r="Y18" s="31" t="str">
        <f>IF($H$21="","",
IF(OR($H$21="Corrupción",$H$21="Corrupción - LA/FT/FPADM",$H$21="Corrupción - LA/FT/FPADM",$H$21="Corrupción en Trámites, OPAs y Consultas de Acceso a la Información Pública"),"No Aplica",'5. Valoración de Controles'!M18))</f>
        <v/>
      </c>
      <c r="Z18" s="31">
        <f>IF($H$21="","",
IF(OR($H$21="Corrupción",$H$21="Corrupción - LA/FT/FPADM",$H$21="Corrupción - LA/FT/FPADM",$H$21="Corrupción en Trámites, OPAs y Consultas de Acceso a la Información Pública"),"No Aplica",'5. Valoración de Controles'!N18))</f>
        <v>0</v>
      </c>
      <c r="AA18" s="31">
        <f>IF($H$21="","",
IF(OR($H$21="Corrupción",$H$21="Corrupción - LA/FT/FPADM",$H$21="Corrupción - LA/FT/FPADM",$H$21="Corrupción en Trámites, OPAs y Consultas de Acceso a la Información Pública"),"No Aplica",'5. Valoración de Controles'!O18))</f>
        <v>0</v>
      </c>
      <c r="AB18" s="31">
        <f>IF($H$21="","",
IF(OR($H$21="Corrupción",$H$21="Corrupción - LA/FT/FPADM",$H$21="Corrupción - LA/FT/FPADM",$H$21="Corrupción en Trámites, OPAs y Consultas de Acceso a la Información Pública"),"No Aplica",'5. Valoración de Controles'!P18))</f>
        <v>0</v>
      </c>
      <c r="AC18" s="31">
        <f>IF($H$21="","",
IF(OR($H$21="Corrupción",$H$21="Corrupción - LA/FT/FPADM",$H$21="Corrupción - LA/FT/FPADM",$H$21="Corrupción en Trámites, OPAs y Consultas de Acceso a la Información Pública"),"No Aplica",'5. Valoración de Controles'!Q18))</f>
        <v>0</v>
      </c>
      <c r="AD18" s="31">
        <f>IF($H$21="","",
IF(OR($H$21="Corrupción",$H$21="Corrupción - LA/FT/FPADM",$H$21="Corrupción - LA/FT/FPADM",$H$21="Corrupción en Trámites, OPAs y Consultas de Acceso a la Información Pública"),"No Aplica",'5. Valoración de Controles'!R18))</f>
        <v>0</v>
      </c>
      <c r="AE18" s="31">
        <f>IF($H$21="","",
IF(OR($H$21="Corrupción",$H$21="Corrupción - LA/FT/FPADM",$H$21="Corrupción - LA/FT/FPADM",$H$21="Corrupción en Trámites, OPAs y Consultas de Acceso a la Información Pública"),"No Aplica",'5. Valoración de Controles'!S18))</f>
        <v>0</v>
      </c>
      <c r="AF18" s="31">
        <f>IF($H$21="","",
IF(OR($H$21="Corrupción",$H$21="Corrupción - LA/FT/FPADM",$H$21="Corrupción - LA/FT/FPADM",$H$21="Corrupción en Trámites, OPAs y Consultas de Acceso a la Información Pública"),"No Aplica",'5. Valoración de Controles'!T18))</f>
        <v>0</v>
      </c>
      <c r="AG18" s="31" t="str">
        <f>IF($H$9="","",
IF(OR($H$9="Corrupción",$H$9="Corrupción - LA/FT/FPADM",$H$9="Corrupción - LA/FT/FPADM",$H$9="Corrupción en Trámites, OPAs y Consultas de Acceso a la Información Pública"),"No Aplica",'5. Valoración de Controles'!U18))</f>
        <v/>
      </c>
      <c r="AH18" s="108"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Rara vez</v>
      </c>
      <c r="AI18" s="19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No aplica</v>
      </c>
      <c r="AJ18" s="108"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Catastrófico</v>
      </c>
      <c r="AK18" s="19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No aplica</v>
      </c>
      <c r="AL18" s="110" t="str">
        <f t="shared" ref="AL18" si="5">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198" t="s">
        <v>189</v>
      </c>
      <c r="AN18" s="113" t="str">
        <f t="shared" ref="AN18" si="6">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206" t="s">
        <v>448</v>
      </c>
      <c r="AP18" s="207">
        <v>46006</v>
      </c>
      <c r="AQ18" s="200" t="str">
        <f t="shared" ref="AQ18" si="7">IF(AO18="","","∑ Peso porcentual de cada acción definida")</f>
        <v>∑ Peso porcentual de cada acción definida</v>
      </c>
      <c r="AR18" s="115" t="s">
        <v>537</v>
      </c>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ht="67.95" customHeight="1" x14ac:dyDescent="0.45">
      <c r="A19" s="142"/>
      <c r="B19" s="113"/>
      <c r="C19" s="113"/>
      <c r="D19" s="113"/>
      <c r="E19" s="113"/>
      <c r="F19" s="113"/>
      <c r="G19" s="113"/>
      <c r="H19" s="113"/>
      <c r="I19" s="113"/>
      <c r="J19" s="113"/>
      <c r="K19" s="108"/>
      <c r="L19" s="109"/>
      <c r="M19" s="113"/>
      <c r="N19" s="108"/>
      <c r="O19" s="109"/>
      <c r="P19" s="110"/>
      <c r="Q19" s="63">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0</v>
      </c>
      <c r="R19" s="63">
        <f>IF($H$18="","",
IF(OR($H$18="Corrupción",$H$18="Corrupción - LA/FT/FPADM",$H$18="Corrupción - Conflictos de Interés",$H$18="Corrupción en Trámites, OPAs y Consultas de Acceso a la Información Pública"),'6.Valoración Control Corrupción'!E19,'5. Valoración de Controles'!E19))</f>
        <v>0</v>
      </c>
      <c r="S19" s="63">
        <f>IF($H$18="","",
IF(OR($H$18="Corrupción",$H$18="Corrupción - LA/FT/FPADM",$H$18="Corrupción - Conflictos de Interés",$H$18="Corrupción en Trámites, OPAs y Consultas de Acceso a la Información Pública"),'6.Valoración Control Corrupción'!F19,'5. Valoración de Controles'!F19))</f>
        <v>0</v>
      </c>
      <c r="T19" s="63">
        <f>IF($H$18="","",
IF(OR($H$18="Corrupción",$H$18="Corrupción - LA/FT/FPADM",$H$18="Corrupción - Conflictos de Interés",$H$18="Corrupción en Trámites, OPAs y Consultas de Acceso a la Información Pública"),'6.Valoración Control Corrupción'!G19,'5. Valoración de Controles'!G19))</f>
        <v>0</v>
      </c>
      <c r="U19" s="63">
        <f>IF($H$18="","",
IF(OR($H$18="Corrupción",$H$18="Corrupción - LA/FT/FPADM",$H$18="Corrupción - Conflictos de Interés",$H$18="Corrupción en Trámites, OPAs y Consultas de Acceso a la Información Pública"),'6.Valoración Control Corrupción'!H19,'5. Valoración de Controles'!H19))</f>
        <v>0</v>
      </c>
      <c r="V19" s="63">
        <f>IF($H$18="","",
IF(OR($H$18="Corrupción",$H$18="Corrupción - LA/FT/FPADM",$H$18="Corrupción - Conflictos de Interés",$H$18="Corrupción en Trámites, OPAs y Consultas de Acceso a la Información Pública"),'6.Valoración Control Corrupción'!I19,'5. Valoración de Controles'!I19))</f>
        <v>0</v>
      </c>
      <c r="W19" s="63">
        <f>IF($H$18="","",
IF(OR($H$18="Corrupción",$H$18="Corrupción - LA/FT/FPADM",$H$18="Corrupción - Conflictos de Interés",$H$18="Corrupción en Trámites, OPAs y Consultas de Acceso a la Información Pública"),'6.Valoración Control Corrupción'!J19,'5. Valoración de Controles'!J19))</f>
        <v>0</v>
      </c>
      <c r="X19" s="31">
        <f>IF($H$21="","",
IF(OR($H$21="Corrupción",$H$21="Corrupción - LA/FT/FPADM",$H$21="Corrupción - LA/FT/FPADM",$H$21="Corrupción en Trámites, OPAs y Consultas de Acceso a la Información Pública"),"No Aplica",'5. Valoración de Controles'!L19))</f>
        <v>0</v>
      </c>
      <c r="Y19" s="31" t="str">
        <f>IF($H$21="","",
IF(OR($H$21="Corrupción",$H$21="Corrupción - LA/FT/FPADM",$H$21="Corrupción - LA/FT/FPADM",$H$21="Corrupción en Trámites, OPAs y Consultas de Acceso a la Información Pública"),"No Aplica",'5. Valoración de Controles'!M19))</f>
        <v/>
      </c>
      <c r="Z19" s="31">
        <f>IF($H$21="","",
IF(OR($H$21="Corrupción",$H$21="Corrupción - LA/FT/FPADM",$H$21="Corrupción - LA/FT/FPADM",$H$21="Corrupción en Trámites, OPAs y Consultas de Acceso a la Información Pública"),"No Aplica",'5. Valoración de Controles'!N19))</f>
        <v>0</v>
      </c>
      <c r="AA19" s="31">
        <f>IF($H$21="","",
IF(OR($H$21="Corrupción",$H$21="Corrupción - LA/FT/FPADM",$H$21="Corrupción - LA/FT/FPADM",$H$21="Corrupción en Trámites, OPAs y Consultas de Acceso a la Información Pública"),"No Aplica",'5. Valoración de Controles'!O19))</f>
        <v>0</v>
      </c>
      <c r="AB19" s="31">
        <f>IF($H$21="","",
IF(OR($H$21="Corrupción",$H$21="Corrupción - LA/FT/FPADM",$H$21="Corrupción - LA/FT/FPADM",$H$21="Corrupción en Trámites, OPAs y Consultas de Acceso a la Información Pública"),"No Aplica",'5. Valoración de Controles'!P19))</f>
        <v>0</v>
      </c>
      <c r="AC19" s="31">
        <f>IF($H$21="","",
IF(OR($H$21="Corrupción",$H$21="Corrupción - LA/FT/FPADM",$H$21="Corrupción - LA/FT/FPADM",$H$21="Corrupción en Trámites, OPAs y Consultas de Acceso a la Información Pública"),"No Aplica",'5. Valoración de Controles'!Q19))</f>
        <v>0</v>
      </c>
      <c r="AD19" s="31">
        <f>IF($H$21="","",
IF(OR($H$21="Corrupción",$H$21="Corrupción - LA/FT/FPADM",$H$21="Corrupción - LA/FT/FPADM",$H$21="Corrupción en Trámites, OPAs y Consultas de Acceso a la Información Pública"),"No Aplica",'5. Valoración de Controles'!R19))</f>
        <v>0</v>
      </c>
      <c r="AE19" s="31">
        <f>IF($H$21="","",
IF(OR($H$21="Corrupción",$H$21="Corrupción - LA/FT/FPADM",$H$21="Corrupción - LA/FT/FPADM",$H$21="Corrupción en Trámites, OPAs y Consultas de Acceso a la Información Pública"),"No Aplica",'5. Valoración de Controles'!S19))</f>
        <v>0</v>
      </c>
      <c r="AF19" s="31">
        <f>IF($H$21="","",
IF(OR($H$21="Corrupción",$H$21="Corrupción - LA/FT/FPADM",$H$21="Corrupción - LA/FT/FPADM",$H$21="Corrupción en Trámites, OPAs y Consultas de Acceso a la Información Pública"),"No Aplica",'5. Valoración de Controles'!T19))</f>
        <v>0</v>
      </c>
      <c r="AG19" s="31" t="str">
        <f>IF($H$9="","",
IF(OR($H$9="Corrupción",$H$9="Corrupción - LA/FT/FPADM",$H$9="Corrupción - LA/FT/FPADM",$H$9="Corrupción en Trámites, OPAs y Consultas de Acceso a la Información Pública"),"No Aplica",'5. Valoración de Controles'!U19))</f>
        <v/>
      </c>
      <c r="AH19" s="108"/>
      <c r="AI19" s="197"/>
      <c r="AJ19" s="108"/>
      <c r="AK19" s="197"/>
      <c r="AL19" s="110"/>
      <c r="AM19" s="198"/>
      <c r="AN19" s="113"/>
      <c r="AO19" s="206"/>
      <c r="AP19" s="115"/>
      <c r="AQ19" s="113"/>
      <c r="AR19" s="115"/>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ht="67.95" customHeight="1" x14ac:dyDescent="0.45">
      <c r="A20" s="142"/>
      <c r="B20" s="113"/>
      <c r="C20" s="113"/>
      <c r="D20" s="113"/>
      <c r="E20" s="113"/>
      <c r="F20" s="113"/>
      <c r="G20" s="113"/>
      <c r="H20" s="113"/>
      <c r="I20" s="113"/>
      <c r="J20" s="113"/>
      <c r="K20" s="108"/>
      <c r="L20" s="109"/>
      <c r="M20" s="113"/>
      <c r="N20" s="108"/>
      <c r="O20" s="109"/>
      <c r="P20" s="110"/>
      <c r="Q20" s="63">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0</v>
      </c>
      <c r="R20" s="63">
        <f>IF($H$18="","",
IF(OR($H$18="Corrupción",$H$18="Corrupción - LA/FT/FPADM",$H$18="Corrupción - Conflictos de Interés",$H$18="Corrupción en Trámites, OPAs y Consultas de Acceso a la Información Pública"),'6.Valoración Control Corrupción'!E20,'5. Valoración de Controles'!E20))</f>
        <v>0</v>
      </c>
      <c r="S20" s="63">
        <f>IF($H$18="","",
IF(OR($H$18="Corrupción",$H$18="Corrupción - LA/FT/FPADM",$H$18="Corrupción - Conflictos de Interés",$H$18="Corrupción en Trámites, OPAs y Consultas de Acceso a la Información Pública"),'6.Valoración Control Corrupción'!F20,'5. Valoración de Controles'!F20))</f>
        <v>0</v>
      </c>
      <c r="T20" s="63">
        <f>IF($H$18="","",
IF(OR($H$18="Corrupción",$H$18="Corrupción - LA/FT/FPADM",$H$18="Corrupción - Conflictos de Interés",$H$18="Corrupción en Trámites, OPAs y Consultas de Acceso a la Información Pública"),'6.Valoración Control Corrupción'!G20,'5. Valoración de Controles'!G20))</f>
        <v>0</v>
      </c>
      <c r="U20" s="63">
        <f>IF($H$18="","",
IF(OR($H$18="Corrupción",$H$18="Corrupción - LA/FT/FPADM",$H$18="Corrupción - Conflictos de Interés",$H$18="Corrupción en Trámites, OPAs y Consultas de Acceso a la Información Pública"),'6.Valoración Control Corrupción'!H20,'5. Valoración de Controles'!H20))</f>
        <v>0</v>
      </c>
      <c r="V20" s="63">
        <f>IF($H$18="","",
IF(OR($H$18="Corrupción",$H$18="Corrupción - LA/FT/FPADM",$H$18="Corrupción - Conflictos de Interés",$H$18="Corrupción en Trámites, OPAs y Consultas de Acceso a la Información Pública"),'6.Valoración Control Corrupción'!I20,'5. Valoración de Controles'!I20))</f>
        <v>0</v>
      </c>
      <c r="W20" s="63">
        <f>IF($H$18="","",
IF(OR($H$18="Corrupción",$H$18="Corrupción - LA/FT/FPADM",$H$18="Corrupción - Conflictos de Interés",$H$18="Corrupción en Trámites, OPAs y Consultas de Acceso a la Información Pública"),'6.Valoración Control Corrupción'!J20,'5. Valoración de Controles'!J20))</f>
        <v>0</v>
      </c>
      <c r="X20" s="31">
        <f>IF($H$21="","",
IF(OR($H$21="Corrupción",$H$21="Corrupción - LA/FT/FPADM",$H$21="Corrupción - LA/FT/FPADM",$H$21="Corrupción en Trámites, OPAs y Consultas de Acceso a la Información Pública"),"No Aplica",'5. Valoración de Controles'!L20))</f>
        <v>0</v>
      </c>
      <c r="Y20" s="31" t="str">
        <f>IF($H$21="","",
IF(OR($H$21="Corrupción",$H$21="Corrupción - LA/FT/FPADM",$H$21="Corrupción - LA/FT/FPADM",$H$21="Corrupción en Trámites, OPAs y Consultas de Acceso a la Información Pública"),"No Aplica",'5. Valoración de Controles'!M20))</f>
        <v/>
      </c>
      <c r="Z20" s="31">
        <f>IF($H$21="","",
IF(OR($H$21="Corrupción",$H$21="Corrupción - LA/FT/FPADM",$H$21="Corrupción - LA/FT/FPADM",$H$21="Corrupción en Trámites, OPAs y Consultas de Acceso a la Información Pública"),"No Aplica",'5. Valoración de Controles'!N20))</f>
        <v>0</v>
      </c>
      <c r="AA20" s="31">
        <f>IF($H$21="","",
IF(OR($H$21="Corrupción",$H$21="Corrupción - LA/FT/FPADM",$H$21="Corrupción - LA/FT/FPADM",$H$21="Corrupción en Trámites, OPAs y Consultas de Acceso a la Información Pública"),"No Aplica",'5. Valoración de Controles'!O20))</f>
        <v>0</v>
      </c>
      <c r="AB20" s="31">
        <f>IF($H$21="","",
IF(OR($H$21="Corrupción",$H$21="Corrupción - LA/FT/FPADM",$H$21="Corrupción - LA/FT/FPADM",$H$21="Corrupción en Trámites, OPAs y Consultas de Acceso a la Información Pública"),"No Aplica",'5. Valoración de Controles'!P20))</f>
        <v>0</v>
      </c>
      <c r="AC20" s="31">
        <f>IF($H$21="","",
IF(OR($H$21="Corrupción",$H$21="Corrupción - LA/FT/FPADM",$H$21="Corrupción - LA/FT/FPADM",$H$21="Corrupción en Trámites, OPAs y Consultas de Acceso a la Información Pública"),"No Aplica",'5. Valoración de Controles'!Q20))</f>
        <v>0</v>
      </c>
      <c r="AD20" s="31">
        <f>IF($H$21="","",
IF(OR($H$21="Corrupción",$H$21="Corrupción - LA/FT/FPADM",$H$21="Corrupción - LA/FT/FPADM",$H$21="Corrupción en Trámites, OPAs y Consultas de Acceso a la Información Pública"),"No Aplica",'5. Valoración de Controles'!R20))</f>
        <v>0</v>
      </c>
      <c r="AE20" s="31">
        <f>IF($H$21="","",
IF(OR($H$21="Corrupción",$H$21="Corrupción - LA/FT/FPADM",$H$21="Corrupción - LA/FT/FPADM",$H$21="Corrupción en Trámites, OPAs y Consultas de Acceso a la Información Pública"),"No Aplica",'5. Valoración de Controles'!S20))</f>
        <v>0</v>
      </c>
      <c r="AF20" s="31">
        <f>IF($H$21="","",
IF(OR($H$21="Corrupción",$H$21="Corrupción - LA/FT/FPADM",$H$21="Corrupción - LA/FT/FPADM",$H$21="Corrupción en Trámites, OPAs y Consultas de Acceso a la Información Pública"),"No Aplica",'5. Valoración de Controles'!T20))</f>
        <v>0</v>
      </c>
      <c r="AG20" s="31" t="str">
        <f>IF($H$9="","",
IF(OR($H$9="Corrupción",$H$9="Corrupción - LA/FT/FPADM",$H$9="Corrupción - LA/FT/FPADM",$H$9="Corrupción en Trámites, OPAs y Consultas de Acceso a la Información Pública"),"No Aplica",'5. Valoración de Controles'!U20))</f>
        <v/>
      </c>
      <c r="AH20" s="108"/>
      <c r="AI20" s="197"/>
      <c r="AJ20" s="108"/>
      <c r="AK20" s="197"/>
      <c r="AL20" s="110"/>
      <c r="AM20" s="198"/>
      <c r="AN20" s="113"/>
      <c r="AO20" s="206"/>
      <c r="AP20" s="115"/>
      <c r="AQ20" s="113"/>
      <c r="AR20" s="115"/>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ht="206.4" customHeight="1" x14ac:dyDescent="0.45">
      <c r="A21" s="142">
        <v>5</v>
      </c>
      <c r="B21" s="113" t="str">
        <f>'2. Identificación del Riesgo'!B21:B23</f>
        <v>Conocimiento del Riesgo y Efectos del Cambio Climático</v>
      </c>
      <c r="C21" s="113" t="str">
        <f>IF('2. Identificación del Riesgo'!C21:C23="","",'2. Identificación del Riesgo'!C21:C23)</f>
        <v xml:space="preserve">Elaboración y emisión de las Certificaciones de riesgo, de acuerdo a la tabla de retención definida por la entidad. </v>
      </c>
      <c r="D21" s="113" t="str">
        <f>IF('2. Identificación del Riesgo'!D21:D23="","",'2. Identificación del Riesgo'!D21:D23)</f>
        <v>Afectación Económica o Presupuestal</v>
      </c>
      <c r="E21" s="113" t="str">
        <f>IF('2. Identificación del Riesgo'!E21:E23="","",'2. Identificación del Riesgo'!E21:E23)</f>
        <v xml:space="preserve">1. Baja productividad relacionada con la curva de aprendizaje.   
2. Fallas en las plataformas internas y externas donde se consulta la información.
3. Complejidad de las solicitudes radicadas en la entidad.
</v>
      </c>
      <c r="F21" s="113" t="str">
        <f>IF('2. Identificación del Riesgo'!F21:F23="","",'2. Identificación del Riesgo'!F21:F23)</f>
        <v>Cantidad de solicitudes recibidas, la cual supera la capacidad de respuesta que tiene el personal.</v>
      </c>
      <c r="G21" s="113" t="str">
        <f>IF('2. Identificación del Riesgo'!G21:G23="","",'2.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H21" s="113" t="str">
        <f>IF('2. Identificación del Riesgo'!H21:H23="","",'2. Identificación del Riesgo'!H21:H23)</f>
        <v>Gestión</v>
      </c>
      <c r="I21" s="113" t="str">
        <f>IF('2. Identificación del Riesgo'!I21:I23="","",'2. Identificación del Riesgo'!I21:I23)</f>
        <v>Ejecución y Administración de procesos</v>
      </c>
      <c r="J21" s="113" t="str">
        <f>IF('2. Identificación del Riesgo'!J21:J23="","",'2. Identificación del Riesgo'!J21:J23)</f>
        <v>Alta: La actividad que conlleva el riesgo se ejecuta mínimo 500 y máximo 5000 veces por año</v>
      </c>
      <c r="K21" s="108" t="str">
        <f>'2. Identificación del Riesgo'!K21:K23</f>
        <v>Alta</v>
      </c>
      <c r="L21" s="109">
        <f>'2. Identificación del Riesgo'!L21:L23</f>
        <v>0.8</v>
      </c>
      <c r="M21" s="113"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Reputacional: El riesgo afecta la imagen de alguna área de la organización</v>
      </c>
      <c r="N21" s="108" t="str">
        <f>'2. Identificación del Riesgo'!N21:N23</f>
        <v>Leve</v>
      </c>
      <c r="O21" s="109">
        <f>'2. Identificación del Riesgo'!O21:O23</f>
        <v>0.2</v>
      </c>
      <c r="P21" s="110" t="str">
        <f>'2. Identificación del Riesgo'!P21:P23</f>
        <v>Moderado</v>
      </c>
      <c r="Q21" s="63"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Profesional Especializado grado 29 - Grupo de Conceptos para Proyectos Públicos semanalmente con el propósito de evitar que las respuestas  solicitadas se emitan por fuera de términos legales. (Se realiza mediante alertas por correo electrónico),  ejerce un control sobre los radicados asignados y los tiempos de vencimiento y genera alertas frente a los radicados próximos a vencerse.  Evidencia:
*Radicados asignados
*Correos electrónicos con alertas</v>
      </c>
      <c r="R21" s="63" t="str">
        <f>IF($H$21="","",
IF(OR($H$21="Corrupción",$H$21="Corrupción - LA/FT/FPADM",$H$21="Corrupción - Conflictos de Interés",$H$9="Corrupción en Trámites, OPAs y Consultas de Acceso a la Información Pública"),'6.Valoración Control Corrupción'!E21,'5. Valoración de Controles'!E21))</f>
        <v>Profesional Especializado grado 29 - Grupo de Conceptos para Proyectos Públicos</v>
      </c>
      <c r="S21" s="63" t="str">
        <f>IF($H$21="","",
IF(OR($H$21="Corrupción",$H$21="Corrupción - LA/FT/FPADM",$H$21="Corrupción - Conflictos de Interés",$H$9="Corrupción en Trámites, OPAs y Consultas de Acceso a la Información Pública"),'6.Valoración Control Corrupción'!F21,'5. Valoración de Controles'!F21))</f>
        <v>semanalmente</v>
      </c>
      <c r="T21" s="63" t="str">
        <f>IF($H$21="","",
IF(OR($H$21="Corrupción",$H$21="Corrupción - LA/FT/FPADM",$H$21="Corrupción - Conflictos de Interés",$H$9="Corrupción en Trámites, OPAs y Consultas de Acceso a la Información Pública"),'6.Valoración Control Corrupción'!G21,'5. Valoración de Controles'!G21))</f>
        <v xml:space="preserve">con el propósito de evitar que las respuestas  solicitadas se emitan por fuera de términos legales. (Se realiza mediante alertas por correo electrónico), </v>
      </c>
      <c r="U21" s="63" t="str">
        <f>IF($H$21="","",
IF(OR($H$21="Corrupción",$H$21="Corrupción - LA/FT/FPADM",$H$21="Corrupción - Conflictos de Interés",$H$9="Corrupción en Trámites, OPAs y Consultas de Acceso a la Información Pública"),'6.Valoración Control Corrupción'!H21,'5. Valoración de Controles'!H21))</f>
        <v>ejerce un control sobre los radicados asignados y los tiempos de vencimiento y genera alertas frente a los radicados próximos a vencerse.</v>
      </c>
      <c r="V21" s="63">
        <f>IF($H$21="","",
IF(OR($H$21="Corrupción",$H$21="Corrupción - LA/FT/FPADM",$H$21="Corrupción - Conflictos de Interés",$H$9="Corrupción en Trámites, OPAs y Consultas de Acceso a la Información Pública"),'6.Valoración Control Corrupción'!I21,'5. Valoración de Controles'!I21))</f>
        <v>0</v>
      </c>
      <c r="W21" s="63" t="str">
        <f>IF($H$21="","",
IF(OR($H$21="Corrupción",$H$21="Corrupción - LA/FT/FPADM",$H$21="Corrupción - Conflictos de Interés",$H$9="Corrupción en Trámites, OPAs y Consultas de Acceso a la Información Pública"),'6.Valoración Control Corrupción'!J21,'5. Valoración de Controles'!J21))</f>
        <v>Evidencia:
*Radicados asignados
*Correos electrónicos con alertas</v>
      </c>
      <c r="X21" s="31" t="str">
        <f>IF($H$21="","",
IF(OR($H$21="Corrupción",$H$21="Corrupción - LA/FT/FPADM",$H$21="Corrupción - LA/FT/FPADM",$H$21="Corrupción en Trámites, OPAs y Consultas de Acceso a la Información Pública"),"No Aplica",'5. Valoración de Controles'!L21))</f>
        <v>Preventivo</v>
      </c>
      <c r="Y21" s="31" t="str">
        <f>IF($H$21="","",
IF(OR($H$21="Corrupción",$H$21="Corrupción - LA/FT/FPADM",$H$21="Corrupción - LA/FT/FPADM",$H$21="Corrupción en Trámites, OPAs y Consultas de Acceso a la Información Pública"),"No Aplica",'5. Valoración de Controles'!M21))</f>
        <v>Afecta probabilidad</v>
      </c>
      <c r="Z21" s="31" t="str">
        <f>IF($H$21="","",
IF(OR($H$21="Corrupción",$H$21="Corrupción - LA/FT/FPADM",$H$21="Corrupción - LA/FT/FPADM",$H$21="Corrupción en Trámites, OPAs y Consultas de Acceso a la Información Pública"),"No Aplica",'5. Valoración de Controles'!N21))</f>
        <v>Manual</v>
      </c>
      <c r="AA21" s="31" t="str">
        <f>IF($H$21="","",
IF(OR($H$21="Corrupción",$H$21="Corrupción - LA/FT/FPADM",$H$21="Corrupción - LA/FT/FPADM",$H$21="Corrupción en Trámites, OPAs y Consultas de Acceso a la Información Pública"),"No Aplica",'5. Valoración de Controles'!O21))</f>
        <v>Sin Documentar</v>
      </c>
      <c r="AB21" s="31" t="str">
        <f>IF($H$21="","",
IF(OR($H$21="Corrupción",$H$21="Corrupción - LA/FT/FPADM",$H$21="Corrupción - LA/FT/FPADM",$H$21="Corrupción en Trámites, OPAs y Consultas de Acceso a la Información Pública"),"No Aplica",'5. Valoración de Controles'!P21))</f>
        <v>Continua</v>
      </c>
      <c r="AC21" s="31" t="str">
        <f>IF($H$21="","",
IF(OR($H$21="Corrupción",$H$21="Corrupción - LA/FT/FPADM",$H$21="Corrupción - LA/FT/FPADM",$H$21="Corrupción en Trámites, OPAs y Consultas de Acceso a la Información Pública"),"No Aplica",'5. Valoración de Controles'!Q21))</f>
        <v>Sin Registro</v>
      </c>
      <c r="AD21" s="31" t="str">
        <f>IF($H$21="","",
IF(OR($H$21="Corrupción",$H$21="Corrupción - LA/FT/FPADM",$H$21="Corrupción - LA/FT/FPADM",$H$21="Corrupción en Trámites, OPAs y Consultas de Acceso a la Información Pública"),"No Aplica",'5. Valoración de Controles'!R21))</f>
        <v>Se envía via correo electrónico</v>
      </c>
      <c r="AE21" s="31" t="str">
        <f>IF($H$21="","",
IF(OR($H$21="Corrupción",$H$21="Corrupción - LA/FT/FPADM",$H$21="Corrupción - LA/FT/FPADM",$H$21="Corrupción en Trámites, OPAs y Consultas de Acceso a la Información Pública"),"No Aplica",'5. Valoración de Controles'!S21))</f>
        <v>CORDIS</v>
      </c>
      <c r="AF21" s="31" t="str">
        <f>IF($H$21="","",
IF(OR($H$21="Corrupción",$H$21="Corrupción - LA/FT/FPADM",$H$21="Corrupción - LA/FT/FPADM",$H$21="Corrupción en Trámites, OPAs y Consultas de Acceso a la Información Pública"),"No Aplica",'5. Valoración de Controles'!T21))</f>
        <v>En reunión periódica se advierte de las situaciones presentadas.</v>
      </c>
      <c r="AG21" s="31">
        <f>IF($H$21="","",
IF(OR($H$21="Corrupción",$H$21="Corrupción - LA/FT/FPADM",$H$21="Corrupción - LA/FT/FPADM",$H$21="Corrupción en Trámites, OPAs y Consultas de Acceso a la Información Pública"),"No Aplica",'5. Valoración de Controles'!U21))</f>
        <v>0.4</v>
      </c>
      <c r="AH21" s="108"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97">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0.33599999999999997</v>
      </c>
      <c r="AJ21" s="108"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Leve</v>
      </c>
      <c r="AK21" s="197">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0.2</v>
      </c>
      <c r="AL21" s="110" t="str">
        <f t="shared" ref="AL21" si="8">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198" t="s">
        <v>54</v>
      </c>
      <c r="AN21" s="113" t="str">
        <f t="shared" ref="AN21" si="9">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72"/>
      <c r="AP21" s="199"/>
      <c r="AQ21" s="200" t="str">
        <f t="shared" ref="AQ21" si="10">IF(AO21="","","∑ Peso porcentual de cada acción definida")</f>
        <v/>
      </c>
      <c r="AR21" s="114"/>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ht="213" customHeight="1" x14ac:dyDescent="0.45">
      <c r="A22" s="142"/>
      <c r="B22" s="113"/>
      <c r="C22" s="113"/>
      <c r="D22" s="113"/>
      <c r="E22" s="113"/>
      <c r="F22" s="113"/>
      <c r="G22" s="113"/>
      <c r="H22" s="113"/>
      <c r="I22" s="113"/>
      <c r="J22" s="113"/>
      <c r="K22" s="108"/>
      <c r="L22" s="109"/>
      <c r="M22" s="113"/>
      <c r="N22" s="108"/>
      <c r="O22" s="109"/>
      <c r="P22" s="110"/>
      <c r="Q22" s="63"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Profesional Especializado grado 29 - Grupo de Conceptos para Proyectos Públicos semanalmente con el propósito de evitar que las respuestas  solicitadas se emitan por fuera de términos legales.(Se realiza mediante alertas por correo electrónico),  revisa permanentemente por parte de los contratistas y funcionarios los tiempos de vencimiento, de acuerdo con el CORDIS, y prioriza la elaboración, revisión y emisión de las respuestas.   Evidencia:
*Correos electrónicos con alertas
*Registros en CORDIS</v>
      </c>
      <c r="R22" s="63" t="str">
        <f>IF($H$21="","",
IF(OR($H$21="Corrupción",$H$21="Corrupción - LA/FT/FPADM",$H$21="Corrupción - Conflictos de Interés",$H$9="Corrupción en Trámites, OPAs y Consultas de Acceso a la Información Pública"),'6.Valoración Control Corrupción'!E22,'5. Valoración de Controles'!E22))</f>
        <v>Profesional Especializado grado 29 - Grupo de Conceptos para Proyectos Públicos</v>
      </c>
      <c r="S22" s="63" t="str">
        <f>IF($H$21="","",
IF(OR($H$21="Corrupción",$H$21="Corrupción - LA/FT/FPADM",$H$21="Corrupción - Conflictos de Interés",$H$9="Corrupción en Trámites, OPAs y Consultas de Acceso a la Información Pública"),'6.Valoración Control Corrupción'!F22,'5. Valoración de Controles'!F22))</f>
        <v>semanalmente</v>
      </c>
      <c r="T22" s="63" t="str">
        <f>IF($H$21="","",
IF(OR($H$21="Corrupción",$H$21="Corrupción - LA/FT/FPADM",$H$21="Corrupción - Conflictos de Interés",$H$9="Corrupción en Trámites, OPAs y Consultas de Acceso a la Información Pública"),'6.Valoración Control Corrupción'!G22,'5. Valoración de Controles'!G22))</f>
        <v xml:space="preserve">con el propósito de evitar que las respuestas  solicitadas se emitan por fuera de términos legales.(Se realiza mediante alertas por correo electrónico), </v>
      </c>
      <c r="U22" s="63" t="str">
        <f>IF($H$21="","",
IF(OR($H$21="Corrupción",$H$21="Corrupción - LA/FT/FPADM",$H$21="Corrupción - Conflictos de Interés",$H$9="Corrupción en Trámites, OPAs y Consultas de Acceso a la Información Pública"),'6.Valoración Control Corrupción'!H22,'5. Valoración de Controles'!H22))</f>
        <v xml:space="preserve">revisa permanentemente por parte de los contratistas y funcionarios los tiempos de vencimiento, de acuerdo con el CORDIS, y prioriza la elaboración, revisión y emisión de las respuestas. </v>
      </c>
      <c r="V22" s="63">
        <f>IF($H$21="","",
IF(OR($H$21="Corrupción",$H$21="Corrupción - LA/FT/FPADM",$H$21="Corrupción - Conflictos de Interés",$H$9="Corrupción en Trámites, OPAs y Consultas de Acceso a la Información Pública"),'6.Valoración Control Corrupción'!I22,'5. Valoración de Controles'!I22))</f>
        <v>0</v>
      </c>
      <c r="W22" s="63" t="str">
        <f>IF($H$21="","",
IF(OR($H$21="Corrupción",$H$21="Corrupción - LA/FT/FPADM",$H$21="Corrupción - Conflictos de Interés",$H$9="Corrupción en Trámites, OPAs y Consultas de Acceso a la Información Pública"),'6.Valoración Control Corrupción'!J22,'5. Valoración de Controles'!J22))</f>
        <v>Evidencia:
*Correos electrónicos con alertas
*Registros en CORDIS</v>
      </c>
      <c r="X22" s="31" t="str">
        <f>IF($H$21="","",
IF(OR($H$21="Corrupción",$H$21="Corrupción - LA/FT/FPADM",$H$21="Corrupción - LA/FT/FPADM",$H$21="Corrupción en Trámites, OPAs y Consultas de Acceso a la Información Pública"),"No Aplica",'5. Valoración de Controles'!L22))</f>
        <v>Detectivo</v>
      </c>
      <c r="Y22" s="31" t="str">
        <f>IF($H$21="","",
IF(OR($H$21="Corrupción",$H$21="Corrupción - LA/FT/FPADM",$H$21="Corrupción - LA/FT/FPADM",$H$21="Corrupción en Trámites, OPAs y Consultas de Acceso a la Información Pública"),"No Aplica",'5. Valoración de Controles'!M22))</f>
        <v>Afecta probabilidad</v>
      </c>
      <c r="Z22" s="31" t="str">
        <f>IF($H$21="","",
IF(OR($H$21="Corrupción",$H$21="Corrupción - LA/FT/FPADM",$H$21="Corrupción - LA/FT/FPADM",$H$21="Corrupción en Trámites, OPAs y Consultas de Acceso a la Información Pública"),"No Aplica",'5. Valoración de Controles'!N22))</f>
        <v>Manual</v>
      </c>
      <c r="AA22" s="31" t="str">
        <f>IF($H$21="","",
IF(OR($H$21="Corrupción",$H$21="Corrupción - LA/FT/FPADM",$H$21="Corrupción - LA/FT/FPADM",$H$21="Corrupción en Trámites, OPAs y Consultas de Acceso a la Información Pública"),"No Aplica",'5. Valoración de Controles'!O22))</f>
        <v>Sin Documentar</v>
      </c>
      <c r="AB22" s="31" t="str">
        <f>IF($H$21="","",
IF(OR($H$21="Corrupción",$H$21="Corrupción - LA/FT/FPADM",$H$21="Corrupción - LA/FT/FPADM",$H$21="Corrupción en Trámites, OPAs y Consultas de Acceso a la Información Pública"),"No Aplica",'5. Valoración de Controles'!P22))</f>
        <v>Continua</v>
      </c>
      <c r="AC22" s="31" t="str">
        <f>IF($H$21="","",
IF(OR($H$21="Corrupción",$H$21="Corrupción - LA/FT/FPADM",$H$21="Corrupción - LA/FT/FPADM",$H$21="Corrupción en Trámites, OPAs y Consultas de Acceso a la Información Pública"),"No Aplica",'5. Valoración de Controles'!Q22))</f>
        <v>Sin Registro</v>
      </c>
      <c r="AD22" s="31" t="str">
        <f>IF($H$21="","",
IF(OR($H$21="Corrupción",$H$21="Corrupción - LA/FT/FPADM",$H$21="Corrupción - LA/FT/FPADM",$H$21="Corrupción en Trámites, OPAs y Consultas de Acceso a la Información Pública"),"No Aplica",'5. Valoración de Controles'!R22))</f>
        <v>Se envía via correo electrónico</v>
      </c>
      <c r="AE22" s="31" t="str">
        <f>IF($H$21="","",
IF(OR($H$21="Corrupción",$H$21="Corrupción - LA/FT/FPADM",$H$21="Corrupción - LA/FT/FPADM",$H$21="Corrupción en Trámites, OPAs y Consultas de Acceso a la Información Pública"),"No Aplica",'5. Valoración de Controles'!S22))</f>
        <v>CORDIS</v>
      </c>
      <c r="AF22" s="31" t="str">
        <f>IF($H$21="","",
IF(OR($H$21="Corrupción",$H$21="Corrupción - LA/FT/FPADM",$H$21="Corrupción - LA/FT/FPADM",$H$21="Corrupción en Trámites, OPAs y Consultas de Acceso a la Información Pública"),"No Aplica",'5. Valoración de Controles'!T22))</f>
        <v>En reunión periódica se advierte de las situaciones presentadas.</v>
      </c>
      <c r="AG22" s="31">
        <f>IF($H$21="","",
IF(OR($H$21="Corrupción",$H$21="Corrupción - LA/FT/FPADM",$H$21="Corrupción - LA/FT/FPADM",$H$21="Corrupción en Trámites, OPAs y Consultas de Acceso a la Información Pública"),"No Aplica",'5. Valoración de Controles'!U22))</f>
        <v>0.3</v>
      </c>
      <c r="AH22" s="108"/>
      <c r="AI22" s="197"/>
      <c r="AJ22" s="108"/>
      <c r="AK22" s="197"/>
      <c r="AL22" s="110"/>
      <c r="AM22" s="198"/>
      <c r="AN22" s="113"/>
      <c r="AO22" s="72"/>
      <c r="AP22" s="114"/>
      <c r="AQ22" s="113"/>
      <c r="AR22" s="114"/>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ht="79.95" customHeight="1" x14ac:dyDescent="0.45">
      <c r="A23" s="142"/>
      <c r="B23" s="113"/>
      <c r="C23" s="113"/>
      <c r="D23" s="113"/>
      <c r="E23" s="113"/>
      <c r="F23" s="113"/>
      <c r="G23" s="113"/>
      <c r="H23" s="113"/>
      <c r="I23" s="113"/>
      <c r="J23" s="113"/>
      <c r="K23" s="108"/>
      <c r="L23" s="109"/>
      <c r="M23" s="113"/>
      <c r="N23" s="108"/>
      <c r="O23" s="109"/>
      <c r="P23" s="110"/>
      <c r="Q23" s="63"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63">
        <f>IF($H$21="","",
IF(OR($H$21="Corrupción",$H$21="Corrupción - LA/FT/FPADM",$H$21="Corrupción - Conflictos de Interés",$H$9="Corrupción en Trámites, OPAs y Consultas de Acceso a la Información Pública"),'6.Valoración Control Corrupción'!E23,'5. Valoración de Controles'!E23))</f>
        <v>0</v>
      </c>
      <c r="S23" s="63">
        <f>IF($H$21="","",
IF(OR($H$21="Corrupción",$H$21="Corrupción - LA/FT/FPADM",$H$21="Corrupción - Conflictos de Interés",$H$9="Corrupción en Trámites, OPAs y Consultas de Acceso a la Información Pública"),'6.Valoración Control Corrupción'!F23,'5. Valoración de Controles'!F23))</f>
        <v>0</v>
      </c>
      <c r="T23" s="63">
        <f>IF($H$21="","",
IF(OR($H$21="Corrupción",$H$21="Corrupción - LA/FT/FPADM",$H$21="Corrupción - Conflictos de Interés",$H$9="Corrupción en Trámites, OPAs y Consultas de Acceso a la Información Pública"),'6.Valoración Control Corrupción'!G23,'5. Valoración de Controles'!G23))</f>
        <v>0</v>
      </c>
      <c r="U23" s="63">
        <f>IF($H$21="","",
IF(OR($H$21="Corrupción",$H$21="Corrupción - LA/FT/FPADM",$H$21="Corrupción - Conflictos de Interés",$H$9="Corrupción en Trámites, OPAs y Consultas de Acceso a la Información Pública"),'6.Valoración Control Corrupción'!H23,'5. Valoración de Controles'!H23))</f>
        <v>0</v>
      </c>
      <c r="V23" s="63">
        <f>IF($H$21="","",
IF(OR($H$21="Corrupción",$H$21="Corrupción - LA/FT/FPADM",$H$21="Corrupción - Conflictos de Interés",$H$9="Corrupción en Trámites, OPAs y Consultas de Acceso a la Información Pública"),'6.Valoración Control Corrupción'!I23,'5. Valoración de Controles'!I23))</f>
        <v>0</v>
      </c>
      <c r="W23" s="63">
        <f>IF($H$21="","",
IF(OR($H$21="Corrupción",$H$21="Corrupción - LA/FT/FPADM",$H$21="Corrupción - Conflictos de Interés",$H$9="Corrupción en Trámites, OPAs y Consultas de Acceso a la Información Pública"),'6.Valoración Control Corrupción'!J23,'5. Valoración de Controles'!J23))</f>
        <v>0</v>
      </c>
      <c r="X23" s="31">
        <f>IF($H$21="","",
IF(OR($H$21="Corrupción",$H$21="Corrupción - LA/FT/FPADM",$H$21="Corrupción - LA/FT/FPADM",$H$21="Corrupción en Trámites, OPAs y Consultas de Acceso a la Información Pública"),"No Aplica",'5. Valoración de Controles'!L23))</f>
        <v>0</v>
      </c>
      <c r="Y23" s="31" t="str">
        <f>IF($H$21="","",
IF(OR($H$21="Corrupción",$H$21="Corrupción - LA/FT/FPADM",$H$21="Corrupción - LA/FT/FPADM",$H$21="Corrupción en Trámites, OPAs y Consultas de Acceso a la Información Pública"),"No Aplica",'5. Valoración de Controles'!M23))</f>
        <v/>
      </c>
      <c r="Z23" s="31">
        <f>IF($H$21="","",
IF(OR($H$21="Corrupción",$H$21="Corrupción - LA/FT/FPADM",$H$21="Corrupción - LA/FT/FPADM",$H$21="Corrupción en Trámites, OPAs y Consultas de Acceso a la Información Pública"),"No Aplica",'5. Valoración de Controles'!N23))</f>
        <v>0</v>
      </c>
      <c r="AA23" s="31">
        <f>IF($H$21="","",
IF(OR($H$21="Corrupción",$H$21="Corrupción - LA/FT/FPADM",$H$21="Corrupción - LA/FT/FPADM",$H$21="Corrupción en Trámites, OPAs y Consultas de Acceso a la Información Pública"),"No Aplica",'5. Valoración de Controles'!O23))</f>
        <v>0</v>
      </c>
      <c r="AB23" s="31">
        <f>IF($H$21="","",
IF(OR($H$21="Corrupción",$H$21="Corrupción - LA/FT/FPADM",$H$21="Corrupción - LA/FT/FPADM",$H$21="Corrupción en Trámites, OPAs y Consultas de Acceso a la Información Pública"),"No Aplica",'5. Valoración de Controles'!P23))</f>
        <v>0</v>
      </c>
      <c r="AC23" s="31">
        <f>IF($H$21="","",
IF(OR($H$21="Corrupción",$H$21="Corrupción - LA/FT/FPADM",$H$21="Corrupción - LA/FT/FPADM",$H$21="Corrupción en Trámites, OPAs y Consultas de Acceso a la Información Pública"),"No Aplica",'5. Valoración de Controles'!Q23))</f>
        <v>0</v>
      </c>
      <c r="AD23" s="31">
        <f>IF($H$21="","",
IF(OR($H$21="Corrupción",$H$21="Corrupción - LA/FT/FPADM",$H$21="Corrupción - LA/FT/FPADM",$H$21="Corrupción en Trámites, OPAs y Consultas de Acceso a la Información Pública"),"No Aplica",'5. Valoración de Controles'!R23))</f>
        <v>0</v>
      </c>
      <c r="AE23" s="31">
        <f>IF($H$21="","",
IF(OR($H$21="Corrupción",$H$21="Corrupción - LA/FT/FPADM",$H$21="Corrupción - LA/FT/FPADM",$H$21="Corrupción en Trámites, OPAs y Consultas de Acceso a la Información Pública"),"No Aplica",'5. Valoración de Controles'!S23))</f>
        <v>0</v>
      </c>
      <c r="AF23" s="31">
        <f>IF($H$21="","",
IF(OR($H$21="Corrupción",$H$21="Corrupción - LA/FT/FPADM",$H$21="Corrupción - LA/FT/FPADM",$H$21="Corrupción en Trámites, OPAs y Consultas de Acceso a la Información Pública"),"No Aplica",'5. Valoración de Controles'!T23))</f>
        <v>0</v>
      </c>
      <c r="AG23" s="31" t="str">
        <f>IF($H$21="","",
IF(OR($H$21="Corrupción",$H$21="Corrupción - LA/FT/FPADM",$H$21="Corrupción - LA/FT/FPADM",$H$21="Corrupción en Trámites, OPAs y Consultas de Acceso a la Información Pública"),"No Aplica",'5. Valoración de Controles'!U23))</f>
        <v/>
      </c>
      <c r="AH23" s="108"/>
      <c r="AI23" s="197"/>
      <c r="AJ23" s="108"/>
      <c r="AK23" s="197"/>
      <c r="AL23" s="110"/>
      <c r="AM23" s="198"/>
      <c r="AN23" s="113"/>
      <c r="AO23" s="72"/>
      <c r="AP23" s="114"/>
      <c r="AQ23" s="113"/>
      <c r="AR23" s="114"/>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ht="212.4" customHeight="1" x14ac:dyDescent="0.45">
      <c r="A24" s="142">
        <v>6</v>
      </c>
      <c r="B24" s="113" t="str">
        <f>'2. Identificación del Riesgo'!B24:B26</f>
        <v>Conocimiento del Riesgo y Efectos del Cambio Climático</v>
      </c>
      <c r="C24" s="113" t="str">
        <f>IF('2. Identificación del Riesgo'!C24:C26="","",'2. Identificación del Riesgo'!C24:C26)</f>
        <v xml:space="preserve">Asignación del Responsable y Línea Base del Escenario de riesgo </v>
      </c>
      <c r="D24" s="113" t="str">
        <f>IF('2. Identificación del Riesgo'!D24:D26="","",'2. Identificación del Riesgo'!D24:D26)</f>
        <v>Afectación Reputacional</v>
      </c>
      <c r="E24" s="113"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113"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113" t="str">
        <f>IF('2. Identificación del Riesgo'!G24:G26="","",'2.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H24" s="113" t="str">
        <f>IF('2. Identificación del Riesgo'!H24:H26="","",'2. Identificación del Riesgo'!H24:H26)</f>
        <v>Gestión</v>
      </c>
      <c r="I24" s="113" t="str">
        <f>IF('2. Identificación del Riesgo'!I24:I26="","",'2. Identificación del Riesgo'!I24:I26)</f>
        <v>Usuarios, productos y practicas, organizacionales</v>
      </c>
      <c r="J24" s="113" t="str">
        <f>IF('2. Identificación del Riesgo'!J24:J26="","",'2. Identificación del Riesgo'!J24:J26)</f>
        <v>Muy Baja: La actividad que conlleva el riesgo se ejecuta como máximo 2 veces por año</v>
      </c>
      <c r="K24" s="108" t="str">
        <f>'2. Identificación del Riesgo'!K24:K26</f>
        <v>Muy Baja</v>
      </c>
      <c r="L24" s="109">
        <f>'2. Identificación del Riesgo'!L24:L26</f>
        <v>0.2</v>
      </c>
      <c r="M24" s="113"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la entidad con algunos usuarios de relevancia frente al logro de los objetivos</v>
      </c>
      <c r="N24" s="108" t="str">
        <f>'2. Identificación del Riesgo'!N24:N26</f>
        <v>Moderado</v>
      </c>
      <c r="O24" s="109">
        <f>'2. Identificación del Riesgo'!O24:O26</f>
        <v>0.6</v>
      </c>
      <c r="P24" s="110" t="str">
        <f>'2. Identificación del Riesgo'!P24:P26</f>
        <v>Moderado</v>
      </c>
      <c r="Q24" s="63"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Profesional especializado 222-29 y 222-23 mensualmente con el propósito que exista soporte técnico y que estén validados los contenidos. La accion se realiza de manera periódica y se registra en los formatos de caracterización dispuestos para tal fin (CR-FT-35, CR-FT-36, CR-FT-37, CR-FT-38 y CR-FT-43),  verifica que exista un responsable y que se cumpla a cabalidad con  los procedimientos,  Evidencia:
*Registros de los formatos de caracterización dispuestos para la identificación de escenarios de riesgos</v>
      </c>
      <c r="R24" s="63" t="str">
        <f>IF($H$24="","",
IF(OR($H$24="Corrupción",$H$24="Corrupción - LA/FT/FPADM",$H$24="Corrupción - Conflictos de Interés",$H$24="Corrupción en Trámites, OPAs y Consultas de Acceso a la Información Pública"),'6.Valoración Control Corrupción'!E24,'5. Valoración de Controles'!E24))</f>
        <v>Profesional especializado 222-29 y 222-23</v>
      </c>
      <c r="S24" s="63" t="str">
        <f>IF($H$24="","",
IF(OR($H$24="Corrupción",$H$24="Corrupción - LA/FT/FPADM",$H$24="Corrupción - Conflictos de Interés",$H$24="Corrupción en Trámites, OPAs y Consultas de Acceso a la Información Pública"),'6.Valoración Control Corrupción'!F24,'5. Valoración de Controles'!F24))</f>
        <v>mensualmente</v>
      </c>
      <c r="T24" s="63" t="str">
        <f>IF($H$24="","",
IF(OR($H$24="Corrupción",$H$24="Corrupción - LA/FT/FPADM",$H$24="Corrupción - Conflictos de Interés",$H$24="Corrupción en Trámites, OPAs y Consultas de Acceso a la Información Pública"),'6.Valoración Control Corrupción'!G24,'5. Valoración de Controles'!G24))</f>
        <v xml:space="preserve">con el propósito que exista soporte técnico y que estén validados los contenidos. La accion se realiza de manera periódica y se registra en los formatos de caracterización dispuestos para tal fin (CR-FT-35, CR-FT-36, CR-FT-37, CR-FT-38 y CR-FT-43), </v>
      </c>
      <c r="U24" s="63" t="str">
        <f>IF($H$24="","",
IF(OR($H$24="Corrupción",$H$24="Corrupción - LA/FT/FPADM",$H$24="Corrupción - Conflictos de Interés",$H$24="Corrupción en Trámites, OPAs y Consultas de Acceso a la Información Pública"),'6.Valoración Control Corrupción'!H24,'5. Valoración de Controles'!H24))</f>
        <v>verifica que exista un responsable y que se cumpla a cabalidad con  los procedimientos,</v>
      </c>
      <c r="V24" s="63">
        <f>IF($H$24="","",
IF(OR($H$24="Corrupción",$H$24="Corrupción - LA/FT/FPADM",$H$24="Corrupción - Conflictos de Interés",$H$24="Corrupción en Trámites, OPAs y Consultas de Acceso a la Información Pública"),'6.Valoración Control Corrupción'!I24,'5. Valoración de Controles'!I24))</f>
        <v>0</v>
      </c>
      <c r="W24" s="63" t="str">
        <f>IF($H$24="","",
IF(OR($H$24="Corrupción",$H$24="Corrupción - LA/FT/FPADM",$H$24="Corrupción - Conflictos de Interés",$H$24="Corrupción en Trámites, OPAs y Consultas de Acceso a la Información Pública"),'6.Valoración Control Corrupción'!J24,'5. Valoración de Controles'!J24))</f>
        <v>Evidencia:
*Registros de los formatos de caracterización dispuestos para la identificación de escenarios de riesgos</v>
      </c>
      <c r="X24" s="31" t="str">
        <f>IF($H$24="","",
IF(OR($H$24="Corrupción",$H$24="Corrupción - LA/FT/FPADM",$H$24="Corrupción - LA/FT/FPADM",$H$24="Corrupción en Trámites, OPAs y Consultas de Acceso a la Información Pública"),"No Aplica",'5. Valoración de Controles'!L24))</f>
        <v>Preventivo</v>
      </c>
      <c r="Y24" s="31" t="str">
        <f>IF($H$24="","",
IF(OR($H$24="Corrupción",$H$24="Corrupción - LA/FT/FPADM",$H$24="Corrupción - LA/FT/FPADM",$H$24="Corrupción en Trámites, OPAs y Consultas de Acceso a la Información Pública"),"No Aplica",'5. Valoración de Controles'!M24))</f>
        <v>Afecta probabilidad</v>
      </c>
      <c r="Z24" s="31" t="str">
        <f>IF($H$24="","",
IF(OR($H$24="Corrupción",$H$24="Corrupción - LA/FT/FPADM",$H$24="Corrupción - LA/FT/FPADM",$H$24="Corrupción en Trámites, OPAs y Consultas de Acceso a la Información Pública"),"No Aplica",'5. Valoración de Controles'!N24))</f>
        <v>Manual</v>
      </c>
      <c r="AA24" s="31" t="str">
        <f>IF($H$24="","",
IF(OR($H$24="Corrupción",$H$24="Corrupción - LA/FT/FPADM",$H$24="Corrupción - LA/FT/FPADM",$H$24="Corrupción en Trámites, OPAs y Consultas de Acceso a la Información Pública"),"No Aplica",'5. Valoración de Controles'!O24))</f>
        <v>Sin Documentar</v>
      </c>
      <c r="AB24" s="31" t="str">
        <f>IF($H$24="","",
IF(OR($H$24="Corrupción",$H$24="Corrupción - LA/FT/FPADM",$H$24="Corrupción - LA/FT/FPADM",$H$24="Corrupción en Trámites, OPAs y Consultas de Acceso a la Información Pública"),"No Aplica",'5. Valoración de Controles'!P24))</f>
        <v>Aleatoria</v>
      </c>
      <c r="AC24" s="31" t="str">
        <f>IF($H$24="","",
IF(OR($H$24="Corrupción",$H$24="Corrupción - LA/FT/FPADM",$H$24="Corrupción - LA/FT/FPADM",$H$24="Corrupción en Trámites, OPAs y Consultas de Acceso a la Información Pública"),"No Aplica",'5. Valoración de Controles'!Q24))</f>
        <v>Con Registro</v>
      </c>
      <c r="AD24" s="31" t="str">
        <f>IF($H$24="","",
IF(OR($H$24="Corrupción",$H$24="Corrupción - LA/FT/FPADM",$H$24="Corrupción - LA/FT/FPADM",$H$24="Corrupción en Trámites, OPAs y Consultas de Acceso a la Información Pública"),"No Aplica",'5. Valoración de Controles'!R24))</f>
        <v>Carpetas digitales</v>
      </c>
      <c r="AE24" s="31" t="str">
        <f>IF($H$24="","",
IF(OR($H$24="Corrupción",$H$24="Corrupción - LA/FT/FPADM",$H$24="Corrupción - LA/FT/FPADM",$H$24="Corrupción en Trámites, OPAs y Consultas de Acceso a la Información Pública"),"No Aplica",'5. Valoración de Controles'!S24))</f>
        <v>Formatos de caracterización</v>
      </c>
      <c r="AF24" s="31" t="str">
        <f>IF($H$24="","",
IF(OR($H$24="Corrupción",$H$24="Corrupción - LA/FT/FPADM",$H$24="Corrupción - LA/FT/FPADM",$H$24="Corrupción en Trámites, OPAs y Consultas de Acceso a la Información Pública"),"No Aplica",'5. Valoración de Controles'!T24))</f>
        <v>De acuerdo a los controles establecidos en el procedimiento</v>
      </c>
      <c r="AG24" s="31">
        <f>IF($H$24="","",
IF(OR($H$24="Corrupción",$H$24="Corrupción - LA/FT/FPADM",$H$24="Corrupción - LA/FT/FPADM",$H$24="Corrupción en Trámites, OPAs y Consultas de Acceso a la Información Pública"),"No Aplica",'5. Valoración de Controles'!U24))</f>
        <v>0.4</v>
      </c>
      <c r="AH24" s="108"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Muy Baja</v>
      </c>
      <c r="AI24" s="197">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0.12</v>
      </c>
      <c r="AJ24" s="108"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Moderado</v>
      </c>
      <c r="AK24" s="197">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0.6</v>
      </c>
      <c r="AL24" s="110" t="str">
        <f t="shared" ref="AL24" si="11">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198" t="s">
        <v>54</v>
      </c>
      <c r="AN24" s="113" t="str">
        <f t="shared" ref="AN24" si="12">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72"/>
      <c r="AP24" s="199"/>
      <c r="AQ24" s="200" t="str">
        <f t="shared" ref="AQ24" si="13">IF(AO24="","","∑ Peso porcentual de cada acción definida")</f>
        <v/>
      </c>
      <c r="AR24" s="114"/>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ht="31.5" customHeight="1" x14ac:dyDescent="0.45">
      <c r="A25" s="142"/>
      <c r="B25" s="113"/>
      <c r="C25" s="113"/>
      <c r="D25" s="113"/>
      <c r="E25" s="113"/>
      <c r="F25" s="113"/>
      <c r="G25" s="113"/>
      <c r="H25" s="113"/>
      <c r="I25" s="113"/>
      <c r="J25" s="113"/>
      <c r="K25" s="108"/>
      <c r="L25" s="109"/>
      <c r="M25" s="113"/>
      <c r="N25" s="108"/>
      <c r="O25" s="109"/>
      <c r="P25" s="110"/>
      <c r="Q25" s="63"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xml:space="preserve">     </v>
      </c>
      <c r="R25" s="63">
        <f>IF($H$24="","",
IF(OR($H$24="Corrupción",$H$24="Corrupción - LA/FT/FPADM",$H$24="Corrupción - Conflictos de Interés",$H$24="Corrupción en Trámites, OPAs y Consultas de Acceso a la Información Pública"),'6.Valoración Control Corrupción'!E25,'5. Valoración de Controles'!E25))</f>
        <v>0</v>
      </c>
      <c r="S25" s="63">
        <f>IF($H$24="","",
IF(OR($H$24="Corrupción",$H$24="Corrupción - LA/FT/FPADM",$H$24="Corrupción - Conflictos de Interés",$H$24="Corrupción en Trámites, OPAs y Consultas de Acceso a la Información Pública"),'6.Valoración Control Corrupción'!F25,'5. Valoración de Controles'!F25))</f>
        <v>0</v>
      </c>
      <c r="T25" s="63">
        <f>IF($H$24="","",
IF(OR($H$24="Corrupción",$H$24="Corrupción - LA/FT/FPADM",$H$24="Corrupción - Conflictos de Interés",$H$24="Corrupción en Trámites, OPAs y Consultas de Acceso a la Información Pública"),'6.Valoración Control Corrupción'!G25,'5. Valoración de Controles'!G25))</f>
        <v>0</v>
      </c>
      <c r="U25" s="63">
        <f>IF($H$24="","",
IF(OR($H$24="Corrupción",$H$24="Corrupción - LA/FT/FPADM",$H$24="Corrupción - Conflictos de Interés",$H$24="Corrupción en Trámites, OPAs y Consultas de Acceso a la Información Pública"),'6.Valoración Control Corrupción'!H25,'5. Valoración de Controles'!H25))</f>
        <v>0</v>
      </c>
      <c r="V25" s="63">
        <f>IF($H$24="","",
IF(OR($H$24="Corrupción",$H$24="Corrupción - LA/FT/FPADM",$H$24="Corrupción - Conflictos de Interés",$H$24="Corrupción en Trámites, OPAs y Consultas de Acceso a la Información Pública"),'6.Valoración Control Corrupción'!I25,'5. Valoración de Controles'!I25))</f>
        <v>0</v>
      </c>
      <c r="W25" s="63">
        <f>IF($H$24="","",
IF(OR($H$24="Corrupción",$H$24="Corrupción - LA/FT/FPADM",$H$24="Corrupción - Conflictos de Interés",$H$24="Corrupción en Trámites, OPAs y Consultas de Acceso a la Información Pública"),'6.Valoración Control Corrupción'!J25,'5. Valoración de Controles'!J25))</f>
        <v>0</v>
      </c>
      <c r="X25" s="31">
        <f>IF($H$24="","",
IF(OR($H$24="Corrupción",$H$24="Corrupción - LA/FT/FPADM",$H$24="Corrupción - LA/FT/FPADM",$H$24="Corrupción en Trámites, OPAs y Consultas de Acceso a la Información Pública"),"No Aplica",'5. Valoración de Controles'!L25))</f>
        <v>0</v>
      </c>
      <c r="Y25" s="31" t="str">
        <f>IF($H$24="","",
IF(OR($H$24="Corrupción",$H$24="Corrupción - LA/FT/FPADM",$H$24="Corrupción - LA/FT/FPADM",$H$24="Corrupción en Trámites, OPAs y Consultas de Acceso a la Información Pública"),"No Aplica",'5. Valoración de Controles'!M25))</f>
        <v/>
      </c>
      <c r="Z25" s="31">
        <f>IF($H$24="","",
IF(OR($H$24="Corrupción",$H$24="Corrupción - LA/FT/FPADM",$H$24="Corrupción - LA/FT/FPADM",$H$24="Corrupción en Trámites, OPAs y Consultas de Acceso a la Información Pública"),"No Aplica",'5. Valoración de Controles'!N25))</f>
        <v>0</v>
      </c>
      <c r="AA25" s="31">
        <f>IF($H$24="","",
IF(OR($H$24="Corrupción",$H$24="Corrupción - LA/FT/FPADM",$H$24="Corrupción - LA/FT/FPADM",$H$24="Corrupción en Trámites, OPAs y Consultas de Acceso a la Información Pública"),"No Aplica",'5. Valoración de Controles'!O25))</f>
        <v>0</v>
      </c>
      <c r="AB25" s="31">
        <f>IF($H$24="","",
IF(OR($H$24="Corrupción",$H$24="Corrupción - LA/FT/FPADM",$H$24="Corrupción - LA/FT/FPADM",$H$24="Corrupción en Trámites, OPAs y Consultas de Acceso a la Información Pública"),"No Aplica",'5. Valoración de Controles'!P25))</f>
        <v>0</v>
      </c>
      <c r="AC25" s="31">
        <f>IF($H$24="","",
IF(OR($H$24="Corrupción",$H$24="Corrupción - LA/FT/FPADM",$H$24="Corrupción - LA/FT/FPADM",$H$24="Corrupción en Trámites, OPAs y Consultas de Acceso a la Información Pública"),"No Aplica",'5. Valoración de Controles'!Q25))</f>
        <v>0</v>
      </c>
      <c r="AD25" s="31">
        <f>IF($H$24="","",
IF(OR($H$24="Corrupción",$H$24="Corrupción - LA/FT/FPADM",$H$24="Corrupción - LA/FT/FPADM",$H$24="Corrupción en Trámites, OPAs y Consultas de Acceso a la Información Pública"),"No Aplica",'5. Valoración de Controles'!R25))</f>
        <v>0</v>
      </c>
      <c r="AE25" s="31">
        <f>IF($H$24="","",
IF(OR($H$24="Corrupción",$H$24="Corrupción - LA/FT/FPADM",$H$24="Corrupción - LA/FT/FPADM",$H$24="Corrupción en Trámites, OPAs y Consultas de Acceso a la Información Pública"),"No Aplica",'5. Valoración de Controles'!S25))</f>
        <v>0</v>
      </c>
      <c r="AF25" s="31">
        <f>IF($H$24="","",
IF(OR($H$24="Corrupción",$H$24="Corrupción - LA/FT/FPADM",$H$24="Corrupción - LA/FT/FPADM",$H$24="Corrupción en Trámites, OPAs y Consultas de Acceso a la Información Pública"),"No Aplica",'5. Valoración de Controles'!T25))</f>
        <v>0</v>
      </c>
      <c r="AG25" s="31" t="str">
        <f>IF($H$24="","",
IF(OR($H$24="Corrupción",$H$24="Corrupción - LA/FT/FPADM",$H$24="Corrupción - LA/FT/FPADM",$H$24="Corrupción en Trámites, OPAs y Consultas de Acceso a la Información Pública"),"No Aplica",'5. Valoración de Controles'!U25))</f>
        <v/>
      </c>
      <c r="AH25" s="108"/>
      <c r="AI25" s="197"/>
      <c r="AJ25" s="108"/>
      <c r="AK25" s="197"/>
      <c r="AL25" s="110"/>
      <c r="AM25" s="198"/>
      <c r="AN25" s="113"/>
      <c r="AO25" s="72"/>
      <c r="AP25" s="114"/>
      <c r="AQ25" s="113"/>
      <c r="AR25" s="114"/>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ht="31.5" customHeight="1" x14ac:dyDescent="0.45">
      <c r="A26" s="142"/>
      <c r="B26" s="113"/>
      <c r="C26" s="113"/>
      <c r="D26" s="113"/>
      <c r="E26" s="113"/>
      <c r="F26" s="113"/>
      <c r="G26" s="113"/>
      <c r="H26" s="113"/>
      <c r="I26" s="113"/>
      <c r="J26" s="113"/>
      <c r="K26" s="108"/>
      <c r="L26" s="109"/>
      <c r="M26" s="113"/>
      <c r="N26" s="108"/>
      <c r="O26" s="109"/>
      <c r="P26" s="110"/>
      <c r="Q26" s="63"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xml:space="preserve">     </v>
      </c>
      <c r="R26" s="63">
        <f>IF($H$24="","",
IF(OR($H$24="Corrupción",$H$24="Corrupción - LA/FT/FPADM",$H$24="Corrupción - Conflictos de Interés",$H$24="Corrupción en Trámites, OPAs y Consultas de Acceso a la Información Pública"),'6.Valoración Control Corrupción'!E26,'5. Valoración de Controles'!E26))</f>
        <v>0</v>
      </c>
      <c r="S26" s="63">
        <f>IF($H$24="","",
IF(OR($H$24="Corrupción",$H$24="Corrupción - LA/FT/FPADM",$H$24="Corrupción - Conflictos de Interés",$H$24="Corrupción en Trámites, OPAs y Consultas de Acceso a la Información Pública"),'6.Valoración Control Corrupción'!F26,'5. Valoración de Controles'!F26))</f>
        <v>0</v>
      </c>
      <c r="T26" s="63">
        <f>IF($H$24="","",
IF(OR($H$24="Corrupción",$H$24="Corrupción - LA/FT/FPADM",$H$24="Corrupción - Conflictos de Interés",$H$24="Corrupción en Trámites, OPAs y Consultas de Acceso a la Información Pública"),'6.Valoración Control Corrupción'!G26,'5. Valoración de Controles'!G26))</f>
        <v>0</v>
      </c>
      <c r="U26" s="63">
        <f>IF($H$24="","",
IF(OR($H$24="Corrupción",$H$24="Corrupción - LA/FT/FPADM",$H$24="Corrupción - Conflictos de Interés",$H$24="Corrupción en Trámites, OPAs y Consultas de Acceso a la Información Pública"),'6.Valoración Control Corrupción'!H26,'5. Valoración de Controles'!H26))</f>
        <v>0</v>
      </c>
      <c r="V26" s="63">
        <f>IF($H$24="","",
IF(OR($H$24="Corrupción",$H$24="Corrupción - LA/FT/FPADM",$H$24="Corrupción - Conflictos de Interés",$H$24="Corrupción en Trámites, OPAs y Consultas de Acceso a la Información Pública"),'6.Valoración Control Corrupción'!I26,'5. Valoración de Controles'!I26))</f>
        <v>0</v>
      </c>
      <c r="W26" s="63">
        <f>IF($H$24="","",
IF(OR($H$24="Corrupción",$H$24="Corrupción - LA/FT/FPADM",$H$24="Corrupción - Conflictos de Interés",$H$24="Corrupción en Trámites, OPAs y Consultas de Acceso a la Información Pública"),'6.Valoración Control Corrupción'!J26,'5. Valoración de Controles'!J26))</f>
        <v>0</v>
      </c>
      <c r="X26" s="31">
        <f>IF($H$24="","",
IF(OR($H$24="Corrupción",$H$24="Corrupción - LA/FT/FPADM",$H$24="Corrupción - LA/FT/FPADM",$H$24="Corrupción en Trámites, OPAs y Consultas de Acceso a la Información Pública"),"No Aplica",'5. Valoración de Controles'!L26))</f>
        <v>0</v>
      </c>
      <c r="Y26" s="31" t="str">
        <f>IF($H$24="","",
IF(OR($H$24="Corrupción",$H$24="Corrupción - LA/FT/FPADM",$H$24="Corrupción - LA/FT/FPADM",$H$24="Corrupción en Trámites, OPAs y Consultas de Acceso a la Información Pública"),"No Aplica",'5. Valoración de Controles'!M26))</f>
        <v/>
      </c>
      <c r="Z26" s="31">
        <f>IF($H$24="","",
IF(OR($H$24="Corrupción",$H$24="Corrupción - LA/FT/FPADM",$H$24="Corrupción - LA/FT/FPADM",$H$24="Corrupción en Trámites, OPAs y Consultas de Acceso a la Información Pública"),"No Aplica",'5. Valoración de Controles'!N26))</f>
        <v>0</v>
      </c>
      <c r="AA26" s="31">
        <f>IF($H$24="","",
IF(OR($H$24="Corrupción",$H$24="Corrupción - LA/FT/FPADM",$H$24="Corrupción - LA/FT/FPADM",$H$24="Corrupción en Trámites, OPAs y Consultas de Acceso a la Información Pública"),"No Aplica",'5. Valoración de Controles'!O26))</f>
        <v>0</v>
      </c>
      <c r="AB26" s="31">
        <f>IF($H$24="","",
IF(OR($H$24="Corrupción",$H$24="Corrupción - LA/FT/FPADM",$H$24="Corrupción - LA/FT/FPADM",$H$24="Corrupción en Trámites, OPAs y Consultas de Acceso a la Información Pública"),"No Aplica",'5. Valoración de Controles'!P26))</f>
        <v>0</v>
      </c>
      <c r="AC26" s="31">
        <f>IF($H$24="","",
IF(OR($H$24="Corrupción",$H$24="Corrupción - LA/FT/FPADM",$H$24="Corrupción - LA/FT/FPADM",$H$24="Corrupción en Trámites, OPAs y Consultas de Acceso a la Información Pública"),"No Aplica",'5. Valoración de Controles'!Q26))</f>
        <v>0</v>
      </c>
      <c r="AD26" s="31">
        <f>IF($H$24="","",
IF(OR($H$24="Corrupción",$H$24="Corrupción - LA/FT/FPADM",$H$24="Corrupción - LA/FT/FPADM",$H$24="Corrupción en Trámites, OPAs y Consultas de Acceso a la Información Pública"),"No Aplica",'5. Valoración de Controles'!R26))</f>
        <v>0</v>
      </c>
      <c r="AE26" s="31">
        <f>IF($H$24="","",
IF(OR($H$24="Corrupción",$H$24="Corrupción - LA/FT/FPADM",$H$24="Corrupción - LA/FT/FPADM",$H$24="Corrupción en Trámites, OPAs y Consultas de Acceso a la Información Pública"),"No Aplica",'5. Valoración de Controles'!S26))</f>
        <v>0</v>
      </c>
      <c r="AF26" s="31">
        <f>IF($H$24="","",
IF(OR($H$24="Corrupción",$H$24="Corrupción - LA/FT/FPADM",$H$24="Corrupción - LA/FT/FPADM",$H$24="Corrupción en Trámites, OPAs y Consultas de Acceso a la Información Pública"),"No Aplica",'5. Valoración de Controles'!T26))</f>
        <v>0</v>
      </c>
      <c r="AG26" s="31" t="str">
        <f>IF($H$24="","",
IF(OR($H$24="Corrupción",$H$24="Corrupción - LA/FT/FPADM",$H$24="Corrupción - LA/FT/FPADM",$H$24="Corrupción en Trámites, OPAs y Consultas de Acceso a la Información Pública"),"No Aplica",'5. Valoración de Controles'!U26))</f>
        <v/>
      </c>
      <c r="AH26" s="108"/>
      <c r="AI26" s="197"/>
      <c r="AJ26" s="108"/>
      <c r="AK26" s="197"/>
      <c r="AL26" s="110"/>
      <c r="AM26" s="198"/>
      <c r="AN26" s="113"/>
      <c r="AO26" s="72"/>
      <c r="AP26" s="114"/>
      <c r="AQ26" s="113"/>
      <c r="AR26" s="114"/>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ht="197.4" customHeight="1" x14ac:dyDescent="0.45">
      <c r="A27" s="142">
        <v>7</v>
      </c>
      <c r="B27" s="113" t="str">
        <f>'2. Identificación del Riesgo'!B27:B29</f>
        <v>Conocimiento del Riesgo y Efectos del Cambio Climático</v>
      </c>
      <c r="C27" s="113" t="str">
        <f>IF('2. Identificación del Riesgo'!C27:C29="","",'2. Identificación del Riesgo'!C27:C29)</f>
        <v>Etapa contractual y liquidación - Aprobaciones de los productos de Estudios</v>
      </c>
      <c r="D27" s="113" t="str">
        <f>IF('2. Identificación del Riesgo'!D27:D29="","",'2. Identificación del Riesgo'!D27:D29)</f>
        <v>Afectación Económica o Presupuestal</v>
      </c>
      <c r="E27" s="113" t="str">
        <f>IF('2. Identificación del Riesgo'!E27:E29="","",'2. Identificación del Riesgo'!E27:E29)</f>
        <v xml:space="preserve"> Incumplimiento en la obtención de los estudios o diseños</v>
      </c>
      <c r="F27" s="113" t="str">
        <f>IF('2. Identificación del Riesgo'!F27:F29="","",'2. Identificación del Riesgo'!F27:F29)</f>
        <v>Entregas de productos incompletos o desviaciones en el cronograma</v>
      </c>
      <c r="G27" s="113"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H27" s="113" t="str">
        <f>IF('2. Identificación del Riesgo'!H27:H29="","",'2. Identificación del Riesgo'!H27:H29)</f>
        <v>Gestión</v>
      </c>
      <c r="I27" s="113" t="str">
        <f>IF('2. Identificación del Riesgo'!I27:I29="","",'2. Identificación del Riesgo'!I27:I29)</f>
        <v>Ejecución y Administración de procesos</v>
      </c>
      <c r="J27" s="113" t="str">
        <f>IF('2. Identificación del Riesgo'!J27:J29="","",'2. Identificación del Riesgo'!J27:J29)</f>
        <v>Media: La actividad que conlleva el riesgo se ejecuta de 24 a 500 veces por año</v>
      </c>
      <c r="K27" s="108" t="str">
        <f>'2. Identificación del Riesgo'!K27:K29</f>
        <v>Media</v>
      </c>
      <c r="L27" s="109">
        <f>'2. Identificación del Riesgo'!L27:L29</f>
        <v>0.6</v>
      </c>
      <c r="M27" s="113"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Económico: Entre 100 y 500 SMLMV</v>
      </c>
      <c r="N27" s="108" t="str">
        <f>'2. Identificación del Riesgo'!N27:N29</f>
        <v>Mayor</v>
      </c>
      <c r="O27" s="109">
        <f>'2. Identificación del Riesgo'!O27:O29</f>
        <v>0.8</v>
      </c>
      <c r="P27" s="110" t="str">
        <f>'2. Identificación del Riesgo'!P27:P29</f>
        <v>Alto</v>
      </c>
      <c r="Q27" s="63"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xml:space="preserve">Supervisor del contrato / apoyo a la supervisión / interventoría  por demanda (no tiene periodicidad regular) revisará y aprobará el cronograma del proyecto elaborado al inicio del contrato o en una modicificación contractual, donde se asignan tiempos adecuados y se deberá generar oficio de aprobación como evidencia. ( Se realizará la aprobación de cronogroma cuando el contrato lo requiera).  Evidencia:
*Cronograma de proyecto revisado y aprobado
*Oficio de aprobación </v>
      </c>
      <c r="R27" s="63" t="str">
        <f>IF($H$27="","",
IF(OR($H$27="Corrupción",$H$27="Corrupción - LA/FT/FPADM",$H$27="Corrupción - Conflictos de Interés",$H$27="Corrupción en Trámites, OPAs y Consultas de Acceso a la Información Pública"),'6.Valoración Control Corrupción'!E27,'5. Valoración de Controles'!E27))</f>
        <v xml:space="preserve">Supervisor del contrato / apoyo a la supervisión / interventoría </v>
      </c>
      <c r="S27" s="63" t="str">
        <f>IF($H$27="","",
IF(OR($H$27="Corrupción",$H$27="Corrupción - LA/FT/FPADM",$H$27="Corrupción - Conflictos de Interés",$H$27="Corrupción en Trámites, OPAs y Consultas de Acceso a la Información Pública"),'6.Valoración Control Corrupción'!F27,'5. Valoración de Controles'!F27))</f>
        <v>por demanda (no tiene periodicidad regular)</v>
      </c>
      <c r="T27" s="63" t="str">
        <f>IF($H$27="","",
IF(OR($H$27="Corrupción",$H$27="Corrupción - LA/FT/FPADM",$H$27="Corrupción - Conflictos de Interés",$H$27="Corrupción en Trámites, OPAs y Consultas de Acceso a la Información Pública"),'6.Valoración Control Corrupción'!G27,'5. Valoración de Controles'!G27))</f>
        <v>revisará y aprobará el cronograma del proyecto</v>
      </c>
      <c r="U27" s="63" t="str">
        <f>IF($H$27="","",
IF(OR($H$27="Corrupción",$H$27="Corrupción - LA/FT/FPADM",$H$27="Corrupción - Conflictos de Interés",$H$27="Corrupción en Trámites, OPAs y Consultas de Acceso a la Información Pública"),'6.Valoración Control Corrupción'!H27,'5. Valoración de Controles'!H27))</f>
        <v>elaborado al inicio del contrato o en una modicificación contractual, donde se asignan tiempos adecuados y se deberá generar oficio de aprobación como evidencia. ( Se realizará la aprobación de cronogroma cuando el contrato lo requiera).</v>
      </c>
      <c r="V27" s="63">
        <f>IF($H$27="","",
IF(OR($H$27="Corrupción",$H$27="Corrupción - LA/FT/FPADM",$H$27="Corrupción - Conflictos de Interés",$H$27="Corrupción en Trámites, OPAs y Consultas de Acceso a la Información Pública"),'6.Valoración Control Corrupción'!I27,'5. Valoración de Controles'!I27))</f>
        <v>0</v>
      </c>
      <c r="W27" s="63" t="str">
        <f>IF($H$27="","",
IF(OR($H$27="Corrupción",$H$27="Corrupción - LA/FT/FPADM",$H$27="Corrupción - Conflictos de Interés",$H$27="Corrupción en Trámites, OPAs y Consultas de Acceso a la Información Pública"),'6.Valoración Control Corrupción'!J27,'5. Valoración de Controles'!J27))</f>
        <v xml:space="preserve">Evidencia:
*Cronograma de proyecto revisado y aprobado
*Oficio de aprobación </v>
      </c>
      <c r="X27" s="31" t="str">
        <f>IF($H$27="","",
IF(OR($H$27="Corrupción",$H$27="Corrupción - LA/FT/FPADM",$H$27="Corrupción - LA/FT/FPADM",$H$27="Corrupción en Trámites, OPAs y Consultas de Acceso a la Información Pública"),"No Aplica",'5. Valoración de Controles'!L27))</f>
        <v>Preventivo</v>
      </c>
      <c r="Y27" s="31" t="str">
        <f>IF($H$27="","",
IF(OR($H$27="Corrupción",$H$27="Corrupción - LA/FT/FPADM",$H$27="Corrupción - LA/FT/FPADM",$H$27="Corrupción en Trámites, OPAs y Consultas de Acceso a la Información Pública"),"No Aplica",'5. Valoración de Controles'!M27))</f>
        <v>Afecta probabilidad</v>
      </c>
      <c r="Z27" s="31" t="str">
        <f>IF($H$27="","",
IF(OR($H$27="Corrupción",$H$27="Corrupción - LA/FT/FPADM",$H$27="Corrupción - LA/FT/FPADM",$H$27="Corrupción en Trámites, OPAs y Consultas de Acceso a la Información Pública"),"No Aplica",'5. Valoración de Controles'!N27))</f>
        <v>Manual</v>
      </c>
      <c r="AA27" s="31" t="str">
        <f>IF($H$27="","",
IF(OR($H$27="Corrupción",$H$27="Corrupción - LA/FT/FPADM",$H$27="Corrupción - LA/FT/FPADM",$H$27="Corrupción en Trámites, OPAs y Consultas de Acceso a la Información Pública"),"No Aplica",'5. Valoración de Controles'!O27))</f>
        <v>Documentado</v>
      </c>
      <c r="AB27" s="31" t="str">
        <f>IF($H$27="","",
IF(OR($H$27="Corrupción",$H$27="Corrupción - LA/FT/FPADM",$H$27="Corrupción - LA/FT/FPADM",$H$27="Corrupción en Trámites, OPAs y Consultas de Acceso a la Información Pública"),"No Aplica",'5. Valoración de Controles'!P27))</f>
        <v>Continua</v>
      </c>
      <c r="AC27" s="31" t="str">
        <f>IF($H$27="","",
IF(OR($H$27="Corrupción",$H$27="Corrupción - LA/FT/FPADM",$H$27="Corrupción - LA/FT/FPADM",$H$27="Corrupción en Trámites, OPAs y Consultas de Acceso a la Información Pública"),"No Aplica",'5. Valoración de Controles'!Q27))</f>
        <v>Con Registro</v>
      </c>
      <c r="AD27" s="31" t="str">
        <f>IF($H$27="","",
IF(OR($H$27="Corrupción",$H$27="Corrupción - LA/FT/FPADM",$H$27="Corrupción - LA/FT/FPADM",$H$27="Corrupción en Trámites, OPAs y Consultas de Acceso a la Información Pública"),"No Aplica",'5. Valoración de Controles'!R27))</f>
        <v>Carpetas contractuales</v>
      </c>
      <c r="AE27" s="31" t="str">
        <f>IF($H$27="","",
IF(OR($H$27="Corrupción",$H$27="Corrupción - LA/FT/FPADM",$H$27="Corrupción - LA/FT/FPADM",$H$27="Corrupción en Trámites, OPAs y Consultas de Acceso a la Información Pública"),"No Aplica",'5. Valoración de Controles'!S27))</f>
        <v>Cronograma propuesto por el contratista</v>
      </c>
      <c r="AF27" s="31" t="str">
        <f>IF($H$27="","",
IF(OR($H$27="Corrupción",$H$27="Corrupción - LA/FT/FPADM",$H$27="Corrupción - LA/FT/FPADM",$H$27="Corrupción en Trámites, OPAs y Consultas de Acceso a la Información Pública"),"No Aplica",'5. Valoración de Controles'!T27))</f>
        <v>El supervisor, apoyo a la supervisión o  interventoría emitirán observaciones y el contratista deberá ajustar su cronograma</v>
      </c>
      <c r="AG27" s="31">
        <f>IF($H$27="","",
IF(OR($H$27="Corrupción",$H$27="Corrupción - LA/FT/FPADM",$H$27="Corrupción - LA/FT/FPADM",$H$27="Corrupción en Trámites, OPAs y Consultas de Acceso a la Información Pública"),"No Aplica",'5. Valoración de Controles'!U27))</f>
        <v>0.4</v>
      </c>
      <c r="AH27" s="108"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Muy Baja</v>
      </c>
      <c r="AI27" s="197">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0.252</v>
      </c>
      <c r="AJ27" s="108"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Mayor</v>
      </c>
      <c r="AK27" s="197">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0.8</v>
      </c>
      <c r="AL27" s="110" t="str">
        <f t="shared" ref="AL27" si="14">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198" t="s">
        <v>56</v>
      </c>
      <c r="AN27" s="113" t="str">
        <f t="shared" ref="AN27" si="15">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215" t="s">
        <v>552</v>
      </c>
      <c r="AP27" s="212">
        <v>46006</v>
      </c>
      <c r="AQ27" s="211" t="str">
        <f>IF(AO27="","","∑ Peso porcentual de cada acción definida")</f>
        <v>∑ Peso porcentual de cada acción definida</v>
      </c>
      <c r="AR27" s="208" t="s">
        <v>496</v>
      </c>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ht="131.4" customHeight="1" x14ac:dyDescent="0.45">
      <c r="A28" s="142"/>
      <c r="B28" s="113"/>
      <c r="C28" s="113"/>
      <c r="D28" s="113"/>
      <c r="E28" s="113"/>
      <c r="F28" s="113"/>
      <c r="G28" s="113"/>
      <c r="H28" s="113"/>
      <c r="I28" s="113"/>
      <c r="J28" s="113"/>
      <c r="K28" s="108"/>
      <c r="L28" s="109"/>
      <c r="M28" s="113"/>
      <c r="N28" s="108"/>
      <c r="O28" s="109"/>
      <c r="P28" s="110"/>
      <c r="Q28" s="63"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xml:space="preserve">Supervisor del contrato / apoyo a la supervisión / interventoría  mensualmente realizará seguimiento detallado mediante informes que permitan identificar desviaciones, demoras o viscisitudes.  Evidencia:
*Informes </v>
      </c>
      <c r="R28" s="63" t="str">
        <f>IF($H$27="","",
IF(OR($H$27="Corrupción",$H$27="Corrupción - LA/FT/FPADM",$H$27="Corrupción - Conflictos de Interés",$H$27="Corrupción en Trámites, OPAs y Consultas de Acceso a la Información Pública"),'6.Valoración Control Corrupción'!E28,'5. Valoración de Controles'!E28))</f>
        <v xml:space="preserve">Supervisor del contrato / apoyo a la supervisión / interventoría </v>
      </c>
      <c r="S28" s="63" t="str">
        <f>IF($H$27="","",
IF(OR($H$27="Corrupción",$H$27="Corrupción - LA/FT/FPADM",$H$27="Corrupción - Conflictos de Interés",$H$27="Corrupción en Trámites, OPAs y Consultas de Acceso a la Información Pública"),'6.Valoración Control Corrupción'!F28,'5. Valoración de Controles'!F28))</f>
        <v>mensualmente</v>
      </c>
      <c r="T28" s="63" t="str">
        <f>IF($H$27="","",
IF(OR($H$27="Corrupción",$H$27="Corrupción - LA/FT/FPADM",$H$27="Corrupción - Conflictos de Interés",$H$27="Corrupción en Trámites, OPAs y Consultas de Acceso a la Información Pública"),'6.Valoración Control Corrupción'!G28,'5. Valoración de Controles'!G28))</f>
        <v>realizará seguimiento detallado</v>
      </c>
      <c r="U28" s="63" t="str">
        <f>IF($H$27="","",
IF(OR($H$27="Corrupción",$H$27="Corrupción - LA/FT/FPADM",$H$27="Corrupción - Conflictos de Interés",$H$27="Corrupción en Trámites, OPAs y Consultas de Acceso a la Información Pública"),'6.Valoración Control Corrupción'!H28,'5. Valoración de Controles'!H28))</f>
        <v>mediante informes que permitan identificar desviaciones, demoras o viscisitudes.</v>
      </c>
      <c r="V28" s="63">
        <f>IF($H$27="","",
IF(OR($H$27="Corrupción",$H$27="Corrupción - LA/FT/FPADM",$H$27="Corrupción - Conflictos de Interés",$H$27="Corrupción en Trámites, OPAs y Consultas de Acceso a la Información Pública"),'6.Valoración Control Corrupción'!I28,'5. Valoración de Controles'!I28))</f>
        <v>0</v>
      </c>
      <c r="W28" s="63" t="str">
        <f>IF($H$27="","",
IF(OR($H$27="Corrupción",$H$27="Corrupción - LA/FT/FPADM",$H$27="Corrupción - Conflictos de Interés",$H$27="Corrupción en Trámites, OPAs y Consultas de Acceso a la Información Pública"),'6.Valoración Control Corrupción'!J28,'5. Valoración de Controles'!J28))</f>
        <v xml:space="preserve">Evidencia:
*Informes </v>
      </c>
      <c r="X28" s="31" t="str">
        <f>IF($H$27="","",
IF(OR($H$27="Corrupción",$H$27="Corrupción - LA/FT/FPADM",$H$27="Corrupción - LA/FT/FPADM",$H$27="Corrupción en Trámites, OPAs y Consultas de Acceso a la Información Pública"),"No Aplica",'5. Valoración de Controles'!L28))</f>
        <v>Detectivo</v>
      </c>
      <c r="Y28" s="31" t="str">
        <f>IF($H$27="","",
IF(OR($H$27="Corrupción",$H$27="Corrupción - LA/FT/FPADM",$H$27="Corrupción - LA/FT/FPADM",$H$27="Corrupción en Trámites, OPAs y Consultas de Acceso a la Información Pública"),"No Aplica",'5. Valoración de Controles'!M28))</f>
        <v>Afecta probabilidad</v>
      </c>
      <c r="Z28" s="31" t="str">
        <f>IF($H$27="","",
IF(OR($H$27="Corrupción",$H$27="Corrupción - LA/FT/FPADM",$H$27="Corrupción - LA/FT/FPADM",$H$27="Corrupción en Trámites, OPAs y Consultas de Acceso a la Información Pública"),"No Aplica",'5. Valoración de Controles'!N28))</f>
        <v>Manual</v>
      </c>
      <c r="AA28" s="31" t="str">
        <f>IF($H$27="","",
IF(OR($H$27="Corrupción",$H$27="Corrupción - LA/FT/FPADM",$H$27="Corrupción - LA/FT/FPADM",$H$27="Corrupción en Trámites, OPAs y Consultas de Acceso a la Información Pública"),"No Aplica",'5. Valoración de Controles'!O28))</f>
        <v>Documentado</v>
      </c>
      <c r="AB28" s="31" t="str">
        <f>IF($H$27="","",
IF(OR($H$27="Corrupción",$H$27="Corrupción - LA/FT/FPADM",$H$27="Corrupción - LA/FT/FPADM",$H$27="Corrupción en Trámites, OPAs y Consultas de Acceso a la Información Pública"),"No Aplica",'5. Valoración de Controles'!P28))</f>
        <v>Continua</v>
      </c>
      <c r="AC28" s="31" t="str">
        <f>IF($H$27="","",
IF(OR($H$27="Corrupción",$H$27="Corrupción - LA/FT/FPADM",$H$27="Corrupción - LA/FT/FPADM",$H$27="Corrupción en Trámites, OPAs y Consultas de Acceso a la Información Pública"),"No Aplica",'5. Valoración de Controles'!Q28))</f>
        <v>Con Registro</v>
      </c>
      <c r="AD28" s="31" t="str">
        <f>IF($H$27="","",
IF(OR($H$27="Corrupción",$H$27="Corrupción - LA/FT/FPADM",$H$27="Corrupción - LA/FT/FPADM",$H$27="Corrupción en Trámites, OPAs y Consultas de Acceso a la Información Pública"),"No Aplica",'5. Valoración de Controles'!R28))</f>
        <v>Carpetas contractuales</v>
      </c>
      <c r="AE28" s="31" t="str">
        <f>IF($H$27="","",
IF(OR($H$27="Corrupción",$H$27="Corrupción - LA/FT/FPADM",$H$27="Corrupción - LA/FT/FPADM",$H$27="Corrupción en Trámites, OPAs y Consultas de Acceso a la Información Pública"),"No Aplica",'5. Valoración de Controles'!S28))</f>
        <v>Comunicaciones continuas a lo largo del contrato</v>
      </c>
      <c r="AF28" s="31" t="str">
        <f>IF($H$27="","",
IF(OR($H$27="Corrupción",$H$27="Corrupción - LA/FT/FPADM",$H$27="Corrupción - LA/FT/FPADM",$H$27="Corrupción en Trámites, OPAs y Consultas de Acceso a la Información Pública"),"No Aplica",'5. Valoración de Controles'!T28))</f>
        <v>Si se encuentran desviaciones en tiempos, se solicitará el cumplimiento respectivo y se documentará mediante oficios e informes de supervisión</v>
      </c>
      <c r="AG28" s="31">
        <f>IF($H$27="","",
IF(OR($H$27="Corrupción",$H$27="Corrupción - LA/FT/FPADM",$H$27="Corrupción - LA/FT/FPADM",$H$27="Corrupción en Trámites, OPAs y Consultas de Acceso a la Información Pública"),"No Aplica",'5. Valoración de Controles'!U28))</f>
        <v>0.3</v>
      </c>
      <c r="AH28" s="108"/>
      <c r="AI28" s="197"/>
      <c r="AJ28" s="108"/>
      <c r="AK28" s="197"/>
      <c r="AL28" s="110"/>
      <c r="AM28" s="198"/>
      <c r="AN28" s="113"/>
      <c r="AO28" s="213"/>
      <c r="AP28" s="213"/>
      <c r="AQ28" s="209"/>
      <c r="AR28" s="209"/>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ht="31.5" customHeight="1" x14ac:dyDescent="0.45">
      <c r="A29" s="142"/>
      <c r="B29" s="113"/>
      <c r="C29" s="113"/>
      <c r="D29" s="113"/>
      <c r="E29" s="113"/>
      <c r="F29" s="113"/>
      <c r="G29" s="113"/>
      <c r="H29" s="113"/>
      <c r="I29" s="113"/>
      <c r="J29" s="113"/>
      <c r="K29" s="108"/>
      <c r="L29" s="109"/>
      <c r="M29" s="113"/>
      <c r="N29" s="108"/>
      <c r="O29" s="109"/>
      <c r="P29" s="110"/>
      <c r="Q29" s="63"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xml:space="preserve">      </v>
      </c>
      <c r="R29" s="63">
        <f>IF($H$27="","",
IF(OR($H$27="Corrupción",$H$27="Corrupción - LA/FT/FPADM",$H$27="Corrupción - Conflictos de Interés",$H$27="Corrupción en Trámites, OPAs y Consultas de Acceso a la Información Pública"),'6.Valoración Control Corrupción'!E29,'5. Valoración de Controles'!E29))</f>
        <v>0</v>
      </c>
      <c r="S29" s="63" t="str">
        <f>IF($H$27="","",
IF(OR($H$27="Corrupción",$H$27="Corrupción - LA/FT/FPADM",$H$27="Corrupción - Conflictos de Interés",$H$27="Corrupción en Trámites, OPAs y Consultas de Acceso a la Información Pública"),'6.Valoración Control Corrupción'!F29,'5. Valoración de Controles'!F29))</f>
        <v xml:space="preserve"> </v>
      </c>
      <c r="T29" s="63">
        <f>IF($H$27="","",
IF(OR($H$27="Corrupción",$H$27="Corrupción - LA/FT/FPADM",$H$27="Corrupción - Conflictos de Interés",$H$27="Corrupción en Trámites, OPAs y Consultas de Acceso a la Información Pública"),'6.Valoración Control Corrupción'!G29,'5. Valoración de Controles'!G29))</f>
        <v>0</v>
      </c>
      <c r="U29" s="63">
        <f>IF($H$27="","",
IF(OR($H$27="Corrupción",$H$27="Corrupción - LA/FT/FPADM",$H$27="Corrupción - Conflictos de Interés",$H$27="Corrupción en Trámites, OPAs y Consultas de Acceso a la Información Pública"),'6.Valoración Control Corrupción'!H29,'5. Valoración de Controles'!H29))</f>
        <v>0</v>
      </c>
      <c r="V29" s="63">
        <f>IF($H$27="","",
IF(OR($H$27="Corrupción",$H$27="Corrupción - LA/FT/FPADM",$H$27="Corrupción - Conflictos de Interés",$H$27="Corrupción en Trámites, OPAs y Consultas de Acceso a la Información Pública"),'6.Valoración Control Corrupción'!I29,'5. Valoración de Controles'!I29))</f>
        <v>0</v>
      </c>
      <c r="W29" s="63">
        <f>IF($H$27="","",
IF(OR($H$27="Corrupción",$H$27="Corrupción - LA/FT/FPADM",$H$27="Corrupción - Conflictos de Interés",$H$27="Corrupción en Trámites, OPAs y Consultas de Acceso a la Información Pública"),'6.Valoración Control Corrupción'!J29,'5. Valoración de Controles'!J29))</f>
        <v>0</v>
      </c>
      <c r="X29" s="31">
        <f>IF($H$27="","",
IF(OR($H$27="Corrupción",$H$27="Corrupción - LA/FT/FPADM",$H$27="Corrupción - LA/FT/FPADM",$H$27="Corrupción en Trámites, OPAs y Consultas de Acceso a la Información Pública"),"No Aplica",'5. Valoración de Controles'!L29))</f>
        <v>0</v>
      </c>
      <c r="Y29" s="31" t="str">
        <f>IF($H$27="","",
IF(OR($H$27="Corrupción",$H$27="Corrupción - LA/FT/FPADM",$H$27="Corrupción - LA/FT/FPADM",$H$27="Corrupción en Trámites, OPAs y Consultas de Acceso a la Información Pública"),"No Aplica",'5. Valoración de Controles'!M29))</f>
        <v/>
      </c>
      <c r="Z29" s="31">
        <f>IF($H$27="","",
IF(OR($H$27="Corrupción",$H$27="Corrupción - LA/FT/FPADM",$H$27="Corrupción - LA/FT/FPADM",$H$27="Corrupción en Trámites, OPAs y Consultas de Acceso a la Información Pública"),"No Aplica",'5. Valoración de Controles'!N29))</f>
        <v>0</v>
      </c>
      <c r="AA29" s="31">
        <f>IF($H$27="","",
IF(OR($H$27="Corrupción",$H$27="Corrupción - LA/FT/FPADM",$H$27="Corrupción - LA/FT/FPADM",$H$27="Corrupción en Trámites, OPAs y Consultas de Acceso a la Información Pública"),"No Aplica",'5. Valoración de Controles'!O29))</f>
        <v>0</v>
      </c>
      <c r="AB29" s="31">
        <f>IF($H$27="","",
IF(OR($H$27="Corrupción",$H$27="Corrupción - LA/FT/FPADM",$H$27="Corrupción - LA/FT/FPADM",$H$27="Corrupción en Trámites, OPAs y Consultas de Acceso a la Información Pública"),"No Aplica",'5. Valoración de Controles'!P29))</f>
        <v>0</v>
      </c>
      <c r="AC29" s="31">
        <f>IF($H$27="","",
IF(OR($H$27="Corrupción",$H$27="Corrupción - LA/FT/FPADM",$H$27="Corrupción - LA/FT/FPADM",$H$27="Corrupción en Trámites, OPAs y Consultas de Acceso a la Información Pública"),"No Aplica",'5. Valoración de Controles'!Q29))</f>
        <v>0</v>
      </c>
      <c r="AD29" s="31">
        <f>IF($H$27="","",
IF(OR($H$27="Corrupción",$H$27="Corrupción - LA/FT/FPADM",$H$27="Corrupción - LA/FT/FPADM",$H$27="Corrupción en Trámites, OPAs y Consultas de Acceso a la Información Pública"),"No Aplica",'5. Valoración de Controles'!R29))</f>
        <v>0</v>
      </c>
      <c r="AE29" s="31">
        <f>IF($H$27="","",
IF(OR($H$27="Corrupción",$H$27="Corrupción - LA/FT/FPADM",$H$27="Corrupción - LA/FT/FPADM",$H$27="Corrupción en Trámites, OPAs y Consultas de Acceso a la Información Pública"),"No Aplica",'5. Valoración de Controles'!S29))</f>
        <v>0</v>
      </c>
      <c r="AF29" s="31">
        <f>IF($H$27="","",
IF(OR($H$27="Corrupción",$H$27="Corrupción - LA/FT/FPADM",$H$27="Corrupción - LA/FT/FPADM",$H$27="Corrupción en Trámites, OPAs y Consultas de Acceso a la Información Pública"),"No Aplica",'5. Valoración de Controles'!T29))</f>
        <v>0</v>
      </c>
      <c r="AG29" s="31" t="str">
        <f>IF($H$27="","",
IF(OR($H$27="Corrupción",$H$27="Corrupción - LA/FT/FPADM",$H$27="Corrupción - LA/FT/FPADM",$H$27="Corrupción en Trámites, OPAs y Consultas de Acceso a la Información Pública"),"No Aplica",'5. Valoración de Controles'!U29))</f>
        <v/>
      </c>
      <c r="AH29" s="108"/>
      <c r="AI29" s="197"/>
      <c r="AJ29" s="108"/>
      <c r="AK29" s="197"/>
      <c r="AL29" s="110"/>
      <c r="AM29" s="198"/>
      <c r="AN29" s="113"/>
      <c r="AO29" s="214"/>
      <c r="AP29" s="214"/>
      <c r="AQ29" s="210"/>
      <c r="AR29" s="210"/>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ht="210.6" customHeight="1" x14ac:dyDescent="0.45">
      <c r="A30" s="142">
        <v>8</v>
      </c>
      <c r="B30" s="113" t="str">
        <f>'2. Identificación del Riesgo'!B30:B32</f>
        <v>Conocimiento del Riesgo y Efectos del Cambio Climático</v>
      </c>
      <c r="C30" s="113" t="str">
        <f>IF('2. Identificación del Riesgo'!C30:C32="","",'2. Identificación del Riesgo'!C30:C32)</f>
        <v>Etapa contractual - Seguimiento y supervisión de los procesos de contratación del Grupo Monitoreo</v>
      </c>
      <c r="D30" s="113" t="str">
        <f>IF('2. Identificación del Riesgo'!D30:D32="","",'2. Identificación del Riesgo'!D30:D32)</f>
        <v>Afectación Económica o Presupuestal</v>
      </c>
      <c r="E30" s="113" t="str">
        <f>IF('2. Identificación del Riesgo'!E30:E32="","",'2. Identificación del Riesgo'!E30:E32)</f>
        <v xml:space="preserve">Ausencia o inadecuado seguimiento a la ejecución de los contratos de bienes y/o servicios, supervisados por el equipo. </v>
      </c>
      <c r="F30" s="113" t="str">
        <f>IF('2. Identificación del Riesgo'!F30:F32="","",'2. Identificación del Riesgo'!F30:F32)</f>
        <v xml:space="preserve">Malas prácticas de supervisión a la ejecución de contratos, que puedan ocasionar pérdidas o gastos innecesarios a la entidad. </v>
      </c>
      <c r="G30" s="113"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30" s="113" t="str">
        <f>IF('2. Identificación del Riesgo'!H30:H32="","",'2. Identificación del Riesgo'!H30:H32)</f>
        <v>Gestión</v>
      </c>
      <c r="I30" s="113" t="str">
        <f>IF('2. Identificación del Riesgo'!I30:I32="","",'2. Identificación del Riesgo'!I30:I32)</f>
        <v>Ejecución y Administración de procesos</v>
      </c>
      <c r="J30" s="113" t="str">
        <f>IF('2. Identificación del Riesgo'!J30:J32="","",'2. Identificación del Riesgo'!J30:J32)</f>
        <v>Baja: La actividad que conlleva el riesgo se ejecuta de 3 a 24 veces por año</v>
      </c>
      <c r="K30" s="108" t="str">
        <f>'2. Identificación del Riesgo'!K30:K32</f>
        <v>Baja</v>
      </c>
      <c r="L30" s="109">
        <f>'2. Identificación del Riesgo'!L30:L32</f>
        <v>0.4</v>
      </c>
      <c r="M30" s="113"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Reputacional: El riesgo afecta la imagen de la entidad internamente, de conocimiento general, nivel interno, de junta directiva y accionistas y/o de proveedores</v>
      </c>
      <c r="N30" s="108" t="str">
        <f>'2. Identificación del Riesgo'!N30:N32</f>
        <v>Menor</v>
      </c>
      <c r="O30" s="109">
        <f>'2. Identificación del Riesgo'!O30:O32</f>
        <v>0.4</v>
      </c>
      <c r="P30" s="110" t="str">
        <f>'2. Identificación del Riesgo'!P30:P32</f>
        <v>Moderado</v>
      </c>
      <c r="Q30" s="63"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xml:space="preserve">Supervisor del contrato / apoyo a la supervisión mensualmente realizará seguimiento detallado a la ejecución contractual, para identificar el cumplimiento del objeto y obligaciones contractuales mediante la revisión de informes periódicos, las revisión de evidencias cargadas en el repositorio de Drive compartido, la verificación de las características técnicas de los productos contratados y el desarrollo de reuniones periódicas de seguimiento  Evidencia:
*Muestra aleatoria de Correos electrónicos y reuniones que dan cuenta de la supervisión de los contratos. </v>
      </c>
      <c r="R30" s="63" t="str">
        <f>IF($H$30="","",
IF(OR($H$30="Corrupción",$H$30="Corrupción - LA/FT/FPADM",$H$30="Corrupción - Conflictos de Interés",$H$30="Corrupción en Trámites, OPAs y Consultas de Acceso a la Información Pública"),'6.Valoración Control Corrupción'!E30,'5. Valoración de Controles'!E30))</f>
        <v>Supervisor del contrato / apoyo a la supervisión</v>
      </c>
      <c r="S30" s="63" t="str">
        <f>IF($H$30="","",
IF(OR($H$30="Corrupción",$H$30="Corrupción - LA/FT/FPADM",$H$30="Corrupción - Conflictos de Interés",$H$30="Corrupción en Trámites, OPAs y Consultas de Acceso a la Información Pública"),'6.Valoración Control Corrupción'!F30,'5. Valoración de Controles'!F30))</f>
        <v>mensualmente</v>
      </c>
      <c r="T30" s="63" t="str">
        <f>IF($H$30="","",
IF(OR($H$30="Corrupción",$H$30="Corrupción - LA/FT/FPADM",$H$30="Corrupción - Conflictos de Interés",$H$30="Corrupción en Trámites, OPAs y Consultas de Acceso a la Información Pública"),'6.Valoración Control Corrupción'!G30,'5. Valoración de Controles'!G30))</f>
        <v>realizará seguimiento detallado a la ejecución contractual,</v>
      </c>
      <c r="U30" s="63" t="str">
        <f>IF($H$30="","",
IF(OR($H$30="Corrupción",$H$30="Corrupción - LA/FT/FPADM",$H$30="Corrupción - Conflictos de Interés",$H$30="Corrupción en Trámites, OPAs y Consultas de Acceso a la Información Pública"),'6.Valoración Control Corrupción'!H30,'5. Valoración de Controles'!H30))</f>
        <v>para identificar el cumplimiento del objeto y obligaciones contractuales mediante la revisión de informes periódicos, las revisión de evidencias cargadas en el repositorio de Drive compartido, la verificación de las características técnicas de los productos contratados y el desarrollo de reuniones periódicas de seguimiento</v>
      </c>
      <c r="V30" s="63">
        <f>IF($H$30="","",
IF(OR($H$30="Corrupción",$H$30="Corrupción - LA/FT/FPADM",$H$30="Corrupción - Conflictos de Interés",$H$30="Corrupción en Trámites, OPAs y Consultas de Acceso a la Información Pública"),'6.Valoración Control Corrupción'!I30,'5. Valoración de Controles'!I30))</f>
        <v>0</v>
      </c>
      <c r="W30" s="63" t="str">
        <f>IF($H$30="","",
IF(OR($H$30="Corrupción",$H$30="Corrupción - LA/FT/FPADM",$H$30="Corrupción - Conflictos de Interés",$H$30="Corrupción en Trámites, OPAs y Consultas de Acceso a la Información Pública"),'6.Valoración Control Corrupción'!J30,'5. Valoración de Controles'!J30))</f>
        <v xml:space="preserve">Evidencia:
*Muestra aleatoria de Correos electrónicos y reuniones que dan cuenta de la supervisión de los contratos. </v>
      </c>
      <c r="X30" s="31" t="str">
        <f>IF($H$30="","",
IF(OR($H$30="Corrupción",$H$30="Corrupción - LA/FT/FPADM",$H$30="Corrupción - LA/FT/FPADM",$H$30="Corrupción en Trámites, OPAs y Consultas de Acceso a la Información Pública"),"No Aplica",'5. Valoración de Controles'!L30))</f>
        <v>Detectivo</v>
      </c>
      <c r="Y30" s="31" t="str">
        <f>IF($H$30="","",
IF(OR($H$30="Corrupción",$H$30="Corrupción - LA/FT/FPADM",$H$30="Corrupción - LA/FT/FPADM",$H$30="Corrupción en Trámites, OPAs y Consultas de Acceso a la Información Pública"),"No Aplica",'5. Valoración de Controles'!M30))</f>
        <v>Afecta probabilidad</v>
      </c>
      <c r="Z30" s="31" t="str">
        <f>IF($H$30="","",
IF(OR($H$30="Corrupción",$H$30="Corrupción - LA/FT/FPADM",$H$30="Corrupción - LA/FT/FPADM",$H$30="Corrupción en Trámites, OPAs y Consultas de Acceso a la Información Pública"),"No Aplica",'5. Valoración de Controles'!N30))</f>
        <v>Manual</v>
      </c>
      <c r="AA30" s="31" t="str">
        <f>IF($H$30="","",
IF(OR($H$30="Corrupción",$H$30="Corrupción - LA/FT/FPADM",$H$30="Corrupción - LA/FT/FPADM",$H$30="Corrupción en Trámites, OPAs y Consultas de Acceso a la Información Pública"),"No Aplica",'5. Valoración de Controles'!O30))</f>
        <v>Documentado</v>
      </c>
      <c r="AB30" s="31" t="str">
        <f>IF($H$30="","",
IF(OR($H$30="Corrupción",$H$30="Corrupción - LA/FT/FPADM",$H$30="Corrupción - LA/FT/FPADM",$H$30="Corrupción en Trámites, OPAs y Consultas de Acceso a la Información Pública"),"No Aplica",'5. Valoración de Controles'!P30))</f>
        <v>Continua</v>
      </c>
      <c r="AC30" s="31" t="str">
        <f>IF($H$30="","",
IF(OR($H$30="Corrupción",$H$30="Corrupción - LA/FT/FPADM",$H$30="Corrupción - LA/FT/FPADM",$H$30="Corrupción en Trámites, OPAs y Consultas de Acceso a la Información Pública"),"No Aplica",'5. Valoración de Controles'!Q30))</f>
        <v>Con Registro</v>
      </c>
      <c r="AD30" s="31" t="str">
        <f>IF($H$30="","",
IF(OR($H$30="Corrupción",$H$30="Corrupción - LA/FT/FPADM",$H$30="Corrupción - LA/FT/FPADM",$H$30="Corrupción en Trámites, OPAs y Consultas de Acceso a la Información Pública"),"No Aplica",'5. Valoración de Controles'!R30))</f>
        <v>Carpetas contractuales</v>
      </c>
      <c r="AE30" s="31" t="str">
        <f>IF($H$30="","",
IF(OR($H$30="Corrupción",$H$30="Corrupción - LA/FT/FPADM",$H$30="Corrupción - LA/FT/FPADM",$H$30="Corrupción en Trámites, OPAs y Consultas de Acceso a la Información Pública"),"No Aplica",'5. Valoración de Controles'!S30))</f>
        <v>Comunicaciones continuas en la ejecución del contrato, informes de ejecución contractual y productos entregados por el contratista.</v>
      </c>
      <c r="AF30" s="31" t="str">
        <f>IF($H$30="","",
IF(OR($H$30="Corrupción",$H$30="Corrupción - LA/FT/FPADM",$H$30="Corrupción - LA/FT/FPADM",$H$30="Corrupción en Trámites, OPAs y Consultas de Acceso a la Información Pública"),"No Aplica",'5. Valoración de Controles'!T30))</f>
        <v xml:space="preserve">Si se encuentran incumplimientos o deficiencias en la ejecución de los contratos, se requiere de manera documentada al contratista </v>
      </c>
      <c r="AG30" s="31">
        <f>IF($H$30="","",
IF(OR($H$30="Corrupción",$H$30="Corrupción - LA/FT/FPADM",$H$30="Corrupción - LA/FT/FPADM",$H$30="Corrupción en Trámites, OPAs y Consultas de Acceso a la Información Pública"),"No Aplica",'5. Valoración de Controles'!U30))</f>
        <v>0.3</v>
      </c>
      <c r="AH30" s="108"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Muy Baja</v>
      </c>
      <c r="AI30" s="197">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0.28000000000000003</v>
      </c>
      <c r="AJ30" s="108"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Menor</v>
      </c>
      <c r="AK30" s="197">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0.4</v>
      </c>
      <c r="AL30" s="110" t="str">
        <f t="shared" ref="AL30" si="16">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Bajo</v>
      </c>
      <c r="AM30" s="198" t="s">
        <v>54</v>
      </c>
      <c r="AN30" s="113" t="str">
        <f t="shared" ref="AN30" si="17">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No amerita plan de acción. Asuma las consecuencias de la materialización del riesgo</v>
      </c>
      <c r="AO30" s="72"/>
      <c r="AP30" s="199"/>
      <c r="AQ30" s="200" t="str">
        <f t="shared" ref="AQ30" si="18">IF(AO30="","","∑ Peso porcentual de cada acción definida")</f>
        <v/>
      </c>
      <c r="AR30" s="114"/>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ht="65.400000000000006" customHeight="1" x14ac:dyDescent="0.45">
      <c r="A31" s="142"/>
      <c r="B31" s="113"/>
      <c r="C31" s="113"/>
      <c r="D31" s="113"/>
      <c r="E31" s="113"/>
      <c r="F31" s="113"/>
      <c r="G31" s="113"/>
      <c r="H31" s="113"/>
      <c r="I31" s="113"/>
      <c r="J31" s="113"/>
      <c r="K31" s="108"/>
      <c r="L31" s="109"/>
      <c r="M31" s="113"/>
      <c r="N31" s="108"/>
      <c r="O31" s="109"/>
      <c r="P31" s="110"/>
      <c r="Q31" s="63"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xml:space="preserve">     </v>
      </c>
      <c r="R31" s="63">
        <f>IF($H$30="","",
IF(OR($H$30="Corrupción",$H$30="Corrupción - LA/FT/FPADM",$H$30="Corrupción - Conflictos de Interés",$H$30="Corrupción en Trámites, OPAs y Consultas de Acceso a la Información Pública"),'6.Valoración Control Corrupción'!E31,'5. Valoración de Controles'!E31))</f>
        <v>0</v>
      </c>
      <c r="S31" s="63">
        <f>IF($H$30="","",
IF(OR($H$30="Corrupción",$H$30="Corrupción - LA/FT/FPADM",$H$30="Corrupción - Conflictos de Interés",$H$30="Corrupción en Trámites, OPAs y Consultas de Acceso a la Información Pública"),'6.Valoración Control Corrupción'!F31,'5. Valoración de Controles'!F31))</f>
        <v>0</v>
      </c>
      <c r="T31" s="63">
        <f>IF($H$30="","",
IF(OR($H$30="Corrupción",$H$30="Corrupción - LA/FT/FPADM",$H$30="Corrupción - Conflictos de Interés",$H$30="Corrupción en Trámites, OPAs y Consultas de Acceso a la Información Pública"),'6.Valoración Control Corrupción'!G31,'5. Valoración de Controles'!G31))</f>
        <v>0</v>
      </c>
      <c r="U31" s="63">
        <f>IF($H$30="","",
IF(OR($H$30="Corrupción",$H$30="Corrupción - LA/FT/FPADM",$H$30="Corrupción - Conflictos de Interés",$H$30="Corrupción en Trámites, OPAs y Consultas de Acceso a la Información Pública"),'6.Valoración Control Corrupción'!H31,'5. Valoración de Controles'!H31))</f>
        <v>0</v>
      </c>
      <c r="V31" s="63">
        <f>IF($H$30="","",
IF(OR($H$30="Corrupción",$H$30="Corrupción - LA/FT/FPADM",$H$30="Corrupción - Conflictos de Interés",$H$30="Corrupción en Trámites, OPAs y Consultas de Acceso a la Información Pública"),'6.Valoración Control Corrupción'!I31,'5. Valoración de Controles'!I31))</f>
        <v>0</v>
      </c>
      <c r="W31" s="63">
        <f>IF($H$30="","",
IF(OR($H$30="Corrupción",$H$30="Corrupción - LA/FT/FPADM",$H$30="Corrupción - Conflictos de Interés",$H$30="Corrupción en Trámites, OPAs y Consultas de Acceso a la Información Pública"),'6.Valoración Control Corrupción'!J31,'5. Valoración de Controles'!J31))</f>
        <v>0</v>
      </c>
      <c r="X31" s="31">
        <f>IF($H$30="","",
IF(OR($H$30="Corrupción",$H$30="Corrupción - LA/FT/FPADM",$H$30="Corrupción - LA/FT/FPADM",$H$30="Corrupción en Trámites, OPAs y Consultas de Acceso a la Información Pública"),"No Aplica",'5. Valoración de Controles'!L31))</f>
        <v>0</v>
      </c>
      <c r="Y31" s="31" t="str">
        <f>IF($H$30="","",
IF(OR($H$30="Corrupción",$H$30="Corrupción - LA/FT/FPADM",$H$30="Corrupción - LA/FT/FPADM",$H$30="Corrupción en Trámites, OPAs y Consultas de Acceso a la Información Pública"),"No Aplica",'5. Valoración de Controles'!M31))</f>
        <v/>
      </c>
      <c r="Z31" s="31">
        <f>IF($H$30="","",
IF(OR($H$30="Corrupción",$H$30="Corrupción - LA/FT/FPADM",$H$30="Corrupción - LA/FT/FPADM",$H$30="Corrupción en Trámites, OPAs y Consultas de Acceso a la Información Pública"),"No Aplica",'5. Valoración de Controles'!N31))</f>
        <v>0</v>
      </c>
      <c r="AA31" s="31">
        <f>IF($H$30="","",
IF(OR($H$30="Corrupción",$H$30="Corrupción - LA/FT/FPADM",$H$30="Corrupción - LA/FT/FPADM",$H$30="Corrupción en Trámites, OPAs y Consultas de Acceso a la Información Pública"),"No Aplica",'5. Valoración de Controles'!O31))</f>
        <v>0</v>
      </c>
      <c r="AB31" s="31">
        <f>IF($H$30="","",
IF(OR($H$30="Corrupción",$H$30="Corrupción - LA/FT/FPADM",$H$30="Corrupción - LA/FT/FPADM",$H$30="Corrupción en Trámites, OPAs y Consultas de Acceso a la Información Pública"),"No Aplica",'5. Valoración de Controles'!P31))</f>
        <v>0</v>
      </c>
      <c r="AC31" s="31">
        <f>IF($H$30="","",
IF(OR($H$30="Corrupción",$H$30="Corrupción - LA/FT/FPADM",$H$30="Corrupción - LA/FT/FPADM",$H$30="Corrupción en Trámites, OPAs y Consultas de Acceso a la Información Pública"),"No Aplica",'5. Valoración de Controles'!Q31))</f>
        <v>0</v>
      </c>
      <c r="AD31" s="31">
        <f>IF($H$30="","",
IF(OR($H$30="Corrupción",$H$30="Corrupción - LA/FT/FPADM",$H$30="Corrupción - LA/FT/FPADM",$H$30="Corrupción en Trámites, OPAs y Consultas de Acceso a la Información Pública"),"No Aplica",'5. Valoración de Controles'!R31))</f>
        <v>0</v>
      </c>
      <c r="AE31" s="31">
        <f>IF($H$30="","",
IF(OR($H$30="Corrupción",$H$30="Corrupción - LA/FT/FPADM",$H$30="Corrupción - LA/FT/FPADM",$H$30="Corrupción en Trámites, OPAs y Consultas de Acceso a la Información Pública"),"No Aplica",'5. Valoración de Controles'!S31))</f>
        <v>0</v>
      </c>
      <c r="AF31" s="31">
        <f>IF($H$30="","",
IF(OR($H$30="Corrupción",$H$30="Corrupción - LA/FT/FPADM",$H$30="Corrupción - LA/FT/FPADM",$H$30="Corrupción en Trámites, OPAs y Consultas de Acceso a la Información Pública"),"No Aplica",'5. Valoración de Controles'!T31))</f>
        <v>0</v>
      </c>
      <c r="AG31" s="31" t="str">
        <f>IF($H$30="","",
IF(OR($H$30="Corrupción",$H$30="Corrupción - LA/FT/FPADM",$H$30="Corrupción - LA/FT/FPADM",$H$30="Corrupción en Trámites, OPAs y Consultas de Acceso a la Información Pública"),"No Aplica",'5. Valoración de Controles'!U31))</f>
        <v/>
      </c>
      <c r="AH31" s="108"/>
      <c r="AI31" s="197"/>
      <c r="AJ31" s="108"/>
      <c r="AK31" s="197"/>
      <c r="AL31" s="110"/>
      <c r="AM31" s="198"/>
      <c r="AN31" s="113"/>
      <c r="AO31" s="72"/>
      <c r="AP31" s="114"/>
      <c r="AQ31" s="113"/>
      <c r="AR31" s="114"/>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ht="65.400000000000006" customHeight="1" x14ac:dyDescent="0.45">
      <c r="A32" s="142"/>
      <c r="B32" s="113"/>
      <c r="C32" s="113"/>
      <c r="D32" s="113"/>
      <c r="E32" s="113"/>
      <c r="F32" s="113"/>
      <c r="G32" s="113"/>
      <c r="H32" s="113"/>
      <c r="I32" s="113"/>
      <c r="J32" s="113"/>
      <c r="K32" s="108"/>
      <c r="L32" s="109"/>
      <c r="M32" s="113"/>
      <c r="N32" s="108"/>
      <c r="O32" s="109"/>
      <c r="P32" s="110"/>
      <c r="Q32" s="63"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xml:space="preserve">     </v>
      </c>
      <c r="R32" s="63">
        <f>IF($H$30="","",
IF(OR($H$30="Corrupción",$H$30="Corrupción - LA/FT/FPADM",$H$30="Corrupción - Conflictos de Interés",$H$30="Corrupción en Trámites, OPAs y Consultas de Acceso a la Información Pública"),'6.Valoración Control Corrupción'!E32,'5. Valoración de Controles'!E32))</f>
        <v>0</v>
      </c>
      <c r="S32" s="63">
        <f>IF($H$30="","",
IF(OR($H$30="Corrupción",$H$30="Corrupción - LA/FT/FPADM",$H$30="Corrupción - Conflictos de Interés",$H$30="Corrupción en Trámites, OPAs y Consultas de Acceso a la Información Pública"),'6.Valoración Control Corrupción'!F32,'5. Valoración de Controles'!F32))</f>
        <v>0</v>
      </c>
      <c r="T32" s="63">
        <f>IF($H$30="","",
IF(OR($H$30="Corrupción",$H$30="Corrupción - LA/FT/FPADM",$H$30="Corrupción - Conflictos de Interés",$H$30="Corrupción en Trámites, OPAs y Consultas de Acceso a la Información Pública"),'6.Valoración Control Corrupción'!G32,'5. Valoración de Controles'!G32))</f>
        <v>0</v>
      </c>
      <c r="U32" s="63">
        <f>IF($H$30="","",
IF(OR($H$30="Corrupción",$H$30="Corrupción - LA/FT/FPADM",$H$30="Corrupción - Conflictos de Interés",$H$30="Corrupción en Trámites, OPAs y Consultas de Acceso a la Información Pública"),'6.Valoración Control Corrupción'!H32,'5. Valoración de Controles'!H32))</f>
        <v>0</v>
      </c>
      <c r="V32" s="63">
        <f>IF($H$30="","",
IF(OR($H$30="Corrupción",$H$30="Corrupción - LA/FT/FPADM",$H$30="Corrupción - Conflictos de Interés",$H$30="Corrupción en Trámites, OPAs y Consultas de Acceso a la Información Pública"),'6.Valoración Control Corrupción'!I32,'5. Valoración de Controles'!I32))</f>
        <v>0</v>
      </c>
      <c r="W32" s="63">
        <f>IF($H$30="","",
IF(OR($H$30="Corrupción",$H$30="Corrupción - LA/FT/FPADM",$H$30="Corrupción - Conflictos de Interés",$H$30="Corrupción en Trámites, OPAs y Consultas de Acceso a la Información Pública"),'6.Valoración Control Corrupción'!J32,'5. Valoración de Controles'!J32))</f>
        <v>0</v>
      </c>
      <c r="X32" s="31">
        <f>IF($H$30="","",
IF(OR($H$30="Corrupción",$H$30="Corrupción - LA/FT/FPADM",$H$30="Corrupción - LA/FT/FPADM",$H$30="Corrupción en Trámites, OPAs y Consultas de Acceso a la Información Pública"),"No Aplica",'5. Valoración de Controles'!L32))</f>
        <v>0</v>
      </c>
      <c r="Y32" s="31" t="str">
        <f>IF($H$30="","",
IF(OR($H$30="Corrupción",$H$30="Corrupción - LA/FT/FPADM",$H$30="Corrupción - LA/FT/FPADM",$H$30="Corrupción en Trámites, OPAs y Consultas de Acceso a la Información Pública"),"No Aplica",'5. Valoración de Controles'!M32))</f>
        <v/>
      </c>
      <c r="Z32" s="31">
        <f>IF($H$30="","",
IF(OR($H$30="Corrupción",$H$30="Corrupción - LA/FT/FPADM",$H$30="Corrupción - LA/FT/FPADM",$H$30="Corrupción en Trámites, OPAs y Consultas de Acceso a la Información Pública"),"No Aplica",'5. Valoración de Controles'!N32))</f>
        <v>0</v>
      </c>
      <c r="AA32" s="31">
        <f>IF($H$30="","",
IF(OR($H$30="Corrupción",$H$30="Corrupción - LA/FT/FPADM",$H$30="Corrupción - LA/FT/FPADM",$H$30="Corrupción en Trámites, OPAs y Consultas de Acceso a la Información Pública"),"No Aplica",'5. Valoración de Controles'!O32))</f>
        <v>0</v>
      </c>
      <c r="AB32" s="31">
        <f>IF($H$30="","",
IF(OR($H$30="Corrupción",$H$30="Corrupción - LA/FT/FPADM",$H$30="Corrupción - LA/FT/FPADM",$H$30="Corrupción en Trámites, OPAs y Consultas de Acceso a la Información Pública"),"No Aplica",'5. Valoración de Controles'!P32))</f>
        <v>0</v>
      </c>
      <c r="AC32" s="31">
        <f>IF($H$30="","",
IF(OR($H$30="Corrupción",$H$30="Corrupción - LA/FT/FPADM",$H$30="Corrupción - LA/FT/FPADM",$H$30="Corrupción en Trámites, OPAs y Consultas de Acceso a la Información Pública"),"No Aplica",'5. Valoración de Controles'!Q32))</f>
        <v>0</v>
      </c>
      <c r="AD32" s="31">
        <f>IF($H$30="","",
IF(OR($H$30="Corrupción",$H$30="Corrupción - LA/FT/FPADM",$H$30="Corrupción - LA/FT/FPADM",$H$30="Corrupción en Trámites, OPAs y Consultas de Acceso a la Información Pública"),"No Aplica",'5. Valoración de Controles'!R32))</f>
        <v>0</v>
      </c>
      <c r="AE32" s="31">
        <f>IF($H$30="","",
IF(OR($H$30="Corrupción",$H$30="Corrupción - LA/FT/FPADM",$H$30="Corrupción - LA/FT/FPADM",$H$30="Corrupción en Trámites, OPAs y Consultas de Acceso a la Información Pública"),"No Aplica",'5. Valoración de Controles'!S32))</f>
        <v>0</v>
      </c>
      <c r="AF32" s="31">
        <f>IF($H$30="","",
IF(OR($H$30="Corrupción",$H$30="Corrupción - LA/FT/FPADM",$H$30="Corrupción - LA/FT/FPADM",$H$30="Corrupción en Trámites, OPAs y Consultas de Acceso a la Información Pública"),"No Aplica",'5. Valoración de Controles'!T32))</f>
        <v>0</v>
      </c>
      <c r="AG32" s="31" t="str">
        <f>IF($H$30="","",
IF(OR($H$30="Corrupción",$H$30="Corrupción - LA/FT/FPADM",$H$30="Corrupción - LA/FT/FPADM",$H$30="Corrupción en Trámites, OPAs y Consultas de Acceso a la Información Pública"),"No Aplica",'5. Valoración de Controles'!U32))</f>
        <v/>
      </c>
      <c r="AH32" s="108"/>
      <c r="AI32" s="197"/>
      <c r="AJ32" s="108"/>
      <c r="AK32" s="197"/>
      <c r="AL32" s="110"/>
      <c r="AM32" s="198"/>
      <c r="AN32" s="113"/>
      <c r="AO32" s="72"/>
      <c r="AP32" s="114"/>
      <c r="AQ32" s="113"/>
      <c r="AR32" s="114"/>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ht="264" customHeight="1" x14ac:dyDescent="0.45">
      <c r="A33" s="142">
        <v>9</v>
      </c>
      <c r="B33" s="113" t="str">
        <f>'2. Identificación del Riesgo'!B33:B35</f>
        <v>Conocimiento del Riesgo y Efectos del Cambio Climático</v>
      </c>
      <c r="C33" s="113" t="str">
        <f>IF('2. Identificación del Riesgo'!C33:C35="","",'2. Identificación del Riesgo'!C33:C35)</f>
        <v>Cargar Sistemas de Información SIG Predial</v>
      </c>
      <c r="D33" s="113" t="str">
        <f>IF('2. Identificación del Riesgo'!D33:D35="","",'2. Identificación del Riesgo'!D33:D35)</f>
        <v>Afectación Reputacional</v>
      </c>
      <c r="E33" s="113" t="str">
        <f>IF('2. Identificación del Riesgo'!E33:E35="","",'2. Identificación del Riesgo'!E33:E35)</f>
        <v>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v>
      </c>
      <c r="F33" s="113" t="str">
        <f>IF('2. Identificación del Riesgo'!F33:F35="","",'2. Identificación del Riesgo'!F33:F35)</f>
        <v>El encargado de emitir el Concepto o Diagnóstico Técnico, no informa al SIG sobre la emisión del Documento Técnico para que este pueda ser cargado en la Base de Datos Geográfica Corporativa del IDIGER.</v>
      </c>
      <c r="G33" s="113" t="str">
        <f>IF('2. Identificación del Riesgo'!G33:G35="","",'2.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H33" s="113" t="str">
        <f>IF('2. Identificación del Riesgo'!H33:H35="","",'2. Identificación del Riesgo'!H33:H35)</f>
        <v>Gestión</v>
      </c>
      <c r="I33" s="113" t="str">
        <f>IF('2. Identificación del Riesgo'!I33:I35="","",'2. Identificación del Riesgo'!I33:I35)</f>
        <v>Usuarios, productos y practicas, organizacionales</v>
      </c>
      <c r="J33" s="113" t="str">
        <f>IF('2. Identificación del Riesgo'!J33:J35="","",'2. Identificación del Riesgo'!J33:J35)</f>
        <v>Media: La actividad que conlleva el riesgo se ejecuta de 24 a 500 veces por año</v>
      </c>
      <c r="K33" s="108" t="str">
        <f>'2. Identificación del Riesgo'!K33:K35</f>
        <v>Media</v>
      </c>
      <c r="L33" s="109">
        <f>'2. Identificación del Riesgo'!L33:L35</f>
        <v>0.6</v>
      </c>
      <c r="M33" s="113"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Reputacional: El riesgo afecta la imagen de la entidad internamente, de conocimiento general, nivel interno, de junta directiva y accionistas y/o de proveedores</v>
      </c>
      <c r="N33" s="108" t="str">
        <f>'2. Identificación del Riesgo'!N33:N35</f>
        <v>Menor</v>
      </c>
      <c r="O33" s="109">
        <f>'2. Identificación del Riesgo'!O33:O35</f>
        <v>0.4</v>
      </c>
      <c r="P33" s="110" t="str">
        <f>'2. Identificación del Riesgo'!P33:P35</f>
        <v>Moderado</v>
      </c>
      <c r="Q33" s="63"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Profesional  SIG y Profesional CPT mensualmente realiza el envío de listados de conceptos emitidos en el mes, listado que se contrasta con la base. Para identificar los conceptos técnicos emitidos que no han sido cargados cada mes mediante la revisión del listado vs la base de datos geográfica.  Evidencia:
*Listados de conceptos emitidos
*Conceptos técnicos emitidos
*Registros en bases de datos geográfica</v>
      </c>
      <c r="R33" s="63" t="str">
        <f>IF($H$33="","",
IF(OR($H$33="Corrupción",$H$33="Corrupción - LA/FT/FPADM",$H$33="Corrupción - Conflictos de Interés",$H$33="Corrupción en Trámites, OPAs y Consultas de Acceso a la Información Pública"),'6.Valoración Control Corrupción'!E33,'5. Valoración de Controles'!E33))</f>
        <v>Profesional  SIG y Profesional CPT</v>
      </c>
      <c r="S33" s="63" t="str">
        <f>IF($H$33="","",
IF(OR($H$33="Corrupción",$H$33="Corrupción - LA/FT/FPADM",$H$33="Corrupción - Conflictos de Interés",$H$33="Corrupción en Trámites, OPAs y Consultas de Acceso a la Información Pública"),'6.Valoración Control Corrupción'!F33,'5. Valoración de Controles'!F33))</f>
        <v>mensualmente</v>
      </c>
      <c r="T33" s="63" t="str">
        <f>IF($H$33="","",
IF(OR($H$33="Corrupción",$H$33="Corrupción - LA/FT/FPADM",$H$33="Corrupción - Conflictos de Interés",$H$33="Corrupción en Trámites, OPAs y Consultas de Acceso a la Información Pública"),'6.Valoración Control Corrupción'!G33,'5. Valoración de Controles'!G33))</f>
        <v>realiza el envío de listados de conceptos emitidos en el mes, listado que se contrasta con la base.</v>
      </c>
      <c r="U33" s="63" t="str">
        <f>IF($H$33="","",
IF(OR($H$33="Corrupción",$H$33="Corrupción - LA/FT/FPADM",$H$33="Corrupción - Conflictos de Interés",$H$33="Corrupción en Trámites, OPAs y Consultas de Acceso a la Información Pública"),'6.Valoración Control Corrupción'!H33,'5. Valoración de Controles'!H33))</f>
        <v>Para identificar los conceptos técnicos emitidos que no han sido cargados cada mes mediante la revisión del listado vs la base de datos geográfica.</v>
      </c>
      <c r="V33" s="63">
        <f>IF($H$33="","",
IF(OR($H$33="Corrupción",$H$33="Corrupción - LA/FT/FPADM",$H$33="Corrupción - Conflictos de Interés",$H$33="Corrupción en Trámites, OPAs y Consultas de Acceso a la Información Pública"),'6.Valoración Control Corrupción'!I33,'5. Valoración de Controles'!I33))</f>
        <v>0</v>
      </c>
      <c r="W33" s="63" t="str">
        <f>IF($H$33="","",
IF(OR($H$33="Corrupción",$H$33="Corrupción - LA/FT/FPADM",$H$33="Corrupción - Conflictos de Interés",$H$33="Corrupción en Trámites, OPAs y Consultas de Acceso a la Información Pública"),'6.Valoración Control Corrupción'!J33,'5. Valoración de Controles'!J33))</f>
        <v>Evidencia:
*Listados de conceptos emitidos
*Conceptos técnicos emitidos
*Registros en bases de datos geográfica</v>
      </c>
      <c r="X33" s="31" t="str">
        <f>IF($H$33="","",
IF(OR($H$33="Corrupción",$H$33="Corrupción - LA/FT/FPADM",$H$33="Corrupción - LA/FT/FPADM",$H$33="Corrupción en Trámites, OPAs y Consultas de Acceso a la Información Pública"),"No Aplica",'5. Valoración de Controles'!L33))</f>
        <v>Preventivo</v>
      </c>
      <c r="Y33" s="31" t="str">
        <f>IF($H$33="","",
IF(OR($H$33="Corrupción",$H$33="Corrupción - LA/FT/FPADM",$H$33="Corrupción - LA/FT/FPADM",$H$33="Corrupción en Trámites, OPAs y Consultas de Acceso a la Información Pública"),"No Aplica",'5. Valoración de Controles'!M33))</f>
        <v>Afecta probabilidad</v>
      </c>
      <c r="Z33" s="31" t="str">
        <f>IF($H$33="","",
IF(OR($H$33="Corrupción",$H$33="Corrupción - LA/FT/FPADM",$H$33="Corrupción - LA/FT/FPADM",$H$33="Corrupción en Trámites, OPAs y Consultas de Acceso a la Información Pública"),"No Aplica",'5. Valoración de Controles'!N33))</f>
        <v>Manual</v>
      </c>
      <c r="AA33" s="31" t="str">
        <f>IF($H$33="","",
IF(OR($H$33="Corrupción",$H$33="Corrupción - LA/FT/FPADM",$H$33="Corrupción - LA/FT/FPADM",$H$33="Corrupción en Trámites, OPAs y Consultas de Acceso a la Información Pública"),"No Aplica",'5. Valoración de Controles'!O33))</f>
        <v>Documentado</v>
      </c>
      <c r="AB33" s="31" t="str">
        <f>IF($H$33="","",
IF(OR($H$33="Corrupción",$H$33="Corrupción - LA/FT/FPADM",$H$33="Corrupción - LA/FT/FPADM",$H$33="Corrupción en Trámites, OPAs y Consultas de Acceso a la Información Pública"),"No Aplica",'5. Valoración de Controles'!P33))</f>
        <v>Continua</v>
      </c>
      <c r="AC33" s="31" t="str">
        <f>IF($H$33="","",
IF(OR($H$33="Corrupción",$H$33="Corrupción - LA/FT/FPADM",$H$33="Corrupción - LA/FT/FPADM",$H$33="Corrupción en Trámites, OPAs y Consultas de Acceso a la Información Pública"),"No Aplica",'5. Valoración de Controles'!Q33))</f>
        <v>Con Registro</v>
      </c>
      <c r="AD33" s="31" t="str">
        <f>IF($H$33="","",
IF(OR($H$33="Corrupción",$H$33="Corrupción - LA/FT/FPADM",$H$33="Corrupción - LA/FT/FPADM",$H$33="Corrupción en Trámites, OPAs y Consultas de Acceso a la Información Pública"),"No Aplica",'5. Valoración de Controles'!R33))</f>
        <v>Correo electrónico</v>
      </c>
      <c r="AE33" s="31" t="str">
        <f>IF($H$33="","",
IF(OR($H$33="Corrupción",$H$33="Corrupción - LA/FT/FPADM",$H$33="Corrupción - LA/FT/FPADM",$H$33="Corrupción en Trámites, OPAs y Consultas de Acceso a la Información Pública"),"No Aplica",'5. Valoración de Controles'!S33))</f>
        <v>Correo electrónico</v>
      </c>
      <c r="AF33" s="31" t="str">
        <f>IF($H$33="","",
IF(OR($H$33="Corrupción",$H$33="Corrupción - LA/FT/FPADM",$H$33="Corrupción - LA/FT/FPADM",$H$33="Corrupción en Trámites, OPAs y Consultas de Acceso a la Información Pública"),"No Aplica",'5. Valoración de Controles'!T33))</f>
        <v>De acuerdo a lo reportado se hace el ajuste directamente en la base de datos.</v>
      </c>
      <c r="AG33" s="31">
        <f>IF($H$33="","",
IF(OR($H$33="Corrupción",$H$33="Corrupción - LA/FT/FPADM",$H$33="Corrupción - LA/FT/FPADM",$H$33="Corrupción en Trámites, OPAs y Consultas de Acceso a la Información Pública"),"No Aplica",'5. Valoración de Controles'!U33))</f>
        <v>0.4</v>
      </c>
      <c r="AH33" s="108"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Muy Baja</v>
      </c>
      <c r="AI33" s="197">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0.216</v>
      </c>
      <c r="AJ33" s="108"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Menor</v>
      </c>
      <c r="AK33" s="197">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0.4</v>
      </c>
      <c r="AL33" s="110" t="str">
        <f t="shared" ref="AL33" si="19">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Bajo</v>
      </c>
      <c r="AM33" s="198" t="s">
        <v>54</v>
      </c>
      <c r="AN33" s="113" t="str">
        <f t="shared" ref="AN33" si="20">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No amerita plan de acción. Asuma las consecuencias de la materialización del riesgo</v>
      </c>
      <c r="AO33" s="72"/>
      <c r="AP33" s="199"/>
      <c r="AQ33" s="200" t="str">
        <f t="shared" ref="AQ33" si="21">IF(AO33="","","∑ Peso porcentual de cada acción definida")</f>
        <v/>
      </c>
      <c r="AR33" s="114"/>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ht="226.95" customHeight="1" x14ac:dyDescent="0.45">
      <c r="A34" s="142"/>
      <c r="B34" s="113"/>
      <c r="C34" s="113"/>
      <c r="D34" s="113"/>
      <c r="E34" s="113"/>
      <c r="F34" s="113"/>
      <c r="G34" s="113"/>
      <c r="H34" s="113"/>
      <c r="I34" s="113"/>
      <c r="J34" s="113"/>
      <c r="K34" s="108"/>
      <c r="L34" s="109"/>
      <c r="M34" s="113"/>
      <c r="N34" s="108"/>
      <c r="O34" s="109"/>
      <c r="P34" s="110"/>
      <c r="Q34" s="63"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Profesional SIG y Profesional Asistencia Técnica mensualmente solicitan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  Evidencia:
*Registro del diagnóstico técnico en la base geográfica corporativa de IDIGER</v>
      </c>
      <c r="R34" s="63" t="str">
        <f>IF($H$33="","",
IF(OR($H$33="Corrupción",$H$33="Corrupción - LA/FT/FPADM",$H$33="Corrupción - Conflictos de Interés",$H$33="Corrupción en Trámites, OPAs y Consultas de Acceso a la Información Pública"),'6.Valoración Control Corrupción'!E34,'5. Valoración de Controles'!E34))</f>
        <v>Profesional SIG y Profesional Asistencia Técnica</v>
      </c>
      <c r="S34" s="63" t="str">
        <f>IF($H$33="","",
IF(OR($H$33="Corrupción",$H$33="Corrupción - LA/FT/FPADM",$H$33="Corrupción - Conflictos de Interés",$H$33="Corrupción en Trámites, OPAs y Consultas de Acceso a la Información Pública"),'6.Valoración Control Corrupción'!F34,'5. Valoración de Controles'!F34))</f>
        <v>mensualmente</v>
      </c>
      <c r="T34" s="63" t="str">
        <f>IF($H$33="","",
IF(OR($H$33="Corrupción",$H$33="Corrupción - LA/FT/FPADM",$H$33="Corrupción - Conflictos de Interés",$H$33="Corrupción en Trámites, OPAs y Consultas de Acceso a la Información Pública"),'6.Valoración Control Corrupción'!G34,'5. Valoración de Controles'!G34))</f>
        <v>solicitan la elaboración de la salida gráfica del Diagnóstico Técnico, el profesional SIG con la solicitud realiza el ingreso del registro en la Base Geográfica Corporativa del IDIGER.</v>
      </c>
      <c r="U34" s="63" t="str">
        <f>IF($H$33="","",
IF(OR($H$33="Corrupción",$H$33="Corrupción - LA/FT/FPADM",$H$33="Corrupción - Conflictos de Interés",$H$33="Corrupción en Trámites, OPAs y Consultas de Acceso a la Información Pública"),'6.Valoración Control Corrupción'!H34,'5. Valoración de Controles'!H34))</f>
        <v>Para el ingreso del registro del Diagnóstico Técnico en la Base Geográfica Corporativa del IDIGER, el profesional de asistencia envia una solicitud mediante correo electronico para cada diagnóstico elaborado.</v>
      </c>
      <c r="V34" s="63">
        <f>IF($H$33="","",
IF(OR($H$33="Corrupción",$H$33="Corrupción - LA/FT/FPADM",$H$33="Corrupción - Conflictos de Interés",$H$33="Corrupción en Trámites, OPAs y Consultas de Acceso a la Información Pública"),'6.Valoración Control Corrupción'!I34,'5. Valoración de Controles'!I34))</f>
        <v>0</v>
      </c>
      <c r="W34" s="63" t="str">
        <f>IF($H$33="","",
IF(OR($H$33="Corrupción",$H$33="Corrupción - LA/FT/FPADM",$H$33="Corrupción - Conflictos de Interés",$H$33="Corrupción en Trámites, OPAs y Consultas de Acceso a la Información Pública"),'6.Valoración Control Corrupción'!J34,'5. Valoración de Controles'!J34))</f>
        <v>Evidencia:
*Registro del diagnóstico técnico en la base geográfica corporativa de IDIGER</v>
      </c>
      <c r="X34" s="31" t="str">
        <f>IF($H$33="","",
IF(OR($H$33="Corrupción",$H$33="Corrupción - LA/FT/FPADM",$H$33="Corrupción - LA/FT/FPADM",$H$33="Corrupción en Trámites, OPAs y Consultas de Acceso a la Información Pública"),"No Aplica",'5. Valoración de Controles'!L34))</f>
        <v>Preventivo</v>
      </c>
      <c r="Y34" s="31" t="str">
        <f>IF($H$33="","",
IF(OR($H$33="Corrupción",$H$33="Corrupción - LA/FT/FPADM",$H$33="Corrupción - LA/FT/FPADM",$H$33="Corrupción en Trámites, OPAs y Consultas de Acceso a la Información Pública"),"No Aplica",'5. Valoración de Controles'!M34))</f>
        <v>Afecta probabilidad</v>
      </c>
      <c r="Z34" s="31" t="str">
        <f>IF($H$33="","",
IF(OR($H$33="Corrupción",$H$33="Corrupción - LA/FT/FPADM",$H$33="Corrupción - LA/FT/FPADM",$H$33="Corrupción en Trámites, OPAs y Consultas de Acceso a la Información Pública"),"No Aplica",'5. Valoración de Controles'!N34))</f>
        <v>Manual</v>
      </c>
      <c r="AA34" s="31" t="str">
        <f>IF($H$33="","",
IF(OR($H$33="Corrupción",$H$33="Corrupción - LA/FT/FPADM",$H$33="Corrupción - LA/FT/FPADM",$H$33="Corrupción en Trámites, OPAs y Consultas de Acceso a la Información Pública"),"No Aplica",'5. Valoración de Controles'!O34))</f>
        <v>Documentado</v>
      </c>
      <c r="AB34" s="31" t="str">
        <f>IF($H$33="","",
IF(OR($H$33="Corrupción",$H$33="Corrupción - LA/FT/FPADM",$H$33="Corrupción - LA/FT/FPADM",$H$33="Corrupción en Trámites, OPAs y Consultas de Acceso a la Información Pública"),"No Aplica",'5. Valoración de Controles'!P34))</f>
        <v>Continua</v>
      </c>
      <c r="AC34" s="31" t="str">
        <f>IF($H$33="","",
IF(OR($H$33="Corrupción",$H$33="Corrupción - LA/FT/FPADM",$H$33="Corrupción - LA/FT/FPADM",$H$33="Corrupción en Trámites, OPAs y Consultas de Acceso a la Información Pública"),"No Aplica",'5. Valoración de Controles'!Q34))</f>
        <v>Con Registro</v>
      </c>
      <c r="AD34" s="31" t="str">
        <f>IF($H$33="","",
IF(OR($H$33="Corrupción",$H$33="Corrupción - LA/FT/FPADM",$H$33="Corrupción - LA/FT/FPADM",$H$33="Corrupción en Trámites, OPAs y Consultas de Acceso a la Información Pública"),"No Aplica",'5. Valoración de Controles'!R34))</f>
        <v>Correo electrónico</v>
      </c>
      <c r="AE34" s="31" t="str">
        <f>IF($H$33="","",
IF(OR($H$33="Corrupción",$H$33="Corrupción - LA/FT/FPADM",$H$33="Corrupción - LA/FT/FPADM",$H$33="Corrupción en Trámites, OPAs y Consultas de Acceso a la Información Pública"),"No Aplica",'5. Valoración de Controles'!S34))</f>
        <v>Correo electrónico</v>
      </c>
      <c r="AF34" s="31" t="str">
        <f>IF($H$33="","",
IF(OR($H$33="Corrupción",$H$33="Corrupción - LA/FT/FPADM",$H$33="Corrupción - LA/FT/FPADM",$H$33="Corrupción en Trámites, OPAs y Consultas de Acceso a la Información Pública"),"No Aplica",'5. Valoración de Controles'!T34))</f>
        <v>De acuerdo a lo reportado se hace el ajuste directamente en la base de datos.</v>
      </c>
      <c r="AG34" s="31">
        <f>IF($H$33="","",
IF(OR($H$33="Corrupción",$H$33="Corrupción - LA/FT/FPADM",$H$33="Corrupción - LA/FT/FPADM",$H$33="Corrupción en Trámites, OPAs y Consultas de Acceso a la Información Pública"),"No Aplica",'5. Valoración de Controles'!U34))</f>
        <v>0.4</v>
      </c>
      <c r="AH34" s="108"/>
      <c r="AI34" s="197"/>
      <c r="AJ34" s="108"/>
      <c r="AK34" s="197"/>
      <c r="AL34" s="110"/>
      <c r="AM34" s="198"/>
      <c r="AN34" s="113"/>
      <c r="AO34" s="72"/>
      <c r="AP34" s="114"/>
      <c r="AQ34" s="113"/>
      <c r="AR34" s="114"/>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ht="72.599999999999994" customHeight="1" x14ac:dyDescent="0.45">
      <c r="A35" s="142"/>
      <c r="B35" s="113"/>
      <c r="C35" s="113"/>
      <c r="D35" s="113"/>
      <c r="E35" s="113"/>
      <c r="F35" s="113"/>
      <c r="G35" s="113"/>
      <c r="H35" s="113"/>
      <c r="I35" s="113"/>
      <c r="J35" s="113"/>
      <c r="K35" s="108"/>
      <c r="L35" s="109"/>
      <c r="M35" s="113"/>
      <c r="N35" s="108"/>
      <c r="O35" s="109"/>
      <c r="P35" s="110"/>
      <c r="Q35" s="63"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xml:space="preserve">     </v>
      </c>
      <c r="R35" s="63">
        <f>IF($H$33="","",
IF(OR($H$33="Corrupción",$H$33="Corrupción - LA/FT/FPADM",$H$33="Corrupción - Conflictos de Interés",$H$33="Corrupción en Trámites, OPAs y Consultas de Acceso a la Información Pública"),'6.Valoración Control Corrupción'!E35,'5. Valoración de Controles'!E35))</f>
        <v>0</v>
      </c>
      <c r="S35" s="63">
        <f>IF($H$33="","",
IF(OR($H$33="Corrupción",$H$33="Corrupción - LA/FT/FPADM",$H$33="Corrupción - Conflictos de Interés",$H$33="Corrupción en Trámites, OPAs y Consultas de Acceso a la Información Pública"),'6.Valoración Control Corrupción'!F35,'5. Valoración de Controles'!F35))</f>
        <v>0</v>
      </c>
      <c r="T35" s="63">
        <f>IF($H$33="","",
IF(OR($H$33="Corrupción",$H$33="Corrupción - LA/FT/FPADM",$H$33="Corrupción - Conflictos de Interés",$H$33="Corrupción en Trámites, OPAs y Consultas de Acceso a la Información Pública"),'6.Valoración Control Corrupción'!G35,'5. Valoración de Controles'!G35))</f>
        <v>0</v>
      </c>
      <c r="U35" s="63">
        <f>IF($H$33="","",
IF(OR($H$33="Corrupción",$H$33="Corrupción - LA/FT/FPADM",$H$33="Corrupción - Conflictos de Interés",$H$33="Corrupción en Trámites, OPAs y Consultas de Acceso a la Información Pública"),'6.Valoración Control Corrupción'!H35,'5. Valoración de Controles'!H35))</f>
        <v>0</v>
      </c>
      <c r="V35" s="63">
        <f>IF($H$33="","",
IF(OR($H$33="Corrupción",$H$33="Corrupción - LA/FT/FPADM",$H$33="Corrupción - Conflictos de Interés",$H$33="Corrupción en Trámites, OPAs y Consultas de Acceso a la Información Pública"),'6.Valoración Control Corrupción'!I35,'5. Valoración de Controles'!I35))</f>
        <v>0</v>
      </c>
      <c r="W35" s="63">
        <f>IF($H$33="","",
IF(OR($H$33="Corrupción",$H$33="Corrupción - LA/FT/FPADM",$H$33="Corrupción - Conflictos de Interés",$H$33="Corrupción en Trámites, OPAs y Consultas de Acceso a la Información Pública"),'6.Valoración Control Corrupción'!J35,'5. Valoración de Controles'!J35))</f>
        <v>0</v>
      </c>
      <c r="X35" s="31">
        <f>IF($H$33="","",
IF(OR($H$33="Corrupción",$H$33="Corrupción - LA/FT/FPADM",$H$33="Corrupción - LA/FT/FPADM",$H$33="Corrupción en Trámites, OPAs y Consultas de Acceso a la Información Pública"),"No Aplica",'5. Valoración de Controles'!L35))</f>
        <v>0</v>
      </c>
      <c r="Y35" s="31" t="str">
        <f>IF($H$33="","",
IF(OR($H$33="Corrupción",$H$33="Corrupción - LA/FT/FPADM",$H$33="Corrupción - LA/FT/FPADM",$H$33="Corrupción en Trámites, OPAs y Consultas de Acceso a la Información Pública"),"No Aplica",'5. Valoración de Controles'!M35))</f>
        <v/>
      </c>
      <c r="Z35" s="31">
        <f>IF($H$33="","",
IF(OR($H$33="Corrupción",$H$33="Corrupción - LA/FT/FPADM",$H$33="Corrupción - LA/FT/FPADM",$H$33="Corrupción en Trámites, OPAs y Consultas de Acceso a la Información Pública"),"No Aplica",'5. Valoración de Controles'!N35))</f>
        <v>0</v>
      </c>
      <c r="AA35" s="31">
        <f>IF($H$33="","",
IF(OR($H$33="Corrupción",$H$33="Corrupción - LA/FT/FPADM",$H$33="Corrupción - LA/FT/FPADM",$H$33="Corrupción en Trámites, OPAs y Consultas de Acceso a la Información Pública"),"No Aplica",'5. Valoración de Controles'!O35))</f>
        <v>0</v>
      </c>
      <c r="AB35" s="31">
        <f>IF($H$33="","",
IF(OR($H$33="Corrupción",$H$33="Corrupción - LA/FT/FPADM",$H$33="Corrupción - LA/FT/FPADM",$H$33="Corrupción en Trámites, OPAs y Consultas de Acceso a la Información Pública"),"No Aplica",'5. Valoración de Controles'!P35))</f>
        <v>0</v>
      </c>
      <c r="AC35" s="31">
        <f>IF($H$33="","",
IF(OR($H$33="Corrupción",$H$33="Corrupción - LA/FT/FPADM",$H$33="Corrupción - LA/FT/FPADM",$H$33="Corrupción en Trámites, OPAs y Consultas de Acceso a la Información Pública"),"No Aplica",'5. Valoración de Controles'!Q35))</f>
        <v>0</v>
      </c>
      <c r="AD35" s="31">
        <f>IF($H$33="","",
IF(OR($H$33="Corrupción",$H$33="Corrupción - LA/FT/FPADM",$H$33="Corrupción - LA/FT/FPADM",$H$33="Corrupción en Trámites, OPAs y Consultas de Acceso a la Información Pública"),"No Aplica",'5. Valoración de Controles'!R35))</f>
        <v>0</v>
      </c>
      <c r="AE35" s="31">
        <f>IF($H$33="","",
IF(OR($H$33="Corrupción",$H$33="Corrupción - LA/FT/FPADM",$H$33="Corrupción - LA/FT/FPADM",$H$33="Corrupción en Trámites, OPAs y Consultas de Acceso a la Información Pública"),"No Aplica",'5. Valoración de Controles'!S35))</f>
        <v>0</v>
      </c>
      <c r="AF35" s="31">
        <f>IF($H$33="","",
IF(OR($H$33="Corrupción",$H$33="Corrupción - LA/FT/FPADM",$H$33="Corrupción - LA/FT/FPADM",$H$33="Corrupción en Trámites, OPAs y Consultas de Acceso a la Información Pública"),"No Aplica",'5. Valoración de Controles'!T35))</f>
        <v>0</v>
      </c>
      <c r="AG35" s="31" t="str">
        <f>IF($H$33="","",
IF(OR($H$33="Corrupción",$H$33="Corrupción - LA/FT/FPADM",$H$33="Corrupción - LA/FT/FPADM",$H$33="Corrupción en Trámites, OPAs y Consultas de Acceso a la Información Pública"),"No Aplica",'5. Valoración de Controles'!U35))</f>
        <v/>
      </c>
      <c r="AH35" s="108"/>
      <c r="AI35" s="197"/>
      <c r="AJ35" s="108"/>
      <c r="AK35" s="197"/>
      <c r="AL35" s="110"/>
      <c r="AM35" s="198"/>
      <c r="AN35" s="113"/>
      <c r="AO35" s="72"/>
      <c r="AP35" s="114"/>
      <c r="AQ35" s="113"/>
      <c r="AR35" s="114"/>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ht="31.5" customHeight="1" x14ac:dyDescent="0.45">
      <c r="A36" s="142">
        <v>10</v>
      </c>
      <c r="B36" s="113" t="str">
        <f>'2. Identificación del Riesgo'!B36:B38</f>
        <v/>
      </c>
      <c r="C36" s="113" t="str">
        <f>IF('2. Identificación del Riesgo'!C36:C38="","",'2. Identificación del Riesgo'!C36:C38)</f>
        <v/>
      </c>
      <c r="D36" s="113" t="str">
        <f>IF('2. Identificación del Riesgo'!D36:D38="","",'2. Identificación del Riesgo'!D36:D38)</f>
        <v/>
      </c>
      <c r="E36" s="113" t="str">
        <f>IF('2. Identificación del Riesgo'!E36:E38="","",'2. Identificación del Riesgo'!E36:E38)</f>
        <v/>
      </c>
      <c r="F36" s="113" t="str">
        <f>IF('2. Identificación del Riesgo'!F36:F38="","",'2. Identificación del Riesgo'!F36:F38)</f>
        <v/>
      </c>
      <c r="G36" s="113" t="str">
        <f>IF('2. Identificación del Riesgo'!G36:G38="","",'2. Identificación del Riesgo'!G36:G38)</f>
        <v/>
      </c>
      <c r="H36" s="113" t="str">
        <f>IF('2. Identificación del Riesgo'!H36:H38="","",'2. Identificación del Riesgo'!H36:H38)</f>
        <v/>
      </c>
      <c r="I36" s="113" t="str">
        <f>IF('2. Identificación del Riesgo'!I36:I38="","",'2. Identificación del Riesgo'!I36:I38)</f>
        <v/>
      </c>
      <c r="J36" s="113" t="str">
        <f>IF('2. Identificación del Riesgo'!J36:J38="","",'2. Identificación del Riesgo'!J36:J38)</f>
        <v/>
      </c>
      <c r="K36" s="108" t="str">
        <f>'2. Identificación del Riesgo'!K36:K38</f>
        <v/>
      </c>
      <c r="L36" s="109" t="str">
        <f>'2. Identificación del Riesgo'!L36:L38</f>
        <v/>
      </c>
      <c r="M36" s="113"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8" t="str">
        <f>'2. Identificación del Riesgo'!N36:N38</f>
        <v/>
      </c>
      <c r="O36" s="109" t="str">
        <f>'2. Identificación del Riesgo'!O36:O38</f>
        <v/>
      </c>
      <c r="P36" s="110" t="str">
        <f>'2. Identificación del Riesgo'!P36:P38</f>
        <v/>
      </c>
      <c r="Q36" s="63"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63" t="str">
        <f>IF($H$36="","",
IF(OR($H$36="Corrupción",$H$36="Corrupción - LA/FT/FPADM",$H$36="Corrupción - Conflictos de Interés",$H$36="Corrupción en Trámites, OPAs y Consultas de Acceso a la Información Pública"),'6.Valoración Control Corrupción'!E36,'5. Valoración de Controles'!E36))</f>
        <v/>
      </c>
      <c r="S36" s="63" t="str">
        <f>IF($H$36="","",
IF(OR($H$36="Corrupción",$H$36="Corrupción - LA/FT/FPADM",$H$36="Corrupción - Conflictos de Interés",$H$36="Corrupción en Trámites, OPAs y Consultas de Acceso a la Información Pública"),'6.Valoración Control Corrupción'!F36,'5. Valoración de Controles'!F36))</f>
        <v/>
      </c>
      <c r="T36" s="63" t="str">
        <f>IF($H$36="","",
IF(OR($H$36="Corrupción",$H$36="Corrupción - LA/FT/FPADM",$H$36="Corrupción - Conflictos de Interés",$H$36="Corrupción en Trámites, OPAs y Consultas de Acceso a la Información Pública"),'6.Valoración Control Corrupción'!G36,'5. Valoración de Controles'!G36))</f>
        <v/>
      </c>
      <c r="U36" s="63" t="str">
        <f>IF($H$36="","",
IF(OR($H$36="Corrupción",$H$36="Corrupción - LA/FT/FPADM",$H$36="Corrupción - Conflictos de Interés",$H$36="Corrupción en Trámites, OPAs y Consultas de Acceso a la Información Pública"),'6.Valoración Control Corrupción'!H36,'5. Valoración de Controles'!H36))</f>
        <v/>
      </c>
      <c r="V36" s="63" t="str">
        <f>IF($H$36="","",
IF(OR($H$36="Corrupción",$H$36="Corrupción - LA/FT/FPADM",$H$36="Corrupción - Conflictos de Interés",$H$36="Corrupción en Trámites, OPAs y Consultas de Acceso a la Información Pública"),'6.Valoración Control Corrupción'!I36,'5. Valoración de Controles'!I36))</f>
        <v/>
      </c>
      <c r="W36" s="63" t="str">
        <f>IF($H$36="","",
IF(OR($H$36="Corrupción",$H$36="Corrupción - LA/FT/FPADM",$H$36="Corrupción - Conflictos de Interés",$H$36="Corrupción en Trámites, OPAs y Consultas de Acceso a la Información Pública"),'6.Valoración Control Corrupción'!J36,'5. Valoración de Controles'!J36))</f>
        <v/>
      </c>
      <c r="X36" s="31" t="str">
        <f>IF($H$36="","",
IF(OR($H$36="Corrupción",$H$36="Corrupción - LA/FT/FPADM",$H$36="Corrupción - LA/FT/FPADM",$H$36="Corrupción en Trámites, OPAs y Consultas de Acceso a la Información Pública"),"No Aplica",'5. Valoración de Controles'!L36))</f>
        <v/>
      </c>
      <c r="Y36" s="31" t="str">
        <f>IF($H$36="","",
IF(OR($H$36="Corrupción",$H$36="Corrupción - LA/FT/FPADM",$H$36="Corrupción - LA/FT/FPADM",$H$36="Corrupción en Trámites, OPAs y Consultas de Acceso a la Información Pública"),"No Aplica",'5. Valoración de Controles'!M36))</f>
        <v/>
      </c>
      <c r="Z36" s="31" t="str">
        <f>IF($H$36="","",
IF(OR($H$36="Corrupción",$H$36="Corrupción - LA/FT/FPADM",$H$36="Corrupción - LA/FT/FPADM",$H$36="Corrupción en Trámites, OPAs y Consultas de Acceso a la Información Pública"),"No Aplica",'5. Valoración de Controles'!N36))</f>
        <v/>
      </c>
      <c r="AA36" s="31" t="str">
        <f>IF($H$36="","",
IF(OR($H$36="Corrupción",$H$36="Corrupción - LA/FT/FPADM",$H$36="Corrupción - LA/FT/FPADM",$H$36="Corrupción en Trámites, OPAs y Consultas de Acceso a la Información Pública"),"No Aplica",'5. Valoración de Controles'!O36))</f>
        <v/>
      </c>
      <c r="AB36" s="31" t="str">
        <f>IF($H$36="","",
IF(OR($H$36="Corrupción",$H$36="Corrupción - LA/FT/FPADM",$H$36="Corrupción - LA/FT/FPADM",$H$36="Corrupción en Trámites, OPAs y Consultas de Acceso a la Información Pública"),"No Aplica",'5. Valoración de Controles'!P36))</f>
        <v/>
      </c>
      <c r="AC36" s="31" t="str">
        <f>IF($H$36="","",
IF(OR($H$36="Corrupción",$H$36="Corrupción - LA/FT/FPADM",$H$36="Corrupción - LA/FT/FPADM",$H$36="Corrupción en Trámites, OPAs y Consultas de Acceso a la Información Pública"),"No Aplica",'5. Valoración de Controles'!Q36))</f>
        <v/>
      </c>
      <c r="AD36" s="31" t="str">
        <f>IF($H$36="","",
IF(OR($H$36="Corrupción",$H$36="Corrupción - LA/FT/FPADM",$H$36="Corrupción - LA/FT/FPADM",$H$36="Corrupción en Trámites, OPAs y Consultas de Acceso a la Información Pública"),"No Aplica",'5. Valoración de Controles'!R36))</f>
        <v/>
      </c>
      <c r="AE36" s="31" t="str">
        <f>IF($H$36="","",
IF(OR($H$36="Corrupción",$H$36="Corrupción - LA/FT/FPADM",$H$36="Corrupción - LA/FT/FPADM",$H$36="Corrupción en Trámites, OPAs y Consultas de Acceso a la Información Pública"),"No Aplica",'5. Valoración de Controles'!S36))</f>
        <v/>
      </c>
      <c r="AF36" s="31" t="str">
        <f>IF($H$36="","",
IF(OR($H$36="Corrupción",$H$36="Corrupción - LA/FT/FPADM",$H$36="Corrupción - LA/FT/FPADM",$H$36="Corrupción en Trámites, OPAs y Consultas de Acceso a la Información Pública"),"No Aplica",'5. Valoración de Controles'!T36))</f>
        <v/>
      </c>
      <c r="AG36" s="31" t="str">
        <f>IF($H$36="","",
IF(OR($H$36="Corrupción",$H$36="Corrupción - LA/FT/FPADM",$H$36="Corrupción - LA/FT/FPADM",$H$36="Corrupción en Trámites, OPAs y Consultas de Acceso a la Información Pública"),"No Aplica",'5. Valoración de Controles'!U36))</f>
        <v/>
      </c>
      <c r="AH36" s="108"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9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8"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9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10" t="str">
        <f t="shared" ref="AL36" si="22">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98"/>
      <c r="AN36" s="113" t="str">
        <f t="shared" ref="AN36" si="23">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72"/>
      <c r="AP36" s="199"/>
      <c r="AQ36" s="200" t="str">
        <f t="shared" ref="AQ36" si="24">IF(AO36="","","∑ Peso porcentual de cada acción definida")</f>
        <v/>
      </c>
      <c r="AR36" s="114"/>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ht="31.2" customHeight="1" x14ac:dyDescent="0.45">
      <c r="A37" s="142"/>
      <c r="B37" s="113"/>
      <c r="C37" s="113"/>
      <c r="D37" s="113"/>
      <c r="E37" s="113"/>
      <c r="F37" s="113"/>
      <c r="G37" s="113"/>
      <c r="H37" s="113"/>
      <c r="I37" s="113"/>
      <c r="J37" s="113"/>
      <c r="K37" s="108"/>
      <c r="L37" s="109"/>
      <c r="M37" s="113"/>
      <c r="N37" s="108"/>
      <c r="O37" s="109"/>
      <c r="P37" s="110"/>
      <c r="Q37" s="63"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63" t="str">
        <f>IF($H$36="","",
IF(OR($H$36="Corrupción",$H$36="Corrupción - LA/FT/FPADM",$H$36="Corrupción - Conflictos de Interés",$H$36="Corrupción en Trámites, OPAs y Consultas de Acceso a la Información Pública"),'6.Valoración Control Corrupción'!E37,'5. Valoración de Controles'!E37))</f>
        <v/>
      </c>
      <c r="S37" s="63" t="str">
        <f>IF($H$36="","",
IF(OR($H$36="Corrupción",$H$36="Corrupción - LA/FT/FPADM",$H$36="Corrupción - Conflictos de Interés",$H$36="Corrupción en Trámites, OPAs y Consultas de Acceso a la Información Pública"),'6.Valoración Control Corrupción'!F37,'5. Valoración de Controles'!F37))</f>
        <v/>
      </c>
      <c r="T37" s="63" t="str">
        <f>IF($H$36="","",
IF(OR($H$36="Corrupción",$H$36="Corrupción - LA/FT/FPADM",$H$36="Corrupción - Conflictos de Interés",$H$36="Corrupción en Trámites, OPAs y Consultas de Acceso a la Información Pública"),'6.Valoración Control Corrupción'!G37,'5. Valoración de Controles'!G37))</f>
        <v/>
      </c>
      <c r="U37" s="63" t="str">
        <f>IF($H$36="","",
IF(OR($H$36="Corrupción",$H$36="Corrupción - LA/FT/FPADM",$H$36="Corrupción - Conflictos de Interés",$H$36="Corrupción en Trámites, OPAs y Consultas de Acceso a la Información Pública"),'6.Valoración Control Corrupción'!H37,'5. Valoración de Controles'!H37))</f>
        <v/>
      </c>
      <c r="V37" s="63" t="str">
        <f>IF($H$36="","",
IF(OR($H$36="Corrupción",$H$36="Corrupción - LA/FT/FPADM",$H$36="Corrupción - Conflictos de Interés",$H$36="Corrupción en Trámites, OPAs y Consultas de Acceso a la Información Pública"),'6.Valoración Control Corrupción'!I37,'5. Valoración de Controles'!I37))</f>
        <v/>
      </c>
      <c r="W37" s="63" t="str">
        <f>IF($H$36="","",
IF(OR($H$36="Corrupción",$H$36="Corrupción - LA/FT/FPADM",$H$36="Corrupción - Conflictos de Interés",$H$36="Corrupción en Trámites, OPAs y Consultas de Acceso a la Información Pública"),'6.Valoración Control Corrupción'!J37,'5. Valoración de Controles'!J37))</f>
        <v/>
      </c>
      <c r="X37" s="31" t="str">
        <f>IF($H$36="","",
IF(OR($H$36="Corrupción",$H$36="Corrupción - LA/FT/FPADM",$H$36="Corrupción - LA/FT/FPADM",$H$36="Corrupción en Trámites, OPAs y Consultas de Acceso a la Información Pública"),"No Aplica",'5. Valoración de Controles'!L37))</f>
        <v/>
      </c>
      <c r="Y37" s="31" t="str">
        <f>IF($H$36="","",
IF(OR($H$36="Corrupción",$H$36="Corrupción - LA/FT/FPADM",$H$36="Corrupción - LA/FT/FPADM",$H$36="Corrupción en Trámites, OPAs y Consultas de Acceso a la Información Pública"),"No Aplica",'5. Valoración de Controles'!M37))</f>
        <v/>
      </c>
      <c r="Z37" s="31" t="str">
        <f>IF($H$36="","",
IF(OR($H$36="Corrupción",$H$36="Corrupción - LA/FT/FPADM",$H$36="Corrupción - LA/FT/FPADM",$H$36="Corrupción en Trámites, OPAs y Consultas de Acceso a la Información Pública"),"No Aplica",'5. Valoración de Controles'!N37))</f>
        <v/>
      </c>
      <c r="AA37" s="31" t="str">
        <f>IF($H$36="","",
IF(OR($H$36="Corrupción",$H$36="Corrupción - LA/FT/FPADM",$H$36="Corrupción - LA/FT/FPADM",$H$36="Corrupción en Trámites, OPAs y Consultas de Acceso a la Información Pública"),"No Aplica",'5. Valoración de Controles'!O37))</f>
        <v/>
      </c>
      <c r="AB37" s="31" t="str">
        <f>IF($H$36="","",
IF(OR($H$36="Corrupción",$H$36="Corrupción - LA/FT/FPADM",$H$36="Corrupción - LA/FT/FPADM",$H$36="Corrupción en Trámites, OPAs y Consultas de Acceso a la Información Pública"),"No Aplica",'5. Valoración de Controles'!P37))</f>
        <v/>
      </c>
      <c r="AC37" s="31" t="str">
        <f>IF($H$36="","",
IF(OR($H$36="Corrupción",$H$36="Corrupción - LA/FT/FPADM",$H$36="Corrupción - LA/FT/FPADM",$H$36="Corrupción en Trámites, OPAs y Consultas de Acceso a la Información Pública"),"No Aplica",'5. Valoración de Controles'!Q37))</f>
        <v/>
      </c>
      <c r="AD37" s="31" t="str">
        <f>IF($H$36="","",
IF(OR($H$36="Corrupción",$H$36="Corrupción - LA/FT/FPADM",$H$36="Corrupción - LA/FT/FPADM",$H$36="Corrupción en Trámites, OPAs y Consultas de Acceso a la Información Pública"),"No Aplica",'5. Valoración de Controles'!R37))</f>
        <v/>
      </c>
      <c r="AE37" s="31" t="str">
        <f>IF($H$36="","",
IF(OR($H$36="Corrupción",$H$36="Corrupción - LA/FT/FPADM",$H$36="Corrupción - LA/FT/FPADM",$H$36="Corrupción en Trámites, OPAs y Consultas de Acceso a la Información Pública"),"No Aplica",'5. Valoración de Controles'!S37))</f>
        <v/>
      </c>
      <c r="AF37" s="31" t="str">
        <f>IF($H$36="","",
IF(OR($H$36="Corrupción",$H$36="Corrupción - LA/FT/FPADM",$H$36="Corrupción - LA/FT/FPADM",$H$36="Corrupción en Trámites, OPAs y Consultas de Acceso a la Información Pública"),"No Aplica",'5. Valoración de Controles'!T37))</f>
        <v/>
      </c>
      <c r="AG37" s="31" t="str">
        <f>IF($H$36="","",
IF(OR($H$36="Corrupción",$H$36="Corrupción - LA/FT/FPADM",$H$36="Corrupción - LA/FT/FPADM",$H$36="Corrupción en Trámites, OPAs y Consultas de Acceso a la Información Pública"),"No Aplica",'5. Valoración de Controles'!U37))</f>
        <v/>
      </c>
      <c r="AH37" s="108"/>
      <c r="AI37" s="197"/>
      <c r="AJ37" s="108"/>
      <c r="AK37" s="197"/>
      <c r="AL37" s="110"/>
      <c r="AM37" s="198"/>
      <c r="AN37" s="113"/>
      <c r="AO37" s="72"/>
      <c r="AP37" s="114"/>
      <c r="AQ37" s="113"/>
      <c r="AR37" s="114"/>
    </row>
    <row r="38" spans="1:73" ht="31.5" customHeight="1" x14ac:dyDescent="0.45">
      <c r="A38" s="142"/>
      <c r="B38" s="113"/>
      <c r="C38" s="113"/>
      <c r="D38" s="113"/>
      <c r="E38" s="113"/>
      <c r="F38" s="113"/>
      <c r="G38" s="113"/>
      <c r="H38" s="113"/>
      <c r="I38" s="113"/>
      <c r="J38" s="113"/>
      <c r="K38" s="108"/>
      <c r="L38" s="109"/>
      <c r="M38" s="113"/>
      <c r="N38" s="108"/>
      <c r="O38" s="109"/>
      <c r="P38" s="110"/>
      <c r="Q38" s="63"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63" t="str">
        <f>IF($H$36="","",
IF(OR($H$36="Corrupción",$H$36="Corrupción - LA/FT/FPADM",$H$36="Corrupción - Conflictos de Interés",$H$36="Corrupción en Trámites, OPAs y Consultas de Acceso a la Información Pública"),'6.Valoración Control Corrupción'!E38,'5. Valoración de Controles'!E38))</f>
        <v/>
      </c>
      <c r="S38" s="63" t="str">
        <f>IF($H$36="","",
IF(OR($H$36="Corrupción",$H$36="Corrupción - LA/FT/FPADM",$H$36="Corrupción - Conflictos de Interés",$H$36="Corrupción en Trámites, OPAs y Consultas de Acceso a la Información Pública"),'6.Valoración Control Corrupción'!F38,'5. Valoración de Controles'!F38))</f>
        <v/>
      </c>
      <c r="T38" s="63" t="str">
        <f>IF($H$36="","",
IF(OR($H$36="Corrupción",$H$36="Corrupción - LA/FT/FPADM",$H$36="Corrupción - Conflictos de Interés",$H$36="Corrupción en Trámites, OPAs y Consultas de Acceso a la Información Pública"),'6.Valoración Control Corrupción'!G38,'5. Valoración de Controles'!G38))</f>
        <v/>
      </c>
      <c r="U38" s="63" t="str">
        <f>IF($H$36="","",
IF(OR($H$36="Corrupción",$H$36="Corrupción - LA/FT/FPADM",$H$36="Corrupción - Conflictos de Interés",$H$36="Corrupción en Trámites, OPAs y Consultas de Acceso a la Información Pública"),'6.Valoración Control Corrupción'!H38,'5. Valoración de Controles'!H38))</f>
        <v/>
      </c>
      <c r="V38" s="63" t="str">
        <f>IF($H$36="","",
IF(OR($H$36="Corrupción",$H$36="Corrupción - LA/FT/FPADM",$H$36="Corrupción - Conflictos de Interés",$H$36="Corrupción en Trámites, OPAs y Consultas de Acceso a la Información Pública"),'6.Valoración Control Corrupción'!I38,'5. Valoración de Controles'!I38))</f>
        <v/>
      </c>
      <c r="W38" s="63" t="str">
        <f>IF($H$36="","",
IF(OR($H$36="Corrupción",$H$36="Corrupción - LA/FT/FPADM",$H$36="Corrupción - Conflictos de Interés",$H$36="Corrupción en Trámites, OPAs y Consultas de Acceso a la Información Pública"),'6.Valoración Control Corrupción'!J38,'5. Valoración de Controles'!J38))</f>
        <v/>
      </c>
      <c r="X38" s="31" t="str">
        <f>IF($H$36="","",
IF(OR($H$36="Corrupción",$H$36="Corrupción - LA/FT/FPADM",$H$36="Corrupción - LA/FT/FPADM",$H$36="Corrupción en Trámites, OPAs y Consultas de Acceso a la Información Pública"),"No Aplica",'5. Valoración de Controles'!L38))</f>
        <v/>
      </c>
      <c r="Y38" s="31" t="str">
        <f>IF($H$36="","",
IF(OR($H$36="Corrupción",$H$36="Corrupción - LA/FT/FPADM",$H$36="Corrupción - LA/FT/FPADM",$H$36="Corrupción en Trámites, OPAs y Consultas de Acceso a la Información Pública"),"No Aplica",'5. Valoración de Controles'!M38))</f>
        <v/>
      </c>
      <c r="Z38" s="31" t="str">
        <f>IF($H$36="","",
IF(OR($H$36="Corrupción",$H$36="Corrupción - LA/FT/FPADM",$H$36="Corrupción - LA/FT/FPADM",$H$36="Corrupción en Trámites, OPAs y Consultas de Acceso a la Información Pública"),"No Aplica",'5. Valoración de Controles'!N38))</f>
        <v/>
      </c>
      <c r="AA38" s="31" t="str">
        <f>IF($H$36="","",
IF(OR($H$36="Corrupción",$H$36="Corrupción - LA/FT/FPADM",$H$36="Corrupción - LA/FT/FPADM",$H$36="Corrupción en Trámites, OPAs y Consultas de Acceso a la Información Pública"),"No Aplica",'5. Valoración de Controles'!O38))</f>
        <v/>
      </c>
      <c r="AB38" s="31" t="str">
        <f>IF($H$36="","",
IF(OR($H$36="Corrupción",$H$36="Corrupción - LA/FT/FPADM",$H$36="Corrupción - LA/FT/FPADM",$H$36="Corrupción en Trámites, OPAs y Consultas de Acceso a la Información Pública"),"No Aplica",'5. Valoración de Controles'!P38))</f>
        <v/>
      </c>
      <c r="AC38" s="31" t="str">
        <f>IF($H$36="","",
IF(OR($H$36="Corrupción",$H$36="Corrupción - LA/FT/FPADM",$H$36="Corrupción - LA/FT/FPADM",$H$36="Corrupción en Trámites, OPAs y Consultas de Acceso a la Información Pública"),"No Aplica",'5. Valoración de Controles'!Q38))</f>
        <v/>
      </c>
      <c r="AD38" s="31" t="str">
        <f>IF($H$36="","",
IF(OR($H$36="Corrupción",$H$36="Corrupción - LA/FT/FPADM",$H$36="Corrupción - LA/FT/FPADM",$H$36="Corrupción en Trámites, OPAs y Consultas de Acceso a la Información Pública"),"No Aplica",'5. Valoración de Controles'!R38))</f>
        <v/>
      </c>
      <c r="AE38" s="31" t="str">
        <f>IF($H$36="","",
IF(OR($H$36="Corrupción",$H$36="Corrupción - LA/FT/FPADM",$H$36="Corrupción - LA/FT/FPADM",$H$36="Corrupción en Trámites, OPAs y Consultas de Acceso a la Información Pública"),"No Aplica",'5. Valoración de Controles'!S38))</f>
        <v/>
      </c>
      <c r="AF38" s="31" t="str">
        <f>IF($H$36="","",
IF(OR($H$36="Corrupción",$H$36="Corrupción - LA/FT/FPADM",$H$36="Corrupción - LA/FT/FPADM",$H$36="Corrupción en Trámites, OPAs y Consultas de Acceso a la Información Pública"),"No Aplica",'5. Valoración de Controles'!T38))</f>
        <v/>
      </c>
      <c r="AG38" s="31" t="str">
        <f>IF($H$36="","",
IF(OR($H$36="Corrupción",$H$36="Corrupción - LA/FT/FPADM",$H$36="Corrupción - LA/FT/FPADM",$H$36="Corrupción en Trámites, OPAs y Consultas de Acceso a la Información Pública"),"No Aplica",'5. Valoración de Controles'!U38))</f>
        <v/>
      </c>
      <c r="AH38" s="108"/>
      <c r="AI38" s="197"/>
      <c r="AJ38" s="108"/>
      <c r="AK38" s="197"/>
      <c r="AL38" s="110"/>
      <c r="AM38" s="198"/>
      <c r="AN38" s="113"/>
      <c r="AO38" s="72"/>
      <c r="AP38" s="114"/>
      <c r="AQ38" s="113"/>
      <c r="AR38" s="114"/>
    </row>
    <row r="39" spans="1:73" ht="31.5" customHeight="1" x14ac:dyDescent="0.45">
      <c r="A39" s="142">
        <v>11</v>
      </c>
      <c r="B39" s="113" t="str">
        <f>'2. Identificación del Riesgo'!B39:B41</f>
        <v/>
      </c>
      <c r="C39" s="113" t="str">
        <f>IF('2. Identificación del Riesgo'!C39:C41="","",'2. Identificación del Riesgo'!C39:C41)</f>
        <v/>
      </c>
      <c r="D39" s="113" t="str">
        <f>IF('2. Identificación del Riesgo'!D39:D41="","",'2. Identificación del Riesgo'!D39:D41)</f>
        <v/>
      </c>
      <c r="E39" s="113" t="str">
        <f>IF('2. Identificación del Riesgo'!E39:E41="","",'2. Identificación del Riesgo'!E39:E41)</f>
        <v/>
      </c>
      <c r="F39" s="113" t="str">
        <f>IF('2. Identificación del Riesgo'!F39:F41="","",'2. Identificación del Riesgo'!F39:F41)</f>
        <v/>
      </c>
      <c r="G39" s="113" t="str">
        <f>IF('2. Identificación del Riesgo'!G39:G41="","",'2. Identificación del Riesgo'!G39:G41)</f>
        <v/>
      </c>
      <c r="H39" s="113" t="str">
        <f>IF('2. Identificación del Riesgo'!H39:H41="","",'2. Identificación del Riesgo'!H39:H41)</f>
        <v/>
      </c>
      <c r="I39" s="113" t="str">
        <f>IF('2. Identificación del Riesgo'!I39:I41="","",'2. Identificación del Riesgo'!I39:I41)</f>
        <v/>
      </c>
      <c r="J39" s="113" t="str">
        <f>IF('2. Identificación del Riesgo'!J39:J41="","",'2. Identificación del Riesgo'!J39:J41)</f>
        <v/>
      </c>
      <c r="K39" s="108" t="str">
        <f>'2. Identificación del Riesgo'!K39:K41</f>
        <v/>
      </c>
      <c r="L39" s="109" t="str">
        <f>'2. Identificación del Riesgo'!L39:L41</f>
        <v/>
      </c>
      <c r="M39" s="113"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8" t="str">
        <f>'2. Identificación del Riesgo'!N39:N41</f>
        <v/>
      </c>
      <c r="O39" s="109" t="str">
        <f>'2. Identificación del Riesgo'!O39:O41</f>
        <v/>
      </c>
      <c r="P39" s="110" t="str">
        <f>'2. Identificación del Riesgo'!P39:P41</f>
        <v/>
      </c>
      <c r="Q39" s="63"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63" t="str">
        <f>IF($H$39="","",
IF(OR($H$39="Corrupción",$H$39="Corrupción - LA/FT/FPADM",$H$39="Corrupción - Conflictos de Interés",$H$39="Corrupción en Trámites, OPAs y Consultas de Acceso a la Información Pública"),'6.Valoración Control Corrupción'!E39,'5. Valoración de Controles'!E39))</f>
        <v/>
      </c>
      <c r="S39" s="63" t="str">
        <f>IF($H$39="","",
IF(OR($H$39="Corrupción",$H$39="Corrupción - LA/FT/FPADM",$H$39="Corrupción - Conflictos de Interés",$H$39="Corrupción en Trámites, OPAs y Consultas de Acceso a la Información Pública"),'6.Valoración Control Corrupción'!F39,'5. Valoración de Controles'!F39))</f>
        <v/>
      </c>
      <c r="T39" s="63" t="str">
        <f>IF($H$39="","",
IF(OR($H$39="Corrupción",$H$39="Corrupción - LA/FT/FPADM",$H$39="Corrupción - Conflictos de Interés",$H$39="Corrupción en Trámites, OPAs y Consultas de Acceso a la Información Pública"),'6.Valoración Control Corrupción'!G39,'5. Valoración de Controles'!G39))</f>
        <v/>
      </c>
      <c r="U39" s="63" t="str">
        <f>IF($H$39="","",
IF(OR($H$39="Corrupción",$H$39="Corrupción - LA/FT/FPADM",$H$39="Corrupción - Conflictos de Interés",$H$39="Corrupción en Trámites, OPAs y Consultas de Acceso a la Información Pública"),'6.Valoración Control Corrupción'!H39,'5. Valoración de Controles'!H39))</f>
        <v/>
      </c>
      <c r="V39" s="63" t="str">
        <f>IF($H$39="","",
IF(OR($H$39="Corrupción",$H$39="Corrupción - LA/FT/FPADM",$H$39="Corrupción - Conflictos de Interés",$H$39="Corrupción en Trámites, OPAs y Consultas de Acceso a la Información Pública"),'6.Valoración Control Corrupción'!I39,'5. Valoración de Controles'!I39))</f>
        <v/>
      </c>
      <c r="W39" s="63" t="str">
        <f>IF($H$39="","",
IF(OR($H$39="Corrupción",$H$39="Corrupción - LA/FT/FPADM",$H$39="Corrupción - Conflictos de Interés",$H$39="Corrupción en Trámites, OPAs y Consultas de Acceso a la Información Pública"),'6.Valoración Control Corrupción'!J39,'5. Valoración de Controles'!J39))</f>
        <v/>
      </c>
      <c r="X39" s="31" t="str">
        <f>IF($H$39="","",
IF(OR($H$39="Corrupción",$H$39="Corrupción - LA/FT/FPADM",$H$39="Corrupción - LA/FT/FPADM",$H$39="Corrupción en Trámites, OPAs y Consultas de Acceso a la Información Pública"),"No Aplica",'5. Valoración de Controles'!L39))</f>
        <v/>
      </c>
      <c r="Y39" s="31" t="str">
        <f>IF($H$39="","",
IF(OR($H$39="Corrupción",$H$39="Corrupción - LA/FT/FPADM",$H$39="Corrupción - LA/FT/FPADM",$H$39="Corrupción en Trámites, OPAs y Consultas de Acceso a la Información Pública"),"No Aplica",'5. Valoración de Controles'!M39))</f>
        <v/>
      </c>
      <c r="Z39" s="31" t="str">
        <f>IF($H$39="","",
IF(OR($H$39="Corrupción",$H$39="Corrupción - LA/FT/FPADM",$H$39="Corrupción - LA/FT/FPADM",$H$39="Corrupción en Trámites, OPAs y Consultas de Acceso a la Información Pública"),"No Aplica",'5. Valoración de Controles'!N39))</f>
        <v/>
      </c>
      <c r="AA39" s="31" t="str">
        <f>IF($H$39="","",
IF(OR($H$39="Corrupción",$H$39="Corrupción - LA/FT/FPADM",$H$39="Corrupción - LA/FT/FPADM",$H$39="Corrupción en Trámites, OPAs y Consultas de Acceso a la Información Pública"),"No Aplica",'5. Valoración de Controles'!O39))</f>
        <v/>
      </c>
      <c r="AB39" s="31" t="str">
        <f>IF($H$39="","",
IF(OR($H$39="Corrupción",$H$39="Corrupción - LA/FT/FPADM",$H$39="Corrupción - LA/FT/FPADM",$H$39="Corrupción en Trámites, OPAs y Consultas de Acceso a la Información Pública"),"No Aplica",'5. Valoración de Controles'!P39))</f>
        <v/>
      </c>
      <c r="AC39" s="31" t="str">
        <f>IF($H$39="","",
IF(OR($H$39="Corrupción",$H$39="Corrupción - LA/FT/FPADM",$H$39="Corrupción - LA/FT/FPADM",$H$39="Corrupción en Trámites, OPAs y Consultas de Acceso a la Información Pública"),"No Aplica",'5. Valoración de Controles'!Q39))</f>
        <v/>
      </c>
      <c r="AD39" s="31" t="str">
        <f>IF($H$39="","",
IF(OR($H$39="Corrupción",$H$39="Corrupción - LA/FT/FPADM",$H$39="Corrupción - LA/FT/FPADM",$H$39="Corrupción en Trámites, OPAs y Consultas de Acceso a la Información Pública"),"No Aplica",'5. Valoración de Controles'!R39))</f>
        <v/>
      </c>
      <c r="AE39" s="31" t="str">
        <f>IF($H$39="","",
IF(OR($H$39="Corrupción",$H$39="Corrupción - LA/FT/FPADM",$H$39="Corrupción - LA/FT/FPADM",$H$39="Corrupción en Trámites, OPAs y Consultas de Acceso a la Información Pública"),"No Aplica",'5. Valoración de Controles'!S39))</f>
        <v/>
      </c>
      <c r="AF39" s="31" t="str">
        <f>IF($H$39="","",
IF(OR($H$39="Corrupción",$H$39="Corrupción - LA/FT/FPADM",$H$39="Corrupción - LA/FT/FPADM",$H$39="Corrupción en Trámites, OPAs y Consultas de Acceso a la Información Pública"),"No Aplica",'5. Valoración de Controles'!T39))</f>
        <v/>
      </c>
      <c r="AG39" s="31" t="str">
        <f>IF($H$39="","",
IF(OR($H$39="Corrupción",$H$39="Corrupción - LA/FT/FPADM",$H$39="Corrupción - LA/FT/FPADM",$H$39="Corrupción en Trámites, OPAs y Consultas de Acceso a la Información Pública"),"No Aplica",'5. Valoración de Controles'!U39))</f>
        <v/>
      </c>
      <c r="AH39" s="108"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9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8"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9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10" t="str">
        <f t="shared" ref="AL39" si="25">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98"/>
      <c r="AN39" s="113" t="str">
        <f t="shared" ref="AN39" si="26">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72"/>
      <c r="AP39" s="199"/>
      <c r="AQ39" s="200" t="str">
        <f t="shared" ref="AQ39" si="27">IF(AO39="","","∑ Peso porcentual de cada acción definida")</f>
        <v/>
      </c>
      <c r="AR39" s="114"/>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ht="31.5" customHeight="1" x14ac:dyDescent="0.45">
      <c r="A40" s="142"/>
      <c r="B40" s="113"/>
      <c r="C40" s="113"/>
      <c r="D40" s="113"/>
      <c r="E40" s="113"/>
      <c r="F40" s="113"/>
      <c r="G40" s="113"/>
      <c r="H40" s="113"/>
      <c r="I40" s="113"/>
      <c r="J40" s="113"/>
      <c r="K40" s="108"/>
      <c r="L40" s="109"/>
      <c r="M40" s="113"/>
      <c r="N40" s="108"/>
      <c r="O40" s="109"/>
      <c r="P40" s="110"/>
      <c r="Q40" s="63"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63" t="str">
        <f>IF($H$39="","",
IF(OR($H$39="Corrupción",$H$39="Corrupción - LA/FT/FPADM",$H$39="Corrupción - Conflictos de Interés",$H$39="Corrupción en Trámites, OPAs y Consultas de Acceso a la Información Pública"),'6.Valoración Control Corrupción'!E40,'5. Valoración de Controles'!E40))</f>
        <v/>
      </c>
      <c r="S40" s="63" t="str">
        <f>IF($H$39="","",
IF(OR($H$39="Corrupción",$H$39="Corrupción - LA/FT/FPADM",$H$39="Corrupción - Conflictos de Interés",$H$39="Corrupción en Trámites, OPAs y Consultas de Acceso a la Información Pública"),'6.Valoración Control Corrupción'!F40,'5. Valoración de Controles'!F40))</f>
        <v/>
      </c>
      <c r="T40" s="63" t="str">
        <f>IF($H$39="","",
IF(OR($H$39="Corrupción",$H$39="Corrupción - LA/FT/FPADM",$H$39="Corrupción - Conflictos de Interés",$H$39="Corrupción en Trámites, OPAs y Consultas de Acceso a la Información Pública"),'6.Valoración Control Corrupción'!G40,'5. Valoración de Controles'!G40))</f>
        <v/>
      </c>
      <c r="U40" s="63" t="str">
        <f>IF($H$39="","",
IF(OR($H$39="Corrupción",$H$39="Corrupción - LA/FT/FPADM",$H$39="Corrupción - Conflictos de Interés",$H$39="Corrupción en Trámites, OPAs y Consultas de Acceso a la Información Pública"),'6.Valoración Control Corrupción'!H40,'5. Valoración de Controles'!H40))</f>
        <v/>
      </c>
      <c r="V40" s="63" t="str">
        <f>IF($H$39="","",
IF(OR($H$39="Corrupción",$H$39="Corrupción - LA/FT/FPADM",$H$39="Corrupción - Conflictos de Interés",$H$39="Corrupción en Trámites, OPAs y Consultas de Acceso a la Información Pública"),'6.Valoración Control Corrupción'!I40,'5. Valoración de Controles'!I40))</f>
        <v/>
      </c>
      <c r="W40" s="63" t="str">
        <f>IF($H$39="","",
IF(OR($H$39="Corrupción",$H$39="Corrupción - LA/FT/FPADM",$H$39="Corrupción - Conflictos de Interés",$H$39="Corrupción en Trámites, OPAs y Consultas de Acceso a la Información Pública"),'6.Valoración Control Corrupción'!J40,'5. Valoración de Controles'!J40))</f>
        <v/>
      </c>
      <c r="X40" s="31" t="str">
        <f>IF($H$39="","",
IF(OR($H$39="Corrupción",$H$39="Corrupción - LA/FT/FPADM",$H$39="Corrupción - LA/FT/FPADM",$H$39="Corrupción en Trámites, OPAs y Consultas de Acceso a la Información Pública"),"No Aplica",'5. Valoración de Controles'!L40))</f>
        <v/>
      </c>
      <c r="Y40" s="31" t="str">
        <f>IF($H$39="","",
IF(OR($H$39="Corrupción",$H$39="Corrupción - LA/FT/FPADM",$H$39="Corrupción - LA/FT/FPADM",$H$39="Corrupción en Trámites, OPAs y Consultas de Acceso a la Información Pública"),"No Aplica",'5. Valoración de Controles'!M40))</f>
        <v/>
      </c>
      <c r="Z40" s="31" t="str">
        <f>IF($H$39="","",
IF(OR($H$39="Corrupción",$H$39="Corrupción - LA/FT/FPADM",$H$39="Corrupción - LA/FT/FPADM",$H$39="Corrupción en Trámites, OPAs y Consultas de Acceso a la Información Pública"),"No Aplica",'5. Valoración de Controles'!N40))</f>
        <v/>
      </c>
      <c r="AA40" s="31" t="str">
        <f>IF($H$39="","",
IF(OR($H$39="Corrupción",$H$39="Corrupción - LA/FT/FPADM",$H$39="Corrupción - LA/FT/FPADM",$H$39="Corrupción en Trámites, OPAs y Consultas de Acceso a la Información Pública"),"No Aplica",'5. Valoración de Controles'!O40))</f>
        <v/>
      </c>
      <c r="AB40" s="31" t="str">
        <f>IF($H$39="","",
IF(OR($H$39="Corrupción",$H$39="Corrupción - LA/FT/FPADM",$H$39="Corrupción - LA/FT/FPADM",$H$39="Corrupción en Trámites, OPAs y Consultas de Acceso a la Información Pública"),"No Aplica",'5. Valoración de Controles'!P40))</f>
        <v/>
      </c>
      <c r="AC40" s="31" t="str">
        <f>IF($H$39="","",
IF(OR($H$39="Corrupción",$H$39="Corrupción - LA/FT/FPADM",$H$39="Corrupción - LA/FT/FPADM",$H$39="Corrupción en Trámites, OPAs y Consultas de Acceso a la Información Pública"),"No Aplica",'5. Valoración de Controles'!Q40))</f>
        <v/>
      </c>
      <c r="AD40" s="31" t="str">
        <f>IF($H$39="","",
IF(OR($H$39="Corrupción",$H$39="Corrupción - LA/FT/FPADM",$H$39="Corrupción - LA/FT/FPADM",$H$39="Corrupción en Trámites, OPAs y Consultas de Acceso a la Información Pública"),"No Aplica",'5. Valoración de Controles'!R40))</f>
        <v/>
      </c>
      <c r="AE40" s="31" t="str">
        <f>IF($H$39="","",
IF(OR($H$39="Corrupción",$H$39="Corrupción - LA/FT/FPADM",$H$39="Corrupción - LA/FT/FPADM",$H$39="Corrupción en Trámites, OPAs y Consultas de Acceso a la Información Pública"),"No Aplica",'5. Valoración de Controles'!S40))</f>
        <v/>
      </c>
      <c r="AF40" s="31" t="str">
        <f>IF($H$39="","",
IF(OR($H$39="Corrupción",$H$39="Corrupción - LA/FT/FPADM",$H$39="Corrupción - LA/FT/FPADM",$H$39="Corrupción en Trámites, OPAs y Consultas de Acceso a la Información Pública"),"No Aplica",'5. Valoración de Controles'!T40))</f>
        <v/>
      </c>
      <c r="AG40" s="31" t="str">
        <f>IF($H$39="","",
IF(OR($H$39="Corrupción",$H$39="Corrupción - LA/FT/FPADM",$H$39="Corrupción - LA/FT/FPADM",$H$39="Corrupción en Trámites, OPAs y Consultas de Acceso a la Información Pública"),"No Aplica",'5. Valoración de Controles'!U40))</f>
        <v/>
      </c>
      <c r="AH40" s="108"/>
      <c r="AI40" s="197"/>
      <c r="AJ40" s="108"/>
      <c r="AK40" s="197"/>
      <c r="AL40" s="110"/>
      <c r="AM40" s="198"/>
      <c r="AN40" s="113"/>
      <c r="AO40" s="72"/>
      <c r="AP40" s="114"/>
      <c r="AQ40" s="113"/>
      <c r="AR40" s="114"/>
    </row>
    <row r="41" spans="1:73" ht="31.5" customHeight="1" x14ac:dyDescent="0.45">
      <c r="A41" s="142"/>
      <c r="B41" s="113"/>
      <c r="C41" s="113"/>
      <c r="D41" s="113"/>
      <c r="E41" s="113"/>
      <c r="F41" s="113"/>
      <c r="G41" s="113"/>
      <c r="H41" s="113"/>
      <c r="I41" s="113"/>
      <c r="J41" s="113"/>
      <c r="K41" s="108"/>
      <c r="L41" s="109"/>
      <c r="M41" s="113"/>
      <c r="N41" s="108"/>
      <c r="O41" s="109"/>
      <c r="P41" s="110"/>
      <c r="Q41" s="63"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63" t="str">
        <f>IF($H$39="","",
IF(OR($H$39="Corrupción",$H$39="Corrupción - LA/FT/FPADM",$H$39="Corrupción - Conflictos de Interés",$H$39="Corrupción en Trámites, OPAs y Consultas de Acceso a la Información Pública"),'6.Valoración Control Corrupción'!E41,'5. Valoración de Controles'!E41))</f>
        <v/>
      </c>
      <c r="S41" s="63" t="str">
        <f>IF($H$39="","",
IF(OR($H$39="Corrupción",$H$39="Corrupción - LA/FT/FPADM",$H$39="Corrupción - Conflictos de Interés",$H$39="Corrupción en Trámites, OPAs y Consultas de Acceso a la Información Pública"),'6.Valoración Control Corrupción'!F41,'5. Valoración de Controles'!F41))</f>
        <v/>
      </c>
      <c r="T41" s="63" t="str">
        <f>IF($H$39="","",
IF(OR($H$39="Corrupción",$H$39="Corrupción - LA/FT/FPADM",$H$39="Corrupción - Conflictos de Interés",$H$39="Corrupción en Trámites, OPAs y Consultas de Acceso a la Información Pública"),'6.Valoración Control Corrupción'!G41,'5. Valoración de Controles'!G41))</f>
        <v/>
      </c>
      <c r="U41" s="63" t="str">
        <f>IF($H$39="","",
IF(OR($H$39="Corrupción",$H$39="Corrupción - LA/FT/FPADM",$H$39="Corrupción - Conflictos de Interés",$H$39="Corrupción en Trámites, OPAs y Consultas de Acceso a la Información Pública"),'6.Valoración Control Corrupción'!H41,'5. Valoración de Controles'!H41))</f>
        <v/>
      </c>
      <c r="V41" s="63" t="str">
        <f>IF($H$39="","",
IF(OR($H$39="Corrupción",$H$39="Corrupción - LA/FT/FPADM",$H$39="Corrupción - Conflictos de Interés",$H$39="Corrupción en Trámites, OPAs y Consultas de Acceso a la Información Pública"),'6.Valoración Control Corrupción'!I41,'5. Valoración de Controles'!I41))</f>
        <v/>
      </c>
      <c r="W41" s="63" t="str">
        <f>IF($H$39="","",
IF(OR($H$39="Corrupción",$H$39="Corrupción - LA/FT/FPADM",$H$39="Corrupción - Conflictos de Interés",$H$39="Corrupción en Trámites, OPAs y Consultas de Acceso a la Información Pública"),'6.Valoración Control Corrupción'!J41,'5. Valoración de Controles'!J41))</f>
        <v/>
      </c>
      <c r="X41" s="31" t="str">
        <f>IF($H$39="","",
IF(OR($H$39="Corrupción",$H$39="Corrupción - LA/FT/FPADM",$H$39="Corrupción - LA/FT/FPADM",$H$39="Corrupción en Trámites, OPAs y Consultas de Acceso a la Información Pública"),"No Aplica",'5. Valoración de Controles'!L41))</f>
        <v/>
      </c>
      <c r="Y41" s="31" t="str">
        <f>IF($H$39="","",
IF(OR($H$39="Corrupción",$H$39="Corrupción - LA/FT/FPADM",$H$39="Corrupción - LA/FT/FPADM",$H$39="Corrupción en Trámites, OPAs y Consultas de Acceso a la Información Pública"),"No Aplica",'5. Valoración de Controles'!M41))</f>
        <v/>
      </c>
      <c r="Z41" s="31" t="str">
        <f>IF($H$39="","",
IF(OR($H$39="Corrupción",$H$39="Corrupción - LA/FT/FPADM",$H$39="Corrupción - LA/FT/FPADM",$H$39="Corrupción en Trámites, OPAs y Consultas de Acceso a la Información Pública"),"No Aplica",'5. Valoración de Controles'!N41))</f>
        <v/>
      </c>
      <c r="AA41" s="31" t="str">
        <f>IF($H$39="","",
IF(OR($H$39="Corrupción",$H$39="Corrupción - LA/FT/FPADM",$H$39="Corrupción - LA/FT/FPADM",$H$39="Corrupción en Trámites, OPAs y Consultas de Acceso a la Información Pública"),"No Aplica",'5. Valoración de Controles'!O41))</f>
        <v/>
      </c>
      <c r="AB41" s="31" t="str">
        <f>IF($H$39="","",
IF(OR($H$39="Corrupción",$H$39="Corrupción - LA/FT/FPADM",$H$39="Corrupción - LA/FT/FPADM",$H$39="Corrupción en Trámites, OPAs y Consultas de Acceso a la Información Pública"),"No Aplica",'5. Valoración de Controles'!P41))</f>
        <v/>
      </c>
      <c r="AC41" s="31" t="str">
        <f>IF($H$39="","",
IF(OR($H$39="Corrupción",$H$39="Corrupción - LA/FT/FPADM",$H$39="Corrupción - LA/FT/FPADM",$H$39="Corrupción en Trámites, OPAs y Consultas de Acceso a la Información Pública"),"No Aplica",'5. Valoración de Controles'!Q41))</f>
        <v/>
      </c>
      <c r="AD41" s="31" t="str">
        <f>IF($H$39="","",
IF(OR($H$39="Corrupción",$H$39="Corrupción - LA/FT/FPADM",$H$39="Corrupción - LA/FT/FPADM",$H$39="Corrupción en Trámites, OPAs y Consultas de Acceso a la Información Pública"),"No Aplica",'5. Valoración de Controles'!R41))</f>
        <v/>
      </c>
      <c r="AE41" s="31" t="str">
        <f>IF($H$39="","",
IF(OR($H$39="Corrupción",$H$39="Corrupción - LA/FT/FPADM",$H$39="Corrupción - LA/FT/FPADM",$H$39="Corrupción en Trámites, OPAs y Consultas de Acceso a la Información Pública"),"No Aplica",'5. Valoración de Controles'!S41))</f>
        <v/>
      </c>
      <c r="AF41" s="31" t="str">
        <f>IF($H$39="","",
IF(OR($H$39="Corrupción",$H$39="Corrupción - LA/FT/FPADM",$H$39="Corrupción - LA/FT/FPADM",$H$39="Corrupción en Trámites, OPAs y Consultas de Acceso a la Información Pública"),"No Aplica",'5. Valoración de Controles'!T41))</f>
        <v/>
      </c>
      <c r="AG41" s="31" t="str">
        <f>IF($H$39="","",
IF(OR($H$39="Corrupción",$H$39="Corrupción - LA/FT/FPADM",$H$39="Corrupción - LA/FT/FPADM",$H$39="Corrupción en Trámites, OPAs y Consultas de Acceso a la Información Pública"),"No Aplica",'5. Valoración de Controles'!U41))</f>
        <v/>
      </c>
      <c r="AH41" s="108"/>
      <c r="AI41" s="197"/>
      <c r="AJ41" s="108"/>
      <c r="AK41" s="197"/>
      <c r="AL41" s="110"/>
      <c r="AM41" s="198"/>
      <c r="AN41" s="113"/>
      <c r="AO41" s="72"/>
      <c r="AP41" s="114"/>
      <c r="AQ41" s="113"/>
      <c r="AR41" s="114"/>
    </row>
    <row r="42" spans="1:73" ht="31.5" customHeight="1" x14ac:dyDescent="0.45">
      <c r="A42" s="142">
        <v>12</v>
      </c>
      <c r="B42" s="113">
        <f>'2. Identificación del Riesgo'!B42:B44</f>
        <v>0</v>
      </c>
      <c r="C42" s="113" t="str">
        <f>IF('2. Identificación del Riesgo'!C42:C44="","",'2. Identificación del Riesgo'!C42:C44)</f>
        <v/>
      </c>
      <c r="D42" s="113" t="str">
        <f>IF('2. Identificación del Riesgo'!D42:D44="","",'2. Identificación del Riesgo'!D42:D44)</f>
        <v/>
      </c>
      <c r="E42" s="113" t="str">
        <f>IF('2. Identificación del Riesgo'!E42:E44="","",'2. Identificación del Riesgo'!E42:E44)</f>
        <v/>
      </c>
      <c r="F42" s="113" t="str">
        <f>IF('2. Identificación del Riesgo'!F42:F44="","",'2. Identificación del Riesgo'!F42:F44)</f>
        <v/>
      </c>
      <c r="G42" s="113" t="str">
        <f>IF('2. Identificación del Riesgo'!G42:G44="","",'2. Identificación del Riesgo'!G42:G44)</f>
        <v/>
      </c>
      <c r="H42" s="113" t="str">
        <f>IF('2. Identificación del Riesgo'!H42:H44="","",'2. Identificación del Riesgo'!H42:H44)</f>
        <v/>
      </c>
      <c r="I42" s="113" t="str">
        <f>IF('2. Identificación del Riesgo'!I42:I44="","",'2. Identificación del Riesgo'!I42:I44)</f>
        <v/>
      </c>
      <c r="J42" s="113" t="str">
        <f>IF('2. Identificación del Riesgo'!J42:J44="","",'2. Identificación del Riesgo'!J42:J44)</f>
        <v/>
      </c>
      <c r="K42" s="108" t="str">
        <f>'2. Identificación del Riesgo'!K42:K44</f>
        <v/>
      </c>
      <c r="L42" s="109" t="str">
        <f>'2. Identificación del Riesgo'!L42:L44</f>
        <v/>
      </c>
      <c r="M42" s="113"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8" t="str">
        <f>'2. Identificación del Riesgo'!N42:N44</f>
        <v/>
      </c>
      <c r="O42" s="109" t="str">
        <f>'2. Identificación del Riesgo'!O42:O44</f>
        <v/>
      </c>
      <c r="P42" s="110" t="str">
        <f>'2. Identificación del Riesgo'!P42:P44</f>
        <v/>
      </c>
      <c r="Q42" s="63"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63" t="str">
        <f>IF($H$42="","",
IF(OR($H$42="Corrupción",$H$42="Corrupción - LA/FT/FPADM",$H$42="Corrupción - Conflictos de Interés",$H$42="Corrupción en Trámites, OPAs y Consultas de Acceso a la Información Pública"),'6.Valoración Control Corrupción'!E42,'5. Valoración de Controles'!E42))</f>
        <v/>
      </c>
      <c r="S42" s="63" t="str">
        <f>IF($H$42="","",
IF(OR($H$42="Corrupción",$H$42="Corrupción - LA/FT/FPADM",$H$42="Corrupción - Conflictos de Interés",$H$42="Corrupción en Trámites, OPAs y Consultas de Acceso a la Información Pública"),'6.Valoración Control Corrupción'!F42,'5. Valoración de Controles'!F42))</f>
        <v/>
      </c>
      <c r="T42" s="63" t="str">
        <f>IF($H$42="","",
IF(OR($H$42="Corrupción",$H$42="Corrupción - LA/FT/FPADM",$H$42="Corrupción - Conflictos de Interés",$H$42="Corrupción en Trámites, OPAs y Consultas de Acceso a la Información Pública"),'6.Valoración Control Corrupción'!G42,'5. Valoración de Controles'!G42))</f>
        <v/>
      </c>
      <c r="U42" s="63" t="str">
        <f>IF($H$42="","",
IF(OR($H$42="Corrupción",$H$42="Corrupción - LA/FT/FPADM",$H$42="Corrupción - Conflictos de Interés",$H$42="Corrupción en Trámites, OPAs y Consultas de Acceso a la Información Pública"),'6.Valoración Control Corrupción'!H42,'5. Valoración de Controles'!H42))</f>
        <v/>
      </c>
      <c r="V42" s="63" t="str">
        <f>IF($H$42="","",
IF(OR($H$42="Corrupción",$H$42="Corrupción - LA/FT/FPADM",$H$42="Corrupción - Conflictos de Interés",$H$42="Corrupción en Trámites, OPAs y Consultas de Acceso a la Información Pública"),'6.Valoración Control Corrupción'!I42,'5. Valoración de Controles'!I42))</f>
        <v/>
      </c>
      <c r="W42" s="63" t="str">
        <f>IF($H$42="","",
IF(OR($H$42="Corrupción",$H$42="Corrupción - LA/FT/FPADM",$H$42="Corrupción - Conflictos de Interés",$H$42="Corrupción en Trámites, OPAs y Consultas de Acceso a la Información Pública"),'6.Valoración Control Corrupción'!J42,'5. Valoración de Controles'!J42))</f>
        <v/>
      </c>
      <c r="X42" s="31" t="str">
        <f>IF($H$42="","",
IF(OR($H$42="Corrupción",$H$42="Corrupción - LA/FT/FPADM",$H$42="Corrupción - LA/FT/FPADM",$H$42="Corrupción en Trámites, OPAs y Consultas de Acceso a la Información Pública"),"No Aplica",'5. Valoración de Controles'!L42))</f>
        <v/>
      </c>
      <c r="Y42" s="31" t="str">
        <f>IF($H$42="","",
IF(OR($H$42="Corrupción",$H$42="Corrupción - LA/FT/FPADM",$H$42="Corrupción - LA/FT/FPADM",$H$42="Corrupción en Trámites, OPAs y Consultas de Acceso a la Información Pública"),"No Aplica",'5. Valoración de Controles'!M42))</f>
        <v/>
      </c>
      <c r="Z42" s="31" t="str">
        <f>IF($H$42="","",
IF(OR($H$42="Corrupción",$H$42="Corrupción - LA/FT/FPADM",$H$42="Corrupción - LA/FT/FPADM",$H$42="Corrupción en Trámites, OPAs y Consultas de Acceso a la Información Pública"),"No Aplica",'5. Valoración de Controles'!N42))</f>
        <v/>
      </c>
      <c r="AA42" s="31" t="str">
        <f>IF($H$42="","",
IF(OR($H$42="Corrupción",$H$42="Corrupción - LA/FT/FPADM",$H$42="Corrupción - LA/FT/FPADM",$H$42="Corrupción en Trámites, OPAs y Consultas de Acceso a la Información Pública"),"No Aplica",'5. Valoración de Controles'!O42))</f>
        <v/>
      </c>
      <c r="AB42" s="31" t="str">
        <f>IF($H$42="","",
IF(OR($H$42="Corrupción",$H$42="Corrupción - LA/FT/FPADM",$H$42="Corrupción - LA/FT/FPADM",$H$42="Corrupción en Trámites, OPAs y Consultas de Acceso a la Información Pública"),"No Aplica",'5. Valoración de Controles'!P42))</f>
        <v/>
      </c>
      <c r="AC42" s="31" t="str">
        <f>IF($H$42="","",
IF(OR($H$42="Corrupción",$H$42="Corrupción - LA/FT/FPADM",$H$42="Corrupción - LA/FT/FPADM",$H$42="Corrupción en Trámites, OPAs y Consultas de Acceso a la Información Pública"),"No Aplica",'5. Valoración de Controles'!Q42))</f>
        <v/>
      </c>
      <c r="AD42" s="31" t="str">
        <f>IF($H$42="","",
IF(OR($H$42="Corrupción",$H$42="Corrupción - LA/FT/FPADM",$H$42="Corrupción - LA/FT/FPADM",$H$42="Corrupción en Trámites, OPAs y Consultas de Acceso a la Información Pública"),"No Aplica",'5. Valoración de Controles'!R42))</f>
        <v/>
      </c>
      <c r="AE42" s="31" t="str">
        <f>IF($H$42="","",
IF(OR($H$42="Corrupción",$H$42="Corrupción - LA/FT/FPADM",$H$42="Corrupción - LA/FT/FPADM",$H$42="Corrupción en Trámites, OPAs y Consultas de Acceso a la Información Pública"),"No Aplica",'5. Valoración de Controles'!S42))</f>
        <v/>
      </c>
      <c r="AF42" s="31" t="str">
        <f>IF($H$42="","",
IF(OR($H$42="Corrupción",$H$42="Corrupción - LA/FT/FPADM",$H$42="Corrupción - LA/FT/FPADM",$H$42="Corrupción en Trámites, OPAs y Consultas de Acceso a la Información Pública"),"No Aplica",'5. Valoración de Controles'!T42))</f>
        <v/>
      </c>
      <c r="AG42" s="31" t="str">
        <f>IF($H$42="","",
IF(OR($H$42="Corrupción",$H$42="Corrupción - LA/FT/FPADM",$H$42="Corrupción - LA/FT/FPADM",$H$42="Corrupción en Trámites, OPAs y Consultas de Acceso a la Información Pública"),"No Aplica",'5. Valoración de Controles'!U42))</f>
        <v/>
      </c>
      <c r="AH42" s="108"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9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8"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9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10" t="str">
        <f t="shared" ref="AL42" si="28">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98"/>
      <c r="AN42" s="113" t="str">
        <f t="shared" ref="AN42" si="29">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72"/>
      <c r="AP42" s="199"/>
      <c r="AQ42" s="200" t="str">
        <f t="shared" ref="AQ42" si="30">IF(AO42="","","∑ Peso porcentual de cada acción definida")</f>
        <v/>
      </c>
      <c r="AR42" s="114"/>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ht="31.5" customHeight="1" x14ac:dyDescent="0.45">
      <c r="A43" s="142"/>
      <c r="B43" s="113"/>
      <c r="C43" s="113"/>
      <c r="D43" s="113"/>
      <c r="E43" s="113"/>
      <c r="F43" s="113"/>
      <c r="G43" s="113"/>
      <c r="H43" s="113"/>
      <c r="I43" s="113"/>
      <c r="J43" s="113"/>
      <c r="K43" s="108"/>
      <c r="L43" s="109"/>
      <c r="M43" s="113"/>
      <c r="N43" s="108"/>
      <c r="O43" s="109"/>
      <c r="P43" s="110"/>
      <c r="Q43" s="63"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63" t="str">
        <f>IF($H$42="","",
IF(OR($H$42="Corrupción",$H$42="Corrupción - LA/FT/FPADM",$H$42="Corrupción - Conflictos de Interés",$H$42="Corrupción en Trámites, OPAs y Consultas de Acceso a la Información Pública"),'6.Valoración Control Corrupción'!E43,'5. Valoración de Controles'!E43))</f>
        <v/>
      </c>
      <c r="S43" s="63" t="str">
        <f>IF($H$42="","",
IF(OR($H$42="Corrupción",$H$42="Corrupción - LA/FT/FPADM",$H$42="Corrupción - Conflictos de Interés",$H$42="Corrupción en Trámites, OPAs y Consultas de Acceso a la Información Pública"),'6.Valoración Control Corrupción'!F43,'5. Valoración de Controles'!F43))</f>
        <v/>
      </c>
      <c r="T43" s="63" t="str">
        <f>IF($H$42="","",
IF(OR($H$42="Corrupción",$H$42="Corrupción - LA/FT/FPADM",$H$42="Corrupción - Conflictos de Interés",$H$42="Corrupción en Trámites, OPAs y Consultas de Acceso a la Información Pública"),'6.Valoración Control Corrupción'!G43,'5. Valoración de Controles'!G43))</f>
        <v/>
      </c>
      <c r="U43" s="63" t="str">
        <f>IF($H$42="","",
IF(OR($H$42="Corrupción",$H$42="Corrupción - LA/FT/FPADM",$H$42="Corrupción - Conflictos de Interés",$H$42="Corrupción en Trámites, OPAs y Consultas de Acceso a la Información Pública"),'6.Valoración Control Corrupción'!H43,'5. Valoración de Controles'!H43))</f>
        <v/>
      </c>
      <c r="V43" s="63" t="str">
        <f>IF($H$42="","",
IF(OR($H$42="Corrupción",$H$42="Corrupción - LA/FT/FPADM",$H$42="Corrupción - Conflictos de Interés",$H$42="Corrupción en Trámites, OPAs y Consultas de Acceso a la Información Pública"),'6.Valoración Control Corrupción'!I43,'5. Valoración de Controles'!I43))</f>
        <v/>
      </c>
      <c r="W43" s="63" t="str">
        <f>IF($H$42="","",
IF(OR($H$42="Corrupción",$H$42="Corrupción - LA/FT/FPADM",$H$42="Corrupción - Conflictos de Interés",$H$42="Corrupción en Trámites, OPAs y Consultas de Acceso a la Información Pública"),'6.Valoración Control Corrupción'!J43,'5. Valoración de Controles'!J43))</f>
        <v/>
      </c>
      <c r="X43" s="31" t="str">
        <f>IF($H$42="","",
IF(OR($H$42="Corrupción",$H$42="Corrupción - LA/FT/FPADM",$H$42="Corrupción - LA/FT/FPADM",$H$42="Corrupción en Trámites, OPAs y Consultas de Acceso a la Información Pública"),"No Aplica",'5. Valoración de Controles'!L43))</f>
        <v/>
      </c>
      <c r="Y43" s="31" t="str">
        <f>IF($H$42="","",
IF(OR($H$42="Corrupción",$H$42="Corrupción - LA/FT/FPADM",$H$42="Corrupción - LA/FT/FPADM",$H$42="Corrupción en Trámites, OPAs y Consultas de Acceso a la Información Pública"),"No Aplica",'5. Valoración de Controles'!M43))</f>
        <v/>
      </c>
      <c r="Z43" s="31" t="str">
        <f>IF($H$42="","",
IF(OR($H$42="Corrupción",$H$42="Corrupción - LA/FT/FPADM",$H$42="Corrupción - LA/FT/FPADM",$H$42="Corrupción en Trámites, OPAs y Consultas de Acceso a la Información Pública"),"No Aplica",'5. Valoración de Controles'!N43))</f>
        <v/>
      </c>
      <c r="AA43" s="31" t="str">
        <f>IF($H$42="","",
IF(OR($H$42="Corrupción",$H$42="Corrupción - LA/FT/FPADM",$H$42="Corrupción - LA/FT/FPADM",$H$42="Corrupción en Trámites, OPAs y Consultas de Acceso a la Información Pública"),"No Aplica",'5. Valoración de Controles'!O43))</f>
        <v/>
      </c>
      <c r="AB43" s="31" t="str">
        <f>IF($H$42="","",
IF(OR($H$42="Corrupción",$H$42="Corrupción - LA/FT/FPADM",$H$42="Corrupción - LA/FT/FPADM",$H$42="Corrupción en Trámites, OPAs y Consultas de Acceso a la Información Pública"),"No Aplica",'5. Valoración de Controles'!P43))</f>
        <v/>
      </c>
      <c r="AC43" s="31" t="str">
        <f>IF($H$42="","",
IF(OR($H$42="Corrupción",$H$42="Corrupción - LA/FT/FPADM",$H$42="Corrupción - LA/FT/FPADM",$H$42="Corrupción en Trámites, OPAs y Consultas de Acceso a la Información Pública"),"No Aplica",'5. Valoración de Controles'!Q43))</f>
        <v/>
      </c>
      <c r="AD43" s="31" t="str">
        <f>IF($H$42="","",
IF(OR($H$42="Corrupción",$H$42="Corrupción - LA/FT/FPADM",$H$42="Corrupción - LA/FT/FPADM",$H$42="Corrupción en Trámites, OPAs y Consultas de Acceso a la Información Pública"),"No Aplica",'5. Valoración de Controles'!R43))</f>
        <v/>
      </c>
      <c r="AE43" s="31" t="str">
        <f>IF($H$42="","",
IF(OR($H$42="Corrupción",$H$42="Corrupción - LA/FT/FPADM",$H$42="Corrupción - LA/FT/FPADM",$H$42="Corrupción en Trámites, OPAs y Consultas de Acceso a la Información Pública"),"No Aplica",'5. Valoración de Controles'!S43))</f>
        <v/>
      </c>
      <c r="AF43" s="31" t="str">
        <f>IF($H$42="","",
IF(OR($H$42="Corrupción",$H$42="Corrupción - LA/FT/FPADM",$H$42="Corrupción - LA/FT/FPADM",$H$42="Corrupción en Trámites, OPAs y Consultas de Acceso a la Información Pública"),"No Aplica",'5. Valoración de Controles'!T43))</f>
        <v/>
      </c>
      <c r="AG43" s="31" t="str">
        <f>IF($H$42="","",
IF(OR($H$42="Corrupción",$H$42="Corrupción - LA/FT/FPADM",$H$42="Corrupción - LA/FT/FPADM",$H$42="Corrupción en Trámites, OPAs y Consultas de Acceso a la Información Pública"),"No Aplica",'5. Valoración de Controles'!U43))</f>
        <v/>
      </c>
      <c r="AH43" s="108"/>
      <c r="AI43" s="197"/>
      <c r="AJ43" s="108"/>
      <c r="AK43" s="197"/>
      <c r="AL43" s="110"/>
      <c r="AM43" s="198"/>
      <c r="AN43" s="113"/>
      <c r="AO43" s="72"/>
      <c r="AP43" s="114"/>
      <c r="AQ43" s="113"/>
      <c r="AR43" s="114"/>
    </row>
    <row r="44" spans="1:73" ht="31.5" customHeight="1" x14ac:dyDescent="0.45">
      <c r="A44" s="142"/>
      <c r="B44" s="113"/>
      <c r="C44" s="113"/>
      <c r="D44" s="113"/>
      <c r="E44" s="113"/>
      <c r="F44" s="113"/>
      <c r="G44" s="113"/>
      <c r="H44" s="113"/>
      <c r="I44" s="113"/>
      <c r="J44" s="113"/>
      <c r="K44" s="108"/>
      <c r="L44" s="109"/>
      <c r="M44" s="113"/>
      <c r="N44" s="108"/>
      <c r="O44" s="109"/>
      <c r="P44" s="110"/>
      <c r="Q44" s="63"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63" t="str">
        <f>IF($H$42="","",
IF(OR($H$42="Corrupción",$H$42="Corrupción - LA/FT/FPADM",$H$42="Corrupción - Conflictos de Interés",$H$42="Corrupción en Trámites, OPAs y Consultas de Acceso a la Información Pública"),'6.Valoración Control Corrupción'!E44,'5. Valoración de Controles'!E44))</f>
        <v/>
      </c>
      <c r="S44" s="63" t="str">
        <f>IF($H$42="","",
IF(OR($H$42="Corrupción",$H$42="Corrupción - LA/FT/FPADM",$H$42="Corrupción - Conflictos de Interés",$H$42="Corrupción en Trámites, OPAs y Consultas de Acceso a la Información Pública"),'6.Valoración Control Corrupción'!F44,'5. Valoración de Controles'!F44))</f>
        <v/>
      </c>
      <c r="T44" s="63" t="str">
        <f>IF($H$42="","",
IF(OR($H$42="Corrupción",$H$42="Corrupción - LA/FT/FPADM",$H$42="Corrupción - Conflictos de Interés",$H$42="Corrupción en Trámites, OPAs y Consultas de Acceso a la Información Pública"),'6.Valoración Control Corrupción'!G44,'5. Valoración de Controles'!G44))</f>
        <v/>
      </c>
      <c r="U44" s="63" t="str">
        <f>IF($H$42="","",
IF(OR($H$42="Corrupción",$H$42="Corrupción - LA/FT/FPADM",$H$42="Corrupción - Conflictos de Interés",$H$42="Corrupción en Trámites, OPAs y Consultas de Acceso a la Información Pública"),'6.Valoración Control Corrupción'!H44,'5. Valoración de Controles'!H44))</f>
        <v/>
      </c>
      <c r="V44" s="63" t="str">
        <f>IF($H$42="","",
IF(OR($H$42="Corrupción",$H$42="Corrupción - LA/FT/FPADM",$H$42="Corrupción - Conflictos de Interés",$H$42="Corrupción en Trámites, OPAs y Consultas de Acceso a la Información Pública"),'6.Valoración Control Corrupción'!I44,'5. Valoración de Controles'!I44))</f>
        <v/>
      </c>
      <c r="W44" s="63" t="str">
        <f>IF($H$42="","",
IF(OR($H$42="Corrupción",$H$42="Corrupción - LA/FT/FPADM",$H$42="Corrupción - Conflictos de Interés",$H$42="Corrupción en Trámites, OPAs y Consultas de Acceso a la Información Pública"),'6.Valoración Control Corrupción'!J44,'5. Valoración de Controles'!J44))</f>
        <v/>
      </c>
      <c r="X44" s="31" t="str">
        <f>IF($H$42="","",
IF(OR($H$42="Corrupción",$H$42="Corrupción - LA/FT/FPADM",$H$42="Corrupción - LA/FT/FPADM",$H$42="Corrupción en Trámites, OPAs y Consultas de Acceso a la Información Pública"),"No Aplica",'5. Valoración de Controles'!L44))</f>
        <v/>
      </c>
      <c r="Y44" s="31" t="str">
        <f>IF($H$42="","",
IF(OR($H$42="Corrupción",$H$42="Corrupción - LA/FT/FPADM",$H$42="Corrupción - LA/FT/FPADM",$H$42="Corrupción en Trámites, OPAs y Consultas de Acceso a la Información Pública"),"No Aplica",'5. Valoración de Controles'!M44))</f>
        <v/>
      </c>
      <c r="Z44" s="31" t="str">
        <f>IF($H$42="","",
IF(OR($H$42="Corrupción",$H$42="Corrupción - LA/FT/FPADM",$H$42="Corrupción - LA/FT/FPADM",$H$42="Corrupción en Trámites, OPAs y Consultas de Acceso a la Información Pública"),"No Aplica",'5. Valoración de Controles'!N44))</f>
        <v/>
      </c>
      <c r="AA44" s="31" t="str">
        <f>IF($H$42="","",
IF(OR($H$42="Corrupción",$H$42="Corrupción - LA/FT/FPADM",$H$42="Corrupción - LA/FT/FPADM",$H$42="Corrupción en Trámites, OPAs y Consultas de Acceso a la Información Pública"),"No Aplica",'5. Valoración de Controles'!O44))</f>
        <v/>
      </c>
      <c r="AB44" s="31" t="str">
        <f>IF($H$42="","",
IF(OR($H$42="Corrupción",$H$42="Corrupción - LA/FT/FPADM",$H$42="Corrupción - LA/FT/FPADM",$H$42="Corrupción en Trámites, OPAs y Consultas de Acceso a la Información Pública"),"No Aplica",'5. Valoración de Controles'!P44))</f>
        <v/>
      </c>
      <c r="AC44" s="31" t="str">
        <f>IF($H$42="","",
IF(OR($H$42="Corrupción",$H$42="Corrupción - LA/FT/FPADM",$H$42="Corrupción - LA/FT/FPADM",$H$42="Corrupción en Trámites, OPAs y Consultas de Acceso a la Información Pública"),"No Aplica",'5. Valoración de Controles'!Q44))</f>
        <v/>
      </c>
      <c r="AD44" s="31" t="str">
        <f>IF($H$42="","",
IF(OR($H$42="Corrupción",$H$42="Corrupción - LA/FT/FPADM",$H$42="Corrupción - LA/FT/FPADM",$H$42="Corrupción en Trámites, OPAs y Consultas de Acceso a la Información Pública"),"No Aplica",'5. Valoración de Controles'!R44))</f>
        <v/>
      </c>
      <c r="AE44" s="31" t="str">
        <f>IF($H$42="","",
IF(OR($H$42="Corrupción",$H$42="Corrupción - LA/FT/FPADM",$H$42="Corrupción - LA/FT/FPADM",$H$42="Corrupción en Trámites, OPAs y Consultas de Acceso a la Información Pública"),"No Aplica",'5. Valoración de Controles'!S44))</f>
        <v/>
      </c>
      <c r="AF44" s="31" t="str">
        <f>IF($H$42="","",
IF(OR($H$42="Corrupción",$H$42="Corrupción - LA/FT/FPADM",$H$42="Corrupción - LA/FT/FPADM",$H$42="Corrupción en Trámites, OPAs y Consultas de Acceso a la Información Pública"),"No Aplica",'5. Valoración de Controles'!T44))</f>
        <v/>
      </c>
      <c r="AG44" s="31" t="str">
        <f>IF($H$42="","",
IF(OR($H$42="Corrupción",$H$42="Corrupción - LA/FT/FPADM",$H$42="Corrupción - LA/FT/FPADM",$H$42="Corrupción en Trámites, OPAs y Consultas de Acceso a la Información Pública"),"No Aplica",'5. Valoración de Controles'!U44))</f>
        <v/>
      </c>
      <c r="AH44" s="108"/>
      <c r="AI44" s="197"/>
      <c r="AJ44" s="108"/>
      <c r="AK44" s="197"/>
      <c r="AL44" s="110"/>
      <c r="AM44" s="198"/>
      <c r="AN44" s="113"/>
      <c r="AO44" s="72"/>
      <c r="AP44" s="114"/>
      <c r="AQ44" s="113"/>
      <c r="AR44" s="114"/>
    </row>
    <row r="45" spans="1:73" ht="31.5" customHeight="1" x14ac:dyDescent="0.45">
      <c r="A45" s="142">
        <v>13</v>
      </c>
      <c r="B45" s="113">
        <f>'2. Identificación del Riesgo'!B45:B47</f>
        <v>0</v>
      </c>
      <c r="C45" s="113" t="str">
        <f>IF('2. Identificación del Riesgo'!C45:C47="","",'2. Identificación del Riesgo'!C45:C47)</f>
        <v/>
      </c>
      <c r="D45" s="113" t="str">
        <f>IF('2. Identificación del Riesgo'!D45:D47="","",'2. Identificación del Riesgo'!D45:D47)</f>
        <v/>
      </c>
      <c r="E45" s="113" t="str">
        <f>IF('2. Identificación del Riesgo'!E45:E47="","",'2. Identificación del Riesgo'!E45:E47)</f>
        <v/>
      </c>
      <c r="F45" s="113" t="str">
        <f>IF('2. Identificación del Riesgo'!F45:F47="","",'2. Identificación del Riesgo'!F45:F47)</f>
        <v/>
      </c>
      <c r="G45" s="113" t="str">
        <f>IF('2. Identificación del Riesgo'!G45:G47="","",'2. Identificación del Riesgo'!G45:G47)</f>
        <v/>
      </c>
      <c r="H45" s="113" t="str">
        <f>IF('2. Identificación del Riesgo'!H45:H47="","",'2. Identificación del Riesgo'!H45:H47)</f>
        <v/>
      </c>
      <c r="I45" s="113" t="str">
        <f>IF('2. Identificación del Riesgo'!I45:I47="","",'2. Identificación del Riesgo'!I45:I47)</f>
        <v/>
      </c>
      <c r="J45" s="113" t="str">
        <f>IF('2. Identificación del Riesgo'!J45:J47="","",'2. Identificación del Riesgo'!J45:J47)</f>
        <v/>
      </c>
      <c r="K45" s="108" t="str">
        <f>'2. Identificación del Riesgo'!K45:K47</f>
        <v/>
      </c>
      <c r="L45" s="109" t="str">
        <f>'2. Identificación del Riesgo'!L45:L47</f>
        <v/>
      </c>
      <c r="M45" s="113"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8" t="str">
        <f>'2. Identificación del Riesgo'!N45:N47</f>
        <v/>
      </c>
      <c r="O45" s="109" t="str">
        <f>'2. Identificación del Riesgo'!O45:O47</f>
        <v/>
      </c>
      <c r="P45" s="110" t="str">
        <f>'2. Identificación del Riesgo'!P45:P47</f>
        <v/>
      </c>
      <c r="Q45" s="63"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63" t="str">
        <f>IF($H$45="","",
IF(OR($H$45="Corrupción",$H$45="Corrupción - LA/FT/FPADM",$H$45="Corrupción - Conflictos de Interés",$H$45="Corrupción en Trámites, OPAs y Consultas de Acceso a la Información Pública"),'6.Valoración Control Corrupción'!E45,'5. Valoración de Controles'!E45))</f>
        <v/>
      </c>
      <c r="S45" s="63" t="str">
        <f>IF($H$45="","",
IF(OR($H$45="Corrupción",$H$45="Corrupción - LA/FT/FPADM",$H$45="Corrupción - Conflictos de Interés",$H$45="Corrupción en Trámites, OPAs y Consultas de Acceso a la Información Pública"),'6.Valoración Control Corrupción'!F45,'5. Valoración de Controles'!F45))</f>
        <v/>
      </c>
      <c r="T45" s="63" t="str">
        <f>IF($H$45="","",
IF(OR($H$45="Corrupción",$H$45="Corrupción - LA/FT/FPADM",$H$45="Corrupción - Conflictos de Interés",$H$45="Corrupción en Trámites, OPAs y Consultas de Acceso a la Información Pública"),'6.Valoración Control Corrupción'!G45,'5. Valoración de Controles'!G45))</f>
        <v/>
      </c>
      <c r="U45" s="63" t="str">
        <f>IF($H$45="","",
IF(OR($H$45="Corrupción",$H$45="Corrupción - LA/FT/FPADM",$H$45="Corrupción - Conflictos de Interés",$H$45="Corrupción en Trámites, OPAs y Consultas de Acceso a la Información Pública"),'6.Valoración Control Corrupción'!H45,'5. Valoración de Controles'!H45))</f>
        <v/>
      </c>
      <c r="V45" s="63" t="str">
        <f>IF($H$45="","",
IF(OR($H$45="Corrupción",$H$45="Corrupción - LA/FT/FPADM",$H$45="Corrupción - Conflictos de Interés",$H$45="Corrupción en Trámites, OPAs y Consultas de Acceso a la Información Pública"),'6.Valoración Control Corrupción'!I45,'5. Valoración de Controles'!I45))</f>
        <v/>
      </c>
      <c r="W45" s="63" t="str">
        <f>IF($H$45="","",
IF(OR($H$45="Corrupción",$H$45="Corrupción - LA/FT/FPADM",$H$45="Corrupción - Conflictos de Interés",$H$45="Corrupción en Trámites, OPAs y Consultas de Acceso a la Información Pública"),'6.Valoración Control Corrupción'!J45,'5. Valoración de Controles'!J45))</f>
        <v/>
      </c>
      <c r="X45" s="31" t="str">
        <f>IF($H$45="","",
IF(OR($H$45="Corrupción",$H$45="Corrupción - LA/FT/FPADM",$H$45="Corrupción - LA/FT/FPADM",$H$45="Corrupción en Trámites, OPAs y Consultas de Acceso a la Información Pública"),"No Aplica",'5. Valoración de Controles'!L45))</f>
        <v/>
      </c>
      <c r="Y45" s="31" t="str">
        <f>IF($H$45="","",
IF(OR($H$45="Corrupción",$H$45="Corrupción - LA/FT/FPADM",$H$45="Corrupción - LA/FT/FPADM",$H$45="Corrupción en Trámites, OPAs y Consultas de Acceso a la Información Pública"),"No Aplica",'5. Valoración de Controles'!M45))</f>
        <v/>
      </c>
      <c r="Z45" s="31" t="str">
        <f>IF($H$45="","",
IF(OR($H$45="Corrupción",$H$45="Corrupción - LA/FT/FPADM",$H$45="Corrupción - LA/FT/FPADM",$H$45="Corrupción en Trámites, OPAs y Consultas de Acceso a la Información Pública"),"No Aplica",'5. Valoración de Controles'!N45))</f>
        <v/>
      </c>
      <c r="AA45" s="31" t="str">
        <f>IF($H$45="","",
IF(OR($H$45="Corrupción",$H$45="Corrupción - LA/FT/FPADM",$H$45="Corrupción - LA/FT/FPADM",$H$45="Corrupción en Trámites, OPAs y Consultas de Acceso a la Información Pública"),"No Aplica",'5. Valoración de Controles'!O45))</f>
        <v/>
      </c>
      <c r="AB45" s="31" t="str">
        <f>IF($H$45="","",
IF(OR($H$45="Corrupción",$H$45="Corrupción - LA/FT/FPADM",$H$45="Corrupción - LA/FT/FPADM",$H$45="Corrupción en Trámites, OPAs y Consultas de Acceso a la Información Pública"),"No Aplica",'5. Valoración de Controles'!P45))</f>
        <v/>
      </c>
      <c r="AC45" s="31" t="str">
        <f>IF($H$45="","",
IF(OR($H$45="Corrupción",$H$45="Corrupción - LA/FT/FPADM",$H$45="Corrupción - LA/FT/FPADM",$H$45="Corrupción en Trámites, OPAs y Consultas de Acceso a la Información Pública"),"No Aplica",'5. Valoración de Controles'!Q45))</f>
        <v/>
      </c>
      <c r="AD45" s="31" t="str">
        <f>IF($H$45="","",
IF(OR($H$45="Corrupción",$H$45="Corrupción - LA/FT/FPADM",$H$45="Corrupción - LA/FT/FPADM",$H$45="Corrupción en Trámites, OPAs y Consultas de Acceso a la Información Pública"),"No Aplica",'5. Valoración de Controles'!R45))</f>
        <v/>
      </c>
      <c r="AE45" s="31" t="str">
        <f>IF($H$45="","",
IF(OR($H$45="Corrupción",$H$45="Corrupción - LA/FT/FPADM",$H$45="Corrupción - LA/FT/FPADM",$H$45="Corrupción en Trámites, OPAs y Consultas de Acceso a la Información Pública"),"No Aplica",'5. Valoración de Controles'!S45))</f>
        <v/>
      </c>
      <c r="AF45" s="31" t="str">
        <f>IF($H$45="","",
IF(OR($H$45="Corrupción",$H$45="Corrupción - LA/FT/FPADM",$H$45="Corrupción - LA/FT/FPADM",$H$45="Corrupción en Trámites, OPAs y Consultas de Acceso a la Información Pública"),"No Aplica",'5. Valoración de Controles'!T45))</f>
        <v/>
      </c>
      <c r="AG45" s="31" t="str">
        <f>IF($H$45="","",
IF(OR($H$45="Corrupción",$H$45="Corrupción - LA/FT/FPADM",$H$45="Corrupción - LA/FT/FPADM",$H$45="Corrupción en Trámites, OPAs y Consultas de Acceso a la Información Pública"),"No Aplica",'5. Valoración de Controles'!U45))</f>
        <v/>
      </c>
      <c r="AH45" s="108"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9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8"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9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10" t="str">
        <f t="shared" ref="AL45" si="31">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98"/>
      <c r="AN45" s="113" t="str">
        <f t="shared" ref="AN45" si="32">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72"/>
      <c r="AP45" s="199"/>
      <c r="AQ45" s="200" t="str">
        <f t="shared" ref="AQ45" si="33">IF(AO45="","","∑ Peso porcentual de cada acción definida")</f>
        <v/>
      </c>
      <c r="AR45" s="114"/>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ht="31.5" customHeight="1" x14ac:dyDescent="0.45">
      <c r="A46" s="142"/>
      <c r="B46" s="113"/>
      <c r="C46" s="113"/>
      <c r="D46" s="113"/>
      <c r="E46" s="113"/>
      <c r="F46" s="113"/>
      <c r="G46" s="113"/>
      <c r="H46" s="113"/>
      <c r="I46" s="113"/>
      <c r="J46" s="113"/>
      <c r="K46" s="108"/>
      <c r="L46" s="109"/>
      <c r="M46" s="113"/>
      <c r="N46" s="108"/>
      <c r="O46" s="109"/>
      <c r="P46" s="110"/>
      <c r="Q46" s="63"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63" t="str">
        <f>IF($H$45="","",
IF(OR($H$45="Corrupción",$H$45="Corrupción - LA/FT/FPADM",$H$45="Corrupción - Conflictos de Interés",$H$45="Corrupción en Trámites, OPAs y Consultas de Acceso a la Información Pública"),'6.Valoración Control Corrupción'!E46,'5. Valoración de Controles'!E46))</f>
        <v/>
      </c>
      <c r="S46" s="63" t="str">
        <f>IF($H$45="","",
IF(OR($H$45="Corrupción",$H$45="Corrupción - LA/FT/FPADM",$H$45="Corrupción - Conflictos de Interés",$H$45="Corrupción en Trámites, OPAs y Consultas de Acceso a la Información Pública"),'6.Valoración Control Corrupción'!F46,'5. Valoración de Controles'!F46))</f>
        <v/>
      </c>
      <c r="T46" s="63" t="str">
        <f>IF($H$45="","",
IF(OR($H$45="Corrupción",$H$45="Corrupción - LA/FT/FPADM",$H$45="Corrupción - Conflictos de Interés",$H$45="Corrupción en Trámites, OPAs y Consultas de Acceso a la Información Pública"),'6.Valoración Control Corrupción'!G46,'5. Valoración de Controles'!G46))</f>
        <v/>
      </c>
      <c r="U46" s="63" t="str">
        <f>IF($H$45="","",
IF(OR($H$45="Corrupción",$H$45="Corrupción - LA/FT/FPADM",$H$45="Corrupción - Conflictos de Interés",$H$45="Corrupción en Trámites, OPAs y Consultas de Acceso a la Información Pública"),'6.Valoración Control Corrupción'!H46,'5. Valoración de Controles'!H46))</f>
        <v/>
      </c>
      <c r="V46" s="63" t="str">
        <f>IF($H$45="","",
IF(OR($H$45="Corrupción",$H$45="Corrupción - LA/FT/FPADM",$H$45="Corrupción - Conflictos de Interés",$H$45="Corrupción en Trámites, OPAs y Consultas de Acceso a la Información Pública"),'6.Valoración Control Corrupción'!I46,'5. Valoración de Controles'!I46))</f>
        <v/>
      </c>
      <c r="W46" s="63" t="str">
        <f>IF($H$45="","",
IF(OR($H$45="Corrupción",$H$45="Corrupción - LA/FT/FPADM",$H$45="Corrupción - Conflictos de Interés",$H$45="Corrupción en Trámites, OPAs y Consultas de Acceso a la Información Pública"),'6.Valoración Control Corrupción'!J46,'5. Valoración de Controles'!J46))</f>
        <v/>
      </c>
      <c r="X46" s="31" t="str">
        <f>IF($H$45="","",
IF(OR($H$45="Corrupción",$H$45="Corrupción - LA/FT/FPADM",$H$45="Corrupción - LA/FT/FPADM",$H$45="Corrupción en Trámites, OPAs y Consultas de Acceso a la Información Pública"),"No Aplica",'5. Valoración de Controles'!L46))</f>
        <v/>
      </c>
      <c r="Y46" s="31" t="str">
        <f>IF($H$45="","",
IF(OR($H$45="Corrupción",$H$45="Corrupción - LA/FT/FPADM",$H$45="Corrupción - LA/FT/FPADM",$H$45="Corrupción en Trámites, OPAs y Consultas de Acceso a la Información Pública"),"No Aplica",'5. Valoración de Controles'!M46))</f>
        <v/>
      </c>
      <c r="Z46" s="31" t="str">
        <f>IF($H$45="","",
IF(OR($H$45="Corrupción",$H$45="Corrupción - LA/FT/FPADM",$H$45="Corrupción - LA/FT/FPADM",$H$45="Corrupción en Trámites, OPAs y Consultas de Acceso a la Información Pública"),"No Aplica",'5. Valoración de Controles'!N46))</f>
        <v/>
      </c>
      <c r="AA46" s="31" t="str">
        <f>IF($H$45="","",
IF(OR($H$45="Corrupción",$H$45="Corrupción - LA/FT/FPADM",$H$45="Corrupción - LA/FT/FPADM",$H$45="Corrupción en Trámites, OPAs y Consultas de Acceso a la Información Pública"),"No Aplica",'5. Valoración de Controles'!O46))</f>
        <v/>
      </c>
      <c r="AB46" s="31" t="str">
        <f>IF($H$45="","",
IF(OR($H$45="Corrupción",$H$45="Corrupción - LA/FT/FPADM",$H$45="Corrupción - LA/FT/FPADM",$H$45="Corrupción en Trámites, OPAs y Consultas de Acceso a la Información Pública"),"No Aplica",'5. Valoración de Controles'!P46))</f>
        <v/>
      </c>
      <c r="AC46" s="31" t="str">
        <f>IF($H$45="","",
IF(OR($H$45="Corrupción",$H$45="Corrupción - LA/FT/FPADM",$H$45="Corrupción - LA/FT/FPADM",$H$45="Corrupción en Trámites, OPAs y Consultas de Acceso a la Información Pública"),"No Aplica",'5. Valoración de Controles'!Q46))</f>
        <v/>
      </c>
      <c r="AD46" s="31" t="str">
        <f>IF($H$45="","",
IF(OR($H$45="Corrupción",$H$45="Corrupción - LA/FT/FPADM",$H$45="Corrupción - LA/FT/FPADM",$H$45="Corrupción en Trámites, OPAs y Consultas de Acceso a la Información Pública"),"No Aplica",'5. Valoración de Controles'!R46))</f>
        <v/>
      </c>
      <c r="AE46" s="31" t="str">
        <f>IF($H$45="","",
IF(OR($H$45="Corrupción",$H$45="Corrupción - LA/FT/FPADM",$H$45="Corrupción - LA/FT/FPADM",$H$45="Corrupción en Trámites, OPAs y Consultas de Acceso a la Información Pública"),"No Aplica",'5. Valoración de Controles'!S46))</f>
        <v/>
      </c>
      <c r="AF46" s="31" t="str">
        <f>IF($H$45="","",
IF(OR($H$45="Corrupción",$H$45="Corrupción - LA/FT/FPADM",$H$45="Corrupción - LA/FT/FPADM",$H$45="Corrupción en Trámites, OPAs y Consultas de Acceso a la Información Pública"),"No Aplica",'5. Valoración de Controles'!T46))</f>
        <v/>
      </c>
      <c r="AG46" s="31" t="str">
        <f>IF($H$45="","",
IF(OR($H$45="Corrupción",$H$45="Corrupción - LA/FT/FPADM",$H$45="Corrupción - LA/FT/FPADM",$H$45="Corrupción en Trámites, OPAs y Consultas de Acceso a la Información Pública"),"No Aplica",'5. Valoración de Controles'!U46))</f>
        <v/>
      </c>
      <c r="AH46" s="108"/>
      <c r="AI46" s="197"/>
      <c r="AJ46" s="108"/>
      <c r="AK46" s="197"/>
      <c r="AL46" s="110"/>
      <c r="AM46" s="198"/>
      <c r="AN46" s="113"/>
      <c r="AO46" s="72"/>
      <c r="AP46" s="114"/>
      <c r="AQ46" s="113"/>
      <c r="AR46" s="114"/>
    </row>
    <row r="47" spans="1:73" ht="31.5" customHeight="1" x14ac:dyDescent="0.45">
      <c r="A47" s="142"/>
      <c r="B47" s="113"/>
      <c r="C47" s="113"/>
      <c r="D47" s="113"/>
      <c r="E47" s="113"/>
      <c r="F47" s="113"/>
      <c r="G47" s="113"/>
      <c r="H47" s="113"/>
      <c r="I47" s="113"/>
      <c r="J47" s="113"/>
      <c r="K47" s="108"/>
      <c r="L47" s="109"/>
      <c r="M47" s="113"/>
      <c r="N47" s="108"/>
      <c r="O47" s="109"/>
      <c r="P47" s="110"/>
      <c r="Q47" s="63"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63" t="str">
        <f>IF($H$45="","",
IF(OR($H$45="Corrupción",$H$45="Corrupción - LA/FT/FPADM",$H$45="Corrupción - Conflictos de Interés",$H$45="Corrupción en Trámites, OPAs y Consultas de Acceso a la Información Pública"),'6.Valoración Control Corrupción'!E47,'5. Valoración de Controles'!E47))</f>
        <v/>
      </c>
      <c r="S47" s="63" t="str">
        <f>IF($H$45="","",
IF(OR($H$45="Corrupción",$H$45="Corrupción - LA/FT/FPADM",$H$45="Corrupción - Conflictos de Interés",$H$45="Corrupción en Trámites, OPAs y Consultas de Acceso a la Información Pública"),'6.Valoración Control Corrupción'!F47,'5. Valoración de Controles'!F47))</f>
        <v/>
      </c>
      <c r="T47" s="63" t="str">
        <f>IF($H$45="","",
IF(OR($H$45="Corrupción",$H$45="Corrupción - LA/FT/FPADM",$H$45="Corrupción - Conflictos de Interés",$H$45="Corrupción en Trámites, OPAs y Consultas de Acceso a la Información Pública"),'6.Valoración Control Corrupción'!G47,'5. Valoración de Controles'!G47))</f>
        <v/>
      </c>
      <c r="U47" s="63" t="str">
        <f>IF($H$45="","",
IF(OR($H$45="Corrupción",$H$45="Corrupción - LA/FT/FPADM",$H$45="Corrupción - Conflictos de Interés",$H$45="Corrupción en Trámites, OPAs y Consultas de Acceso a la Información Pública"),'6.Valoración Control Corrupción'!H47,'5. Valoración de Controles'!H47))</f>
        <v/>
      </c>
      <c r="V47" s="63" t="str">
        <f>IF($H$45="","",
IF(OR($H$45="Corrupción",$H$45="Corrupción - LA/FT/FPADM",$H$45="Corrupción - Conflictos de Interés",$H$45="Corrupción en Trámites, OPAs y Consultas de Acceso a la Información Pública"),'6.Valoración Control Corrupción'!I47,'5. Valoración de Controles'!I47))</f>
        <v/>
      </c>
      <c r="W47" s="63" t="str">
        <f>IF($H$45="","",
IF(OR($H$45="Corrupción",$H$45="Corrupción - LA/FT/FPADM",$H$45="Corrupción - Conflictos de Interés",$H$45="Corrupción en Trámites, OPAs y Consultas de Acceso a la Información Pública"),'6.Valoración Control Corrupción'!J47,'5. Valoración de Controles'!J47))</f>
        <v/>
      </c>
      <c r="X47" s="31" t="str">
        <f>IF($H$45="","",
IF(OR($H$45="Corrupción",$H$45="Corrupción - LA/FT/FPADM",$H$45="Corrupción - LA/FT/FPADM",$H$45="Corrupción en Trámites, OPAs y Consultas de Acceso a la Información Pública"),"No Aplica",'5. Valoración de Controles'!L47))</f>
        <v/>
      </c>
      <c r="Y47" s="31" t="str">
        <f>IF($H$45="","",
IF(OR($H$45="Corrupción",$H$45="Corrupción - LA/FT/FPADM",$H$45="Corrupción - LA/FT/FPADM",$H$45="Corrupción en Trámites, OPAs y Consultas de Acceso a la Información Pública"),"No Aplica",'5. Valoración de Controles'!M47))</f>
        <v/>
      </c>
      <c r="Z47" s="31" t="str">
        <f>IF($H$45="","",
IF(OR($H$45="Corrupción",$H$45="Corrupción - LA/FT/FPADM",$H$45="Corrupción - LA/FT/FPADM",$H$45="Corrupción en Trámites, OPAs y Consultas de Acceso a la Información Pública"),"No Aplica",'5. Valoración de Controles'!N47))</f>
        <v/>
      </c>
      <c r="AA47" s="31" t="str">
        <f>IF($H$45="","",
IF(OR($H$45="Corrupción",$H$45="Corrupción - LA/FT/FPADM",$H$45="Corrupción - LA/FT/FPADM",$H$45="Corrupción en Trámites, OPAs y Consultas de Acceso a la Información Pública"),"No Aplica",'5. Valoración de Controles'!O47))</f>
        <v/>
      </c>
      <c r="AB47" s="31" t="str">
        <f>IF($H$45="","",
IF(OR($H$45="Corrupción",$H$45="Corrupción - LA/FT/FPADM",$H$45="Corrupción - LA/FT/FPADM",$H$45="Corrupción en Trámites, OPAs y Consultas de Acceso a la Información Pública"),"No Aplica",'5. Valoración de Controles'!P47))</f>
        <v/>
      </c>
      <c r="AC47" s="31" t="str">
        <f>IF($H$45="","",
IF(OR($H$45="Corrupción",$H$45="Corrupción - LA/FT/FPADM",$H$45="Corrupción - LA/FT/FPADM",$H$45="Corrupción en Trámites, OPAs y Consultas de Acceso a la Información Pública"),"No Aplica",'5. Valoración de Controles'!Q47))</f>
        <v/>
      </c>
      <c r="AD47" s="31" t="str">
        <f>IF($H$45="","",
IF(OR($H$45="Corrupción",$H$45="Corrupción - LA/FT/FPADM",$H$45="Corrupción - LA/FT/FPADM",$H$45="Corrupción en Trámites, OPAs y Consultas de Acceso a la Información Pública"),"No Aplica",'5. Valoración de Controles'!R47))</f>
        <v/>
      </c>
      <c r="AE47" s="31" t="str">
        <f>IF($H$45="","",
IF(OR($H$45="Corrupción",$H$45="Corrupción - LA/FT/FPADM",$H$45="Corrupción - LA/FT/FPADM",$H$45="Corrupción en Trámites, OPAs y Consultas de Acceso a la Información Pública"),"No Aplica",'5. Valoración de Controles'!S47))</f>
        <v/>
      </c>
      <c r="AF47" s="31" t="str">
        <f>IF($H$45="","",
IF(OR($H$45="Corrupción",$H$45="Corrupción - LA/FT/FPADM",$H$45="Corrupción - LA/FT/FPADM",$H$45="Corrupción en Trámites, OPAs y Consultas de Acceso a la Información Pública"),"No Aplica",'5. Valoración de Controles'!T47))</f>
        <v/>
      </c>
      <c r="AG47" s="31" t="str">
        <f>IF($H$45="","",
IF(OR($H$45="Corrupción",$H$45="Corrupción - LA/FT/FPADM",$H$45="Corrupción - LA/FT/FPADM",$H$45="Corrupción en Trámites, OPAs y Consultas de Acceso a la Información Pública"),"No Aplica",'5. Valoración de Controles'!U47))</f>
        <v/>
      </c>
      <c r="AH47" s="108"/>
      <c r="AI47" s="197"/>
      <c r="AJ47" s="108"/>
      <c r="AK47" s="197"/>
      <c r="AL47" s="110"/>
      <c r="AM47" s="198"/>
      <c r="AN47" s="113"/>
      <c r="AO47" s="72"/>
      <c r="AP47" s="114"/>
      <c r="AQ47" s="113"/>
      <c r="AR47" s="114"/>
    </row>
    <row r="48" spans="1:73" ht="31.5" customHeight="1" x14ac:dyDescent="0.45">
      <c r="A48" s="142">
        <v>14</v>
      </c>
      <c r="B48" s="113">
        <f>'2. Identificación del Riesgo'!B48:B50</f>
        <v>0</v>
      </c>
      <c r="C48" s="113" t="str">
        <f>IF('2. Identificación del Riesgo'!C48:C50="","",'2. Identificación del Riesgo'!C48:C50)</f>
        <v/>
      </c>
      <c r="D48" s="113" t="str">
        <f>IF('2. Identificación del Riesgo'!D48:D50="","",'2. Identificación del Riesgo'!D48:D50)</f>
        <v/>
      </c>
      <c r="E48" s="113" t="str">
        <f>IF('2. Identificación del Riesgo'!E48:E50="","",'2. Identificación del Riesgo'!E48:E50)</f>
        <v/>
      </c>
      <c r="F48" s="113" t="str">
        <f>IF('2. Identificación del Riesgo'!F48:F50="","",'2. Identificación del Riesgo'!F48:F50)</f>
        <v/>
      </c>
      <c r="G48" s="113" t="str">
        <f>IF('2. Identificación del Riesgo'!G48:G50="","",'2. Identificación del Riesgo'!G48:G50)</f>
        <v/>
      </c>
      <c r="H48" s="113" t="str">
        <f>IF('2. Identificación del Riesgo'!H48:H50="","",'2. Identificación del Riesgo'!H48:H50)</f>
        <v/>
      </c>
      <c r="I48" s="113" t="str">
        <f>IF('2. Identificación del Riesgo'!I48:I50="","",'2. Identificación del Riesgo'!I48:I50)</f>
        <v/>
      </c>
      <c r="J48" s="113" t="str">
        <f>IF('2. Identificación del Riesgo'!J48:J50="","",'2. Identificación del Riesgo'!J48:J50)</f>
        <v/>
      </c>
      <c r="K48" s="108" t="str">
        <f>'2. Identificación del Riesgo'!K48:K50</f>
        <v/>
      </c>
      <c r="L48" s="109" t="str">
        <f>'2. Identificación del Riesgo'!L48:L50</f>
        <v/>
      </c>
      <c r="M48" s="113"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8" t="str">
        <f>'2. Identificación del Riesgo'!N48:N50</f>
        <v/>
      </c>
      <c r="O48" s="109" t="str">
        <f>'2. Identificación del Riesgo'!O48:O50</f>
        <v/>
      </c>
      <c r="P48" s="110" t="str">
        <f>'2. Identificación del Riesgo'!P48:P50</f>
        <v/>
      </c>
      <c r="Q48"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63" t="str">
        <f>IF($H$48="","",
IF(OR($H$48="Corrupción",$H$48="Corrupción - LA/FT/FPADM",$H$48="Corrupción - Conflictos de Interés",$H$48="Corrupción en Trámites, OPAs y Consultas de Acceso a la Información Pública"),'6.Valoración Control Corrupción'!E48,'5. Valoración de Controles'!E48))</f>
        <v/>
      </c>
      <c r="S48" s="63" t="str">
        <f>IF($H$48="","",
IF(OR($H$48="Corrupción",$H$48="Corrupción - LA/FT/FPADM",$H$48="Corrupción - Conflictos de Interés",$H$48="Corrupción en Trámites, OPAs y Consultas de Acceso a la Información Pública"),'6.Valoración Control Corrupción'!F48,'5. Valoración de Controles'!F48))</f>
        <v/>
      </c>
      <c r="T48" s="63" t="str">
        <f>IF($H$48="","",
IF(OR($H$48="Corrupción",$H$48="Corrupción - LA/FT/FPADM",$H$48="Corrupción - Conflictos de Interés",$H$48="Corrupción en Trámites, OPAs y Consultas de Acceso a la Información Pública"),'6.Valoración Control Corrupción'!G48,'5. Valoración de Controles'!G48))</f>
        <v/>
      </c>
      <c r="U48" s="63" t="str">
        <f>IF($H$48="","",
IF(OR($H$48="Corrupción",$H$48="Corrupción - LA/FT/FPADM",$H$48="Corrupción - Conflictos de Interés",$H$48="Corrupción en Trámites, OPAs y Consultas de Acceso a la Información Pública"),'6.Valoración Control Corrupción'!H48,'5. Valoración de Controles'!H48))</f>
        <v/>
      </c>
      <c r="V48" s="63" t="str">
        <f>IF($H$48="","",
IF(OR($H$48="Corrupción",$H$48="Corrupción - LA/FT/FPADM",$H$48="Corrupción - Conflictos de Interés",$H$48="Corrupción en Trámites, OPAs y Consultas de Acceso a la Información Pública"),'6.Valoración Control Corrupción'!I48,'5. Valoración de Controles'!I48))</f>
        <v/>
      </c>
      <c r="W48" s="63" t="str">
        <f>IF($H$48="","",
IF(OR($H$48="Corrupción",$H$48="Corrupción - LA/FT/FPADM",$H$48="Corrupción - Conflictos de Interés",$H$48="Corrupción en Trámites, OPAs y Consultas de Acceso a la Información Pública"),'6.Valoración Control Corrupción'!J48,'5. Valoración de Controles'!J48))</f>
        <v/>
      </c>
      <c r="X48" s="31" t="str">
        <f>IF($H$48="","",
IF(OR($H$48="Corrupción",$H$48="Corrupción - LA/FT/FPADM",$H$48="Corrupción - LA/FT/FPADM",$H$48="Corrupción en Trámites, OPAs y Consultas de Acceso a la Información Pública"),"No Aplica",'5. Valoración de Controles'!L48))</f>
        <v/>
      </c>
      <c r="Y48" s="31" t="str">
        <f>IF($H$48="","",
IF(OR($H$48="Corrupción",$H$48="Corrupción - LA/FT/FPADM",$H$48="Corrupción - LA/FT/FPADM",$H$48="Corrupción en Trámites, OPAs y Consultas de Acceso a la Información Pública"),"No Aplica",'5. Valoración de Controles'!M48))</f>
        <v/>
      </c>
      <c r="Z48" s="31" t="str">
        <f>IF($H$48="","",
IF(OR($H$48="Corrupción",$H$48="Corrupción - LA/FT/FPADM",$H$48="Corrupción - LA/FT/FPADM",$H$48="Corrupción en Trámites, OPAs y Consultas de Acceso a la Información Pública"),"No Aplica",'5. Valoración de Controles'!N48))</f>
        <v/>
      </c>
      <c r="AA48" s="31" t="str">
        <f>IF($H$48="","",
IF(OR($H$48="Corrupción",$H$48="Corrupción - LA/FT/FPADM",$H$48="Corrupción - LA/FT/FPADM",$H$48="Corrupción en Trámites, OPAs y Consultas de Acceso a la Información Pública"),"No Aplica",'5. Valoración de Controles'!O48))</f>
        <v/>
      </c>
      <c r="AB48" s="31" t="str">
        <f>IF($H$48="","",
IF(OR($H$48="Corrupción",$H$48="Corrupción - LA/FT/FPADM",$H$48="Corrupción - LA/FT/FPADM",$H$48="Corrupción en Trámites, OPAs y Consultas de Acceso a la Información Pública"),"No Aplica",'5. Valoración de Controles'!P48))</f>
        <v/>
      </c>
      <c r="AC48" s="31" t="str">
        <f>IF($H$48="","",
IF(OR($H$48="Corrupción",$H$48="Corrupción - LA/FT/FPADM",$H$48="Corrupción - LA/FT/FPADM",$H$48="Corrupción en Trámites, OPAs y Consultas de Acceso a la Información Pública"),"No Aplica",'5. Valoración de Controles'!Q48))</f>
        <v/>
      </c>
      <c r="AD48" s="31" t="str">
        <f>IF($H$48="","",
IF(OR($H$48="Corrupción",$H$48="Corrupción - LA/FT/FPADM",$H$48="Corrupción - LA/FT/FPADM",$H$48="Corrupción en Trámites, OPAs y Consultas de Acceso a la Información Pública"),"No Aplica",'5. Valoración de Controles'!R48))</f>
        <v/>
      </c>
      <c r="AE48" s="31" t="str">
        <f>IF($H$48="","",
IF(OR($H$48="Corrupción",$H$48="Corrupción - LA/FT/FPADM",$H$48="Corrupción - LA/FT/FPADM",$H$48="Corrupción en Trámites, OPAs y Consultas de Acceso a la Información Pública"),"No Aplica",'5. Valoración de Controles'!S48))</f>
        <v/>
      </c>
      <c r="AF48" s="31" t="str">
        <f>IF($H$48="","",
IF(OR($H$48="Corrupción",$H$48="Corrupción - LA/FT/FPADM",$H$48="Corrupción - LA/FT/FPADM",$H$48="Corrupción en Trámites, OPAs y Consultas de Acceso a la Información Pública"),"No Aplica",'5. Valoración de Controles'!T48))</f>
        <v/>
      </c>
      <c r="AG48" s="31" t="str">
        <f>IF($H$48="","",
IF(OR($H$48="Corrupción",$H$48="Corrupción - LA/FT/FPADM",$H$48="Corrupción - LA/FT/FPADM",$H$48="Corrupción en Trámites, OPAs y Consultas de Acceso a la Información Pública"),"No Aplica",'5. Valoración de Controles'!U48))</f>
        <v/>
      </c>
      <c r="AH48" s="108"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9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8"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9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10" t="str">
        <f t="shared" ref="AL48" si="34">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98"/>
      <c r="AN48" s="113" t="str">
        <f t="shared" ref="AN48" si="35">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72"/>
      <c r="AP48" s="199"/>
      <c r="AQ48" s="200" t="str">
        <f t="shared" ref="AQ48" si="36">IF(AO48="","","∑ Peso porcentual de cada acción definida")</f>
        <v/>
      </c>
      <c r="AR48" s="114"/>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ht="31.5" customHeight="1" x14ac:dyDescent="0.45">
      <c r="A49" s="142"/>
      <c r="B49" s="113"/>
      <c r="C49" s="113"/>
      <c r="D49" s="113"/>
      <c r="E49" s="113"/>
      <c r="F49" s="113"/>
      <c r="G49" s="113"/>
      <c r="H49" s="113"/>
      <c r="I49" s="113"/>
      <c r="J49" s="113"/>
      <c r="K49" s="108"/>
      <c r="L49" s="109"/>
      <c r="M49" s="113"/>
      <c r="N49" s="108"/>
      <c r="O49" s="109"/>
      <c r="P49" s="110"/>
      <c r="Q49"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63" t="str">
        <f>IF($H$48="","",
IF(OR($H$48="Corrupción",$H$48="Corrupción - LA/FT/FPADM",$H$48="Corrupción - Conflictos de Interés",$H$48="Corrupción en Trámites, OPAs y Consultas de Acceso a la Información Pública"),'6.Valoración Control Corrupción'!E49,'5. Valoración de Controles'!E49))</f>
        <v/>
      </c>
      <c r="S49" s="63" t="str">
        <f>IF($H$48="","",
IF(OR($H$48="Corrupción",$H$48="Corrupción - LA/FT/FPADM",$H$48="Corrupción - Conflictos de Interés",$H$48="Corrupción en Trámites, OPAs y Consultas de Acceso a la Información Pública"),'6.Valoración Control Corrupción'!F49,'5. Valoración de Controles'!F49))</f>
        <v/>
      </c>
      <c r="T49" s="63" t="str">
        <f>IF($H$48="","",
IF(OR($H$48="Corrupción",$H$48="Corrupción - LA/FT/FPADM",$H$48="Corrupción - Conflictos de Interés",$H$48="Corrupción en Trámites, OPAs y Consultas de Acceso a la Información Pública"),'6.Valoración Control Corrupción'!G49,'5. Valoración de Controles'!G49))</f>
        <v/>
      </c>
      <c r="U49" s="63" t="str">
        <f>IF($H$48="","",
IF(OR($H$48="Corrupción",$H$48="Corrupción - LA/FT/FPADM",$H$48="Corrupción - Conflictos de Interés",$H$48="Corrupción en Trámites, OPAs y Consultas de Acceso a la Información Pública"),'6.Valoración Control Corrupción'!H49,'5. Valoración de Controles'!H49))</f>
        <v/>
      </c>
      <c r="V49" s="63" t="str">
        <f>IF($H$48="","",
IF(OR($H$48="Corrupción",$H$48="Corrupción - LA/FT/FPADM",$H$48="Corrupción - Conflictos de Interés",$H$48="Corrupción en Trámites, OPAs y Consultas de Acceso a la Información Pública"),'6.Valoración Control Corrupción'!I49,'5. Valoración de Controles'!I49))</f>
        <v/>
      </c>
      <c r="W49" s="63" t="str">
        <f>IF($H$48="","",
IF(OR($H$48="Corrupción",$H$48="Corrupción - LA/FT/FPADM",$H$48="Corrupción - Conflictos de Interés",$H$48="Corrupción en Trámites, OPAs y Consultas de Acceso a la Información Pública"),'6.Valoración Control Corrupción'!J49,'5. Valoración de Controles'!J49))</f>
        <v/>
      </c>
      <c r="X49" s="31" t="str">
        <f>IF($H$48="","",
IF(OR($H$48="Corrupción",$H$48="Corrupción - LA/FT/FPADM",$H$48="Corrupción - LA/FT/FPADM",$H$48="Corrupción en Trámites, OPAs y Consultas de Acceso a la Información Pública"),"No Aplica",'5. Valoración de Controles'!L49))</f>
        <v/>
      </c>
      <c r="Y49" s="31" t="str">
        <f>IF($H$48="","",
IF(OR($H$48="Corrupción",$H$48="Corrupción - LA/FT/FPADM",$H$48="Corrupción - LA/FT/FPADM",$H$48="Corrupción en Trámites, OPAs y Consultas de Acceso a la Información Pública"),"No Aplica",'5. Valoración de Controles'!M49))</f>
        <v/>
      </c>
      <c r="Z49" s="31" t="str">
        <f>IF($H$48="","",
IF(OR($H$48="Corrupción",$H$48="Corrupción - LA/FT/FPADM",$H$48="Corrupción - LA/FT/FPADM",$H$48="Corrupción en Trámites, OPAs y Consultas de Acceso a la Información Pública"),"No Aplica",'5. Valoración de Controles'!N49))</f>
        <v/>
      </c>
      <c r="AA49" s="31" t="str">
        <f>IF($H$48="","",
IF(OR($H$48="Corrupción",$H$48="Corrupción - LA/FT/FPADM",$H$48="Corrupción - LA/FT/FPADM",$H$48="Corrupción en Trámites, OPAs y Consultas de Acceso a la Información Pública"),"No Aplica",'5. Valoración de Controles'!O49))</f>
        <v/>
      </c>
      <c r="AB49" s="31" t="str">
        <f>IF($H$48="","",
IF(OR($H$48="Corrupción",$H$48="Corrupción - LA/FT/FPADM",$H$48="Corrupción - LA/FT/FPADM",$H$48="Corrupción en Trámites, OPAs y Consultas de Acceso a la Información Pública"),"No Aplica",'5. Valoración de Controles'!P49))</f>
        <v/>
      </c>
      <c r="AC49" s="31" t="str">
        <f>IF($H$48="","",
IF(OR($H$48="Corrupción",$H$48="Corrupción - LA/FT/FPADM",$H$48="Corrupción - LA/FT/FPADM",$H$48="Corrupción en Trámites, OPAs y Consultas de Acceso a la Información Pública"),"No Aplica",'5. Valoración de Controles'!Q49))</f>
        <v/>
      </c>
      <c r="AD49" s="31" t="str">
        <f>IF($H$48="","",
IF(OR($H$48="Corrupción",$H$48="Corrupción - LA/FT/FPADM",$H$48="Corrupción - LA/FT/FPADM",$H$48="Corrupción en Trámites, OPAs y Consultas de Acceso a la Información Pública"),"No Aplica",'5. Valoración de Controles'!R49))</f>
        <v/>
      </c>
      <c r="AE49" s="31" t="str">
        <f>IF($H$48="","",
IF(OR($H$48="Corrupción",$H$48="Corrupción - LA/FT/FPADM",$H$48="Corrupción - LA/FT/FPADM",$H$48="Corrupción en Trámites, OPAs y Consultas de Acceso a la Información Pública"),"No Aplica",'5. Valoración de Controles'!S49))</f>
        <v/>
      </c>
      <c r="AF49" s="31" t="str">
        <f>IF($H$48="","",
IF(OR($H$48="Corrupción",$H$48="Corrupción - LA/FT/FPADM",$H$48="Corrupción - LA/FT/FPADM",$H$48="Corrupción en Trámites, OPAs y Consultas de Acceso a la Información Pública"),"No Aplica",'5. Valoración de Controles'!T49))</f>
        <v/>
      </c>
      <c r="AG49" s="31" t="str">
        <f>IF($H$48="","",
IF(OR($H$48="Corrupción",$H$48="Corrupción - LA/FT/FPADM",$H$48="Corrupción - LA/FT/FPADM",$H$48="Corrupción en Trámites, OPAs y Consultas de Acceso a la Información Pública"),"No Aplica",'5. Valoración de Controles'!U49))</f>
        <v/>
      </c>
      <c r="AH49" s="108"/>
      <c r="AI49" s="197"/>
      <c r="AJ49" s="108"/>
      <c r="AK49" s="197"/>
      <c r="AL49" s="110"/>
      <c r="AM49" s="198"/>
      <c r="AN49" s="113"/>
      <c r="AO49" s="72"/>
      <c r="AP49" s="114"/>
      <c r="AQ49" s="113"/>
      <c r="AR49" s="114"/>
    </row>
    <row r="50" spans="1:73" ht="31.5" customHeight="1" x14ac:dyDescent="0.45">
      <c r="A50" s="142"/>
      <c r="B50" s="113"/>
      <c r="C50" s="113"/>
      <c r="D50" s="113"/>
      <c r="E50" s="113"/>
      <c r="F50" s="113"/>
      <c r="G50" s="113"/>
      <c r="H50" s="113"/>
      <c r="I50" s="113"/>
      <c r="J50" s="113"/>
      <c r="K50" s="108"/>
      <c r="L50" s="109"/>
      <c r="M50" s="113"/>
      <c r="N50" s="108"/>
      <c r="O50" s="109"/>
      <c r="P50" s="110"/>
      <c r="Q50"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63" t="str">
        <f>IF($H$48="","",
IF(OR($H$48="Corrupción",$H$48="Corrupción - LA/FT/FPADM",$H$48="Corrupción - Conflictos de Interés",$H$48="Corrupción en Trámites, OPAs y Consultas de Acceso a la Información Pública"),'6.Valoración Control Corrupción'!E50,'5. Valoración de Controles'!E50))</f>
        <v/>
      </c>
      <c r="S50" s="63" t="str">
        <f>IF($H$48="","",
IF(OR($H$48="Corrupción",$H$48="Corrupción - LA/FT/FPADM",$H$48="Corrupción - Conflictos de Interés",$H$48="Corrupción en Trámites, OPAs y Consultas de Acceso a la Información Pública"),'6.Valoración Control Corrupción'!F50,'5. Valoración de Controles'!F50))</f>
        <v/>
      </c>
      <c r="T50" s="63" t="str">
        <f>IF($H$48="","",
IF(OR($H$48="Corrupción",$H$48="Corrupción - LA/FT/FPADM",$H$48="Corrupción - Conflictos de Interés",$H$48="Corrupción en Trámites, OPAs y Consultas de Acceso a la Información Pública"),'6.Valoración Control Corrupción'!G50,'5. Valoración de Controles'!G50))</f>
        <v/>
      </c>
      <c r="U50" s="63" t="str">
        <f>IF($H$48="","",
IF(OR($H$48="Corrupción",$H$48="Corrupción - LA/FT/FPADM",$H$48="Corrupción - Conflictos de Interés",$H$48="Corrupción en Trámites, OPAs y Consultas de Acceso a la Información Pública"),'6.Valoración Control Corrupción'!H50,'5. Valoración de Controles'!H50))</f>
        <v/>
      </c>
      <c r="V50" s="63" t="str">
        <f>IF($H$48="","",
IF(OR($H$48="Corrupción",$H$48="Corrupción - LA/FT/FPADM",$H$48="Corrupción - Conflictos de Interés",$H$48="Corrupción en Trámites, OPAs y Consultas de Acceso a la Información Pública"),'6.Valoración Control Corrupción'!I50,'5. Valoración de Controles'!I50))</f>
        <v/>
      </c>
      <c r="W50" s="63" t="str">
        <f>IF($H$48="","",
IF(OR($H$48="Corrupción",$H$48="Corrupción - LA/FT/FPADM",$H$48="Corrupción - Conflictos de Interés",$H$48="Corrupción en Trámites, OPAs y Consultas de Acceso a la Información Pública"),'6.Valoración Control Corrupción'!J50,'5. Valoración de Controles'!J50))</f>
        <v/>
      </c>
      <c r="X50" s="31" t="str">
        <f>IF($H$48="","",
IF(OR($H$48="Corrupción",$H$48="Corrupción - LA/FT/FPADM",$H$48="Corrupción - LA/FT/FPADM",$H$48="Corrupción en Trámites, OPAs y Consultas de Acceso a la Información Pública"),"No Aplica",'5. Valoración de Controles'!L50))</f>
        <v/>
      </c>
      <c r="Y50" s="31" t="str">
        <f>IF($H$48="","",
IF(OR($H$48="Corrupción",$H$48="Corrupción - LA/FT/FPADM",$H$48="Corrupción - LA/FT/FPADM",$H$48="Corrupción en Trámites, OPAs y Consultas de Acceso a la Información Pública"),"No Aplica",'5. Valoración de Controles'!M50))</f>
        <v/>
      </c>
      <c r="Z50" s="31" t="str">
        <f>IF($H$48="","",
IF(OR($H$48="Corrupción",$H$48="Corrupción - LA/FT/FPADM",$H$48="Corrupción - LA/FT/FPADM",$H$48="Corrupción en Trámites, OPAs y Consultas de Acceso a la Información Pública"),"No Aplica",'5. Valoración de Controles'!N50))</f>
        <v/>
      </c>
      <c r="AA50" s="31" t="str">
        <f>IF($H$48="","",
IF(OR($H$48="Corrupción",$H$48="Corrupción - LA/FT/FPADM",$H$48="Corrupción - LA/FT/FPADM",$H$48="Corrupción en Trámites, OPAs y Consultas de Acceso a la Información Pública"),"No Aplica",'5. Valoración de Controles'!O50))</f>
        <v/>
      </c>
      <c r="AB50" s="31" t="str">
        <f>IF($H$48="","",
IF(OR($H$48="Corrupción",$H$48="Corrupción - LA/FT/FPADM",$H$48="Corrupción - LA/FT/FPADM",$H$48="Corrupción en Trámites, OPAs y Consultas de Acceso a la Información Pública"),"No Aplica",'5. Valoración de Controles'!P50))</f>
        <v/>
      </c>
      <c r="AC50" s="31" t="str">
        <f>IF($H$48="","",
IF(OR($H$48="Corrupción",$H$48="Corrupción - LA/FT/FPADM",$H$48="Corrupción - LA/FT/FPADM",$H$48="Corrupción en Trámites, OPAs y Consultas de Acceso a la Información Pública"),"No Aplica",'5. Valoración de Controles'!Q50))</f>
        <v/>
      </c>
      <c r="AD50" s="31" t="str">
        <f>IF($H$48="","",
IF(OR($H$48="Corrupción",$H$48="Corrupción - LA/FT/FPADM",$H$48="Corrupción - LA/FT/FPADM",$H$48="Corrupción en Trámites, OPAs y Consultas de Acceso a la Información Pública"),"No Aplica",'5. Valoración de Controles'!R50))</f>
        <v/>
      </c>
      <c r="AE50" s="31" t="str">
        <f>IF($H$48="","",
IF(OR($H$48="Corrupción",$H$48="Corrupción - LA/FT/FPADM",$H$48="Corrupción - LA/FT/FPADM",$H$48="Corrupción en Trámites, OPAs y Consultas de Acceso a la Información Pública"),"No Aplica",'5. Valoración de Controles'!S50))</f>
        <v/>
      </c>
      <c r="AF50" s="31" t="str">
        <f>IF($H$48="","",
IF(OR($H$48="Corrupción",$H$48="Corrupción - LA/FT/FPADM",$H$48="Corrupción - LA/FT/FPADM",$H$48="Corrupción en Trámites, OPAs y Consultas de Acceso a la Información Pública"),"No Aplica",'5. Valoración de Controles'!T50))</f>
        <v/>
      </c>
      <c r="AG50" s="31" t="str">
        <f>IF($H$48="","",
IF(OR($H$48="Corrupción",$H$48="Corrupción - LA/FT/FPADM",$H$48="Corrupción - LA/FT/FPADM",$H$48="Corrupción en Trámites, OPAs y Consultas de Acceso a la Información Pública"),"No Aplica",'5. Valoración de Controles'!U50))</f>
        <v/>
      </c>
      <c r="AH50" s="108"/>
      <c r="AI50" s="197"/>
      <c r="AJ50" s="108"/>
      <c r="AK50" s="197"/>
      <c r="AL50" s="110"/>
      <c r="AM50" s="198"/>
      <c r="AN50" s="113"/>
      <c r="AO50" s="72"/>
      <c r="AP50" s="114"/>
      <c r="AQ50" s="113"/>
      <c r="AR50" s="114"/>
    </row>
    <row r="51" spans="1:73" ht="31.5" customHeight="1" x14ac:dyDescent="0.45">
      <c r="A51" s="142">
        <v>15</v>
      </c>
      <c r="B51" s="113">
        <f>'2. Identificación del Riesgo'!B51:B53</f>
        <v>0</v>
      </c>
      <c r="C51" s="113" t="str">
        <f>IF('2. Identificación del Riesgo'!C51:C53="","",'2. Identificación del Riesgo'!C51:C53)</f>
        <v/>
      </c>
      <c r="D51" s="113" t="str">
        <f>IF('2. Identificación del Riesgo'!D51:D53="","",'2. Identificación del Riesgo'!D51:D53)</f>
        <v/>
      </c>
      <c r="E51" s="113" t="str">
        <f>IF('2. Identificación del Riesgo'!E51:E53="","",'2. Identificación del Riesgo'!E51:E53)</f>
        <v/>
      </c>
      <c r="F51" s="113" t="str">
        <f>IF('2. Identificación del Riesgo'!F51:F53="","",'2. Identificación del Riesgo'!F51:F53)</f>
        <v/>
      </c>
      <c r="G51" s="113" t="str">
        <f>IF('2. Identificación del Riesgo'!G51:G53="","",'2. Identificación del Riesgo'!G51:G53)</f>
        <v/>
      </c>
      <c r="H51" s="113" t="str">
        <f>IF('2. Identificación del Riesgo'!H51:H53="","",'2. Identificación del Riesgo'!H51:H53)</f>
        <v/>
      </c>
      <c r="I51" s="113" t="str">
        <f>IF('2. Identificación del Riesgo'!I51:I53="","",'2. Identificación del Riesgo'!I51:I53)</f>
        <v/>
      </c>
      <c r="J51" s="113" t="str">
        <f>IF('2. Identificación del Riesgo'!J51:J53="","",'2. Identificación del Riesgo'!J51:J53)</f>
        <v/>
      </c>
      <c r="K51" s="108" t="str">
        <f>'2. Identificación del Riesgo'!K51:K53</f>
        <v/>
      </c>
      <c r="L51" s="109" t="str">
        <f>'2. Identificación del Riesgo'!L51:L53</f>
        <v/>
      </c>
      <c r="M51" s="113"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8" t="str">
        <f>'2. Identificación del Riesgo'!N51:N53</f>
        <v/>
      </c>
      <c r="O51" s="109" t="str">
        <f>'2. Identificación del Riesgo'!O51:O53</f>
        <v/>
      </c>
      <c r="P51" s="110" t="str">
        <f>'2. Identificación del Riesgo'!P51:P53</f>
        <v/>
      </c>
      <c r="Q51"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63" t="str">
        <f>IF($H$51="","",
IF(OR($H$51="Corrupción",$H$51="Corrupción - LA/FT/FPADM",$H$951="Corrupción - Conflictos de Interés",$H$51="Corrupción en Trámites, OPAs y Consultas de Acceso a la Información Pública"),'6.Valoración Control Corrupción'!E51,'5. Valoración de Controles'!E51))</f>
        <v/>
      </c>
      <c r="S51" s="63" t="str">
        <f>IF($H$51="","",
IF(OR($H$51="Corrupción",$H$51="Corrupción - LA/FT/FPADM",$H$951="Corrupción - Conflictos de Interés",$H$51="Corrupción en Trámites, OPAs y Consultas de Acceso a la Información Pública"),'6.Valoración Control Corrupción'!F51,'5. Valoración de Controles'!F51))</f>
        <v/>
      </c>
      <c r="T51" s="63" t="str">
        <f>IF($H$51="","",
IF(OR($H$51="Corrupción",$H$51="Corrupción - LA/FT/FPADM",$H$951="Corrupción - Conflictos de Interés",$H$51="Corrupción en Trámites, OPAs y Consultas de Acceso a la Información Pública"),'6.Valoración Control Corrupción'!G51,'5. Valoración de Controles'!G51))</f>
        <v/>
      </c>
      <c r="U51" s="63" t="str">
        <f>IF($H$51="","",
IF(OR($H$51="Corrupción",$H$51="Corrupción - LA/FT/FPADM",$H$951="Corrupción - Conflictos de Interés",$H$51="Corrupción en Trámites, OPAs y Consultas de Acceso a la Información Pública"),'6.Valoración Control Corrupción'!H51,'5. Valoración de Controles'!H51))</f>
        <v/>
      </c>
      <c r="V51" s="63" t="str">
        <f>IF($H$51="","",
IF(OR($H$51="Corrupción",$H$51="Corrupción - LA/FT/FPADM",$H$951="Corrupción - Conflictos de Interés",$H$51="Corrupción en Trámites, OPAs y Consultas de Acceso a la Información Pública"),'6.Valoración Control Corrupción'!I51,'5. Valoración de Controles'!I51))</f>
        <v/>
      </c>
      <c r="W51" s="63" t="str">
        <f>IF($H$51="","",
IF(OR($H$51="Corrupción",$H$51="Corrupción - LA/FT/FPADM",$H$951="Corrupción - Conflictos de Interés",$H$51="Corrupción en Trámites, OPAs y Consultas de Acceso a la Información Pública"),'6.Valoración Control Corrupción'!J51,'5. Valoración de Controles'!J51))</f>
        <v/>
      </c>
      <c r="X51" s="31" t="str">
        <f>IF($H$51="","",
IF(OR($H$51="Corrupción",$H$51="Corrupción - LA/FT/FPADM",$H$51="Corrupción - LA/FT/FPADM",$H$51="Corrupción en Trámites, OPAs y Consultas de Acceso a la Información Pública"),"No Aplica",'5. Valoración de Controles'!L51))</f>
        <v/>
      </c>
      <c r="Y51" s="31" t="str">
        <f>IF($H$51="","",
IF(OR($H$51="Corrupción",$H$51="Corrupción - LA/FT/FPADM",$H$51="Corrupción - LA/FT/FPADM",$H$51="Corrupción en Trámites, OPAs y Consultas de Acceso a la Información Pública"),"No Aplica",'5. Valoración de Controles'!M51))</f>
        <v/>
      </c>
      <c r="Z51" s="31" t="str">
        <f>IF($H$51="","",
IF(OR($H$51="Corrupción",$H$51="Corrupción - LA/FT/FPADM",$H$51="Corrupción - LA/FT/FPADM",$H$51="Corrupción en Trámites, OPAs y Consultas de Acceso a la Información Pública"),"No Aplica",'5. Valoración de Controles'!N51))</f>
        <v/>
      </c>
      <c r="AA51" s="31" t="str">
        <f>IF($H$51="","",
IF(OR($H$51="Corrupción",$H$51="Corrupción - LA/FT/FPADM",$H$51="Corrupción - LA/FT/FPADM",$H$51="Corrupción en Trámites, OPAs y Consultas de Acceso a la Información Pública"),"No Aplica",'5. Valoración de Controles'!O51))</f>
        <v/>
      </c>
      <c r="AB51" s="31" t="str">
        <f>IF($H$51="","",
IF(OR($H$51="Corrupción",$H$51="Corrupción - LA/FT/FPADM",$H$51="Corrupción - LA/FT/FPADM",$H$51="Corrupción en Trámites, OPAs y Consultas de Acceso a la Información Pública"),"No Aplica",'5. Valoración de Controles'!P51))</f>
        <v/>
      </c>
      <c r="AC51" s="31" t="str">
        <f>IF($H$51="","",
IF(OR($H$51="Corrupción",$H$51="Corrupción - LA/FT/FPADM",$H$51="Corrupción - LA/FT/FPADM",$H$51="Corrupción en Trámites, OPAs y Consultas de Acceso a la Información Pública"),"No Aplica",'5. Valoración de Controles'!Q51))</f>
        <v/>
      </c>
      <c r="AD51" s="31" t="str">
        <f>IF($H$51="","",
IF(OR($H$51="Corrupción",$H$51="Corrupción - LA/FT/FPADM",$H$51="Corrupción - LA/FT/FPADM",$H$51="Corrupción en Trámites, OPAs y Consultas de Acceso a la Información Pública"),"No Aplica",'5. Valoración de Controles'!R51))</f>
        <v/>
      </c>
      <c r="AE51" s="31" t="str">
        <f>IF($H$51="","",
IF(OR($H$51="Corrupción",$H$51="Corrupción - LA/FT/FPADM",$H$51="Corrupción - LA/FT/FPADM",$H$51="Corrupción en Trámites, OPAs y Consultas de Acceso a la Información Pública"),"No Aplica",'5. Valoración de Controles'!S51))</f>
        <v/>
      </c>
      <c r="AF51" s="31" t="str">
        <f>IF($H$51="","",
IF(OR($H$51="Corrupción",$H$51="Corrupción - LA/FT/FPADM",$H$51="Corrupción - LA/FT/FPADM",$H$51="Corrupción en Trámites, OPAs y Consultas de Acceso a la Información Pública"),"No Aplica",'5. Valoración de Controles'!T51))</f>
        <v/>
      </c>
      <c r="AG51" s="31" t="str">
        <f>IF($H$51="","",
IF(OR($H$51="Corrupción",$H$51="Corrupción - LA/FT/FPADM",$H$51="Corrupción - LA/FT/FPADM",$H$51="Corrupción en Trámites, OPAs y Consultas de Acceso a la Información Pública"),"No Aplica",'5. Valoración de Controles'!U51))</f>
        <v/>
      </c>
      <c r="AH51" s="108"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9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8"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9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10" t="str">
        <f t="shared" ref="AL51" si="37">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98"/>
      <c r="AN51" s="113" t="str">
        <f t="shared" ref="AN51" si="38">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72"/>
      <c r="AP51" s="199"/>
      <c r="AQ51" s="200" t="str">
        <f t="shared" ref="AQ51" si="39">IF(AO51="","","∑ Peso porcentual de cada acción definida")</f>
        <v/>
      </c>
      <c r="AR51" s="114"/>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ht="31.5" customHeight="1" x14ac:dyDescent="0.45">
      <c r="A52" s="142"/>
      <c r="B52" s="113"/>
      <c r="C52" s="113"/>
      <c r="D52" s="113"/>
      <c r="E52" s="113"/>
      <c r="F52" s="113"/>
      <c r="G52" s="113"/>
      <c r="H52" s="113"/>
      <c r="I52" s="113"/>
      <c r="J52" s="113"/>
      <c r="K52" s="108"/>
      <c r="L52" s="109"/>
      <c r="M52" s="113"/>
      <c r="N52" s="108"/>
      <c r="O52" s="109"/>
      <c r="P52" s="110"/>
      <c r="Q52"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63" t="str">
        <f>IF($H$51="","",
IF(OR($H$51="Corrupción",$H$51="Corrupción - LA/FT/FPADM",$H$951="Corrupción - Conflictos de Interés",$H$51="Corrupción en Trámites, OPAs y Consultas de Acceso a la Información Pública"),'6.Valoración Control Corrupción'!E52,'5. Valoración de Controles'!E52))</f>
        <v/>
      </c>
      <c r="S52" s="63" t="str">
        <f>IF($H$51="","",
IF(OR($H$51="Corrupción",$H$51="Corrupción - LA/FT/FPADM",$H$951="Corrupción - Conflictos de Interés",$H$51="Corrupción en Trámites, OPAs y Consultas de Acceso a la Información Pública"),'6.Valoración Control Corrupción'!F52,'5. Valoración de Controles'!F52))</f>
        <v/>
      </c>
      <c r="T52" s="63" t="str">
        <f>IF($H$51="","",
IF(OR($H$51="Corrupción",$H$51="Corrupción - LA/FT/FPADM",$H$951="Corrupción - Conflictos de Interés",$H$51="Corrupción en Trámites, OPAs y Consultas de Acceso a la Información Pública"),'6.Valoración Control Corrupción'!G52,'5. Valoración de Controles'!G52))</f>
        <v/>
      </c>
      <c r="U52" s="63" t="str">
        <f>IF($H$51="","",
IF(OR($H$51="Corrupción",$H$51="Corrupción - LA/FT/FPADM",$H$951="Corrupción - Conflictos de Interés",$H$51="Corrupción en Trámites, OPAs y Consultas de Acceso a la Información Pública"),'6.Valoración Control Corrupción'!H52,'5. Valoración de Controles'!H52))</f>
        <v/>
      </c>
      <c r="V52" s="63" t="str">
        <f>IF($H$51="","",
IF(OR($H$51="Corrupción",$H$51="Corrupción - LA/FT/FPADM",$H$951="Corrupción - Conflictos de Interés",$H$51="Corrupción en Trámites, OPAs y Consultas de Acceso a la Información Pública"),'6.Valoración Control Corrupción'!I52,'5. Valoración de Controles'!I52))</f>
        <v/>
      </c>
      <c r="W52" s="63" t="str">
        <f>IF($H$51="","",
IF(OR($H$51="Corrupción",$H$51="Corrupción - LA/FT/FPADM",$H$951="Corrupción - Conflictos de Interés",$H$51="Corrupción en Trámites, OPAs y Consultas de Acceso a la Información Pública"),'6.Valoración Control Corrupción'!J52,'5. Valoración de Controles'!J52))</f>
        <v/>
      </c>
      <c r="X52" s="31" t="str">
        <f>IF($H$51="","",
IF(OR($H$51="Corrupción",$H$51="Corrupción - LA/FT/FPADM",$H$51="Corrupción - LA/FT/FPADM",$H$51="Corrupción en Trámites, OPAs y Consultas de Acceso a la Información Pública"),"No Aplica",'5. Valoración de Controles'!L52))</f>
        <v/>
      </c>
      <c r="Y52" s="31" t="str">
        <f>IF($H$51="","",
IF(OR($H$51="Corrupción",$H$51="Corrupción - LA/FT/FPADM",$H$51="Corrupción - LA/FT/FPADM",$H$51="Corrupción en Trámites, OPAs y Consultas de Acceso a la Información Pública"),"No Aplica",'5. Valoración de Controles'!M52))</f>
        <v/>
      </c>
      <c r="Z52" s="31" t="str">
        <f>IF($H$51="","",
IF(OR($H$51="Corrupción",$H$51="Corrupción - LA/FT/FPADM",$H$51="Corrupción - LA/FT/FPADM",$H$51="Corrupción en Trámites, OPAs y Consultas de Acceso a la Información Pública"),"No Aplica",'5. Valoración de Controles'!N52))</f>
        <v/>
      </c>
      <c r="AA52" s="31" t="str">
        <f>IF($H$51="","",
IF(OR($H$51="Corrupción",$H$51="Corrupción - LA/FT/FPADM",$H$51="Corrupción - LA/FT/FPADM",$H$51="Corrupción en Trámites, OPAs y Consultas de Acceso a la Información Pública"),"No Aplica",'5. Valoración de Controles'!O52))</f>
        <v/>
      </c>
      <c r="AB52" s="31" t="str">
        <f>IF($H$51="","",
IF(OR($H$51="Corrupción",$H$51="Corrupción - LA/FT/FPADM",$H$51="Corrupción - LA/FT/FPADM",$H$51="Corrupción en Trámites, OPAs y Consultas de Acceso a la Información Pública"),"No Aplica",'5. Valoración de Controles'!P52))</f>
        <v/>
      </c>
      <c r="AC52" s="31" t="str">
        <f>IF($H$51="","",
IF(OR($H$51="Corrupción",$H$51="Corrupción - LA/FT/FPADM",$H$51="Corrupción - LA/FT/FPADM",$H$51="Corrupción en Trámites, OPAs y Consultas de Acceso a la Información Pública"),"No Aplica",'5. Valoración de Controles'!Q52))</f>
        <v/>
      </c>
      <c r="AD52" s="31" t="str">
        <f>IF($H$51="","",
IF(OR($H$51="Corrupción",$H$51="Corrupción - LA/FT/FPADM",$H$51="Corrupción - LA/FT/FPADM",$H$51="Corrupción en Trámites, OPAs y Consultas de Acceso a la Información Pública"),"No Aplica",'5. Valoración de Controles'!R52))</f>
        <v/>
      </c>
      <c r="AE52" s="31" t="str">
        <f>IF($H$51="","",
IF(OR($H$51="Corrupción",$H$51="Corrupción - LA/FT/FPADM",$H$51="Corrupción - LA/FT/FPADM",$H$51="Corrupción en Trámites, OPAs y Consultas de Acceso a la Información Pública"),"No Aplica",'5. Valoración de Controles'!S52))</f>
        <v/>
      </c>
      <c r="AF52" s="31" t="str">
        <f>IF($H$51="","",
IF(OR($H$51="Corrupción",$H$51="Corrupción - LA/FT/FPADM",$H$51="Corrupción - LA/FT/FPADM",$H$51="Corrupción en Trámites, OPAs y Consultas de Acceso a la Información Pública"),"No Aplica",'5. Valoración de Controles'!T52))</f>
        <v/>
      </c>
      <c r="AG52" s="31" t="str">
        <f>IF($H$51="","",
IF(OR($H$51="Corrupción",$H$51="Corrupción - LA/FT/FPADM",$H$51="Corrupción - LA/FT/FPADM",$H$51="Corrupción en Trámites, OPAs y Consultas de Acceso a la Información Pública"),"No Aplica",'5. Valoración de Controles'!U52))</f>
        <v/>
      </c>
      <c r="AH52" s="108"/>
      <c r="AI52" s="197"/>
      <c r="AJ52" s="108"/>
      <c r="AK52" s="197"/>
      <c r="AL52" s="110"/>
      <c r="AM52" s="198"/>
      <c r="AN52" s="113"/>
      <c r="AO52" s="72"/>
      <c r="AP52" s="114"/>
      <c r="AQ52" s="113"/>
      <c r="AR52" s="114"/>
    </row>
    <row r="53" spans="1:73" ht="31.5" customHeight="1" x14ac:dyDescent="0.45">
      <c r="A53" s="142"/>
      <c r="B53" s="113"/>
      <c r="C53" s="113"/>
      <c r="D53" s="113"/>
      <c r="E53" s="113"/>
      <c r="F53" s="113"/>
      <c r="G53" s="113"/>
      <c r="H53" s="113"/>
      <c r="I53" s="113"/>
      <c r="J53" s="113"/>
      <c r="K53" s="108"/>
      <c r="L53" s="109"/>
      <c r="M53" s="113"/>
      <c r="N53" s="108"/>
      <c r="O53" s="109"/>
      <c r="P53" s="110"/>
      <c r="Q53" s="63"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63" t="str">
        <f>IF($H$51="","",
IF(OR($H$51="Corrupción",$H$51="Corrupción - LA/FT/FPADM",$H$951="Corrupción - Conflictos de Interés",$H$51="Corrupción en Trámites, OPAs y Consultas de Acceso a la Información Pública"),'6.Valoración Control Corrupción'!E53,'5. Valoración de Controles'!E53))</f>
        <v/>
      </c>
      <c r="S53" s="63" t="str">
        <f>IF($H$51="","",
IF(OR($H$51="Corrupción",$H$51="Corrupción - LA/FT/FPADM",$H$951="Corrupción - Conflictos de Interés",$H$51="Corrupción en Trámites, OPAs y Consultas de Acceso a la Información Pública"),'6.Valoración Control Corrupción'!F53,'5. Valoración de Controles'!F53))</f>
        <v/>
      </c>
      <c r="T53" s="63" t="str">
        <f>IF($H$51="","",
IF(OR($H$51="Corrupción",$H$51="Corrupción - LA/FT/FPADM",$H$951="Corrupción - Conflictos de Interés",$H$51="Corrupción en Trámites, OPAs y Consultas de Acceso a la Información Pública"),'6.Valoración Control Corrupción'!G53,'5. Valoración de Controles'!G53))</f>
        <v/>
      </c>
      <c r="U53" s="63" t="str">
        <f>IF($H$51="","",
IF(OR($H$51="Corrupción",$H$51="Corrupción - LA/FT/FPADM",$H$951="Corrupción - Conflictos de Interés",$H$51="Corrupción en Trámites, OPAs y Consultas de Acceso a la Información Pública"),'6.Valoración Control Corrupción'!H53,'5. Valoración de Controles'!H53))</f>
        <v/>
      </c>
      <c r="V53" s="63" t="str">
        <f>IF($H$51="","",
IF(OR($H$51="Corrupción",$H$51="Corrupción - LA/FT/FPADM",$H$951="Corrupción - Conflictos de Interés",$H$51="Corrupción en Trámites, OPAs y Consultas de Acceso a la Información Pública"),'6.Valoración Control Corrupción'!I53,'5. Valoración de Controles'!I53))</f>
        <v/>
      </c>
      <c r="W53" s="63" t="str">
        <f>IF($H$51="","",
IF(OR($H$51="Corrupción",$H$51="Corrupción - LA/FT/FPADM",$H$951="Corrupción - Conflictos de Interés",$H$51="Corrupción en Trámites, OPAs y Consultas de Acceso a la Información Pública"),'6.Valoración Control Corrupción'!J53,'5. Valoración de Controles'!J53))</f>
        <v/>
      </c>
      <c r="X53" s="31" t="str">
        <f>IF($H$51="","",
IF(OR($H$51="Corrupción",$H$51="Corrupción - LA/FT/FPADM",$H$51="Corrupción - LA/FT/FPADM",$H$51="Corrupción en Trámites, OPAs y Consultas de Acceso a la Información Pública"),"No Aplica",'5. Valoración de Controles'!L53))</f>
        <v/>
      </c>
      <c r="Y53" s="31" t="str">
        <f>IF($H$51="","",
IF(OR($H$51="Corrupción",$H$51="Corrupción - LA/FT/FPADM",$H$51="Corrupción - LA/FT/FPADM",$H$51="Corrupción en Trámites, OPAs y Consultas de Acceso a la Información Pública"),"No Aplica",'5. Valoración de Controles'!M53))</f>
        <v/>
      </c>
      <c r="Z53" s="31" t="str">
        <f>IF($H$51="","",
IF(OR($H$51="Corrupción",$H$51="Corrupción - LA/FT/FPADM",$H$51="Corrupción - LA/FT/FPADM",$H$51="Corrupción en Trámites, OPAs y Consultas de Acceso a la Información Pública"),"No Aplica",'5. Valoración de Controles'!N53))</f>
        <v/>
      </c>
      <c r="AA53" s="31" t="str">
        <f>IF($H$51="","",
IF(OR($H$51="Corrupción",$H$51="Corrupción - LA/FT/FPADM",$H$51="Corrupción - LA/FT/FPADM",$H$51="Corrupción en Trámites, OPAs y Consultas de Acceso a la Información Pública"),"No Aplica",'5. Valoración de Controles'!O53))</f>
        <v/>
      </c>
      <c r="AB53" s="31" t="str">
        <f>IF($H$51="","",
IF(OR($H$51="Corrupción",$H$51="Corrupción - LA/FT/FPADM",$H$51="Corrupción - LA/FT/FPADM",$H$51="Corrupción en Trámites, OPAs y Consultas de Acceso a la Información Pública"),"No Aplica",'5. Valoración de Controles'!P53))</f>
        <v/>
      </c>
      <c r="AC53" s="31" t="str">
        <f>IF($H$51="","",
IF(OR($H$51="Corrupción",$H$51="Corrupción - LA/FT/FPADM",$H$51="Corrupción - LA/FT/FPADM",$H$51="Corrupción en Trámites, OPAs y Consultas de Acceso a la Información Pública"),"No Aplica",'5. Valoración de Controles'!Q53))</f>
        <v/>
      </c>
      <c r="AD53" s="31" t="str">
        <f>IF($H$51="","",
IF(OR($H$51="Corrupción",$H$51="Corrupción - LA/FT/FPADM",$H$51="Corrupción - LA/FT/FPADM",$H$51="Corrupción en Trámites, OPAs y Consultas de Acceso a la Información Pública"),"No Aplica",'5. Valoración de Controles'!R53))</f>
        <v/>
      </c>
      <c r="AE53" s="31" t="str">
        <f>IF($H$51="","",
IF(OR($H$51="Corrupción",$H$51="Corrupción - LA/FT/FPADM",$H$51="Corrupción - LA/FT/FPADM",$H$51="Corrupción en Trámites, OPAs y Consultas de Acceso a la Información Pública"),"No Aplica",'5. Valoración de Controles'!S53))</f>
        <v/>
      </c>
      <c r="AF53" s="31" t="str">
        <f>IF($H$51="","",
IF(OR($H$51="Corrupción",$H$51="Corrupción - LA/FT/FPADM",$H$51="Corrupción - LA/FT/FPADM",$H$51="Corrupción en Trámites, OPAs y Consultas de Acceso a la Información Pública"),"No Aplica",'5. Valoración de Controles'!T53))</f>
        <v/>
      </c>
      <c r="AG53" s="31" t="str">
        <f>IF($H$51="","",
IF(OR($H$51="Corrupción",$H$51="Corrupción - LA/FT/FPADM",$H$51="Corrupción - LA/FT/FPADM",$H$51="Corrupción en Trámites, OPAs y Consultas de Acceso a la Información Pública"),"No Aplica",'5. Valoración de Controles'!U53))</f>
        <v/>
      </c>
      <c r="AH53" s="108"/>
      <c r="AI53" s="197"/>
      <c r="AJ53" s="108"/>
      <c r="AK53" s="197"/>
      <c r="AL53" s="110"/>
      <c r="AM53" s="198"/>
      <c r="AN53" s="113"/>
      <c r="AO53" s="72"/>
      <c r="AP53" s="114"/>
      <c r="AQ53" s="113"/>
      <c r="AR53" s="114"/>
    </row>
    <row r="54" spans="1:73" ht="31.5" customHeight="1" x14ac:dyDescent="0.45">
      <c r="A54" s="142">
        <v>16</v>
      </c>
      <c r="B54" s="113">
        <f>'2. Identificación del Riesgo'!B54:B56</f>
        <v>0</v>
      </c>
      <c r="C54" s="113" t="str">
        <f>IF('2. Identificación del Riesgo'!C54:C56="","",'2. Identificación del Riesgo'!C54:C56)</f>
        <v/>
      </c>
      <c r="D54" s="113" t="str">
        <f>IF('2. Identificación del Riesgo'!D54:D56="","",'2. Identificación del Riesgo'!D54:D56)</f>
        <v/>
      </c>
      <c r="E54" s="113" t="str">
        <f>IF('2. Identificación del Riesgo'!E54:E56="","",'2. Identificación del Riesgo'!E54:E56)</f>
        <v/>
      </c>
      <c r="F54" s="113" t="str">
        <f>IF('2. Identificación del Riesgo'!F54:F56="","",'2. Identificación del Riesgo'!F54:F56)</f>
        <v/>
      </c>
      <c r="G54" s="113" t="str">
        <f>IF('2. Identificación del Riesgo'!G54:G56="","",'2. Identificación del Riesgo'!G54:G56)</f>
        <v/>
      </c>
      <c r="H54" s="113" t="str">
        <f>IF('2. Identificación del Riesgo'!H54:H56="","",'2. Identificación del Riesgo'!H54:H56)</f>
        <v/>
      </c>
      <c r="I54" s="113" t="str">
        <f>IF('2. Identificación del Riesgo'!I54:I56="","",'2. Identificación del Riesgo'!I54:I56)</f>
        <v/>
      </c>
      <c r="J54" s="113" t="str">
        <f>IF('2. Identificación del Riesgo'!J54:J56="","",'2. Identificación del Riesgo'!J54:J56)</f>
        <v/>
      </c>
      <c r="K54" s="108" t="str">
        <f>'2. Identificación del Riesgo'!K54:K56</f>
        <v/>
      </c>
      <c r="L54" s="109" t="str">
        <f>'2. Identificación del Riesgo'!L54:L56</f>
        <v/>
      </c>
      <c r="M54" s="113"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8" t="str">
        <f>'2. Identificación del Riesgo'!N54:N56</f>
        <v/>
      </c>
      <c r="O54" s="109" t="str">
        <f>'2. Identificación del Riesgo'!O54:O56</f>
        <v/>
      </c>
      <c r="P54" s="110" t="str">
        <f>'2. Identificación del Riesgo'!P54:P56</f>
        <v/>
      </c>
      <c r="Q54" s="63"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63">
        <f>IF($H$9="","",
IF(OR($H$9="Corrupción",$H$9="Corrupción - LA/FT/FPADM",$H$9="Corrupción - Conflictos de Interés",$H$9="Corrupción en Trámites, OPAs y Consultas de Acceso a la Información Pública"),'6.Valoración Control Corrupción'!E54,'5. Valoración de Controles'!E54))</f>
        <v>0</v>
      </c>
      <c r="S54" s="63">
        <f>IF($H$9="","",
IF(OR($H$9="Corrupción",$H$9="Corrupción - LA/FT/FPADM",$H$9="Corrupción - Conflictos de Interés",$H$9="Corrupción en Trámites, OPAs y Consultas de Acceso a la Información Pública"),'6.Valoración Control Corrupción'!F54,'5. Valoración de Controles'!F54))</f>
        <v>0</v>
      </c>
      <c r="T54" s="63">
        <f>IF($H$9="","",
IF(OR($H$9="Corrupción",$H$9="Corrupción - LA/FT/FPADM",$H$9="Corrupción - Conflictos de Interés",$H$9="Corrupción en Trámites, OPAs y Consultas de Acceso a la Información Pública"),'6.Valoración Control Corrupción'!G54,'5. Valoración de Controles'!G54))</f>
        <v>0</v>
      </c>
      <c r="U54" s="63">
        <f>IF($H$9="","",
IF(OR($H$9="Corrupción",$H$9="Corrupción - LA/FT/FPADM",$H$9="Corrupción - Conflictos de Interés",$H$9="Corrupción en Trámites, OPAs y Consultas de Acceso a la Información Pública"),'6.Valoración Control Corrupción'!H54,'5. Valoración de Controles'!H54))</f>
        <v>0</v>
      </c>
      <c r="V54" s="63">
        <f>IF($H$9="","",
IF(OR($H$9="Corrupción",$H$9="Corrupción - LA/FT/FPADM",$H$9="Corrupción - Conflictos de Interés",$H$9="Corrupción en Trámites, OPAs y Consultas de Acceso a la Información Pública"),'6.Valoración Control Corrupción'!I54,'5. Valoración de Controles'!I54))</f>
        <v>0</v>
      </c>
      <c r="W54" s="63">
        <f>IF($H$9="","",
IF(OR($H$9="Corrupción",$H$9="Corrupción - LA/FT/FPADM",$H$9="Corrupción - Conflictos de Interés",$H$9="Corrupción en Trámites, OPAs y Consultas de Acceso a la Información Pública"),'6.Valoración Control Corrupción'!J54,'5. Valoración de Controles'!J54))</f>
        <v>0</v>
      </c>
      <c r="X54" s="31">
        <f>IF($H$9="","",
IF(OR($H$9="Corrupción",$H$9="Corrupción - LA/FT/FPADM",$H$9="Corrupción - LA/FT/FPADM",$H$9="Corrupción en Trámites, OPAs y Consultas de Acceso a la Información Pública"),"No Aplica",'5. Valoración de Controles'!L54))</f>
        <v>0</v>
      </c>
      <c r="Y54" s="31" t="str">
        <f>IF($H$9="","",
IF(OR($H$9="Corrupción",$H$9="Corrupción - LA/FT/FPADM",$H$9="Corrupción - LA/FT/FPADM",$H$9="Corrupción en Trámites, OPAs y Consultas de Acceso a la Información Pública"),"No Aplica",'5. Valoración de Controles'!M54))</f>
        <v/>
      </c>
      <c r="Z54" s="31">
        <f>IF($H$9="","",
IF(OR($H$9="Corrupción",$H$9="Corrupción - LA/FT/FPADM",$H$9="Corrupción - LA/FT/FPADM",$H$9="Corrupción en Trámites, OPAs y Consultas de Acceso a la Información Pública"),"No Aplica",'5. Valoración de Controles'!N54))</f>
        <v>0</v>
      </c>
      <c r="AA54" s="31">
        <f>IF($H$9="","",
IF(OR($H$9="Corrupción",$H$9="Corrupción - LA/FT/FPADM",$H$9="Corrupción - LA/FT/FPADM",$H$9="Corrupción en Trámites, OPAs y Consultas de Acceso a la Información Pública"),"No Aplica",'5. Valoración de Controles'!O54))</f>
        <v>0</v>
      </c>
      <c r="AB54" s="31">
        <f>IF($H$9="","",
IF(OR($H$9="Corrupción",$H$9="Corrupción - LA/FT/FPADM",$H$9="Corrupción - LA/FT/FPADM",$H$9="Corrupción en Trámites, OPAs y Consultas de Acceso a la Información Pública"),"No Aplica",'5. Valoración de Controles'!P54))</f>
        <v>0</v>
      </c>
      <c r="AC54" s="31">
        <f>IF($H$9="","",
IF(OR($H$9="Corrupción",$H$9="Corrupción - LA/FT/FPADM",$H$9="Corrupción - LA/FT/FPADM",$H$9="Corrupción en Trámites, OPAs y Consultas de Acceso a la Información Pública"),"No Aplica",'5. Valoración de Controles'!Q54))</f>
        <v>0</v>
      </c>
      <c r="AD54" s="31">
        <f>IF($H$9="","",
IF(OR($H$9="Corrupción",$H$9="Corrupción - LA/FT/FPADM",$H$9="Corrupción - LA/FT/FPADM",$H$9="Corrupción en Trámites, OPAs y Consultas de Acceso a la Información Pública"),"No Aplica",'5. Valoración de Controles'!R54))</f>
        <v>0</v>
      </c>
      <c r="AE54" s="31">
        <f>IF($H$9="","",
IF(OR($H$9="Corrupción",$H$9="Corrupción - LA/FT/FPADM",$H$9="Corrupción - LA/FT/FPADM",$H$9="Corrupción en Trámites, OPAs y Consultas de Acceso a la Información Pública"),"No Aplica",'5. Valoración de Controles'!S54))</f>
        <v>0</v>
      </c>
      <c r="AF54" s="31">
        <f>IF($H$9="","",
IF(OR($H$9="Corrupción",$H$9="Corrupción - LA/FT/FPADM",$H$9="Corrupción - LA/FT/FPADM",$H$9="Corrupción en Trámites, OPAs y Consultas de Acceso a la Información Pública"),"No Aplica",'5. Valoración de Controles'!T54))</f>
        <v>0</v>
      </c>
      <c r="AG54" s="31" t="str">
        <f>IF($H$9="","",
IF(OR($H$9="Corrupción",$H$9="Corrupción - LA/FT/FPADM",$H$9="Corrupción - LA/FT/FPADM",$H$9="Corrupción en Trámites, OPAs y Consultas de Acceso a la Información Pública"),"No Aplica",'5. Valoración de Controles'!U54))</f>
        <v/>
      </c>
      <c r="AH54" s="108"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9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8"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9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10" t="str">
        <f t="shared" ref="AL54" si="40">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98"/>
      <c r="AN54" s="113" t="str">
        <f t="shared" ref="AN54" si="41">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72"/>
      <c r="AP54" s="199"/>
      <c r="AQ54" s="200" t="str">
        <f t="shared" ref="AQ54" si="42">IF(AO54="","","∑ Peso porcentual de cada acción definida")</f>
        <v/>
      </c>
      <c r="AR54" s="114"/>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ht="31.5" customHeight="1" x14ac:dyDescent="0.45">
      <c r="A55" s="142"/>
      <c r="B55" s="113"/>
      <c r="C55" s="113"/>
      <c r="D55" s="113"/>
      <c r="E55" s="113"/>
      <c r="F55" s="113"/>
      <c r="G55" s="113"/>
      <c r="H55" s="113"/>
      <c r="I55" s="113"/>
      <c r="J55" s="113"/>
      <c r="K55" s="108"/>
      <c r="L55" s="109"/>
      <c r="M55" s="113"/>
      <c r="N55" s="108"/>
      <c r="O55" s="109"/>
      <c r="P55" s="110"/>
      <c r="Q55" s="63"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63">
        <f>IF($H$9="","",
IF(OR($H$9="Corrupción",$H$9="Corrupción - LA/FT/FPADM",$H$9="Corrupción - Conflictos de Interés",$H$9="Corrupción en Trámites, OPAs y Consultas de Acceso a la Información Pública"),'6.Valoración Control Corrupción'!E55,'5. Valoración de Controles'!E55))</f>
        <v>0</v>
      </c>
      <c r="S55" s="63">
        <f>IF($H$9="","",
IF(OR($H$9="Corrupción",$H$9="Corrupción - LA/FT/FPADM",$H$9="Corrupción - Conflictos de Interés",$H$9="Corrupción en Trámites, OPAs y Consultas de Acceso a la Información Pública"),'6.Valoración Control Corrupción'!F55,'5. Valoración de Controles'!F55))</f>
        <v>0</v>
      </c>
      <c r="T55" s="63">
        <f>IF($H$9="","",
IF(OR($H$9="Corrupción",$H$9="Corrupción - LA/FT/FPADM",$H$9="Corrupción - Conflictos de Interés",$H$9="Corrupción en Trámites, OPAs y Consultas de Acceso a la Información Pública"),'6.Valoración Control Corrupción'!G55,'5. Valoración de Controles'!G55))</f>
        <v>0</v>
      </c>
      <c r="U55" s="63">
        <f>IF($H$9="","",
IF(OR($H$9="Corrupción",$H$9="Corrupción - LA/FT/FPADM",$H$9="Corrupción - Conflictos de Interés",$H$9="Corrupción en Trámites, OPAs y Consultas de Acceso a la Información Pública"),'6.Valoración Control Corrupción'!H55,'5. Valoración de Controles'!H55))</f>
        <v>0</v>
      </c>
      <c r="V55" s="63">
        <f>IF($H$9="","",
IF(OR($H$9="Corrupción",$H$9="Corrupción - LA/FT/FPADM",$H$9="Corrupción - Conflictos de Interés",$H$9="Corrupción en Trámites, OPAs y Consultas de Acceso a la Información Pública"),'6.Valoración Control Corrupción'!I55,'5. Valoración de Controles'!I55))</f>
        <v>0</v>
      </c>
      <c r="W55" s="63">
        <f>IF($H$9="","",
IF(OR($H$9="Corrupción",$H$9="Corrupción - LA/FT/FPADM",$H$9="Corrupción - Conflictos de Interés",$H$9="Corrupción en Trámites, OPAs y Consultas de Acceso a la Información Pública"),'6.Valoración Control Corrupción'!J55,'5. Valoración de Controles'!J55))</f>
        <v>0</v>
      </c>
      <c r="X55" s="31">
        <f>IF($H$9="","",
IF(OR($H$9="Corrupción",$H$9="Corrupción - LA/FT/FPADM",$H$9="Corrupción - LA/FT/FPADM",$H$9="Corrupción en Trámites, OPAs y Consultas de Acceso a la Información Pública"),"No Aplica",'5. Valoración de Controles'!L55))</f>
        <v>0</v>
      </c>
      <c r="Y55" s="31" t="str">
        <f>IF($H$9="","",
IF(OR($H$9="Corrupción",$H$9="Corrupción - LA/FT/FPADM",$H$9="Corrupción - LA/FT/FPADM",$H$9="Corrupción en Trámites, OPAs y Consultas de Acceso a la Información Pública"),"No Aplica",'5. Valoración de Controles'!M55))</f>
        <v/>
      </c>
      <c r="Z55" s="31">
        <f>IF($H$9="","",
IF(OR($H$9="Corrupción",$H$9="Corrupción - LA/FT/FPADM",$H$9="Corrupción - LA/FT/FPADM",$H$9="Corrupción en Trámites, OPAs y Consultas de Acceso a la Información Pública"),"No Aplica",'5. Valoración de Controles'!N55))</f>
        <v>0</v>
      </c>
      <c r="AA55" s="31">
        <f>IF($H$9="","",
IF(OR($H$9="Corrupción",$H$9="Corrupción - LA/FT/FPADM",$H$9="Corrupción - LA/FT/FPADM",$H$9="Corrupción en Trámites, OPAs y Consultas de Acceso a la Información Pública"),"No Aplica",'5. Valoración de Controles'!O55))</f>
        <v>0</v>
      </c>
      <c r="AB55" s="31">
        <f>IF($H$9="","",
IF(OR($H$9="Corrupción",$H$9="Corrupción - LA/FT/FPADM",$H$9="Corrupción - LA/FT/FPADM",$H$9="Corrupción en Trámites, OPAs y Consultas de Acceso a la Información Pública"),"No Aplica",'5. Valoración de Controles'!P55))</f>
        <v>0</v>
      </c>
      <c r="AC55" s="31">
        <f>IF($H$9="","",
IF(OR($H$9="Corrupción",$H$9="Corrupción - LA/FT/FPADM",$H$9="Corrupción - LA/FT/FPADM",$H$9="Corrupción en Trámites, OPAs y Consultas de Acceso a la Información Pública"),"No Aplica",'5. Valoración de Controles'!Q55))</f>
        <v>0</v>
      </c>
      <c r="AD55" s="31">
        <f>IF($H$9="","",
IF(OR($H$9="Corrupción",$H$9="Corrupción - LA/FT/FPADM",$H$9="Corrupción - LA/FT/FPADM",$H$9="Corrupción en Trámites, OPAs y Consultas de Acceso a la Información Pública"),"No Aplica",'5. Valoración de Controles'!R55))</f>
        <v>0</v>
      </c>
      <c r="AE55" s="31">
        <f>IF($H$9="","",
IF(OR($H$9="Corrupción",$H$9="Corrupción - LA/FT/FPADM",$H$9="Corrupción - LA/FT/FPADM",$H$9="Corrupción en Trámites, OPAs y Consultas de Acceso a la Información Pública"),"No Aplica",'5. Valoración de Controles'!S55))</f>
        <v>0</v>
      </c>
      <c r="AF55" s="31">
        <f>IF($H$9="","",
IF(OR($H$9="Corrupción",$H$9="Corrupción - LA/FT/FPADM",$H$9="Corrupción - LA/FT/FPADM",$H$9="Corrupción en Trámites, OPAs y Consultas de Acceso a la Información Pública"),"No Aplica",'5. Valoración de Controles'!T55))</f>
        <v>0</v>
      </c>
      <c r="AG55" s="31" t="str">
        <f>IF($H$9="","",
IF(OR($H$9="Corrupción",$H$9="Corrupción - LA/FT/FPADM",$H$9="Corrupción - LA/FT/FPADM",$H$9="Corrupción en Trámites, OPAs y Consultas de Acceso a la Información Pública"),"No Aplica",'5. Valoración de Controles'!U55))</f>
        <v/>
      </c>
      <c r="AH55" s="108"/>
      <c r="AI55" s="197"/>
      <c r="AJ55" s="108"/>
      <c r="AK55" s="197"/>
      <c r="AL55" s="110"/>
      <c r="AM55" s="198"/>
      <c r="AN55" s="113"/>
      <c r="AO55" s="72"/>
      <c r="AP55" s="114"/>
      <c r="AQ55" s="113"/>
      <c r="AR55" s="114"/>
    </row>
    <row r="56" spans="1:73" ht="31.5" customHeight="1" x14ac:dyDescent="0.45">
      <c r="A56" s="142"/>
      <c r="B56" s="113"/>
      <c r="C56" s="113"/>
      <c r="D56" s="113"/>
      <c r="E56" s="113"/>
      <c r="F56" s="113"/>
      <c r="G56" s="113"/>
      <c r="H56" s="113"/>
      <c r="I56" s="113"/>
      <c r="J56" s="113"/>
      <c r="K56" s="108"/>
      <c r="L56" s="109"/>
      <c r="M56" s="113"/>
      <c r="N56" s="108"/>
      <c r="O56" s="109"/>
      <c r="P56" s="110"/>
      <c r="Q56" s="63"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63">
        <f>IF($H$9="","",
IF(OR($H$9="Corrupción",$H$9="Corrupción - LA/FT/FPADM",$H$9="Corrupción - Conflictos de Interés",$H$9="Corrupción en Trámites, OPAs y Consultas de Acceso a la Información Pública"),'6.Valoración Control Corrupción'!E56,'5. Valoración de Controles'!E56))</f>
        <v>0</v>
      </c>
      <c r="S56" s="63">
        <f>IF($H$9="","",
IF(OR($H$9="Corrupción",$H$9="Corrupción - LA/FT/FPADM",$H$9="Corrupción - Conflictos de Interés",$H$9="Corrupción en Trámites, OPAs y Consultas de Acceso a la Información Pública"),'6.Valoración Control Corrupción'!F56,'5. Valoración de Controles'!F56))</f>
        <v>0</v>
      </c>
      <c r="T56" s="63">
        <f>IF($H$9="","",
IF(OR($H$9="Corrupción",$H$9="Corrupción - LA/FT/FPADM",$H$9="Corrupción - Conflictos de Interés",$H$9="Corrupción en Trámites, OPAs y Consultas de Acceso a la Información Pública"),'6.Valoración Control Corrupción'!G56,'5. Valoración de Controles'!G56))</f>
        <v>0</v>
      </c>
      <c r="U56" s="63">
        <f>IF($H$9="","",
IF(OR($H$9="Corrupción",$H$9="Corrupción - LA/FT/FPADM",$H$9="Corrupción - Conflictos de Interés",$H$9="Corrupción en Trámites, OPAs y Consultas de Acceso a la Información Pública"),'6.Valoración Control Corrupción'!H56,'5. Valoración de Controles'!H56))</f>
        <v>0</v>
      </c>
      <c r="V56" s="63">
        <f>IF($H$9="","",
IF(OR($H$9="Corrupción",$H$9="Corrupción - LA/FT/FPADM",$H$9="Corrupción - Conflictos de Interés",$H$9="Corrupción en Trámites, OPAs y Consultas de Acceso a la Información Pública"),'6.Valoración Control Corrupción'!I56,'5. Valoración de Controles'!I56))</f>
        <v>0</v>
      </c>
      <c r="W56" s="63">
        <f>IF($H$9="","",
IF(OR($H$9="Corrupción",$H$9="Corrupción - LA/FT/FPADM",$H$9="Corrupción - Conflictos de Interés",$H$9="Corrupción en Trámites, OPAs y Consultas de Acceso a la Información Pública"),'6.Valoración Control Corrupción'!J56,'5. Valoración de Controles'!J56))</f>
        <v>0</v>
      </c>
      <c r="X56" s="31">
        <f>IF($H$9="","",
IF(OR($H$9="Corrupción",$H$9="Corrupción - LA/FT/FPADM",$H$9="Corrupción - LA/FT/FPADM",$H$9="Corrupción en Trámites, OPAs y Consultas de Acceso a la Información Pública"),"No Aplica",'5. Valoración de Controles'!L56))</f>
        <v>0</v>
      </c>
      <c r="Y56" s="31" t="str">
        <f>IF($H$9="","",
IF(OR($H$9="Corrupción",$H$9="Corrupción - LA/FT/FPADM",$H$9="Corrupción - LA/FT/FPADM",$H$9="Corrupción en Trámites, OPAs y Consultas de Acceso a la Información Pública"),"No Aplica",'5. Valoración de Controles'!M56))</f>
        <v/>
      </c>
      <c r="Z56" s="31">
        <f>IF($H$9="","",
IF(OR($H$9="Corrupción",$H$9="Corrupción - LA/FT/FPADM",$H$9="Corrupción - LA/FT/FPADM",$H$9="Corrupción en Trámites, OPAs y Consultas de Acceso a la Información Pública"),"No Aplica",'5. Valoración de Controles'!N56))</f>
        <v>0</v>
      </c>
      <c r="AA56" s="31">
        <f>IF($H$9="","",
IF(OR($H$9="Corrupción",$H$9="Corrupción - LA/FT/FPADM",$H$9="Corrupción - LA/FT/FPADM",$H$9="Corrupción en Trámites, OPAs y Consultas de Acceso a la Información Pública"),"No Aplica",'5. Valoración de Controles'!O56))</f>
        <v>0</v>
      </c>
      <c r="AB56" s="31">
        <f>IF($H$9="","",
IF(OR($H$9="Corrupción",$H$9="Corrupción - LA/FT/FPADM",$H$9="Corrupción - LA/FT/FPADM",$H$9="Corrupción en Trámites, OPAs y Consultas de Acceso a la Información Pública"),"No Aplica",'5. Valoración de Controles'!P56))</f>
        <v>0</v>
      </c>
      <c r="AC56" s="31">
        <f>IF($H$9="","",
IF(OR($H$9="Corrupción",$H$9="Corrupción - LA/FT/FPADM",$H$9="Corrupción - LA/FT/FPADM",$H$9="Corrupción en Trámites, OPAs y Consultas de Acceso a la Información Pública"),"No Aplica",'5. Valoración de Controles'!Q56))</f>
        <v>0</v>
      </c>
      <c r="AD56" s="31">
        <f>IF($H$9="","",
IF(OR($H$9="Corrupción",$H$9="Corrupción - LA/FT/FPADM",$H$9="Corrupción - LA/FT/FPADM",$H$9="Corrupción en Trámites, OPAs y Consultas de Acceso a la Información Pública"),"No Aplica",'5. Valoración de Controles'!R56))</f>
        <v>0</v>
      </c>
      <c r="AE56" s="31">
        <f>IF($H$9="","",
IF(OR($H$9="Corrupción",$H$9="Corrupción - LA/FT/FPADM",$H$9="Corrupción - LA/FT/FPADM",$H$9="Corrupción en Trámites, OPAs y Consultas de Acceso a la Información Pública"),"No Aplica",'5. Valoración de Controles'!S56))</f>
        <v>0</v>
      </c>
      <c r="AF56" s="31">
        <f>IF($H$9="","",
IF(OR($H$9="Corrupción",$H$9="Corrupción - LA/FT/FPADM",$H$9="Corrupción - LA/FT/FPADM",$H$9="Corrupción en Trámites, OPAs y Consultas de Acceso a la Información Pública"),"No Aplica",'5. Valoración de Controles'!T56))</f>
        <v>0</v>
      </c>
      <c r="AG56" s="31" t="str">
        <f>IF($H$9="","",
IF(OR($H$9="Corrupción",$H$9="Corrupción - LA/FT/FPADM",$H$9="Corrupción - LA/FT/FPADM",$H$9="Corrupción en Trámites, OPAs y Consultas de Acceso a la Información Pública"),"No Aplica",'5. Valoración de Controles'!U56))</f>
        <v/>
      </c>
      <c r="AH56" s="108"/>
      <c r="AI56" s="197"/>
      <c r="AJ56" s="108"/>
      <c r="AK56" s="197"/>
      <c r="AL56" s="110"/>
      <c r="AM56" s="198"/>
      <c r="AN56" s="113"/>
      <c r="AO56" s="72"/>
      <c r="AP56" s="114"/>
      <c r="AQ56" s="113"/>
      <c r="AR56" s="114"/>
    </row>
    <row r="57" spans="1:73" ht="31.5" customHeight="1" x14ac:dyDescent="0.45">
      <c r="A57" s="142">
        <v>17</v>
      </c>
      <c r="B57" s="113">
        <f>'2. Identificación del Riesgo'!B57:B59</f>
        <v>0</v>
      </c>
      <c r="C57" s="113" t="str">
        <f>IF('2. Identificación del Riesgo'!C57:C59="","",'2. Identificación del Riesgo'!C57:C59)</f>
        <v/>
      </c>
      <c r="D57" s="113" t="str">
        <f>IF('2. Identificación del Riesgo'!D57:D59="","",'2. Identificación del Riesgo'!D57:D59)</f>
        <v/>
      </c>
      <c r="E57" s="113" t="str">
        <f>IF('2. Identificación del Riesgo'!E57:E59="","",'2. Identificación del Riesgo'!E57:E59)</f>
        <v/>
      </c>
      <c r="F57" s="113" t="str">
        <f>IF('2. Identificación del Riesgo'!F57:F59="","",'2. Identificación del Riesgo'!F57:F59)</f>
        <v/>
      </c>
      <c r="G57" s="113" t="str">
        <f>IF('2. Identificación del Riesgo'!G57:G59="","",'2. Identificación del Riesgo'!G57:G59)</f>
        <v/>
      </c>
      <c r="H57" s="113" t="str">
        <f>IF('2. Identificación del Riesgo'!H57:H59="","",'2. Identificación del Riesgo'!H57:H59)</f>
        <v/>
      </c>
      <c r="I57" s="113" t="str">
        <f>IF('2. Identificación del Riesgo'!I57:I59="","",'2. Identificación del Riesgo'!I57:I59)</f>
        <v/>
      </c>
      <c r="J57" s="113" t="str">
        <f>IF('2. Identificación del Riesgo'!J57:J59="","",'2. Identificación del Riesgo'!J57:J59)</f>
        <v/>
      </c>
      <c r="K57" s="108" t="str">
        <f>'2. Identificación del Riesgo'!K57:K59</f>
        <v/>
      </c>
      <c r="L57" s="109" t="str">
        <f>'2. Identificación del Riesgo'!L57:L59</f>
        <v/>
      </c>
      <c r="M57" s="113"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8" t="str">
        <f>'2. Identificación del Riesgo'!N57:N59</f>
        <v/>
      </c>
      <c r="O57" s="109" t="str">
        <f>'2. Identificación del Riesgo'!O57:O59</f>
        <v/>
      </c>
      <c r="P57" s="110" t="str">
        <f>'2. Identificación del Riesgo'!P57:P59</f>
        <v/>
      </c>
      <c r="Q57" s="63"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63">
        <f>IF($H$9="","",
IF(OR($H$9="Corrupción",$H$9="Corrupción - LA/FT/FPADM",$H$9="Corrupción - Conflictos de Interés",$H$9="Corrupción en Trámites, OPAs y Consultas de Acceso a la Información Pública"),'6.Valoración Control Corrupción'!E57,'5. Valoración de Controles'!E57))</f>
        <v>0</v>
      </c>
      <c r="S57" s="63">
        <f>IF($H$9="","",
IF(OR($H$9="Corrupción",$H$9="Corrupción - LA/FT/FPADM",$H$9="Corrupción - Conflictos de Interés",$H$9="Corrupción en Trámites, OPAs y Consultas de Acceso a la Información Pública"),'6.Valoración Control Corrupción'!F57,'5. Valoración de Controles'!F57))</f>
        <v>0</v>
      </c>
      <c r="T57" s="63">
        <f>IF($H$9="","",
IF(OR($H$9="Corrupción",$H$9="Corrupción - LA/FT/FPADM",$H$9="Corrupción - Conflictos de Interés",$H$9="Corrupción en Trámites, OPAs y Consultas de Acceso a la Información Pública"),'6.Valoración Control Corrupción'!G57,'5. Valoración de Controles'!G57))</f>
        <v>0</v>
      </c>
      <c r="U57" s="63">
        <f>IF($H$9="","",
IF(OR($H$9="Corrupción",$H$9="Corrupción - LA/FT/FPADM",$H$9="Corrupción - Conflictos de Interés",$H$9="Corrupción en Trámites, OPAs y Consultas de Acceso a la Información Pública"),'6.Valoración Control Corrupción'!H57,'5. Valoración de Controles'!H57))</f>
        <v>0</v>
      </c>
      <c r="V57" s="63">
        <f>IF($H$9="","",
IF(OR($H$9="Corrupción",$H$9="Corrupción - LA/FT/FPADM",$H$9="Corrupción - Conflictos de Interés",$H$9="Corrupción en Trámites, OPAs y Consultas de Acceso a la Información Pública"),'6.Valoración Control Corrupción'!I57,'5. Valoración de Controles'!I57))</f>
        <v>0</v>
      </c>
      <c r="W57" s="63">
        <f>IF($H$9="","",
IF(OR($H$9="Corrupción",$H$9="Corrupción - LA/FT/FPADM",$H$9="Corrupción - Conflictos de Interés",$H$9="Corrupción en Trámites, OPAs y Consultas de Acceso a la Información Pública"),'6.Valoración Control Corrupción'!J57,'5. Valoración de Controles'!J57))</f>
        <v>0</v>
      </c>
      <c r="X57" s="31">
        <f>IF($H$9="","",
IF(OR($H$9="Corrupción",$H$9="Corrupción - LA/FT/FPADM",$H$9="Corrupción - LA/FT/FPADM",$H$9="Corrupción en Trámites, OPAs y Consultas de Acceso a la Información Pública"),"No Aplica",'5. Valoración de Controles'!L57))</f>
        <v>0</v>
      </c>
      <c r="Y57" s="31" t="str">
        <f>IF($H$9="","",
IF(OR($H$9="Corrupción",$H$9="Corrupción - LA/FT/FPADM",$H$9="Corrupción - LA/FT/FPADM",$H$9="Corrupción en Trámites, OPAs y Consultas de Acceso a la Información Pública"),"No Aplica",'5. Valoración de Controles'!M57))</f>
        <v/>
      </c>
      <c r="Z57" s="31">
        <f>IF($H$9="","",
IF(OR($H$9="Corrupción",$H$9="Corrupción - LA/FT/FPADM",$H$9="Corrupción - LA/FT/FPADM",$H$9="Corrupción en Trámites, OPAs y Consultas de Acceso a la Información Pública"),"No Aplica",'5. Valoración de Controles'!N57))</f>
        <v>0</v>
      </c>
      <c r="AA57" s="31">
        <f>IF($H$9="","",
IF(OR($H$9="Corrupción",$H$9="Corrupción - LA/FT/FPADM",$H$9="Corrupción - LA/FT/FPADM",$H$9="Corrupción en Trámites, OPAs y Consultas de Acceso a la Información Pública"),"No Aplica",'5. Valoración de Controles'!O57))</f>
        <v>0</v>
      </c>
      <c r="AB57" s="31">
        <f>IF($H$9="","",
IF(OR($H$9="Corrupción",$H$9="Corrupción - LA/FT/FPADM",$H$9="Corrupción - LA/FT/FPADM",$H$9="Corrupción en Trámites, OPAs y Consultas de Acceso a la Información Pública"),"No Aplica",'5. Valoración de Controles'!P57))</f>
        <v>0</v>
      </c>
      <c r="AC57" s="31">
        <f>IF($H$9="","",
IF(OR($H$9="Corrupción",$H$9="Corrupción - LA/FT/FPADM",$H$9="Corrupción - LA/FT/FPADM",$H$9="Corrupción en Trámites, OPAs y Consultas de Acceso a la Información Pública"),"No Aplica",'5. Valoración de Controles'!Q57))</f>
        <v>0</v>
      </c>
      <c r="AD57" s="31">
        <f>IF($H$9="","",
IF(OR($H$9="Corrupción",$H$9="Corrupción - LA/FT/FPADM",$H$9="Corrupción - LA/FT/FPADM",$H$9="Corrupción en Trámites, OPAs y Consultas de Acceso a la Información Pública"),"No Aplica",'5. Valoración de Controles'!R57))</f>
        <v>0</v>
      </c>
      <c r="AE57" s="31">
        <f>IF($H$9="","",
IF(OR($H$9="Corrupción",$H$9="Corrupción - LA/FT/FPADM",$H$9="Corrupción - LA/FT/FPADM",$H$9="Corrupción en Trámites, OPAs y Consultas de Acceso a la Información Pública"),"No Aplica",'5. Valoración de Controles'!S57))</f>
        <v>0</v>
      </c>
      <c r="AF57" s="31">
        <f>IF($H$9="","",
IF(OR($H$9="Corrupción",$H$9="Corrupción - LA/FT/FPADM",$H$9="Corrupción - LA/FT/FPADM",$H$9="Corrupción en Trámites, OPAs y Consultas de Acceso a la Información Pública"),"No Aplica",'5. Valoración de Controles'!T57))</f>
        <v>0</v>
      </c>
      <c r="AG57" s="31" t="str">
        <f>IF($H$9="","",
IF(OR($H$9="Corrupción",$H$9="Corrupción - LA/FT/FPADM",$H$9="Corrupción - LA/FT/FPADM",$H$9="Corrupción en Trámites, OPAs y Consultas de Acceso a la Información Pública"),"No Aplica",'5. Valoración de Controles'!U57))</f>
        <v/>
      </c>
      <c r="AH57" s="108"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9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8"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9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10" t="str">
        <f t="shared" ref="AL57" si="43">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98"/>
      <c r="AN57" s="113" t="str">
        <f t="shared" ref="AN57" si="44">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72"/>
      <c r="AP57" s="199"/>
      <c r="AQ57" s="200" t="str">
        <f t="shared" ref="AQ57" si="45">IF(AO57="","","∑ Peso porcentual de cada acción definida")</f>
        <v/>
      </c>
      <c r="AR57" s="114"/>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ht="31.5" customHeight="1" x14ac:dyDescent="0.45">
      <c r="A58" s="142"/>
      <c r="B58" s="113"/>
      <c r="C58" s="113"/>
      <c r="D58" s="113"/>
      <c r="E58" s="113"/>
      <c r="F58" s="113"/>
      <c r="G58" s="113"/>
      <c r="H58" s="113"/>
      <c r="I58" s="113"/>
      <c r="J58" s="113"/>
      <c r="K58" s="108"/>
      <c r="L58" s="109"/>
      <c r="M58" s="113"/>
      <c r="N58" s="108"/>
      <c r="O58" s="109"/>
      <c r="P58" s="110"/>
      <c r="Q58" s="63"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63">
        <f>IF($H$9="","",
IF(OR($H$9="Corrupción",$H$9="Corrupción - LA/FT/FPADM",$H$9="Corrupción - Conflictos de Interés",$H$9="Corrupción en Trámites, OPAs y Consultas de Acceso a la Información Pública"),'6.Valoración Control Corrupción'!E58,'5. Valoración de Controles'!E58))</f>
        <v>0</v>
      </c>
      <c r="S58" s="63">
        <f>IF($H$9="","",
IF(OR($H$9="Corrupción",$H$9="Corrupción - LA/FT/FPADM",$H$9="Corrupción - Conflictos de Interés",$H$9="Corrupción en Trámites, OPAs y Consultas de Acceso a la Información Pública"),'6.Valoración Control Corrupción'!F58,'5. Valoración de Controles'!F58))</f>
        <v>0</v>
      </c>
      <c r="T58" s="63">
        <f>IF($H$9="","",
IF(OR($H$9="Corrupción",$H$9="Corrupción - LA/FT/FPADM",$H$9="Corrupción - Conflictos de Interés",$H$9="Corrupción en Trámites, OPAs y Consultas de Acceso a la Información Pública"),'6.Valoración Control Corrupción'!G58,'5. Valoración de Controles'!G58))</f>
        <v>0</v>
      </c>
      <c r="U58" s="63">
        <f>IF($H$9="","",
IF(OR($H$9="Corrupción",$H$9="Corrupción - LA/FT/FPADM",$H$9="Corrupción - Conflictos de Interés",$H$9="Corrupción en Trámites, OPAs y Consultas de Acceso a la Información Pública"),'6.Valoración Control Corrupción'!H58,'5. Valoración de Controles'!H58))</f>
        <v>0</v>
      </c>
      <c r="V58" s="63">
        <f>IF($H$9="","",
IF(OR($H$9="Corrupción",$H$9="Corrupción - LA/FT/FPADM",$H$9="Corrupción - Conflictos de Interés",$H$9="Corrupción en Trámites, OPAs y Consultas de Acceso a la Información Pública"),'6.Valoración Control Corrupción'!I58,'5. Valoración de Controles'!I58))</f>
        <v>0</v>
      </c>
      <c r="W58" s="63">
        <f>IF($H$9="","",
IF(OR($H$9="Corrupción",$H$9="Corrupción - LA/FT/FPADM",$H$9="Corrupción - Conflictos de Interés",$H$9="Corrupción en Trámites, OPAs y Consultas de Acceso a la Información Pública"),'6.Valoración Control Corrupción'!J58,'5. Valoración de Controles'!J58))</f>
        <v>0</v>
      </c>
      <c r="X58" s="31">
        <f>IF($H$9="","",
IF(OR($H$9="Corrupción",$H$9="Corrupción - LA/FT/FPADM",$H$9="Corrupción - LA/FT/FPADM",$H$9="Corrupción en Trámites, OPAs y Consultas de Acceso a la Información Pública"),"No Aplica",'5. Valoración de Controles'!L58))</f>
        <v>0</v>
      </c>
      <c r="Y58" s="31" t="str">
        <f>IF($H$9="","",
IF(OR($H$9="Corrupción",$H$9="Corrupción - LA/FT/FPADM",$H$9="Corrupción - LA/FT/FPADM",$H$9="Corrupción en Trámites, OPAs y Consultas de Acceso a la Información Pública"),"No Aplica",'5. Valoración de Controles'!M58))</f>
        <v/>
      </c>
      <c r="Z58" s="31">
        <f>IF($H$9="","",
IF(OR($H$9="Corrupción",$H$9="Corrupción - LA/FT/FPADM",$H$9="Corrupción - LA/FT/FPADM",$H$9="Corrupción en Trámites, OPAs y Consultas de Acceso a la Información Pública"),"No Aplica",'5. Valoración de Controles'!N58))</f>
        <v>0</v>
      </c>
      <c r="AA58" s="31">
        <f>IF($H$9="","",
IF(OR($H$9="Corrupción",$H$9="Corrupción - LA/FT/FPADM",$H$9="Corrupción - LA/FT/FPADM",$H$9="Corrupción en Trámites, OPAs y Consultas de Acceso a la Información Pública"),"No Aplica",'5. Valoración de Controles'!O58))</f>
        <v>0</v>
      </c>
      <c r="AB58" s="31">
        <f>IF($H$9="","",
IF(OR($H$9="Corrupción",$H$9="Corrupción - LA/FT/FPADM",$H$9="Corrupción - LA/FT/FPADM",$H$9="Corrupción en Trámites, OPAs y Consultas de Acceso a la Información Pública"),"No Aplica",'5. Valoración de Controles'!P58))</f>
        <v>0</v>
      </c>
      <c r="AC58" s="31">
        <f>IF($H$9="","",
IF(OR($H$9="Corrupción",$H$9="Corrupción - LA/FT/FPADM",$H$9="Corrupción - LA/FT/FPADM",$H$9="Corrupción en Trámites, OPAs y Consultas de Acceso a la Información Pública"),"No Aplica",'5. Valoración de Controles'!Q58))</f>
        <v>0</v>
      </c>
      <c r="AD58" s="31">
        <f>IF($H$9="","",
IF(OR($H$9="Corrupción",$H$9="Corrupción - LA/FT/FPADM",$H$9="Corrupción - LA/FT/FPADM",$H$9="Corrupción en Trámites, OPAs y Consultas de Acceso a la Información Pública"),"No Aplica",'5. Valoración de Controles'!R58))</f>
        <v>0</v>
      </c>
      <c r="AE58" s="31">
        <f>IF($H$9="","",
IF(OR($H$9="Corrupción",$H$9="Corrupción - LA/FT/FPADM",$H$9="Corrupción - LA/FT/FPADM",$H$9="Corrupción en Trámites, OPAs y Consultas de Acceso a la Información Pública"),"No Aplica",'5. Valoración de Controles'!S58))</f>
        <v>0</v>
      </c>
      <c r="AF58" s="31">
        <f>IF($H$9="","",
IF(OR($H$9="Corrupción",$H$9="Corrupción - LA/FT/FPADM",$H$9="Corrupción - LA/FT/FPADM",$H$9="Corrupción en Trámites, OPAs y Consultas de Acceso a la Información Pública"),"No Aplica",'5. Valoración de Controles'!T58))</f>
        <v>0</v>
      </c>
      <c r="AG58" s="31" t="str">
        <f>IF($H$9="","",
IF(OR($H$9="Corrupción",$H$9="Corrupción - LA/FT/FPADM",$H$9="Corrupción - LA/FT/FPADM",$H$9="Corrupción en Trámites, OPAs y Consultas de Acceso a la Información Pública"),"No Aplica",'5. Valoración de Controles'!U58))</f>
        <v/>
      </c>
      <c r="AH58" s="108"/>
      <c r="AI58" s="197"/>
      <c r="AJ58" s="108"/>
      <c r="AK58" s="197"/>
      <c r="AL58" s="110"/>
      <c r="AM58" s="198"/>
      <c r="AN58" s="113"/>
      <c r="AO58" s="72"/>
      <c r="AP58" s="114"/>
      <c r="AQ58" s="113"/>
      <c r="AR58" s="114"/>
    </row>
    <row r="59" spans="1:73" ht="31.5" customHeight="1" x14ac:dyDescent="0.45">
      <c r="A59" s="142"/>
      <c r="B59" s="113"/>
      <c r="C59" s="113"/>
      <c r="D59" s="113"/>
      <c r="E59" s="113"/>
      <c r="F59" s="113"/>
      <c r="G59" s="113"/>
      <c r="H59" s="113"/>
      <c r="I59" s="113"/>
      <c r="J59" s="113"/>
      <c r="K59" s="108"/>
      <c r="L59" s="109"/>
      <c r="M59" s="113"/>
      <c r="N59" s="108"/>
      <c r="O59" s="109"/>
      <c r="P59" s="110"/>
      <c r="Q59" s="63"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63">
        <f>IF($H$9="","",
IF(OR($H$9="Corrupción",$H$9="Corrupción - LA/FT/FPADM",$H$9="Corrupción - Conflictos de Interés",$H$9="Corrupción en Trámites, OPAs y Consultas de Acceso a la Información Pública"),'6.Valoración Control Corrupción'!E59,'5. Valoración de Controles'!E59))</f>
        <v>0</v>
      </c>
      <c r="S59" s="63">
        <f>IF($H$9="","",
IF(OR($H$9="Corrupción",$H$9="Corrupción - LA/FT/FPADM",$H$9="Corrupción - Conflictos de Interés",$H$9="Corrupción en Trámites, OPAs y Consultas de Acceso a la Información Pública"),'6.Valoración Control Corrupción'!F59,'5. Valoración de Controles'!F59))</f>
        <v>0</v>
      </c>
      <c r="T59" s="63">
        <f>IF($H$9="","",
IF(OR($H$9="Corrupción",$H$9="Corrupción - LA/FT/FPADM",$H$9="Corrupción - Conflictos de Interés",$H$9="Corrupción en Trámites, OPAs y Consultas de Acceso a la Información Pública"),'6.Valoración Control Corrupción'!G59,'5. Valoración de Controles'!G59))</f>
        <v>0</v>
      </c>
      <c r="U59" s="63">
        <f>IF($H$9="","",
IF(OR($H$9="Corrupción",$H$9="Corrupción - LA/FT/FPADM",$H$9="Corrupción - Conflictos de Interés",$H$9="Corrupción en Trámites, OPAs y Consultas de Acceso a la Información Pública"),'6.Valoración Control Corrupción'!H59,'5. Valoración de Controles'!H59))</f>
        <v>0</v>
      </c>
      <c r="V59" s="63">
        <f>IF($H$9="","",
IF(OR($H$9="Corrupción",$H$9="Corrupción - LA/FT/FPADM",$H$9="Corrupción - Conflictos de Interés",$H$9="Corrupción en Trámites, OPAs y Consultas de Acceso a la Información Pública"),'6.Valoración Control Corrupción'!I59,'5. Valoración de Controles'!I59))</f>
        <v>0</v>
      </c>
      <c r="W59" s="63">
        <f>IF($H$9="","",
IF(OR($H$9="Corrupción",$H$9="Corrupción - LA/FT/FPADM",$H$9="Corrupción - Conflictos de Interés",$H$9="Corrupción en Trámites, OPAs y Consultas de Acceso a la Información Pública"),'6.Valoración Control Corrupción'!J59,'5. Valoración de Controles'!J59))</f>
        <v>0</v>
      </c>
      <c r="X59" s="31">
        <f>IF($H$9="","",
IF(OR($H$9="Corrupción",$H$9="Corrupción - LA/FT/FPADM",$H$9="Corrupción - LA/FT/FPADM",$H$9="Corrupción en Trámites, OPAs y Consultas de Acceso a la Información Pública"),"No Aplica",'5. Valoración de Controles'!L59))</f>
        <v>0</v>
      </c>
      <c r="Y59" s="31" t="str">
        <f>IF($H$9="","",
IF(OR($H$9="Corrupción",$H$9="Corrupción - LA/FT/FPADM",$H$9="Corrupción - LA/FT/FPADM",$H$9="Corrupción en Trámites, OPAs y Consultas de Acceso a la Información Pública"),"No Aplica",'5. Valoración de Controles'!M59))</f>
        <v/>
      </c>
      <c r="Z59" s="31">
        <f>IF($H$9="","",
IF(OR($H$9="Corrupción",$H$9="Corrupción - LA/FT/FPADM",$H$9="Corrupción - LA/FT/FPADM",$H$9="Corrupción en Trámites, OPAs y Consultas de Acceso a la Información Pública"),"No Aplica",'5. Valoración de Controles'!N59))</f>
        <v>0</v>
      </c>
      <c r="AA59" s="31">
        <f>IF($H$9="","",
IF(OR($H$9="Corrupción",$H$9="Corrupción - LA/FT/FPADM",$H$9="Corrupción - LA/FT/FPADM",$H$9="Corrupción en Trámites, OPAs y Consultas de Acceso a la Información Pública"),"No Aplica",'5. Valoración de Controles'!O59))</f>
        <v>0</v>
      </c>
      <c r="AB59" s="31">
        <f>IF($H$9="","",
IF(OR($H$9="Corrupción",$H$9="Corrupción - LA/FT/FPADM",$H$9="Corrupción - LA/FT/FPADM",$H$9="Corrupción en Trámites, OPAs y Consultas de Acceso a la Información Pública"),"No Aplica",'5. Valoración de Controles'!P59))</f>
        <v>0</v>
      </c>
      <c r="AC59" s="31">
        <f>IF($H$9="","",
IF(OR($H$9="Corrupción",$H$9="Corrupción - LA/FT/FPADM",$H$9="Corrupción - LA/FT/FPADM",$H$9="Corrupción en Trámites, OPAs y Consultas de Acceso a la Información Pública"),"No Aplica",'5. Valoración de Controles'!Q59))</f>
        <v>0</v>
      </c>
      <c r="AD59" s="31">
        <f>IF($H$9="","",
IF(OR($H$9="Corrupción",$H$9="Corrupción - LA/FT/FPADM",$H$9="Corrupción - LA/FT/FPADM",$H$9="Corrupción en Trámites, OPAs y Consultas de Acceso a la Información Pública"),"No Aplica",'5. Valoración de Controles'!R59))</f>
        <v>0</v>
      </c>
      <c r="AE59" s="31">
        <f>IF($H$9="","",
IF(OR($H$9="Corrupción",$H$9="Corrupción - LA/FT/FPADM",$H$9="Corrupción - LA/FT/FPADM",$H$9="Corrupción en Trámites, OPAs y Consultas de Acceso a la Información Pública"),"No Aplica",'5. Valoración de Controles'!S59))</f>
        <v>0</v>
      </c>
      <c r="AF59" s="31">
        <f>IF($H$9="","",
IF(OR($H$9="Corrupción",$H$9="Corrupción - LA/FT/FPADM",$H$9="Corrupción - LA/FT/FPADM",$H$9="Corrupción en Trámites, OPAs y Consultas de Acceso a la Información Pública"),"No Aplica",'5. Valoración de Controles'!T59))</f>
        <v>0</v>
      </c>
      <c r="AG59" s="31" t="str">
        <f>IF($H$9="","",
IF(OR($H$9="Corrupción",$H$9="Corrupción - LA/FT/FPADM",$H$9="Corrupción - LA/FT/FPADM",$H$9="Corrupción en Trámites, OPAs y Consultas de Acceso a la Información Pública"),"No Aplica",'5. Valoración de Controles'!U59))</f>
        <v/>
      </c>
      <c r="AH59" s="108"/>
      <c r="AI59" s="197"/>
      <c r="AJ59" s="108"/>
      <c r="AK59" s="197"/>
      <c r="AL59" s="110"/>
      <c r="AM59" s="198"/>
      <c r="AN59" s="113"/>
      <c r="AO59" s="72"/>
      <c r="AP59" s="114"/>
      <c r="AQ59" s="113"/>
      <c r="AR59" s="114"/>
    </row>
    <row r="60" spans="1:73" ht="31.5" customHeight="1" x14ac:dyDescent="0.45">
      <c r="A60" s="142">
        <v>18</v>
      </c>
      <c r="B60" s="113">
        <f>'2. Identificación del Riesgo'!B60:B62</f>
        <v>0</v>
      </c>
      <c r="C60" s="113" t="str">
        <f>IF('2. Identificación del Riesgo'!C60:C62="","",'2. Identificación del Riesgo'!C60:C62)</f>
        <v/>
      </c>
      <c r="D60" s="113" t="str">
        <f>IF('2. Identificación del Riesgo'!D60:D62="","",'2. Identificación del Riesgo'!D60:D62)</f>
        <v/>
      </c>
      <c r="E60" s="113" t="str">
        <f>IF('2. Identificación del Riesgo'!E60:E62="","",'2. Identificación del Riesgo'!E60:E62)</f>
        <v/>
      </c>
      <c r="F60" s="113" t="str">
        <f>IF('2. Identificación del Riesgo'!F60:F62="","",'2. Identificación del Riesgo'!F60:F62)</f>
        <v/>
      </c>
      <c r="G60" s="113" t="str">
        <f>IF('2. Identificación del Riesgo'!G60:G62="","",'2. Identificación del Riesgo'!G60:G62)</f>
        <v/>
      </c>
      <c r="H60" s="113" t="str">
        <f>IF('2. Identificación del Riesgo'!H60:H62="","",'2. Identificación del Riesgo'!H60:H62)</f>
        <v/>
      </c>
      <c r="I60" s="113" t="str">
        <f>IF('2. Identificación del Riesgo'!I60:I62="","",'2. Identificación del Riesgo'!I60:I62)</f>
        <v/>
      </c>
      <c r="J60" s="113" t="str">
        <f>IF('2. Identificación del Riesgo'!J60:J62="","",'2. Identificación del Riesgo'!J60:J62)</f>
        <v/>
      </c>
      <c r="K60" s="108" t="str">
        <f>'2. Identificación del Riesgo'!K60:K62</f>
        <v/>
      </c>
      <c r="L60" s="109" t="str">
        <f>'2. Identificación del Riesgo'!L60:L62</f>
        <v/>
      </c>
      <c r="M60" s="113"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8" t="str">
        <f>'2. Identificación del Riesgo'!N60:N62</f>
        <v/>
      </c>
      <c r="O60" s="109" t="str">
        <f>'2. Identificación del Riesgo'!O60:O62</f>
        <v/>
      </c>
      <c r="P60" s="110" t="str">
        <f>'2. Identificación del Riesgo'!P60:P62</f>
        <v/>
      </c>
      <c r="Q60" s="63"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63">
        <f>IF($H$9="","",
IF(OR($H$9="Corrupción",$H$9="Corrupción - LA/FT/FPADM",$H$9="Corrupción - Conflictos de Interés",$H$9="Corrupción en Trámites, OPAs y Consultas de Acceso a la Información Pública"),'6.Valoración Control Corrupción'!E60,'5. Valoración de Controles'!E60))</f>
        <v>0</v>
      </c>
      <c r="S60" s="63">
        <f>IF($H$9="","",
IF(OR($H$9="Corrupción",$H$9="Corrupción - LA/FT/FPADM",$H$9="Corrupción - Conflictos de Interés",$H$9="Corrupción en Trámites, OPAs y Consultas de Acceso a la Información Pública"),'6.Valoración Control Corrupción'!F60,'5. Valoración de Controles'!F60))</f>
        <v>0</v>
      </c>
      <c r="T60" s="63">
        <f>IF($H$9="","",
IF(OR($H$9="Corrupción",$H$9="Corrupción - LA/FT/FPADM",$H$9="Corrupción - Conflictos de Interés",$H$9="Corrupción en Trámites, OPAs y Consultas de Acceso a la Información Pública"),'6.Valoración Control Corrupción'!G60,'5. Valoración de Controles'!G60))</f>
        <v>0</v>
      </c>
      <c r="U60" s="63">
        <f>IF($H$9="","",
IF(OR($H$9="Corrupción",$H$9="Corrupción - LA/FT/FPADM",$H$9="Corrupción - Conflictos de Interés",$H$9="Corrupción en Trámites, OPAs y Consultas de Acceso a la Información Pública"),'6.Valoración Control Corrupción'!H60,'5. Valoración de Controles'!H60))</f>
        <v>0</v>
      </c>
      <c r="V60" s="63">
        <f>IF($H$9="","",
IF(OR($H$9="Corrupción",$H$9="Corrupción - LA/FT/FPADM",$H$9="Corrupción - Conflictos de Interés",$H$9="Corrupción en Trámites, OPAs y Consultas de Acceso a la Información Pública"),'6.Valoración Control Corrupción'!I60,'5. Valoración de Controles'!I60))</f>
        <v>0</v>
      </c>
      <c r="W60" s="63">
        <f>IF($H$9="","",
IF(OR($H$9="Corrupción",$H$9="Corrupción - LA/FT/FPADM",$H$9="Corrupción - Conflictos de Interés",$H$9="Corrupción en Trámites, OPAs y Consultas de Acceso a la Información Pública"),'6.Valoración Control Corrupción'!J60,'5. Valoración de Controles'!J60))</f>
        <v>0</v>
      </c>
      <c r="X60" s="31">
        <f>IF($H$9="","",
IF(OR($H$9="Corrupción",$H$9="Corrupción - LA/FT/FPADM",$H$9="Corrupción - LA/FT/FPADM",$H$9="Corrupción en Trámites, OPAs y Consultas de Acceso a la Información Pública"),"No Aplica",'5. Valoración de Controles'!L60))</f>
        <v>0</v>
      </c>
      <c r="Y60" s="31" t="str">
        <f>IF($H$9="","",
IF(OR($H$9="Corrupción",$H$9="Corrupción - LA/FT/FPADM",$H$9="Corrupción - LA/FT/FPADM",$H$9="Corrupción en Trámites, OPAs y Consultas de Acceso a la Información Pública"),"No Aplica",'5. Valoración de Controles'!M60))</f>
        <v/>
      </c>
      <c r="Z60" s="31">
        <f>IF($H$9="","",
IF(OR($H$9="Corrupción",$H$9="Corrupción - LA/FT/FPADM",$H$9="Corrupción - LA/FT/FPADM",$H$9="Corrupción en Trámites, OPAs y Consultas de Acceso a la Información Pública"),"No Aplica",'5. Valoración de Controles'!N60))</f>
        <v>0</v>
      </c>
      <c r="AA60" s="31">
        <f>IF($H$9="","",
IF(OR($H$9="Corrupción",$H$9="Corrupción - LA/FT/FPADM",$H$9="Corrupción - LA/FT/FPADM",$H$9="Corrupción en Trámites, OPAs y Consultas de Acceso a la Información Pública"),"No Aplica",'5. Valoración de Controles'!O60))</f>
        <v>0</v>
      </c>
      <c r="AB60" s="31">
        <f>IF($H$9="","",
IF(OR($H$9="Corrupción",$H$9="Corrupción - LA/FT/FPADM",$H$9="Corrupción - LA/FT/FPADM",$H$9="Corrupción en Trámites, OPAs y Consultas de Acceso a la Información Pública"),"No Aplica",'5. Valoración de Controles'!P60))</f>
        <v>0</v>
      </c>
      <c r="AC60" s="31">
        <f>IF($H$9="","",
IF(OR($H$9="Corrupción",$H$9="Corrupción - LA/FT/FPADM",$H$9="Corrupción - LA/FT/FPADM",$H$9="Corrupción en Trámites, OPAs y Consultas de Acceso a la Información Pública"),"No Aplica",'5. Valoración de Controles'!Q60))</f>
        <v>0</v>
      </c>
      <c r="AD60" s="31">
        <f>IF($H$9="","",
IF(OR($H$9="Corrupción",$H$9="Corrupción - LA/FT/FPADM",$H$9="Corrupción - LA/FT/FPADM",$H$9="Corrupción en Trámites, OPAs y Consultas de Acceso a la Información Pública"),"No Aplica",'5. Valoración de Controles'!R60))</f>
        <v>0</v>
      </c>
      <c r="AE60" s="31">
        <f>IF($H$9="","",
IF(OR($H$9="Corrupción",$H$9="Corrupción - LA/FT/FPADM",$H$9="Corrupción - LA/FT/FPADM",$H$9="Corrupción en Trámites, OPAs y Consultas de Acceso a la Información Pública"),"No Aplica",'5. Valoración de Controles'!S60))</f>
        <v>0</v>
      </c>
      <c r="AF60" s="31">
        <f>IF($H$9="","",
IF(OR($H$9="Corrupción",$H$9="Corrupción - LA/FT/FPADM",$H$9="Corrupción - LA/FT/FPADM",$H$9="Corrupción en Trámites, OPAs y Consultas de Acceso a la Información Pública"),"No Aplica",'5. Valoración de Controles'!T60))</f>
        <v>0</v>
      </c>
      <c r="AG60" s="31" t="str">
        <f>IF($H$9="","",
IF(OR($H$9="Corrupción",$H$9="Corrupción - LA/FT/FPADM",$H$9="Corrupción - LA/FT/FPADM",$H$9="Corrupción en Trámites, OPAs y Consultas de Acceso a la Información Pública"),"No Aplica",'5. Valoración de Controles'!U60))</f>
        <v/>
      </c>
      <c r="AH60" s="108"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9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8"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9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10" t="str">
        <f t="shared" ref="AL60" si="46">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98"/>
      <c r="AN60" s="113" t="str">
        <f t="shared" ref="AN60" si="47">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72"/>
      <c r="AP60" s="199"/>
      <c r="AQ60" s="200" t="str">
        <f t="shared" ref="AQ60" si="48">IF(AO60="","","∑ Peso porcentual de cada acción definida")</f>
        <v/>
      </c>
      <c r="AR60" s="114"/>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ht="31.5" customHeight="1" x14ac:dyDescent="0.45">
      <c r="A61" s="142"/>
      <c r="B61" s="113"/>
      <c r="C61" s="113"/>
      <c r="D61" s="113"/>
      <c r="E61" s="113"/>
      <c r="F61" s="113"/>
      <c r="G61" s="113"/>
      <c r="H61" s="113"/>
      <c r="I61" s="113"/>
      <c r="J61" s="113"/>
      <c r="K61" s="108"/>
      <c r="L61" s="109"/>
      <c r="M61" s="113"/>
      <c r="N61" s="108"/>
      <c r="O61" s="109"/>
      <c r="P61" s="110"/>
      <c r="Q61" s="63"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63">
        <f>IF($H$9="","",
IF(OR($H$9="Corrupción",$H$9="Corrupción - LA/FT/FPADM",$H$9="Corrupción - Conflictos de Interés",$H$9="Corrupción en Trámites, OPAs y Consultas de Acceso a la Información Pública"),'6.Valoración Control Corrupción'!E61,'5. Valoración de Controles'!E61))</f>
        <v>0</v>
      </c>
      <c r="S61" s="63">
        <f>IF($H$9="","",
IF(OR($H$9="Corrupción",$H$9="Corrupción - LA/FT/FPADM",$H$9="Corrupción - Conflictos de Interés",$H$9="Corrupción en Trámites, OPAs y Consultas de Acceso a la Información Pública"),'6.Valoración Control Corrupción'!F61,'5. Valoración de Controles'!F61))</f>
        <v>0</v>
      </c>
      <c r="T61" s="63">
        <f>IF($H$9="","",
IF(OR($H$9="Corrupción",$H$9="Corrupción - LA/FT/FPADM",$H$9="Corrupción - Conflictos de Interés",$H$9="Corrupción en Trámites, OPAs y Consultas de Acceso a la Información Pública"),'6.Valoración Control Corrupción'!G61,'5. Valoración de Controles'!G61))</f>
        <v>0</v>
      </c>
      <c r="U61" s="63">
        <f>IF($H$9="","",
IF(OR($H$9="Corrupción",$H$9="Corrupción - LA/FT/FPADM",$H$9="Corrupción - Conflictos de Interés",$H$9="Corrupción en Trámites, OPAs y Consultas de Acceso a la Información Pública"),'6.Valoración Control Corrupción'!H61,'5. Valoración de Controles'!H61))</f>
        <v>0</v>
      </c>
      <c r="V61" s="63">
        <f>IF($H$9="","",
IF(OR($H$9="Corrupción",$H$9="Corrupción - LA/FT/FPADM",$H$9="Corrupción - Conflictos de Interés",$H$9="Corrupción en Trámites, OPAs y Consultas de Acceso a la Información Pública"),'6.Valoración Control Corrupción'!I61,'5. Valoración de Controles'!I61))</f>
        <v>0</v>
      </c>
      <c r="W61" s="63">
        <f>IF($H$9="","",
IF(OR($H$9="Corrupción",$H$9="Corrupción - LA/FT/FPADM",$H$9="Corrupción - Conflictos de Interés",$H$9="Corrupción en Trámites, OPAs y Consultas de Acceso a la Información Pública"),'6.Valoración Control Corrupción'!J61,'5. Valoración de Controles'!J61))</f>
        <v>0</v>
      </c>
      <c r="X61" s="31">
        <f>IF($H$9="","",
IF(OR($H$9="Corrupción",$H$9="Corrupción - LA/FT/FPADM",$H$9="Corrupción - LA/FT/FPADM",$H$9="Corrupción en Trámites, OPAs y Consultas de Acceso a la Información Pública"),"No Aplica",'5. Valoración de Controles'!L61))</f>
        <v>0</v>
      </c>
      <c r="Y61" s="31" t="str">
        <f>IF($H$9="","",
IF(OR($H$9="Corrupción",$H$9="Corrupción - LA/FT/FPADM",$H$9="Corrupción - LA/FT/FPADM",$H$9="Corrupción en Trámites, OPAs y Consultas de Acceso a la Información Pública"),"No Aplica",'5. Valoración de Controles'!M61))</f>
        <v/>
      </c>
      <c r="Z61" s="31">
        <f>IF($H$9="","",
IF(OR($H$9="Corrupción",$H$9="Corrupción - LA/FT/FPADM",$H$9="Corrupción - LA/FT/FPADM",$H$9="Corrupción en Trámites, OPAs y Consultas de Acceso a la Información Pública"),"No Aplica",'5. Valoración de Controles'!N61))</f>
        <v>0</v>
      </c>
      <c r="AA61" s="31">
        <f>IF($H$9="","",
IF(OR($H$9="Corrupción",$H$9="Corrupción - LA/FT/FPADM",$H$9="Corrupción - LA/FT/FPADM",$H$9="Corrupción en Trámites, OPAs y Consultas de Acceso a la Información Pública"),"No Aplica",'5. Valoración de Controles'!O61))</f>
        <v>0</v>
      </c>
      <c r="AB61" s="31">
        <f>IF($H$9="","",
IF(OR($H$9="Corrupción",$H$9="Corrupción - LA/FT/FPADM",$H$9="Corrupción - LA/FT/FPADM",$H$9="Corrupción en Trámites, OPAs y Consultas de Acceso a la Información Pública"),"No Aplica",'5. Valoración de Controles'!P61))</f>
        <v>0</v>
      </c>
      <c r="AC61" s="31">
        <f>IF($H$9="","",
IF(OR($H$9="Corrupción",$H$9="Corrupción - LA/FT/FPADM",$H$9="Corrupción - LA/FT/FPADM",$H$9="Corrupción en Trámites, OPAs y Consultas de Acceso a la Información Pública"),"No Aplica",'5. Valoración de Controles'!Q61))</f>
        <v>0</v>
      </c>
      <c r="AD61" s="31">
        <f>IF($H$9="","",
IF(OR($H$9="Corrupción",$H$9="Corrupción - LA/FT/FPADM",$H$9="Corrupción - LA/FT/FPADM",$H$9="Corrupción en Trámites, OPAs y Consultas de Acceso a la Información Pública"),"No Aplica",'5. Valoración de Controles'!R61))</f>
        <v>0</v>
      </c>
      <c r="AE61" s="31">
        <f>IF($H$9="","",
IF(OR($H$9="Corrupción",$H$9="Corrupción - LA/FT/FPADM",$H$9="Corrupción - LA/FT/FPADM",$H$9="Corrupción en Trámites, OPAs y Consultas de Acceso a la Información Pública"),"No Aplica",'5. Valoración de Controles'!S61))</f>
        <v>0</v>
      </c>
      <c r="AF61" s="31">
        <f>IF($H$9="","",
IF(OR($H$9="Corrupción",$H$9="Corrupción - LA/FT/FPADM",$H$9="Corrupción - LA/FT/FPADM",$H$9="Corrupción en Trámites, OPAs y Consultas de Acceso a la Información Pública"),"No Aplica",'5. Valoración de Controles'!T61))</f>
        <v>0</v>
      </c>
      <c r="AG61" s="31" t="str">
        <f>IF($H$9="","",
IF(OR($H$9="Corrupción",$H$9="Corrupción - LA/FT/FPADM",$H$9="Corrupción - LA/FT/FPADM",$H$9="Corrupción en Trámites, OPAs y Consultas de Acceso a la Información Pública"),"No Aplica",'5. Valoración de Controles'!U61))</f>
        <v/>
      </c>
      <c r="AH61" s="108"/>
      <c r="AI61" s="197"/>
      <c r="AJ61" s="108"/>
      <c r="AK61" s="197"/>
      <c r="AL61" s="110"/>
      <c r="AM61" s="198"/>
      <c r="AN61" s="113"/>
      <c r="AO61" s="72"/>
      <c r="AP61" s="114"/>
      <c r="AQ61" s="113"/>
      <c r="AR61" s="114"/>
    </row>
    <row r="62" spans="1:73" ht="31.5" customHeight="1" x14ac:dyDescent="0.45">
      <c r="A62" s="142"/>
      <c r="B62" s="113"/>
      <c r="C62" s="113"/>
      <c r="D62" s="113"/>
      <c r="E62" s="113"/>
      <c r="F62" s="113"/>
      <c r="G62" s="113"/>
      <c r="H62" s="113"/>
      <c r="I62" s="113"/>
      <c r="J62" s="113"/>
      <c r="K62" s="108"/>
      <c r="L62" s="109"/>
      <c r="M62" s="113"/>
      <c r="N62" s="108"/>
      <c r="O62" s="109"/>
      <c r="P62" s="110"/>
      <c r="Q62" s="63"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63">
        <f>IF($H$9="","",
IF(OR($H$9="Corrupción",$H$9="Corrupción - LA/FT/FPADM",$H$9="Corrupción - Conflictos de Interés",$H$9="Corrupción en Trámites, OPAs y Consultas de Acceso a la Información Pública"),'6.Valoración Control Corrupción'!E62,'5. Valoración de Controles'!E62))</f>
        <v>0</v>
      </c>
      <c r="S62" s="63">
        <f>IF($H$9="","",
IF(OR($H$9="Corrupción",$H$9="Corrupción - LA/FT/FPADM",$H$9="Corrupción - Conflictos de Interés",$H$9="Corrupción en Trámites, OPAs y Consultas de Acceso a la Información Pública"),'6.Valoración Control Corrupción'!F62,'5. Valoración de Controles'!F62))</f>
        <v>0</v>
      </c>
      <c r="T62" s="63">
        <f>IF($H$9="","",
IF(OR($H$9="Corrupción",$H$9="Corrupción - LA/FT/FPADM",$H$9="Corrupción - Conflictos de Interés",$H$9="Corrupción en Trámites, OPAs y Consultas de Acceso a la Información Pública"),'6.Valoración Control Corrupción'!G62,'5. Valoración de Controles'!G62))</f>
        <v>0</v>
      </c>
      <c r="U62" s="63">
        <f>IF($H$9="","",
IF(OR($H$9="Corrupción",$H$9="Corrupción - LA/FT/FPADM",$H$9="Corrupción - Conflictos de Interés",$H$9="Corrupción en Trámites, OPAs y Consultas de Acceso a la Información Pública"),'6.Valoración Control Corrupción'!H62,'5. Valoración de Controles'!H62))</f>
        <v>0</v>
      </c>
      <c r="V62" s="63">
        <f>IF($H$9="","",
IF(OR($H$9="Corrupción",$H$9="Corrupción - LA/FT/FPADM",$H$9="Corrupción - Conflictos de Interés",$H$9="Corrupción en Trámites, OPAs y Consultas de Acceso a la Información Pública"),'6.Valoración Control Corrupción'!I62,'5. Valoración de Controles'!I62))</f>
        <v>0</v>
      </c>
      <c r="W62" s="63">
        <f>IF($H$9="","",
IF(OR($H$9="Corrupción",$H$9="Corrupción - LA/FT/FPADM",$H$9="Corrupción - Conflictos de Interés",$H$9="Corrupción en Trámites, OPAs y Consultas de Acceso a la Información Pública"),'6.Valoración Control Corrupción'!J62,'5. Valoración de Controles'!J62))</f>
        <v>0</v>
      </c>
      <c r="X62" s="31">
        <f>IF($H$9="","",
IF(OR($H$9="Corrupción",$H$9="Corrupción - LA/FT/FPADM",$H$9="Corrupción - LA/FT/FPADM",$H$9="Corrupción en Trámites, OPAs y Consultas de Acceso a la Información Pública"),"No Aplica",'5. Valoración de Controles'!L62))</f>
        <v>0</v>
      </c>
      <c r="Y62" s="31" t="str">
        <f>IF($H$9="","",
IF(OR($H$9="Corrupción",$H$9="Corrupción - LA/FT/FPADM",$H$9="Corrupción - LA/FT/FPADM",$H$9="Corrupción en Trámites, OPAs y Consultas de Acceso a la Información Pública"),"No Aplica",'5. Valoración de Controles'!M62))</f>
        <v/>
      </c>
      <c r="Z62" s="31">
        <f>IF($H$9="","",
IF(OR($H$9="Corrupción",$H$9="Corrupción - LA/FT/FPADM",$H$9="Corrupción - LA/FT/FPADM",$H$9="Corrupción en Trámites, OPAs y Consultas de Acceso a la Información Pública"),"No Aplica",'5. Valoración de Controles'!N62))</f>
        <v>0</v>
      </c>
      <c r="AA62" s="31">
        <f>IF($H$9="","",
IF(OR($H$9="Corrupción",$H$9="Corrupción - LA/FT/FPADM",$H$9="Corrupción - LA/FT/FPADM",$H$9="Corrupción en Trámites, OPAs y Consultas de Acceso a la Información Pública"),"No Aplica",'5. Valoración de Controles'!O62))</f>
        <v>0</v>
      </c>
      <c r="AB62" s="31">
        <f>IF($H$9="","",
IF(OR($H$9="Corrupción",$H$9="Corrupción - LA/FT/FPADM",$H$9="Corrupción - LA/FT/FPADM",$H$9="Corrupción en Trámites, OPAs y Consultas de Acceso a la Información Pública"),"No Aplica",'5. Valoración de Controles'!P62))</f>
        <v>0</v>
      </c>
      <c r="AC62" s="31">
        <f>IF($H$9="","",
IF(OR($H$9="Corrupción",$H$9="Corrupción - LA/FT/FPADM",$H$9="Corrupción - LA/FT/FPADM",$H$9="Corrupción en Trámites, OPAs y Consultas de Acceso a la Información Pública"),"No Aplica",'5. Valoración de Controles'!Q62))</f>
        <v>0</v>
      </c>
      <c r="AD62" s="31">
        <f>IF($H$9="","",
IF(OR($H$9="Corrupción",$H$9="Corrupción - LA/FT/FPADM",$H$9="Corrupción - LA/FT/FPADM",$H$9="Corrupción en Trámites, OPAs y Consultas de Acceso a la Información Pública"),"No Aplica",'5. Valoración de Controles'!R62))</f>
        <v>0</v>
      </c>
      <c r="AE62" s="31">
        <f>IF($H$9="","",
IF(OR($H$9="Corrupción",$H$9="Corrupción - LA/FT/FPADM",$H$9="Corrupción - LA/FT/FPADM",$H$9="Corrupción en Trámites, OPAs y Consultas de Acceso a la Información Pública"),"No Aplica",'5. Valoración de Controles'!S62))</f>
        <v>0</v>
      </c>
      <c r="AF62" s="31">
        <f>IF($H$9="","",
IF(OR($H$9="Corrupción",$H$9="Corrupción - LA/FT/FPADM",$H$9="Corrupción - LA/FT/FPADM",$H$9="Corrupción en Trámites, OPAs y Consultas de Acceso a la Información Pública"),"No Aplica",'5. Valoración de Controles'!T62))</f>
        <v>0</v>
      </c>
      <c r="AG62" s="31" t="str">
        <f>IF($H$9="","",
IF(OR($H$9="Corrupción",$H$9="Corrupción - LA/FT/FPADM",$H$9="Corrupción - LA/FT/FPADM",$H$9="Corrupción en Trámites, OPAs y Consultas de Acceso a la Información Pública"),"No Aplica",'5. Valoración de Controles'!U62))</f>
        <v/>
      </c>
      <c r="AH62" s="108"/>
      <c r="AI62" s="197"/>
      <c r="AJ62" s="108"/>
      <c r="AK62" s="197"/>
      <c r="AL62" s="110"/>
      <c r="AM62" s="198"/>
      <c r="AN62" s="113"/>
      <c r="AO62" s="72"/>
      <c r="AP62" s="114"/>
      <c r="AQ62" s="113"/>
      <c r="AR62" s="114"/>
    </row>
    <row r="63" spans="1:73" ht="31.5" customHeight="1" x14ac:dyDescent="0.45">
      <c r="A63" s="142">
        <v>19</v>
      </c>
      <c r="B63" s="113">
        <f>'2. Identificación del Riesgo'!B63:B65</f>
        <v>0</v>
      </c>
      <c r="C63" s="113" t="str">
        <f>IF('2. Identificación del Riesgo'!C63:C65="","",'2. Identificación del Riesgo'!C63:C65)</f>
        <v/>
      </c>
      <c r="D63" s="113" t="str">
        <f>IF('2. Identificación del Riesgo'!D63:D65="","",'2. Identificación del Riesgo'!D63:D65)</f>
        <v/>
      </c>
      <c r="E63" s="113" t="str">
        <f>IF('2. Identificación del Riesgo'!E63:E65="","",'2. Identificación del Riesgo'!E63:E65)</f>
        <v/>
      </c>
      <c r="F63" s="113" t="str">
        <f>IF('2. Identificación del Riesgo'!F63:F65="","",'2. Identificación del Riesgo'!F63:F65)</f>
        <v/>
      </c>
      <c r="G63" s="113" t="str">
        <f>IF('2. Identificación del Riesgo'!G63:G65="","",'2. Identificación del Riesgo'!G63:G65)</f>
        <v/>
      </c>
      <c r="H63" s="113" t="str">
        <f>IF('2. Identificación del Riesgo'!H63:H65="","",'2. Identificación del Riesgo'!H63:H65)</f>
        <v/>
      </c>
      <c r="I63" s="113" t="str">
        <f>IF('2. Identificación del Riesgo'!I63:I65="","",'2. Identificación del Riesgo'!I63:I65)</f>
        <v/>
      </c>
      <c r="J63" s="113" t="str">
        <f>IF('2. Identificación del Riesgo'!J63:J65="","",'2. Identificación del Riesgo'!J63:J65)</f>
        <v/>
      </c>
      <c r="K63" s="108" t="str">
        <f>'2. Identificación del Riesgo'!K63:K65</f>
        <v/>
      </c>
      <c r="L63" s="109" t="str">
        <f>'2. Identificación del Riesgo'!L63:L65</f>
        <v/>
      </c>
      <c r="M63" s="113"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8" t="str">
        <f>'2. Identificación del Riesgo'!N63:N65</f>
        <v/>
      </c>
      <c r="O63" s="109" t="str">
        <f>'2. Identificación del Riesgo'!O63:O65</f>
        <v/>
      </c>
      <c r="P63" s="110" t="str">
        <f>'2. Identificación del Riesgo'!P63:P65</f>
        <v/>
      </c>
      <c r="Q63" s="63"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63">
        <f>IF($H$9="","",
IF(OR($H$9="Corrupción",$H$9="Corrupción - LA/FT/FPADM",$H$9="Corrupción - Conflictos de Interés",$H$9="Corrupción en Trámites, OPAs y Consultas de Acceso a la Información Pública"),'6.Valoración Control Corrupción'!E63,'5. Valoración de Controles'!E63))</f>
        <v>0</v>
      </c>
      <c r="S63" s="63">
        <f>IF($H$9="","",
IF(OR($H$9="Corrupción",$H$9="Corrupción - LA/FT/FPADM",$H$9="Corrupción - Conflictos de Interés",$H$9="Corrupción en Trámites, OPAs y Consultas de Acceso a la Información Pública"),'6.Valoración Control Corrupción'!F63,'5. Valoración de Controles'!F63))</f>
        <v>0</v>
      </c>
      <c r="T63" s="63">
        <f>IF($H$9="","",
IF(OR($H$9="Corrupción",$H$9="Corrupción - LA/FT/FPADM",$H$9="Corrupción - Conflictos de Interés",$H$9="Corrupción en Trámites, OPAs y Consultas de Acceso a la Información Pública"),'6.Valoración Control Corrupción'!G63,'5. Valoración de Controles'!G63))</f>
        <v>0</v>
      </c>
      <c r="U63" s="63">
        <f>IF($H$9="","",
IF(OR($H$9="Corrupción",$H$9="Corrupción - LA/FT/FPADM",$H$9="Corrupción - Conflictos de Interés",$H$9="Corrupción en Trámites, OPAs y Consultas de Acceso a la Información Pública"),'6.Valoración Control Corrupción'!H63,'5. Valoración de Controles'!H63))</f>
        <v>0</v>
      </c>
      <c r="V63" s="63">
        <f>IF($H$9="","",
IF(OR($H$9="Corrupción",$H$9="Corrupción - LA/FT/FPADM",$H$9="Corrupción - Conflictos de Interés",$H$9="Corrupción en Trámites, OPAs y Consultas de Acceso a la Información Pública"),'6.Valoración Control Corrupción'!I63,'5. Valoración de Controles'!I63))</f>
        <v>0</v>
      </c>
      <c r="W63" s="63">
        <f>IF($H$9="","",
IF(OR($H$9="Corrupción",$H$9="Corrupción - LA/FT/FPADM",$H$9="Corrupción - Conflictos de Interés",$H$9="Corrupción en Trámites, OPAs y Consultas de Acceso a la Información Pública"),'6.Valoración Control Corrupción'!J63,'5. Valoración de Controles'!J63))</f>
        <v>0</v>
      </c>
      <c r="X63" s="31">
        <f>IF($H$9="","",
IF(OR($H$9="Corrupción",$H$9="Corrupción - LA/FT/FPADM",$H$9="Corrupción - LA/FT/FPADM",$H$9="Corrupción en Trámites, OPAs y Consultas de Acceso a la Información Pública"),"No Aplica",'5. Valoración de Controles'!L63))</f>
        <v>0</v>
      </c>
      <c r="Y63" s="31" t="str">
        <f>IF($H$9="","",
IF(OR($H$9="Corrupción",$H$9="Corrupción - LA/FT/FPADM",$H$9="Corrupción - LA/FT/FPADM",$H$9="Corrupción en Trámites, OPAs y Consultas de Acceso a la Información Pública"),"No Aplica",'5. Valoración de Controles'!M63))</f>
        <v/>
      </c>
      <c r="Z63" s="31">
        <f>IF($H$9="","",
IF(OR($H$9="Corrupción",$H$9="Corrupción - LA/FT/FPADM",$H$9="Corrupción - LA/FT/FPADM",$H$9="Corrupción en Trámites, OPAs y Consultas de Acceso a la Información Pública"),"No Aplica",'5. Valoración de Controles'!N63))</f>
        <v>0</v>
      </c>
      <c r="AA63" s="31">
        <f>IF($H$9="","",
IF(OR($H$9="Corrupción",$H$9="Corrupción - LA/FT/FPADM",$H$9="Corrupción - LA/FT/FPADM",$H$9="Corrupción en Trámites, OPAs y Consultas de Acceso a la Información Pública"),"No Aplica",'5. Valoración de Controles'!O63))</f>
        <v>0</v>
      </c>
      <c r="AB63" s="31">
        <f>IF($H$9="","",
IF(OR($H$9="Corrupción",$H$9="Corrupción - LA/FT/FPADM",$H$9="Corrupción - LA/FT/FPADM",$H$9="Corrupción en Trámites, OPAs y Consultas de Acceso a la Información Pública"),"No Aplica",'5. Valoración de Controles'!P63))</f>
        <v>0</v>
      </c>
      <c r="AC63" s="31">
        <f>IF($H$9="","",
IF(OR($H$9="Corrupción",$H$9="Corrupción - LA/FT/FPADM",$H$9="Corrupción - LA/FT/FPADM",$H$9="Corrupción en Trámites, OPAs y Consultas de Acceso a la Información Pública"),"No Aplica",'5. Valoración de Controles'!Q63))</f>
        <v>0</v>
      </c>
      <c r="AD63" s="31">
        <f>IF($H$9="","",
IF(OR($H$9="Corrupción",$H$9="Corrupción - LA/FT/FPADM",$H$9="Corrupción - LA/FT/FPADM",$H$9="Corrupción en Trámites, OPAs y Consultas de Acceso a la Información Pública"),"No Aplica",'5. Valoración de Controles'!R63))</f>
        <v>0</v>
      </c>
      <c r="AE63" s="31">
        <f>IF($H$9="","",
IF(OR($H$9="Corrupción",$H$9="Corrupción - LA/FT/FPADM",$H$9="Corrupción - LA/FT/FPADM",$H$9="Corrupción en Trámites, OPAs y Consultas de Acceso a la Información Pública"),"No Aplica",'5. Valoración de Controles'!S63))</f>
        <v>0</v>
      </c>
      <c r="AF63" s="31">
        <f>IF($H$9="","",
IF(OR($H$9="Corrupción",$H$9="Corrupción - LA/FT/FPADM",$H$9="Corrupción - LA/FT/FPADM",$H$9="Corrupción en Trámites, OPAs y Consultas de Acceso a la Información Pública"),"No Aplica",'5. Valoración de Controles'!T63))</f>
        <v>0</v>
      </c>
      <c r="AG63" s="31" t="str">
        <f>IF($H$9="","",
IF(OR($H$9="Corrupción",$H$9="Corrupción - LA/FT/FPADM",$H$9="Corrupción - LA/FT/FPADM",$H$9="Corrupción en Trámites, OPAs y Consultas de Acceso a la Información Pública"),"No Aplica",'5. Valoración de Controles'!U63))</f>
        <v/>
      </c>
      <c r="AH63" s="108"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9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8"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9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10" t="str">
        <f t="shared" ref="AL63" si="49">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98"/>
      <c r="AN63" s="113" t="str">
        <f t="shared" ref="AN63" si="50">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72"/>
      <c r="AP63" s="199"/>
      <c r="AQ63" s="200" t="str">
        <f t="shared" ref="AQ63" si="51">IF(AO63="","","∑ Peso porcentual de cada acción definida")</f>
        <v/>
      </c>
      <c r="AR63" s="114"/>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ht="31.5" customHeight="1" x14ac:dyDescent="0.45">
      <c r="A64" s="142"/>
      <c r="B64" s="113"/>
      <c r="C64" s="113"/>
      <c r="D64" s="113"/>
      <c r="E64" s="113"/>
      <c r="F64" s="113"/>
      <c r="G64" s="113"/>
      <c r="H64" s="113"/>
      <c r="I64" s="113"/>
      <c r="J64" s="113"/>
      <c r="K64" s="108"/>
      <c r="L64" s="109"/>
      <c r="M64" s="113"/>
      <c r="N64" s="108"/>
      <c r="O64" s="109"/>
      <c r="P64" s="110"/>
      <c r="Q64" s="63"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63">
        <f>IF($H$9="","",
IF(OR($H$9="Corrupción",$H$9="Corrupción - LA/FT/FPADM",$H$9="Corrupción - Conflictos de Interés",$H$9="Corrupción en Trámites, OPAs y Consultas de Acceso a la Información Pública"),'6.Valoración Control Corrupción'!E64,'5. Valoración de Controles'!E64))</f>
        <v>0</v>
      </c>
      <c r="S64" s="63">
        <f>IF($H$9="","",
IF(OR($H$9="Corrupción",$H$9="Corrupción - LA/FT/FPADM",$H$9="Corrupción - Conflictos de Interés",$H$9="Corrupción en Trámites, OPAs y Consultas de Acceso a la Información Pública"),'6.Valoración Control Corrupción'!F64,'5. Valoración de Controles'!F64))</f>
        <v>0</v>
      </c>
      <c r="T64" s="63">
        <f>IF($H$9="","",
IF(OR($H$9="Corrupción",$H$9="Corrupción - LA/FT/FPADM",$H$9="Corrupción - Conflictos de Interés",$H$9="Corrupción en Trámites, OPAs y Consultas de Acceso a la Información Pública"),'6.Valoración Control Corrupción'!G64,'5. Valoración de Controles'!G64))</f>
        <v>0</v>
      </c>
      <c r="U64" s="63">
        <f>IF($H$9="","",
IF(OR($H$9="Corrupción",$H$9="Corrupción - LA/FT/FPADM",$H$9="Corrupción - Conflictos de Interés",$H$9="Corrupción en Trámites, OPAs y Consultas de Acceso a la Información Pública"),'6.Valoración Control Corrupción'!H64,'5. Valoración de Controles'!H64))</f>
        <v>0</v>
      </c>
      <c r="V64" s="63">
        <f>IF($H$9="","",
IF(OR($H$9="Corrupción",$H$9="Corrupción - LA/FT/FPADM",$H$9="Corrupción - Conflictos de Interés",$H$9="Corrupción en Trámites, OPAs y Consultas de Acceso a la Información Pública"),'6.Valoración Control Corrupción'!I64,'5. Valoración de Controles'!I64))</f>
        <v>0</v>
      </c>
      <c r="W64" s="63">
        <f>IF($H$9="","",
IF(OR($H$9="Corrupción",$H$9="Corrupción - LA/FT/FPADM",$H$9="Corrupción - Conflictos de Interés",$H$9="Corrupción en Trámites, OPAs y Consultas de Acceso a la Información Pública"),'6.Valoración Control Corrupción'!J64,'5. Valoración de Controles'!J64))</f>
        <v>0</v>
      </c>
      <c r="X64" s="31">
        <f>IF($H$9="","",
IF(OR($H$9="Corrupción",$H$9="Corrupción - LA/FT/FPADM",$H$9="Corrupción - LA/FT/FPADM",$H$9="Corrupción en Trámites, OPAs y Consultas de Acceso a la Información Pública"),"No Aplica",'5. Valoración de Controles'!L64))</f>
        <v>0</v>
      </c>
      <c r="Y64" s="31" t="str">
        <f>IF($H$9="","",
IF(OR($H$9="Corrupción",$H$9="Corrupción - LA/FT/FPADM",$H$9="Corrupción - LA/FT/FPADM",$H$9="Corrupción en Trámites, OPAs y Consultas de Acceso a la Información Pública"),"No Aplica",'5. Valoración de Controles'!M64))</f>
        <v/>
      </c>
      <c r="Z64" s="31">
        <f>IF($H$9="","",
IF(OR($H$9="Corrupción",$H$9="Corrupción - LA/FT/FPADM",$H$9="Corrupción - LA/FT/FPADM",$H$9="Corrupción en Trámites, OPAs y Consultas de Acceso a la Información Pública"),"No Aplica",'5. Valoración de Controles'!N64))</f>
        <v>0</v>
      </c>
      <c r="AA64" s="31">
        <f>IF($H$9="","",
IF(OR($H$9="Corrupción",$H$9="Corrupción - LA/FT/FPADM",$H$9="Corrupción - LA/FT/FPADM",$H$9="Corrupción en Trámites, OPAs y Consultas de Acceso a la Información Pública"),"No Aplica",'5. Valoración de Controles'!O64))</f>
        <v>0</v>
      </c>
      <c r="AB64" s="31">
        <f>IF($H$9="","",
IF(OR($H$9="Corrupción",$H$9="Corrupción - LA/FT/FPADM",$H$9="Corrupción - LA/FT/FPADM",$H$9="Corrupción en Trámites, OPAs y Consultas de Acceso a la Información Pública"),"No Aplica",'5. Valoración de Controles'!P64))</f>
        <v>0</v>
      </c>
      <c r="AC64" s="31">
        <f>IF($H$9="","",
IF(OR($H$9="Corrupción",$H$9="Corrupción - LA/FT/FPADM",$H$9="Corrupción - LA/FT/FPADM",$H$9="Corrupción en Trámites, OPAs y Consultas de Acceso a la Información Pública"),"No Aplica",'5. Valoración de Controles'!Q64))</f>
        <v>0</v>
      </c>
      <c r="AD64" s="31">
        <f>IF($H$9="","",
IF(OR($H$9="Corrupción",$H$9="Corrupción - LA/FT/FPADM",$H$9="Corrupción - LA/FT/FPADM",$H$9="Corrupción en Trámites, OPAs y Consultas de Acceso a la Información Pública"),"No Aplica",'5. Valoración de Controles'!R64))</f>
        <v>0</v>
      </c>
      <c r="AE64" s="31">
        <f>IF($H$9="","",
IF(OR($H$9="Corrupción",$H$9="Corrupción - LA/FT/FPADM",$H$9="Corrupción - LA/FT/FPADM",$H$9="Corrupción en Trámites, OPAs y Consultas de Acceso a la Información Pública"),"No Aplica",'5. Valoración de Controles'!S64))</f>
        <v>0</v>
      </c>
      <c r="AF64" s="31">
        <f>IF($H$9="","",
IF(OR($H$9="Corrupción",$H$9="Corrupción - LA/FT/FPADM",$H$9="Corrupción - LA/FT/FPADM",$H$9="Corrupción en Trámites, OPAs y Consultas de Acceso a la Información Pública"),"No Aplica",'5. Valoración de Controles'!T64))</f>
        <v>0</v>
      </c>
      <c r="AG64" s="31" t="str">
        <f>IF($H$9="","",
IF(OR($H$9="Corrupción",$H$9="Corrupción - LA/FT/FPADM",$H$9="Corrupción - LA/FT/FPADM",$H$9="Corrupción en Trámites, OPAs y Consultas de Acceso a la Información Pública"),"No Aplica",'5. Valoración de Controles'!U64))</f>
        <v/>
      </c>
      <c r="AH64" s="108"/>
      <c r="AI64" s="197"/>
      <c r="AJ64" s="108"/>
      <c r="AK64" s="197"/>
      <c r="AL64" s="110"/>
      <c r="AM64" s="198"/>
      <c r="AN64" s="113"/>
      <c r="AO64" s="72"/>
      <c r="AP64" s="114"/>
      <c r="AQ64" s="113"/>
      <c r="AR64" s="114"/>
    </row>
    <row r="65" spans="1:73" ht="31.5" customHeight="1" x14ac:dyDescent="0.45">
      <c r="A65" s="142"/>
      <c r="B65" s="113"/>
      <c r="C65" s="113"/>
      <c r="D65" s="113"/>
      <c r="E65" s="113"/>
      <c r="F65" s="113"/>
      <c r="G65" s="113"/>
      <c r="H65" s="113"/>
      <c r="I65" s="113"/>
      <c r="J65" s="113"/>
      <c r="K65" s="108"/>
      <c r="L65" s="109"/>
      <c r="M65" s="113"/>
      <c r="N65" s="108"/>
      <c r="O65" s="109"/>
      <c r="P65" s="110"/>
      <c r="Q65" s="63"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63">
        <f>IF($H$9="","",
IF(OR($H$9="Corrupción",$H$9="Corrupción - LA/FT/FPADM",$H$9="Corrupción - Conflictos de Interés",$H$9="Corrupción en Trámites, OPAs y Consultas de Acceso a la Información Pública"),'6.Valoración Control Corrupción'!E65,'5. Valoración de Controles'!E65))</f>
        <v>0</v>
      </c>
      <c r="S65" s="63">
        <f>IF($H$9="","",
IF(OR($H$9="Corrupción",$H$9="Corrupción - LA/FT/FPADM",$H$9="Corrupción - Conflictos de Interés",$H$9="Corrupción en Trámites, OPAs y Consultas de Acceso a la Información Pública"),'6.Valoración Control Corrupción'!F65,'5. Valoración de Controles'!F65))</f>
        <v>0</v>
      </c>
      <c r="T65" s="63">
        <f>IF($H$9="","",
IF(OR($H$9="Corrupción",$H$9="Corrupción - LA/FT/FPADM",$H$9="Corrupción - Conflictos de Interés",$H$9="Corrupción en Trámites, OPAs y Consultas de Acceso a la Información Pública"),'6.Valoración Control Corrupción'!G65,'5. Valoración de Controles'!G65))</f>
        <v>0</v>
      </c>
      <c r="U65" s="63">
        <f>IF($H$9="","",
IF(OR($H$9="Corrupción",$H$9="Corrupción - LA/FT/FPADM",$H$9="Corrupción - Conflictos de Interés",$H$9="Corrupción en Trámites, OPAs y Consultas de Acceso a la Información Pública"),'6.Valoración Control Corrupción'!H65,'5. Valoración de Controles'!H65))</f>
        <v>0</v>
      </c>
      <c r="V65" s="63">
        <f>IF($H$9="","",
IF(OR($H$9="Corrupción",$H$9="Corrupción - LA/FT/FPADM",$H$9="Corrupción - Conflictos de Interés",$H$9="Corrupción en Trámites, OPAs y Consultas de Acceso a la Información Pública"),'6.Valoración Control Corrupción'!I65,'5. Valoración de Controles'!I65))</f>
        <v>0</v>
      </c>
      <c r="W65" s="63">
        <f>IF($H$9="","",
IF(OR($H$9="Corrupción",$H$9="Corrupción - LA/FT/FPADM",$H$9="Corrupción - Conflictos de Interés",$H$9="Corrupción en Trámites, OPAs y Consultas de Acceso a la Información Pública"),'6.Valoración Control Corrupción'!J65,'5. Valoración de Controles'!J65))</f>
        <v>0</v>
      </c>
      <c r="X65" s="31">
        <f>IF($H$9="","",
IF(OR($H$9="Corrupción",$H$9="Corrupción - LA/FT/FPADM",$H$9="Corrupción - LA/FT/FPADM",$H$9="Corrupción en Trámites, OPAs y Consultas de Acceso a la Información Pública"),"No Aplica",'5. Valoración de Controles'!L65))</f>
        <v>0</v>
      </c>
      <c r="Y65" s="31" t="str">
        <f>IF($H$9="","",
IF(OR($H$9="Corrupción",$H$9="Corrupción - LA/FT/FPADM",$H$9="Corrupción - LA/FT/FPADM",$H$9="Corrupción en Trámites, OPAs y Consultas de Acceso a la Información Pública"),"No Aplica",'5. Valoración de Controles'!M65))</f>
        <v/>
      </c>
      <c r="Z65" s="31">
        <f>IF($H$9="","",
IF(OR($H$9="Corrupción",$H$9="Corrupción - LA/FT/FPADM",$H$9="Corrupción - LA/FT/FPADM",$H$9="Corrupción en Trámites, OPAs y Consultas de Acceso a la Información Pública"),"No Aplica",'5. Valoración de Controles'!N65))</f>
        <v>0</v>
      </c>
      <c r="AA65" s="31">
        <f>IF($H$9="","",
IF(OR($H$9="Corrupción",$H$9="Corrupción - LA/FT/FPADM",$H$9="Corrupción - LA/FT/FPADM",$H$9="Corrupción en Trámites, OPAs y Consultas de Acceso a la Información Pública"),"No Aplica",'5. Valoración de Controles'!O65))</f>
        <v>0</v>
      </c>
      <c r="AB65" s="31">
        <f>IF($H$9="","",
IF(OR($H$9="Corrupción",$H$9="Corrupción - LA/FT/FPADM",$H$9="Corrupción - LA/FT/FPADM",$H$9="Corrupción en Trámites, OPAs y Consultas de Acceso a la Información Pública"),"No Aplica",'5. Valoración de Controles'!P65))</f>
        <v>0</v>
      </c>
      <c r="AC65" s="31">
        <f>IF($H$9="","",
IF(OR($H$9="Corrupción",$H$9="Corrupción - LA/FT/FPADM",$H$9="Corrupción - LA/FT/FPADM",$H$9="Corrupción en Trámites, OPAs y Consultas de Acceso a la Información Pública"),"No Aplica",'5. Valoración de Controles'!Q65))</f>
        <v>0</v>
      </c>
      <c r="AD65" s="31">
        <f>IF($H$9="","",
IF(OR($H$9="Corrupción",$H$9="Corrupción - LA/FT/FPADM",$H$9="Corrupción - LA/FT/FPADM",$H$9="Corrupción en Trámites, OPAs y Consultas de Acceso a la Información Pública"),"No Aplica",'5. Valoración de Controles'!R65))</f>
        <v>0</v>
      </c>
      <c r="AE65" s="31">
        <f>IF($H$9="","",
IF(OR($H$9="Corrupción",$H$9="Corrupción - LA/FT/FPADM",$H$9="Corrupción - LA/FT/FPADM",$H$9="Corrupción en Trámites, OPAs y Consultas de Acceso a la Información Pública"),"No Aplica",'5. Valoración de Controles'!S65))</f>
        <v>0</v>
      </c>
      <c r="AF65" s="31">
        <f>IF($H$9="","",
IF(OR($H$9="Corrupción",$H$9="Corrupción - LA/FT/FPADM",$H$9="Corrupción - LA/FT/FPADM",$H$9="Corrupción en Trámites, OPAs y Consultas de Acceso a la Información Pública"),"No Aplica",'5. Valoración de Controles'!T65))</f>
        <v>0</v>
      </c>
      <c r="AG65" s="31" t="str">
        <f>IF($H$9="","",
IF(OR($H$9="Corrupción",$H$9="Corrupción - LA/FT/FPADM",$H$9="Corrupción - LA/FT/FPADM",$H$9="Corrupción en Trámites, OPAs y Consultas de Acceso a la Información Pública"),"No Aplica",'5. Valoración de Controles'!U65))</f>
        <v/>
      </c>
      <c r="AH65" s="108"/>
      <c r="AI65" s="197"/>
      <c r="AJ65" s="108"/>
      <c r="AK65" s="197"/>
      <c r="AL65" s="110"/>
      <c r="AM65" s="198"/>
      <c r="AN65" s="113"/>
      <c r="AO65" s="72"/>
      <c r="AP65" s="114"/>
      <c r="AQ65" s="113"/>
      <c r="AR65" s="114"/>
    </row>
    <row r="66" spans="1:73" ht="31.5" customHeight="1" x14ac:dyDescent="0.45">
      <c r="A66" s="142">
        <v>20</v>
      </c>
      <c r="B66" s="113">
        <f>'2. Identificación del Riesgo'!B66:B68</f>
        <v>0</v>
      </c>
      <c r="C66" s="113" t="str">
        <f>IF('2. Identificación del Riesgo'!C66:C68="","",'2. Identificación del Riesgo'!C66:C68)</f>
        <v/>
      </c>
      <c r="D66" s="113" t="str">
        <f>IF('2. Identificación del Riesgo'!D66:D68="","",'2. Identificación del Riesgo'!D66:D68)</f>
        <v/>
      </c>
      <c r="E66" s="113" t="str">
        <f>IF('2. Identificación del Riesgo'!E66:E68="","",'2. Identificación del Riesgo'!E66:E68)</f>
        <v/>
      </c>
      <c r="F66" s="113" t="str">
        <f>IF('2. Identificación del Riesgo'!F66:F68="","",'2. Identificación del Riesgo'!F66:F68)</f>
        <v/>
      </c>
      <c r="G66" s="113" t="str">
        <f>IF('2. Identificación del Riesgo'!G66:G68="","",'2. Identificación del Riesgo'!G66:G68)</f>
        <v/>
      </c>
      <c r="H66" s="113" t="str">
        <f>IF('2. Identificación del Riesgo'!H66:H68="","",'2. Identificación del Riesgo'!H66:H68)</f>
        <v/>
      </c>
      <c r="I66" s="113" t="str">
        <f>IF('2. Identificación del Riesgo'!I66:I68="","",'2. Identificación del Riesgo'!I66:I68)</f>
        <v/>
      </c>
      <c r="J66" s="113" t="str">
        <f>IF('2. Identificación del Riesgo'!J66:J68="","",'2. Identificación del Riesgo'!J66:J68)</f>
        <v/>
      </c>
      <c r="K66" s="108" t="str">
        <f>'2. Identificación del Riesgo'!K66:K68</f>
        <v/>
      </c>
      <c r="L66" s="109" t="str">
        <f>'2. Identificación del Riesgo'!L66:L68</f>
        <v/>
      </c>
      <c r="M66" s="113"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8" t="str">
        <f>'2. Identificación del Riesgo'!N66:N68</f>
        <v/>
      </c>
      <c r="O66" s="109" t="str">
        <f>'2. Identificación del Riesgo'!O66:O68</f>
        <v/>
      </c>
      <c r="P66" s="110" t="str">
        <f>'2. Identificación del Riesgo'!P66:P68</f>
        <v/>
      </c>
      <c r="Q66" s="63"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63">
        <f>IF($H$9="","",
IF(OR($H$9="Corrupción",$H$9="Corrupción - LA/FT/FPADM",$H$9="Corrupción - Conflictos de Interés",$H$9="Corrupción en Trámites, OPAs y Consultas de Acceso a la Información Pública"),'6.Valoración Control Corrupción'!E66,'5. Valoración de Controles'!E66))</f>
        <v>0</v>
      </c>
      <c r="S66" s="63">
        <f>IF($H$9="","",
IF(OR($H$9="Corrupción",$H$9="Corrupción - LA/FT/FPADM",$H$9="Corrupción - Conflictos de Interés",$H$9="Corrupción en Trámites, OPAs y Consultas de Acceso a la Información Pública"),'6.Valoración Control Corrupción'!F66,'5. Valoración de Controles'!F66))</f>
        <v>0</v>
      </c>
      <c r="T66" s="63">
        <f>IF($H$9="","",
IF(OR($H$9="Corrupción",$H$9="Corrupción - LA/FT/FPADM",$H$9="Corrupción - Conflictos de Interés",$H$9="Corrupción en Trámites, OPAs y Consultas de Acceso a la Información Pública"),'6.Valoración Control Corrupción'!G66,'5. Valoración de Controles'!G66))</f>
        <v>0</v>
      </c>
      <c r="U66" s="63">
        <f>IF($H$9="","",
IF(OR($H$9="Corrupción",$H$9="Corrupción - LA/FT/FPADM",$H$9="Corrupción - Conflictos de Interés",$H$9="Corrupción en Trámites, OPAs y Consultas de Acceso a la Información Pública"),'6.Valoración Control Corrupción'!H66,'5. Valoración de Controles'!H66))</f>
        <v>0</v>
      </c>
      <c r="V66" s="63">
        <f>IF($H$9="","",
IF(OR($H$9="Corrupción",$H$9="Corrupción - LA/FT/FPADM",$H$9="Corrupción - Conflictos de Interés",$H$9="Corrupción en Trámites, OPAs y Consultas de Acceso a la Información Pública"),'6.Valoración Control Corrupción'!I66,'5. Valoración de Controles'!I66))</f>
        <v>0</v>
      </c>
      <c r="W66" s="63">
        <f>IF($H$9="","",
IF(OR($H$9="Corrupción",$H$9="Corrupción - LA/FT/FPADM",$H$9="Corrupción - Conflictos de Interés",$H$9="Corrupción en Trámites, OPAs y Consultas de Acceso a la Información Pública"),'6.Valoración Control Corrupción'!J66,'5. Valoración de Controles'!J66))</f>
        <v>0</v>
      </c>
      <c r="X66" s="31">
        <f>IF($H$9="","",
IF(OR($H$9="Corrupción",$H$9="Corrupción - LA/FT/FPADM",$H$9="Corrupción - LA/FT/FPADM",$H$9="Corrupción en Trámites, OPAs y Consultas de Acceso a la Información Pública"),"No Aplica",'5. Valoración de Controles'!L66))</f>
        <v>0</v>
      </c>
      <c r="Y66" s="31" t="str">
        <f>IF($H$9="","",
IF(OR($H$9="Corrupción",$H$9="Corrupción - LA/FT/FPADM",$H$9="Corrupción - LA/FT/FPADM",$H$9="Corrupción en Trámites, OPAs y Consultas de Acceso a la Información Pública"),"No Aplica",'5. Valoración de Controles'!M66))</f>
        <v/>
      </c>
      <c r="Z66" s="31">
        <f>IF($H$9="","",
IF(OR($H$9="Corrupción",$H$9="Corrupción - LA/FT/FPADM",$H$9="Corrupción - LA/FT/FPADM",$H$9="Corrupción en Trámites, OPAs y Consultas de Acceso a la Información Pública"),"No Aplica",'5. Valoración de Controles'!N66))</f>
        <v>0</v>
      </c>
      <c r="AA66" s="31">
        <f>IF($H$9="","",
IF(OR($H$9="Corrupción",$H$9="Corrupción - LA/FT/FPADM",$H$9="Corrupción - LA/FT/FPADM",$H$9="Corrupción en Trámites, OPAs y Consultas de Acceso a la Información Pública"),"No Aplica",'5. Valoración de Controles'!O66))</f>
        <v>0</v>
      </c>
      <c r="AB66" s="31">
        <f>IF($H$9="","",
IF(OR($H$9="Corrupción",$H$9="Corrupción - LA/FT/FPADM",$H$9="Corrupción - LA/FT/FPADM",$H$9="Corrupción en Trámites, OPAs y Consultas de Acceso a la Información Pública"),"No Aplica",'5. Valoración de Controles'!P66))</f>
        <v>0</v>
      </c>
      <c r="AC66" s="31">
        <f>IF($H$9="","",
IF(OR($H$9="Corrupción",$H$9="Corrupción - LA/FT/FPADM",$H$9="Corrupción - LA/FT/FPADM",$H$9="Corrupción en Trámites, OPAs y Consultas de Acceso a la Información Pública"),"No Aplica",'5. Valoración de Controles'!Q66))</f>
        <v>0</v>
      </c>
      <c r="AD66" s="31">
        <f>IF($H$9="","",
IF(OR($H$9="Corrupción",$H$9="Corrupción - LA/FT/FPADM",$H$9="Corrupción - LA/FT/FPADM",$H$9="Corrupción en Trámites, OPAs y Consultas de Acceso a la Información Pública"),"No Aplica",'5. Valoración de Controles'!R66))</f>
        <v>0</v>
      </c>
      <c r="AE66" s="31">
        <f>IF($H$9="","",
IF(OR($H$9="Corrupción",$H$9="Corrupción - LA/FT/FPADM",$H$9="Corrupción - LA/FT/FPADM",$H$9="Corrupción en Trámites, OPAs y Consultas de Acceso a la Información Pública"),"No Aplica",'5. Valoración de Controles'!S66))</f>
        <v>0</v>
      </c>
      <c r="AF66" s="31">
        <f>IF($H$9="","",
IF(OR($H$9="Corrupción",$H$9="Corrupción - LA/FT/FPADM",$H$9="Corrupción - LA/FT/FPADM",$H$9="Corrupción en Trámites, OPAs y Consultas de Acceso a la Información Pública"),"No Aplica",'5. Valoración de Controles'!T66))</f>
        <v>0</v>
      </c>
      <c r="AG66" s="31" t="str">
        <f>IF($H$9="","",
IF(OR($H$9="Corrupción",$H$9="Corrupción - LA/FT/FPADM",$H$9="Corrupción - LA/FT/FPADM",$H$9="Corrupción en Trámites, OPAs y Consultas de Acceso a la Información Pública"),"No Aplica",'5. Valoración de Controles'!U66))</f>
        <v/>
      </c>
      <c r="AH66" s="108"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9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8"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9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10" t="str">
        <f t="shared" ref="AL66" si="52">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98"/>
      <c r="AN66" s="113" t="str">
        <f t="shared" ref="AN66" si="53">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72"/>
      <c r="AP66" s="199"/>
      <c r="AQ66" s="200" t="str">
        <f t="shared" ref="AQ66" si="54">IF(AO66="","","∑ Peso porcentual de cada acción definida")</f>
        <v/>
      </c>
      <c r="AR66" s="114"/>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ht="31.5" customHeight="1" x14ac:dyDescent="0.45">
      <c r="A67" s="142"/>
      <c r="B67" s="113"/>
      <c r="C67" s="113"/>
      <c r="D67" s="113"/>
      <c r="E67" s="113"/>
      <c r="F67" s="113"/>
      <c r="G67" s="113"/>
      <c r="H67" s="113"/>
      <c r="I67" s="113"/>
      <c r="J67" s="113"/>
      <c r="K67" s="108"/>
      <c r="L67" s="109"/>
      <c r="M67" s="113"/>
      <c r="N67" s="108"/>
      <c r="O67" s="109"/>
      <c r="P67" s="110"/>
      <c r="Q67" s="63"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63">
        <f>IF($H$9="","",
IF(OR($H$9="Corrupción",$H$9="Corrupción - LA/FT/FPADM",$H$9="Corrupción - Conflictos de Interés",$H$9="Corrupción en Trámites, OPAs y Consultas de Acceso a la Información Pública"),'6.Valoración Control Corrupción'!E67,'5. Valoración de Controles'!E67))</f>
        <v>0</v>
      </c>
      <c r="S67" s="63">
        <f>IF($H$9="","",
IF(OR($H$9="Corrupción",$H$9="Corrupción - LA/FT/FPADM",$H$9="Corrupción - Conflictos de Interés",$H$9="Corrupción en Trámites, OPAs y Consultas de Acceso a la Información Pública"),'6.Valoración Control Corrupción'!F67,'5. Valoración de Controles'!F67))</f>
        <v>0</v>
      </c>
      <c r="T67" s="63">
        <f>IF($H$9="","",
IF(OR($H$9="Corrupción",$H$9="Corrupción - LA/FT/FPADM",$H$9="Corrupción - Conflictos de Interés",$H$9="Corrupción en Trámites, OPAs y Consultas de Acceso a la Información Pública"),'6.Valoración Control Corrupción'!G67,'5. Valoración de Controles'!G67))</f>
        <v>0</v>
      </c>
      <c r="U67" s="63">
        <f>IF($H$9="","",
IF(OR($H$9="Corrupción",$H$9="Corrupción - LA/FT/FPADM",$H$9="Corrupción - Conflictos de Interés",$H$9="Corrupción en Trámites, OPAs y Consultas de Acceso a la Información Pública"),'6.Valoración Control Corrupción'!H67,'5. Valoración de Controles'!H67))</f>
        <v>0</v>
      </c>
      <c r="V67" s="63">
        <f>IF($H$9="","",
IF(OR($H$9="Corrupción",$H$9="Corrupción - LA/FT/FPADM",$H$9="Corrupción - Conflictos de Interés",$H$9="Corrupción en Trámites, OPAs y Consultas de Acceso a la Información Pública"),'6.Valoración Control Corrupción'!I67,'5. Valoración de Controles'!I67))</f>
        <v>0</v>
      </c>
      <c r="W67" s="63">
        <f>IF($H$9="","",
IF(OR($H$9="Corrupción",$H$9="Corrupción - LA/FT/FPADM",$H$9="Corrupción - Conflictos de Interés",$H$9="Corrupción en Trámites, OPAs y Consultas de Acceso a la Información Pública"),'6.Valoración Control Corrupción'!J67,'5. Valoración de Controles'!J67))</f>
        <v>0</v>
      </c>
      <c r="X67" s="31">
        <f>IF($H$9="","",
IF(OR($H$9="Corrupción",$H$9="Corrupción - LA/FT/FPADM",$H$9="Corrupción - LA/FT/FPADM",$H$9="Corrupción en Trámites, OPAs y Consultas de Acceso a la Información Pública"),"No Aplica",'5. Valoración de Controles'!L67))</f>
        <v>0</v>
      </c>
      <c r="Y67" s="31" t="str">
        <f>IF($H$9="","",
IF(OR($H$9="Corrupción",$H$9="Corrupción - LA/FT/FPADM",$H$9="Corrupción - LA/FT/FPADM",$H$9="Corrupción en Trámites, OPAs y Consultas de Acceso a la Información Pública"),"No Aplica",'5. Valoración de Controles'!M67))</f>
        <v/>
      </c>
      <c r="Z67" s="31">
        <f>IF($H$9="","",
IF(OR($H$9="Corrupción",$H$9="Corrupción - LA/FT/FPADM",$H$9="Corrupción - LA/FT/FPADM",$H$9="Corrupción en Trámites, OPAs y Consultas de Acceso a la Información Pública"),"No Aplica",'5. Valoración de Controles'!N67))</f>
        <v>0</v>
      </c>
      <c r="AA67" s="31">
        <f>IF($H$9="","",
IF(OR($H$9="Corrupción",$H$9="Corrupción - LA/FT/FPADM",$H$9="Corrupción - LA/FT/FPADM",$H$9="Corrupción en Trámites, OPAs y Consultas de Acceso a la Información Pública"),"No Aplica",'5. Valoración de Controles'!O67))</f>
        <v>0</v>
      </c>
      <c r="AB67" s="31">
        <f>IF($H$9="","",
IF(OR($H$9="Corrupción",$H$9="Corrupción - LA/FT/FPADM",$H$9="Corrupción - LA/FT/FPADM",$H$9="Corrupción en Trámites, OPAs y Consultas de Acceso a la Información Pública"),"No Aplica",'5. Valoración de Controles'!P67))</f>
        <v>0</v>
      </c>
      <c r="AC67" s="31">
        <f>IF($H$9="","",
IF(OR($H$9="Corrupción",$H$9="Corrupción - LA/FT/FPADM",$H$9="Corrupción - LA/FT/FPADM",$H$9="Corrupción en Trámites, OPAs y Consultas de Acceso a la Información Pública"),"No Aplica",'5. Valoración de Controles'!Q67))</f>
        <v>0</v>
      </c>
      <c r="AD67" s="31">
        <f>IF($H$9="","",
IF(OR($H$9="Corrupción",$H$9="Corrupción - LA/FT/FPADM",$H$9="Corrupción - LA/FT/FPADM",$H$9="Corrupción en Trámites, OPAs y Consultas de Acceso a la Información Pública"),"No Aplica",'5. Valoración de Controles'!R67))</f>
        <v>0</v>
      </c>
      <c r="AE67" s="31">
        <f>IF($H$9="","",
IF(OR($H$9="Corrupción",$H$9="Corrupción - LA/FT/FPADM",$H$9="Corrupción - LA/FT/FPADM",$H$9="Corrupción en Trámites, OPAs y Consultas de Acceso a la Información Pública"),"No Aplica",'5. Valoración de Controles'!S67))</f>
        <v>0</v>
      </c>
      <c r="AF67" s="31">
        <f>IF($H$9="","",
IF(OR($H$9="Corrupción",$H$9="Corrupción - LA/FT/FPADM",$H$9="Corrupción - LA/FT/FPADM",$H$9="Corrupción en Trámites, OPAs y Consultas de Acceso a la Información Pública"),"No Aplica",'5. Valoración de Controles'!T67))</f>
        <v>0</v>
      </c>
      <c r="AG67" s="31" t="str">
        <f>IF($H$9="","",
IF(OR($H$9="Corrupción",$H$9="Corrupción - LA/FT/FPADM",$H$9="Corrupción - LA/FT/FPADM",$H$9="Corrupción en Trámites, OPAs y Consultas de Acceso a la Información Pública"),"No Aplica",'5. Valoración de Controles'!U67))</f>
        <v/>
      </c>
      <c r="AH67" s="108"/>
      <c r="AI67" s="197"/>
      <c r="AJ67" s="108"/>
      <c r="AK67" s="197"/>
      <c r="AL67" s="110"/>
      <c r="AM67" s="198"/>
      <c r="AN67" s="113"/>
      <c r="AO67" s="72"/>
      <c r="AP67" s="114"/>
      <c r="AQ67" s="113"/>
      <c r="AR67" s="114"/>
    </row>
    <row r="68" spans="1:73" ht="31.5" customHeight="1" x14ac:dyDescent="0.45">
      <c r="A68" s="142"/>
      <c r="B68" s="113"/>
      <c r="C68" s="113"/>
      <c r="D68" s="113"/>
      <c r="E68" s="113"/>
      <c r="F68" s="113"/>
      <c r="G68" s="113"/>
      <c r="H68" s="113"/>
      <c r="I68" s="113"/>
      <c r="J68" s="113"/>
      <c r="K68" s="108"/>
      <c r="L68" s="109"/>
      <c r="M68" s="113"/>
      <c r="N68" s="108"/>
      <c r="O68" s="109"/>
      <c r="P68" s="110"/>
      <c r="Q68" s="63"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63">
        <f>IF($H$9="","",
IF(OR($H$9="Corrupción",$H$9="Corrupción - LA/FT/FPADM",$H$9="Corrupción - Conflictos de Interés",$H$9="Corrupción en Trámites, OPAs y Consultas de Acceso a la Información Pública"),'6.Valoración Control Corrupción'!E68,'5. Valoración de Controles'!E68))</f>
        <v>0</v>
      </c>
      <c r="S68" s="63">
        <f>IF($H$9="","",
IF(OR($H$9="Corrupción",$H$9="Corrupción - LA/FT/FPADM",$H$9="Corrupción - Conflictos de Interés",$H$9="Corrupción en Trámites, OPAs y Consultas de Acceso a la Información Pública"),'6.Valoración Control Corrupción'!F68,'5. Valoración de Controles'!F68))</f>
        <v>0</v>
      </c>
      <c r="T68" s="63">
        <f>IF($H$9="","",
IF(OR($H$9="Corrupción",$H$9="Corrupción - LA/FT/FPADM",$H$9="Corrupción - Conflictos de Interés",$H$9="Corrupción en Trámites, OPAs y Consultas de Acceso a la Información Pública"),'6.Valoración Control Corrupción'!G68,'5. Valoración de Controles'!G68))</f>
        <v>0</v>
      </c>
      <c r="U68" s="63">
        <f>IF($H$9="","",
IF(OR($H$9="Corrupción",$H$9="Corrupción - LA/FT/FPADM",$H$9="Corrupción - Conflictos de Interés",$H$9="Corrupción en Trámites, OPAs y Consultas de Acceso a la Información Pública"),'6.Valoración Control Corrupción'!H68,'5. Valoración de Controles'!H68))</f>
        <v>0</v>
      </c>
      <c r="V68" s="63">
        <f>IF($H$9="","",
IF(OR($H$9="Corrupción",$H$9="Corrupción - LA/FT/FPADM",$H$9="Corrupción - Conflictos de Interés",$H$9="Corrupción en Trámites, OPAs y Consultas de Acceso a la Información Pública"),'6.Valoración Control Corrupción'!I68,'5. Valoración de Controles'!I68))</f>
        <v>0</v>
      </c>
      <c r="W68" s="63">
        <f>IF($H$9="","",
IF(OR($H$9="Corrupción",$H$9="Corrupción - LA/FT/FPADM",$H$9="Corrupción - Conflictos de Interés",$H$9="Corrupción en Trámites, OPAs y Consultas de Acceso a la Información Pública"),'6.Valoración Control Corrupción'!J68,'5. Valoración de Controles'!J68))</f>
        <v>0</v>
      </c>
      <c r="X68" s="31">
        <f>IF($H$9="","",
IF(OR($H$9="Corrupción",$H$9="Corrupción - LA/FT/FPADM",$H$9="Corrupción - LA/FT/FPADM",$H$9="Corrupción en Trámites, OPAs y Consultas de Acceso a la Información Pública"),"No Aplica",'5. Valoración de Controles'!L68))</f>
        <v>0</v>
      </c>
      <c r="Y68" s="31" t="str">
        <f>IF($H$9="","",
IF(OR($H$9="Corrupción",$H$9="Corrupción - LA/FT/FPADM",$H$9="Corrupción - LA/FT/FPADM",$H$9="Corrupción en Trámites, OPAs y Consultas de Acceso a la Información Pública"),"No Aplica",'5. Valoración de Controles'!M68))</f>
        <v/>
      </c>
      <c r="Z68" s="31">
        <f>IF($H$9="","",
IF(OR($H$9="Corrupción",$H$9="Corrupción - LA/FT/FPADM",$H$9="Corrupción - LA/FT/FPADM",$H$9="Corrupción en Trámites, OPAs y Consultas de Acceso a la Información Pública"),"No Aplica",'5. Valoración de Controles'!N68))</f>
        <v>0</v>
      </c>
      <c r="AA68" s="31">
        <f>IF($H$9="","",
IF(OR($H$9="Corrupción",$H$9="Corrupción - LA/FT/FPADM",$H$9="Corrupción - LA/FT/FPADM",$H$9="Corrupción en Trámites, OPAs y Consultas de Acceso a la Información Pública"),"No Aplica",'5. Valoración de Controles'!O68))</f>
        <v>0</v>
      </c>
      <c r="AB68" s="31">
        <f>IF($H$9="","",
IF(OR($H$9="Corrupción",$H$9="Corrupción - LA/FT/FPADM",$H$9="Corrupción - LA/FT/FPADM",$H$9="Corrupción en Trámites, OPAs y Consultas de Acceso a la Información Pública"),"No Aplica",'5. Valoración de Controles'!P68))</f>
        <v>0</v>
      </c>
      <c r="AC68" s="31">
        <f>IF($H$9="","",
IF(OR($H$9="Corrupción",$H$9="Corrupción - LA/FT/FPADM",$H$9="Corrupción - LA/FT/FPADM",$H$9="Corrupción en Trámites, OPAs y Consultas de Acceso a la Información Pública"),"No Aplica",'5. Valoración de Controles'!Q68))</f>
        <v>0</v>
      </c>
      <c r="AD68" s="31">
        <f>IF($H$9="","",
IF(OR($H$9="Corrupción",$H$9="Corrupción - LA/FT/FPADM",$H$9="Corrupción - LA/FT/FPADM",$H$9="Corrupción en Trámites, OPAs y Consultas de Acceso a la Información Pública"),"No Aplica",'5. Valoración de Controles'!R68))</f>
        <v>0</v>
      </c>
      <c r="AE68" s="31">
        <f>IF($H$9="","",
IF(OR($H$9="Corrupción",$H$9="Corrupción - LA/FT/FPADM",$H$9="Corrupción - LA/FT/FPADM",$H$9="Corrupción en Trámites, OPAs y Consultas de Acceso a la Información Pública"),"No Aplica",'5. Valoración de Controles'!S68))</f>
        <v>0</v>
      </c>
      <c r="AF68" s="31">
        <f>IF($H$9="","",
IF(OR($H$9="Corrupción",$H$9="Corrupción - LA/FT/FPADM",$H$9="Corrupción - LA/FT/FPADM",$H$9="Corrupción en Trámites, OPAs y Consultas de Acceso a la Información Pública"),"No Aplica",'5. Valoración de Controles'!T68))</f>
        <v>0</v>
      </c>
      <c r="AG68" s="31" t="str">
        <f>IF($H$9="","",
IF(OR($H$9="Corrupción",$H$9="Corrupción - LA/FT/FPADM",$H$9="Corrupción - LA/FT/FPADM",$H$9="Corrupción en Trámites, OPAs y Consultas de Acceso a la Información Pública"),"No Aplica",'5. Valoración de Controles'!U68))</f>
        <v/>
      </c>
      <c r="AH68" s="108"/>
      <c r="AI68" s="197"/>
      <c r="AJ68" s="108"/>
      <c r="AK68" s="197"/>
      <c r="AL68" s="110"/>
      <c r="AM68" s="198"/>
      <c r="AN68" s="113"/>
      <c r="AO68" s="72"/>
      <c r="AP68" s="114"/>
      <c r="AQ68" s="113"/>
      <c r="AR68" s="114"/>
    </row>
    <row r="69" spans="1:73" x14ac:dyDescent="0.45"/>
  </sheetData>
  <sheetProtection algorithmName="SHA-512" hashValue="oAK7JsgLdmbPXoI4gevXnORJecVF/RxKwKBkxW7NPDtIQlJDU7B/qfCSEtNNd6rzNUwClx+iv8qYzsZmzLIvOQ==" saltValue="YGLkGsGJJWz198ZrSWS2EQ==" spinCount="100000" sheet="1" formatColumns="0" formatRows="0"/>
  <mergeCells count="583">
    <mergeCell ref="C30:C32"/>
    <mergeCell ref="C33:C35"/>
    <mergeCell ref="C36:C38"/>
    <mergeCell ref="C39:C41"/>
    <mergeCell ref="C42:C44"/>
    <mergeCell ref="C45:C47"/>
    <mergeCell ref="C48:C50"/>
    <mergeCell ref="C51:C53"/>
    <mergeCell ref="C54:C56"/>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AR30:AR32"/>
    <mergeCell ref="N30:N32"/>
    <mergeCell ref="O30:O32"/>
    <mergeCell ref="P30:P32"/>
    <mergeCell ref="AM30:AM32"/>
    <mergeCell ref="AO30:AO32"/>
    <mergeCell ref="AP30:AP32"/>
    <mergeCell ref="AJ30:AJ32"/>
    <mergeCell ref="AH30:AH32"/>
    <mergeCell ref="AI30:AI32"/>
    <mergeCell ref="AN30:AN32"/>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D39:D41"/>
    <mergeCell ref="E39:E41"/>
    <mergeCell ref="F39:F41"/>
    <mergeCell ref="G39:G41"/>
    <mergeCell ref="H39:H41"/>
    <mergeCell ref="I39:I41"/>
    <mergeCell ref="J39:J41"/>
    <mergeCell ref="K39:K41"/>
    <mergeCell ref="L39:L41"/>
    <mergeCell ref="M39:M41"/>
    <mergeCell ref="N39:N41"/>
    <mergeCell ref="O39:O41"/>
    <mergeCell ref="P39:P41"/>
    <mergeCell ref="AH39:AH41"/>
    <mergeCell ref="AI39:AI41"/>
    <mergeCell ref="AJ39:AJ41"/>
    <mergeCell ref="AK39:AK41"/>
    <mergeCell ref="AL39:AL41"/>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D51:D53"/>
    <mergeCell ref="E51:E53"/>
    <mergeCell ref="F51:F53"/>
    <mergeCell ref="G51:G53"/>
    <mergeCell ref="H51:H53"/>
    <mergeCell ref="I51:I53"/>
    <mergeCell ref="J51:J53"/>
    <mergeCell ref="K51:K53"/>
    <mergeCell ref="L51:L53"/>
    <mergeCell ref="M51:M53"/>
    <mergeCell ref="N51:N53"/>
    <mergeCell ref="O51:O53"/>
    <mergeCell ref="P51:P53"/>
    <mergeCell ref="AH48:AH50"/>
    <mergeCell ref="AR51:AR53"/>
    <mergeCell ref="AH51:AH53"/>
    <mergeCell ref="AI51:AI53"/>
    <mergeCell ref="AJ51:AJ53"/>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60:A62"/>
    <mergeCell ref="B60:B62"/>
    <mergeCell ref="D60:D62"/>
    <mergeCell ref="E60:E62"/>
    <mergeCell ref="F60:F62"/>
    <mergeCell ref="G60:G62"/>
    <mergeCell ref="H60:H62"/>
    <mergeCell ref="I60:I62"/>
    <mergeCell ref="J60:J62"/>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3:A65"/>
    <mergeCell ref="B63:B65"/>
    <mergeCell ref="D63:D65"/>
    <mergeCell ref="E63:E65"/>
    <mergeCell ref="F63:F65"/>
    <mergeCell ref="G63:G65"/>
    <mergeCell ref="H63:H65"/>
    <mergeCell ref="I63:I65"/>
    <mergeCell ref="J63:J65"/>
    <mergeCell ref="C63:C65"/>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6:A68"/>
    <mergeCell ref="B66:B68"/>
    <mergeCell ref="D66:D68"/>
    <mergeCell ref="E66:E68"/>
    <mergeCell ref="F66:F68"/>
    <mergeCell ref="G66:G68"/>
    <mergeCell ref="H66:H68"/>
    <mergeCell ref="I66:I68"/>
    <mergeCell ref="J66:J68"/>
    <mergeCell ref="C66:C68"/>
    <mergeCell ref="AR66:AR68"/>
    <mergeCell ref="AI66:AI68"/>
    <mergeCell ref="AJ66:AJ68"/>
    <mergeCell ref="AK66:AK68"/>
    <mergeCell ref="AL66:AL68"/>
    <mergeCell ref="AM66:AM68"/>
    <mergeCell ref="AN66:AN68"/>
    <mergeCell ref="AO66:AO68"/>
    <mergeCell ref="AP66:AP68"/>
    <mergeCell ref="AQ66:AQ68"/>
    <mergeCell ref="AK63:AK65"/>
    <mergeCell ref="AL63:AL65"/>
    <mergeCell ref="AM63:AM65"/>
    <mergeCell ref="AN63:AN65"/>
    <mergeCell ref="AO63:AO65"/>
    <mergeCell ref="AP63:AP65"/>
    <mergeCell ref="AQ63:AQ65"/>
    <mergeCell ref="AR63:AR65"/>
    <mergeCell ref="AI63:AI65"/>
    <mergeCell ref="AJ63:AJ65"/>
  </mergeCells>
  <conditionalFormatting sqref="K9">
    <cfRule type="cellIs" dxfId="57" priority="447" operator="equal">
      <formula>"Muy Baja"</formula>
    </cfRule>
    <cfRule type="cellIs" dxfId="56" priority="446" operator="equal">
      <formula>"Baja"</formula>
    </cfRule>
    <cfRule type="cellIs" dxfId="55" priority="444" operator="equal">
      <formula>"Alta"</formula>
    </cfRule>
    <cfRule type="cellIs" dxfId="54" priority="445" operator="equal">
      <formula>"Media"</formula>
    </cfRule>
    <cfRule type="cellIs" dxfId="53" priority="443" operator="equal">
      <formula>"Muy Alta"</formula>
    </cfRule>
  </conditionalFormatting>
  <conditionalFormatting sqref="K9:K68">
    <cfRule type="expression" dxfId="52" priority="58">
      <formula>IF($K9="Improbable",1,0)</formula>
    </cfRule>
    <cfRule type="expression" dxfId="51" priority="55">
      <formula>IF($K9="Casi seguro",1,0)</formula>
    </cfRule>
    <cfRule type="expression" dxfId="50" priority="56">
      <formula>IF($K9="Probable",1,0)</formula>
    </cfRule>
    <cfRule type="expression" dxfId="49" priority="57">
      <formula>IF($K9="Posible",1,0)</formula>
    </cfRule>
    <cfRule type="expression" dxfId="48" priority="59">
      <formula>IF($K9="Rara vez",1,0)</formula>
    </cfRule>
  </conditionalFormatting>
  <conditionalFormatting sqref="K12 K15 K18 K21 K24 K27 K30 K33 K36 K39 K42 K45 K48 K51 K54 K57 K60 K63 K66">
    <cfRule type="cellIs" dxfId="47" priority="60" operator="equal">
      <formula>"Muy Alta"</formula>
    </cfRule>
    <cfRule type="cellIs" dxfId="46" priority="61" operator="equal">
      <formula>"Alta"</formula>
    </cfRule>
    <cfRule type="cellIs" dxfId="45" priority="62" operator="equal">
      <formula>"Media"</formula>
    </cfRule>
    <cfRule type="cellIs" dxfId="44" priority="63" operator="equal">
      <formula>"Baja"</formula>
    </cfRule>
    <cfRule type="cellIs" dxfId="43" priority="64" operator="equal">
      <formula>"Muy Baja"</formula>
    </cfRule>
  </conditionalFormatting>
  <conditionalFormatting sqref="N9">
    <cfRule type="cellIs" dxfId="42" priority="734" operator="equal">
      <formula>"Menor"</formula>
    </cfRule>
    <cfRule type="cellIs" dxfId="41" priority="733" operator="equal">
      <formula>"Moderado"</formula>
    </cfRule>
    <cfRule type="cellIs" dxfId="40" priority="732" operator="equal">
      <formula>"Mayor"</formula>
    </cfRule>
    <cfRule type="cellIs" dxfId="39" priority="731" operator="equal">
      <formula>"Catastrófico"</formula>
    </cfRule>
    <cfRule type="cellIs" dxfId="38" priority="735" operator="equal">
      <formula>"Leve"</formula>
    </cfRule>
  </conditionalFormatting>
  <conditionalFormatting sqref="N12 N15 N18 N21 N24 N27 N30 N33 N36 N39 N42 N45 N48 N51 N54 N57 N60 N63 N66">
    <cfRule type="cellIs" dxfId="37" priority="78" operator="equal">
      <formula>"Catastrófico"</formula>
    </cfRule>
    <cfRule type="cellIs" dxfId="36" priority="79" operator="equal">
      <formula>"Mayor"</formula>
    </cfRule>
    <cfRule type="cellIs" dxfId="35" priority="80" operator="equal">
      <formula>"Moderado"</formula>
    </cfRule>
    <cfRule type="cellIs" dxfId="34" priority="81" operator="equal">
      <formula>"Menor"</formula>
    </cfRule>
    <cfRule type="cellIs" dxfId="33" priority="82" operator="equal">
      <formula>"Leve"</formula>
    </cfRule>
  </conditionalFormatting>
  <conditionalFormatting sqref="P9">
    <cfRule type="cellIs" dxfId="32" priority="728" operator="equal">
      <formula>"Alto"</formula>
    </cfRule>
    <cfRule type="cellIs" dxfId="31" priority="727" operator="equal">
      <formula>"Extremo"</formula>
    </cfRule>
    <cfRule type="cellIs" dxfId="30" priority="729" operator="equal">
      <formula>"Moderado"</formula>
    </cfRule>
    <cfRule type="cellIs" dxfId="29" priority="730" operator="equal">
      <formula>"Bajo"</formula>
    </cfRule>
  </conditionalFormatting>
  <conditionalFormatting sqref="P12 P15 P18 P21 P24 P27 P30 P33 P36 P39 P42 P45 P48 P51 P54 P57 P60 P63 P66">
    <cfRule type="cellIs" dxfId="28" priority="77" operator="equal">
      <formula>"Bajo"</formula>
    </cfRule>
    <cfRule type="cellIs" dxfId="27" priority="75" operator="equal">
      <formula>"Alto"</formula>
    </cfRule>
    <cfRule type="cellIs" dxfId="26" priority="76" operator="equal">
      <formula>"Moderado"</formula>
    </cfRule>
    <cfRule type="cellIs" dxfId="25" priority="74" operator="equal">
      <formula>"Extremo"</formula>
    </cfRule>
  </conditionalFormatting>
  <conditionalFormatting sqref="AH9 AH12 AH15 AH18 AH21 AH24 AH27 AH30 AH33 AH36 AH39 AH42 AH45 AH48 AH51 AH54 AH57 AH60 AH63 AH66">
    <cfRule type="cellIs" dxfId="24" priority="406" operator="equal">
      <formula>"Baja"</formula>
    </cfRule>
    <cfRule type="cellIs" dxfId="23" priority="407" operator="equal">
      <formula>"Muy Baja"</formula>
    </cfRule>
    <cfRule type="cellIs" dxfId="22" priority="403" operator="equal">
      <formula>"Muy Alta"</formula>
    </cfRule>
    <cfRule type="cellIs" dxfId="21" priority="404" operator="equal">
      <formula>"Alta"</formula>
    </cfRule>
    <cfRule type="cellIs" dxfId="20" priority="405" operator="equal">
      <formula>"Media"</formula>
    </cfRule>
  </conditionalFormatting>
  <conditionalFormatting sqref="AH9:AH68">
    <cfRule type="expression" dxfId="19" priority="9">
      <formula>IF($AH9="Casi seguro",1,0)</formula>
    </cfRule>
    <cfRule type="expression" dxfId="18" priority="10">
      <formula>IF($AH9="Probable",1,0)</formula>
    </cfRule>
    <cfRule type="expression" dxfId="17" priority="13">
      <formula>IF($AH9="Rara vez",1,0)</formula>
    </cfRule>
    <cfRule type="expression" dxfId="16" priority="12">
      <formula>IF($AH9="Improbable",1,0)</formula>
    </cfRule>
    <cfRule type="expression" dxfId="15" priority="11">
      <formula>IF($AH9="Posible",1,0)</formula>
    </cfRule>
  </conditionalFormatting>
  <conditionalFormatting sqref="AJ9 AJ12 AJ15 AJ18 AJ21 AJ24 AJ27 AJ30 AJ33 AJ36 AJ39 AJ42 AJ45 AJ48 AJ51 AJ54 AJ57 AJ60 AJ63 AJ66">
    <cfRule type="cellIs" dxfId="14" priority="564" operator="equal">
      <formula>"Catastrófico"</formula>
    </cfRule>
    <cfRule type="cellIs" dxfId="13" priority="565" operator="equal">
      <formula>"Mayor"</formula>
    </cfRule>
    <cfRule type="cellIs" dxfId="12" priority="566" operator="equal">
      <formula>"Moderado"</formula>
    </cfRule>
    <cfRule type="cellIs" dxfId="11" priority="567" operator="equal">
      <formula>"Menor"</formula>
    </cfRule>
    <cfRule type="cellIs" dxfId="10" priority="568" operator="equal">
      <formula>"Leve"</formula>
    </cfRule>
  </conditionalFormatting>
  <conditionalFormatting sqref="AL9 AL12 AL15 AL18 AL21 AL24 AL27 AL30 AL33 AL36 AL39 AL42 AL45 AL48 AL51 AL54 AL57 AL60 AL63 AL66">
    <cfRule type="cellIs" dxfId="9" priority="550" operator="equal">
      <formula>"Extremo"</formula>
    </cfRule>
    <cfRule type="cellIs" dxfId="8" priority="551" operator="equal">
      <formula>"Alto"</formula>
    </cfRule>
    <cfRule type="cellIs" dxfId="7" priority="552" operator="equal">
      <formula>"Moderado"</formula>
    </cfRule>
    <cfRule type="cellIs" dxfId="6" priority="553" operator="equal">
      <formula>"Bajo"</formula>
    </cfRule>
  </conditionalFormatting>
  <conditionalFormatting sqref="AO9:AR26 AO30:AR68">
    <cfRule type="expression" dxfId="5" priority="31">
      <formula>IF($AL9="Bajo",1,0)</formula>
    </cfRule>
    <cfRule type="expression" dxfId="4" priority="30">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29">
      <formula>IF(OR($AM9="Evitar",$AM9="Compartir",$AM9="Aceptar",$AM9="Reducir (Transferir)"),1,0)</formula>
    </cfRule>
  </conditionalFormatting>
  <conditionalFormatting sqref="AO27:AR29">
    <cfRule type="expression" dxfId="2" priority="2">
      <formula>IF(AND($AL27="Moderado",OR($H27="Gestión",$H27="Seguridad de la Información (Pérdida de la Disponibilidad)",$H27="Seguridad de la Información (Pérdida de la Integridad)",$H27="Seguridad de la Información (Pérdida de Confidencialidad)",$H27="Fuga de Capital Intelectual",$H27="Estratégico")),1,0)</formula>
    </cfRule>
    <cfRule type="expression" dxfId="1" priority="3">
      <formula>IF($AL27="Bajo",1,0)</formula>
    </cfRule>
    <cfRule type="expression" dxfId="0" priority="1">
      <formula>IF(OR($AM27="Evitar",$AM27="Compartir",$AM27="Aceptar",$AM27="Reducir (Transferir)"),1,0)</formula>
    </cfRule>
  </conditionalFormatting>
  <dataValidations count="1">
    <dataValidation type="list" allowBlank="1" showInputMessage="1" showErrorMessage="1" sqref="AM9:AM68"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31496062992125984" footer="0.31496062992125984"/>
  <pageSetup scale="11" fitToHeight="0" orientation="landscape"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AV79"/>
  <sheetViews>
    <sheetView showGridLines="0" view="pageBreakPreview" zoomScale="80" zoomScaleNormal="70" zoomScaleSheetLayoutView="80" workbookViewId="0">
      <pane xSplit="4" ySplit="8" topLeftCell="E9" activePane="bottomRight" state="frozen"/>
      <selection pane="topRight" activeCell="E1" sqref="E1"/>
      <selection pane="bottomLeft" activeCell="A9" sqref="A9"/>
      <selection pane="bottomRight" activeCell="A5" sqref="A5"/>
    </sheetView>
  </sheetViews>
  <sheetFormatPr baseColWidth="10" defaultColWidth="0" defaultRowHeight="13.8" zeroHeight="1" x14ac:dyDescent="0.45"/>
  <cols>
    <col min="1" max="1" width="4" style="15" bestFit="1" customWidth="1"/>
    <col min="2" max="2" width="19" style="15" customWidth="1"/>
    <col min="3" max="3" width="48.68359375" style="15" customWidth="1"/>
    <col min="4" max="4" width="29.3125" style="9" customWidth="1"/>
    <col min="5" max="6" width="53.5234375" style="9" customWidth="1"/>
    <col min="7" max="7" width="12" style="9" customWidth="1"/>
    <col min="8" max="8" width="46.3125" style="9" customWidth="1"/>
    <col min="9" max="9" width="47" style="9" customWidth="1"/>
    <col min="10" max="10" width="27.41796875" style="9" customWidth="1"/>
    <col min="11" max="11" width="18.89453125" style="9" customWidth="1"/>
    <col min="12" max="12" width="40.41796875" style="9" customWidth="1"/>
    <col min="13" max="13" width="14.41796875" style="9" customWidth="1"/>
    <col min="14" max="14" width="49" style="9" customWidth="1"/>
    <col min="15" max="15" width="23.68359375" style="9" customWidth="1"/>
    <col min="16" max="16" width="11.68359375" style="9" customWidth="1"/>
    <col min="17" max="17" width="44" style="9" customWidth="1"/>
    <col min="18" max="18" width="37.3125" style="9" customWidth="1"/>
    <col min="19" max="19" width="23.68359375" style="9" customWidth="1"/>
    <col min="20" max="20" width="13.3125" style="9" customWidth="1"/>
    <col min="21" max="21" width="40.3125" style="9" customWidth="1"/>
    <col min="22" max="22" width="12.89453125" style="9" customWidth="1"/>
    <col min="23" max="23" width="31.89453125" style="9" customWidth="1"/>
    <col min="24" max="24" width="23.68359375" style="9" customWidth="1"/>
    <col min="25" max="25" width="14" style="9" customWidth="1"/>
    <col min="26" max="27" width="27.89453125" style="9" customWidth="1"/>
    <col min="28" max="28" width="23.68359375" style="9" customWidth="1"/>
    <col min="29" max="29" width="12.5234375" style="9" customWidth="1"/>
    <col min="30" max="30" width="33.68359375" style="9" customWidth="1"/>
    <col min="31" max="31" width="18" style="9" customWidth="1"/>
    <col min="32" max="32" width="27.1015625" style="9" customWidth="1"/>
    <col min="33" max="33" width="23.68359375" style="9" customWidth="1"/>
    <col min="34" max="34" width="3.41796875" style="9" customWidth="1"/>
    <col min="35" max="48" width="11.41796875" style="9" hidden="1" customWidth="1"/>
    <col min="49" max="16384" width="11.41796875" style="9" hidden="1"/>
  </cols>
  <sheetData>
    <row r="1" spans="1:48" ht="21.9" customHeight="1" x14ac:dyDescent="0.45">
      <c r="A1" s="244"/>
      <c r="B1" s="245"/>
      <c r="C1" s="250" t="s">
        <v>138</v>
      </c>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34" t="s">
        <v>357</v>
      </c>
      <c r="AG1" s="234"/>
      <c r="AH1" s="8"/>
      <c r="AI1" s="8"/>
      <c r="AJ1" s="8"/>
      <c r="AK1" s="8"/>
      <c r="AL1" s="8"/>
      <c r="AM1" s="8"/>
      <c r="AN1" s="8"/>
      <c r="AO1" s="8"/>
      <c r="AP1" s="8"/>
      <c r="AQ1" s="8"/>
      <c r="AR1" s="8"/>
      <c r="AS1" s="8"/>
      <c r="AT1" s="8"/>
      <c r="AU1" s="8"/>
      <c r="AV1" s="8"/>
    </row>
    <row r="2" spans="1:48" ht="21.9" customHeight="1" x14ac:dyDescent="0.45">
      <c r="A2" s="246"/>
      <c r="B2" s="247"/>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34" t="s">
        <v>358</v>
      </c>
      <c r="AG2" s="234"/>
      <c r="AH2" s="8"/>
      <c r="AI2" s="8"/>
      <c r="AJ2" s="8"/>
      <c r="AK2" s="8"/>
      <c r="AL2" s="8"/>
      <c r="AM2" s="8"/>
      <c r="AN2" s="8"/>
      <c r="AO2" s="8"/>
      <c r="AP2" s="8"/>
      <c r="AQ2" s="8"/>
      <c r="AR2" s="8"/>
      <c r="AS2" s="8"/>
      <c r="AT2" s="8"/>
      <c r="AU2" s="8"/>
      <c r="AV2" s="8"/>
    </row>
    <row r="3" spans="1:48" ht="21.9" customHeight="1" x14ac:dyDescent="0.45">
      <c r="A3" s="246"/>
      <c r="B3" s="247"/>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34" t="s">
        <v>359</v>
      </c>
      <c r="AG3" s="234"/>
      <c r="AH3" s="8"/>
      <c r="AI3" s="8"/>
      <c r="AJ3" s="8"/>
      <c r="AK3" s="8"/>
      <c r="AL3" s="8"/>
      <c r="AM3" s="8"/>
      <c r="AN3" s="8"/>
      <c r="AO3" s="8"/>
      <c r="AP3" s="8"/>
      <c r="AQ3" s="8"/>
      <c r="AR3" s="8"/>
      <c r="AS3" s="8"/>
      <c r="AT3" s="8"/>
      <c r="AU3" s="8"/>
      <c r="AV3" s="8"/>
    </row>
    <row r="4" spans="1:48" ht="21.9" customHeight="1" x14ac:dyDescent="0.45">
      <c r="A4" s="248"/>
      <c r="B4" s="249"/>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35" t="s">
        <v>363</v>
      </c>
      <c r="AG4" s="235"/>
      <c r="AH4" s="8"/>
      <c r="AI4" s="8"/>
      <c r="AJ4" s="8"/>
      <c r="AK4" s="8"/>
      <c r="AL4" s="8"/>
      <c r="AM4" s="8"/>
      <c r="AN4" s="8"/>
      <c r="AO4" s="8"/>
      <c r="AP4" s="8"/>
      <c r="AQ4" s="8"/>
      <c r="AR4" s="8"/>
      <c r="AS4" s="8"/>
      <c r="AT4" s="8"/>
      <c r="AU4" s="8"/>
      <c r="AV4" s="8"/>
    </row>
    <row r="5" spans="1:48" ht="11.1" customHeight="1" x14ac:dyDescent="0.45">
      <c r="A5" s="10"/>
      <c r="B5" s="11"/>
      <c r="C5" s="10"/>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s="19" customFormat="1" ht="34.200000000000003" customHeight="1" x14ac:dyDescent="0.5">
      <c r="A6" s="236" t="s">
        <v>88</v>
      </c>
      <c r="B6" s="236"/>
      <c r="C6" s="236"/>
      <c r="D6" s="237"/>
      <c r="E6" s="32" t="s">
        <v>0</v>
      </c>
      <c r="F6" s="32" t="s">
        <v>290</v>
      </c>
      <c r="G6" s="236" t="s">
        <v>289</v>
      </c>
      <c r="H6" s="236"/>
      <c r="I6" s="236"/>
      <c r="J6" s="236"/>
      <c r="K6" s="236"/>
      <c r="L6" s="236"/>
      <c r="M6" s="236"/>
      <c r="N6" s="236"/>
      <c r="O6" s="236"/>
      <c r="P6" s="236" t="s">
        <v>287</v>
      </c>
      <c r="Q6" s="236"/>
      <c r="R6" s="236"/>
      <c r="S6" s="236"/>
      <c r="T6" s="236"/>
      <c r="U6" s="236"/>
      <c r="V6" s="236"/>
      <c r="W6" s="236"/>
      <c r="X6" s="236"/>
      <c r="Y6" s="236" t="s">
        <v>288</v>
      </c>
      <c r="Z6" s="236"/>
      <c r="AA6" s="236"/>
      <c r="AB6" s="236"/>
      <c r="AC6" s="236"/>
      <c r="AD6" s="236"/>
      <c r="AE6" s="236"/>
      <c r="AF6" s="236"/>
      <c r="AG6" s="236"/>
      <c r="AH6" s="18"/>
      <c r="AI6" s="18"/>
      <c r="AJ6" s="18"/>
      <c r="AK6" s="18"/>
      <c r="AL6" s="18"/>
      <c r="AM6" s="18"/>
      <c r="AN6" s="18"/>
      <c r="AO6" s="18"/>
      <c r="AP6" s="18"/>
      <c r="AQ6" s="18"/>
      <c r="AR6" s="18"/>
      <c r="AS6" s="18"/>
      <c r="AT6" s="18"/>
      <c r="AU6" s="18"/>
      <c r="AV6" s="18"/>
    </row>
    <row r="7" spans="1:48" s="19" customFormat="1" ht="36.9" customHeight="1" x14ac:dyDescent="0.5">
      <c r="A7" s="239" t="s">
        <v>74</v>
      </c>
      <c r="B7" s="240" t="s">
        <v>28</v>
      </c>
      <c r="C7" s="236" t="s">
        <v>1</v>
      </c>
      <c r="D7" s="241" t="s">
        <v>73</v>
      </c>
      <c r="E7" s="237" t="s">
        <v>369</v>
      </c>
      <c r="F7" s="242" t="s">
        <v>286</v>
      </c>
      <c r="G7" s="253" t="s">
        <v>22</v>
      </c>
      <c r="H7" s="253"/>
      <c r="I7" s="253"/>
      <c r="J7" s="253"/>
      <c r="K7" s="226" t="s">
        <v>23</v>
      </c>
      <c r="L7" s="227"/>
      <c r="M7" s="238" t="s">
        <v>24</v>
      </c>
      <c r="N7" s="238"/>
      <c r="O7" s="238"/>
      <c r="P7" s="253" t="s">
        <v>22</v>
      </c>
      <c r="Q7" s="253"/>
      <c r="R7" s="253"/>
      <c r="S7" s="253"/>
      <c r="T7" s="226" t="s">
        <v>23</v>
      </c>
      <c r="U7" s="227"/>
      <c r="V7" s="238" t="s">
        <v>24</v>
      </c>
      <c r="W7" s="238"/>
      <c r="X7" s="238"/>
      <c r="Y7" s="253" t="s">
        <v>22</v>
      </c>
      <c r="Z7" s="253"/>
      <c r="AA7" s="253"/>
      <c r="AB7" s="253"/>
      <c r="AC7" s="226" t="s">
        <v>23</v>
      </c>
      <c r="AD7" s="227"/>
      <c r="AE7" s="238" t="s">
        <v>24</v>
      </c>
      <c r="AF7" s="238"/>
      <c r="AG7" s="238"/>
      <c r="AH7" s="18"/>
      <c r="AI7" s="18"/>
      <c r="AJ7" s="18"/>
      <c r="AK7" s="18"/>
      <c r="AL7" s="18"/>
      <c r="AM7" s="18"/>
      <c r="AN7" s="18"/>
      <c r="AO7" s="18"/>
      <c r="AP7" s="18"/>
      <c r="AQ7" s="18"/>
      <c r="AR7" s="18"/>
      <c r="AS7" s="18"/>
      <c r="AT7" s="18"/>
      <c r="AU7" s="18"/>
      <c r="AV7" s="18"/>
    </row>
    <row r="8" spans="1:48" s="19" customFormat="1" ht="42.45" customHeight="1" x14ac:dyDescent="0.5">
      <c r="A8" s="239"/>
      <c r="B8" s="240"/>
      <c r="C8" s="236"/>
      <c r="D8" s="241"/>
      <c r="E8" s="237"/>
      <c r="F8" s="243"/>
      <c r="G8" s="53" t="s">
        <v>25</v>
      </c>
      <c r="H8" s="53" t="s">
        <v>19</v>
      </c>
      <c r="I8" s="53" t="s">
        <v>279</v>
      </c>
      <c r="J8" s="53" t="s">
        <v>20</v>
      </c>
      <c r="K8" s="51" t="s">
        <v>25</v>
      </c>
      <c r="L8" s="51" t="s">
        <v>21</v>
      </c>
      <c r="M8" s="52" t="s">
        <v>25</v>
      </c>
      <c r="N8" s="52" t="s">
        <v>26</v>
      </c>
      <c r="O8" s="52" t="s">
        <v>27</v>
      </c>
      <c r="P8" s="53" t="s">
        <v>25</v>
      </c>
      <c r="Q8" s="53" t="s">
        <v>19</v>
      </c>
      <c r="R8" s="53" t="s">
        <v>279</v>
      </c>
      <c r="S8" s="53" t="s">
        <v>20</v>
      </c>
      <c r="T8" s="51" t="s">
        <v>25</v>
      </c>
      <c r="U8" s="51" t="s">
        <v>21</v>
      </c>
      <c r="V8" s="52" t="s">
        <v>25</v>
      </c>
      <c r="W8" s="52" t="s">
        <v>26</v>
      </c>
      <c r="X8" s="52" t="s">
        <v>27</v>
      </c>
      <c r="Y8" s="53" t="s">
        <v>25</v>
      </c>
      <c r="Z8" s="53" t="s">
        <v>19</v>
      </c>
      <c r="AA8" s="53" t="s">
        <v>279</v>
      </c>
      <c r="AB8" s="53" t="s">
        <v>20</v>
      </c>
      <c r="AC8" s="51" t="s">
        <v>25</v>
      </c>
      <c r="AD8" s="51" t="s">
        <v>21</v>
      </c>
      <c r="AE8" s="52" t="s">
        <v>25</v>
      </c>
      <c r="AF8" s="52" t="s">
        <v>26</v>
      </c>
      <c r="AG8" s="52" t="s">
        <v>27</v>
      </c>
      <c r="AH8" s="20"/>
      <c r="AI8" s="20"/>
      <c r="AJ8" s="20"/>
      <c r="AK8" s="20"/>
      <c r="AL8" s="20"/>
      <c r="AM8" s="20"/>
      <c r="AN8" s="20"/>
      <c r="AO8" s="20"/>
      <c r="AP8" s="20"/>
      <c r="AQ8" s="20"/>
      <c r="AR8" s="20"/>
      <c r="AS8" s="20"/>
      <c r="AT8" s="20"/>
      <c r="AU8" s="20"/>
      <c r="AV8" s="20"/>
    </row>
    <row r="9" spans="1:48" ht="59.4" customHeight="1" x14ac:dyDescent="0.45">
      <c r="A9" s="142">
        <v>1</v>
      </c>
      <c r="B9" s="113" t="str">
        <f>IF('2. Identificación del Riesgo'!B9:B11="","",'2. Identificación del Riesgo'!B9:B11)</f>
        <v>Conocimiento del Riesgo y Efectos del Cambio Climático</v>
      </c>
      <c r="C9" s="113" t="str">
        <f>IF('2. Identificación del Riesgo'!G9:G11="","",'2. Identificación del Riesgo'!G9:G11)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113" t="str">
        <f>IF('2. Identificación del Riesgo'!H9:H11="","",'2. Identificación del Riesgo'!H9:H11)</f>
        <v>Gestión</v>
      </c>
      <c r="E9" s="153" t="str">
        <f>IF('7. Mapa de Riesgos General'!AO9:AO11="",IF(B9="","","N/A"),'7. Mapa de Riesgos General'!AO9:AO11)</f>
        <v>N/A</v>
      </c>
      <c r="F9" s="185" t="str">
        <f>IF('7. Mapa de Riesgos General'!Q9:Q11="","",'7. Mapa de Riesgos General'!W9:W11)</f>
        <v>Evidencia:
*Correos electrónicos</v>
      </c>
      <c r="G9" s="230"/>
      <c r="H9" s="231"/>
      <c r="I9" s="231"/>
      <c r="J9" s="231"/>
      <c r="K9" s="225"/>
      <c r="L9" s="233"/>
      <c r="M9" s="230"/>
      <c r="N9" s="233"/>
      <c r="O9" s="233"/>
      <c r="P9" s="230"/>
      <c r="Q9" s="231"/>
      <c r="R9" s="231"/>
      <c r="S9" s="231"/>
      <c r="T9" s="225"/>
      <c r="U9" s="233"/>
      <c r="V9" s="230"/>
      <c r="W9" s="233"/>
      <c r="X9" s="233"/>
      <c r="Y9" s="230"/>
      <c r="Z9" s="231"/>
      <c r="AA9" s="231"/>
      <c r="AB9" s="231"/>
      <c r="AC9" s="225"/>
      <c r="AD9" s="233"/>
      <c r="AE9" s="230"/>
      <c r="AF9" s="233"/>
      <c r="AG9" s="233"/>
      <c r="AH9" s="13"/>
      <c r="AI9" s="13"/>
      <c r="AJ9" s="13"/>
      <c r="AK9" s="13"/>
      <c r="AL9" s="13"/>
      <c r="AM9" s="13"/>
      <c r="AN9" s="13"/>
      <c r="AO9" s="13"/>
      <c r="AP9" s="13"/>
      <c r="AQ9" s="13"/>
      <c r="AR9" s="13"/>
      <c r="AS9" s="13"/>
      <c r="AT9" s="13"/>
      <c r="AU9" s="13"/>
      <c r="AV9" s="13"/>
    </row>
    <row r="10" spans="1:48" ht="59.4" customHeight="1" x14ac:dyDescent="0.45">
      <c r="A10" s="142"/>
      <c r="B10" s="113"/>
      <c r="C10" s="113"/>
      <c r="D10" s="113"/>
      <c r="E10" s="153"/>
      <c r="F10" s="186"/>
      <c r="G10" s="225"/>
      <c r="H10" s="232"/>
      <c r="I10" s="232"/>
      <c r="J10" s="232"/>
      <c r="K10" s="225"/>
      <c r="L10" s="232"/>
      <c r="M10" s="225"/>
      <c r="N10" s="232"/>
      <c r="O10" s="232"/>
      <c r="P10" s="225"/>
      <c r="Q10" s="232"/>
      <c r="R10" s="232"/>
      <c r="S10" s="232"/>
      <c r="T10" s="225"/>
      <c r="U10" s="232"/>
      <c r="V10" s="225"/>
      <c r="W10" s="232"/>
      <c r="X10" s="232"/>
      <c r="Y10" s="225"/>
      <c r="Z10" s="232"/>
      <c r="AA10" s="232"/>
      <c r="AB10" s="232"/>
      <c r="AC10" s="225"/>
      <c r="AD10" s="232"/>
      <c r="AE10" s="225"/>
      <c r="AF10" s="232"/>
      <c r="AG10" s="232"/>
      <c r="AH10" s="8"/>
      <c r="AI10" s="8"/>
      <c r="AJ10" s="8"/>
      <c r="AK10" s="8"/>
      <c r="AL10" s="8"/>
      <c r="AM10" s="8"/>
      <c r="AN10" s="8"/>
      <c r="AO10" s="8"/>
      <c r="AP10" s="8"/>
      <c r="AQ10" s="8"/>
      <c r="AR10" s="8"/>
      <c r="AS10" s="8"/>
      <c r="AT10" s="8"/>
      <c r="AU10" s="8"/>
      <c r="AV10" s="8"/>
    </row>
    <row r="11" spans="1:48" ht="59.4" customHeight="1" x14ac:dyDescent="0.45">
      <c r="A11" s="142"/>
      <c r="B11" s="113"/>
      <c r="C11" s="113"/>
      <c r="D11" s="113"/>
      <c r="E11" s="153"/>
      <c r="F11" s="187"/>
      <c r="G11" s="225"/>
      <c r="H11" s="232"/>
      <c r="I11" s="232"/>
      <c r="J11" s="232"/>
      <c r="K11" s="225"/>
      <c r="L11" s="232"/>
      <c r="M11" s="225"/>
      <c r="N11" s="232"/>
      <c r="O11" s="232"/>
      <c r="P11" s="225"/>
      <c r="Q11" s="232"/>
      <c r="R11" s="232"/>
      <c r="S11" s="232"/>
      <c r="T11" s="225"/>
      <c r="U11" s="232"/>
      <c r="V11" s="225"/>
      <c r="W11" s="232"/>
      <c r="X11" s="232"/>
      <c r="Y11" s="225"/>
      <c r="Z11" s="232"/>
      <c r="AA11" s="232"/>
      <c r="AB11" s="232"/>
      <c r="AC11" s="225"/>
      <c r="AD11" s="232"/>
      <c r="AE11" s="225"/>
      <c r="AF11" s="232"/>
      <c r="AG11" s="232"/>
      <c r="AH11" s="8"/>
      <c r="AI11" s="8"/>
      <c r="AJ11" s="8"/>
      <c r="AK11" s="8"/>
      <c r="AL11" s="8"/>
      <c r="AM11" s="8"/>
      <c r="AN11" s="8"/>
      <c r="AO11" s="8"/>
      <c r="AP11" s="8"/>
      <c r="AQ11" s="8"/>
      <c r="AR11" s="8"/>
      <c r="AS11" s="8"/>
      <c r="AT11" s="8"/>
      <c r="AU11" s="8"/>
      <c r="AV11" s="8"/>
    </row>
    <row r="12" spans="1:48" ht="48.6" customHeight="1" x14ac:dyDescent="0.45">
      <c r="A12" s="142">
        <v>2</v>
      </c>
      <c r="B12" s="113" t="str">
        <f>IF('2. Identificación del Riesgo'!B12:B14="","",'2. Identificación del Riesgo'!B12:B14)</f>
        <v>Conocimiento del Riesgo y Efectos del Cambio Climático</v>
      </c>
      <c r="C12" s="113" t="str">
        <f>IF('2. Identificación del Riesgo'!G12:G14="","",'2. Identificación del Riesgo'!G12:G14)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113" t="str">
        <f>IF('2. Identificación del Riesgo'!H12:H14="","",'2. Identificación del Riesgo'!H12:H14)</f>
        <v>Gestión</v>
      </c>
      <c r="E12" s="153" t="str">
        <f>IF('7. Mapa de Riesgos General'!AO12:AO14="",IF(B12="","","N/A"),'7. Mapa de Riesgos General'!AO12:AO14)</f>
        <v>N/A</v>
      </c>
      <c r="F12" s="185" t="str">
        <f>IF('7. Mapa de Riesgos General'!Q12:Q14="","",'7. Mapa de Riesgos General'!W12:W14)</f>
        <v>Evidencia:
*Soporte documental del concepto ténico
*Expediente de Elaboración del Concepto Técnico (Unidad Compartida en Drive para Grupo CTPT)</v>
      </c>
      <c r="G12" s="230"/>
      <c r="H12" s="231"/>
      <c r="I12" s="231"/>
      <c r="J12" s="231"/>
      <c r="K12" s="225"/>
      <c r="L12" s="233"/>
      <c r="M12" s="230"/>
      <c r="N12" s="233"/>
      <c r="O12" s="233"/>
      <c r="P12" s="230"/>
      <c r="Q12" s="231"/>
      <c r="R12" s="231"/>
      <c r="S12" s="231"/>
      <c r="T12" s="225"/>
      <c r="U12" s="233"/>
      <c r="V12" s="230"/>
      <c r="W12" s="233"/>
      <c r="X12" s="233"/>
      <c r="Y12" s="230"/>
      <c r="Z12" s="231"/>
      <c r="AA12" s="231"/>
      <c r="AB12" s="231"/>
      <c r="AC12" s="225"/>
      <c r="AD12" s="233"/>
      <c r="AE12" s="230"/>
      <c r="AF12" s="233"/>
      <c r="AG12" s="233"/>
      <c r="AH12" s="8"/>
      <c r="AI12" s="8"/>
      <c r="AJ12" s="8"/>
      <c r="AK12" s="8"/>
      <c r="AL12" s="8"/>
      <c r="AM12" s="8"/>
      <c r="AN12" s="8"/>
      <c r="AO12" s="8"/>
      <c r="AP12" s="8"/>
      <c r="AQ12" s="8"/>
      <c r="AR12" s="8"/>
      <c r="AS12" s="8"/>
      <c r="AT12" s="8"/>
      <c r="AU12" s="8"/>
      <c r="AV12" s="8"/>
    </row>
    <row r="13" spans="1:48" ht="48.6" customHeight="1" x14ac:dyDescent="0.45">
      <c r="A13" s="142"/>
      <c r="B13" s="113"/>
      <c r="C13" s="113"/>
      <c r="D13" s="113"/>
      <c r="E13" s="153"/>
      <c r="F13" s="186"/>
      <c r="G13" s="225"/>
      <c r="H13" s="232"/>
      <c r="I13" s="232"/>
      <c r="J13" s="232"/>
      <c r="K13" s="225"/>
      <c r="L13" s="232"/>
      <c r="M13" s="225"/>
      <c r="N13" s="232"/>
      <c r="O13" s="232"/>
      <c r="P13" s="225"/>
      <c r="Q13" s="232"/>
      <c r="R13" s="232"/>
      <c r="S13" s="232"/>
      <c r="T13" s="225"/>
      <c r="U13" s="232"/>
      <c r="V13" s="225"/>
      <c r="W13" s="232"/>
      <c r="X13" s="232"/>
      <c r="Y13" s="225"/>
      <c r="Z13" s="232"/>
      <c r="AA13" s="232"/>
      <c r="AB13" s="232"/>
      <c r="AC13" s="225"/>
      <c r="AD13" s="232"/>
      <c r="AE13" s="225"/>
      <c r="AF13" s="232"/>
      <c r="AG13" s="232"/>
      <c r="AH13" s="8"/>
      <c r="AI13" s="8"/>
      <c r="AJ13" s="8"/>
      <c r="AK13" s="8"/>
      <c r="AL13" s="8"/>
      <c r="AM13" s="8"/>
      <c r="AN13" s="8"/>
      <c r="AO13" s="8"/>
      <c r="AP13" s="8"/>
      <c r="AQ13" s="8"/>
      <c r="AR13" s="8"/>
      <c r="AS13" s="8"/>
      <c r="AT13" s="8"/>
      <c r="AU13" s="8"/>
      <c r="AV13" s="8"/>
    </row>
    <row r="14" spans="1:48" ht="90" customHeight="1" x14ac:dyDescent="0.45">
      <c r="A14" s="142"/>
      <c r="B14" s="113"/>
      <c r="C14" s="113"/>
      <c r="D14" s="113"/>
      <c r="E14" s="153"/>
      <c r="F14" s="187"/>
      <c r="G14" s="225"/>
      <c r="H14" s="232"/>
      <c r="I14" s="232"/>
      <c r="J14" s="232"/>
      <c r="K14" s="225"/>
      <c r="L14" s="232"/>
      <c r="M14" s="225"/>
      <c r="N14" s="232"/>
      <c r="O14" s="232"/>
      <c r="P14" s="225"/>
      <c r="Q14" s="232"/>
      <c r="R14" s="232"/>
      <c r="S14" s="232"/>
      <c r="T14" s="225"/>
      <c r="U14" s="232"/>
      <c r="V14" s="225"/>
      <c r="W14" s="232"/>
      <c r="X14" s="232"/>
      <c r="Y14" s="225"/>
      <c r="Z14" s="232"/>
      <c r="AA14" s="232"/>
      <c r="AB14" s="232"/>
      <c r="AC14" s="225"/>
      <c r="AD14" s="232"/>
      <c r="AE14" s="225"/>
      <c r="AF14" s="232"/>
      <c r="AG14" s="232"/>
      <c r="AH14" s="8"/>
      <c r="AI14" s="8"/>
      <c r="AJ14" s="8"/>
      <c r="AK14" s="8"/>
      <c r="AL14" s="8"/>
      <c r="AM14" s="8"/>
      <c r="AN14" s="8"/>
      <c r="AO14" s="8"/>
      <c r="AP14" s="8"/>
      <c r="AQ14" s="8"/>
      <c r="AR14" s="8"/>
      <c r="AS14" s="8"/>
      <c r="AT14" s="8"/>
      <c r="AU14" s="8"/>
      <c r="AV14" s="8"/>
    </row>
    <row r="15" spans="1:48" ht="160.19999999999999" customHeight="1" x14ac:dyDescent="0.45">
      <c r="A15" s="142">
        <v>3</v>
      </c>
      <c r="B15" s="113" t="str">
        <f>IF('2. Identificación del Riesgo'!B15:B17="","",'2. Identificación del Riesgo'!B15:B17)</f>
        <v>Conocimiento del Riesgo y Efectos del Cambio Climático</v>
      </c>
      <c r="C15" s="113" t="str">
        <f>IF('2. Identificación del Riesgo'!G15:G17="","",'2. Identificación del Riesgo'!G15:G17)</f>
        <v xml:space="preserve">Área  de Conceptos para la Planificación Territorial - Posibilidad de Afectación Reputacional por incumplimiento en los términos legales de entrega de los conceptos técnicos para legalización, regularización y/o planes parciales. </v>
      </c>
      <c r="D15" s="113" t="str">
        <f>IF('2. Identificación del Riesgo'!H15:H17="","",'2. Identificación del Riesgo'!H15:H17)</f>
        <v>Gestión</v>
      </c>
      <c r="E15" s="153" t="str">
        <f>IF('7. Mapa de Riesgos General'!AO15:AO17="",IF(B15="","","N/A"),'7. Mapa de Riesgos General'!AO15:AO17)</f>
        <v>N/A</v>
      </c>
      <c r="F15" s="185" t="str">
        <f>IF('7. Mapa de Riesgos General'!Q15:Q17="","",'7. Mapa de Riesgos General'!W15:W17)</f>
        <v xml:space="preserve">Evidencia:
*Registro matriz de seguimiento a conceptos técnicos. </v>
      </c>
      <c r="G15" s="230"/>
      <c r="H15" s="231"/>
      <c r="I15" s="231"/>
      <c r="J15" s="231"/>
      <c r="K15" s="225"/>
      <c r="L15" s="233"/>
      <c r="M15" s="230"/>
      <c r="N15" s="233"/>
      <c r="O15" s="233"/>
      <c r="P15" s="230"/>
      <c r="Q15" s="231"/>
      <c r="R15" s="231"/>
      <c r="S15" s="231"/>
      <c r="T15" s="228"/>
      <c r="U15" s="233"/>
      <c r="V15" s="230"/>
      <c r="W15" s="233"/>
      <c r="X15" s="233"/>
      <c r="Y15" s="230"/>
      <c r="Z15" s="231"/>
      <c r="AA15" s="231"/>
      <c r="AB15" s="231"/>
      <c r="AC15" s="225"/>
      <c r="AD15" s="233"/>
      <c r="AE15" s="230"/>
      <c r="AF15" s="233"/>
      <c r="AG15" s="233"/>
      <c r="AH15" s="8"/>
      <c r="AI15" s="8"/>
      <c r="AJ15" s="8"/>
      <c r="AK15" s="8"/>
      <c r="AL15" s="8"/>
      <c r="AM15" s="8"/>
      <c r="AN15" s="8"/>
      <c r="AO15" s="8"/>
      <c r="AP15" s="8"/>
      <c r="AQ15" s="8"/>
      <c r="AR15" s="8"/>
      <c r="AS15" s="8"/>
      <c r="AT15" s="8"/>
      <c r="AU15" s="8"/>
      <c r="AV15" s="8"/>
    </row>
    <row r="16" spans="1:48" x14ac:dyDescent="0.45">
      <c r="A16" s="142"/>
      <c r="B16" s="113"/>
      <c r="C16" s="113"/>
      <c r="D16" s="113"/>
      <c r="E16" s="153"/>
      <c r="F16" s="186"/>
      <c r="G16" s="225"/>
      <c r="H16" s="232"/>
      <c r="I16" s="232"/>
      <c r="J16" s="232"/>
      <c r="K16" s="225"/>
      <c r="L16" s="232"/>
      <c r="M16" s="225"/>
      <c r="N16" s="232"/>
      <c r="O16" s="232"/>
      <c r="P16" s="225"/>
      <c r="Q16" s="232"/>
      <c r="R16" s="232"/>
      <c r="S16" s="232"/>
      <c r="T16" s="229"/>
      <c r="U16" s="232"/>
      <c r="V16" s="225"/>
      <c r="W16" s="232"/>
      <c r="X16" s="232"/>
      <c r="Y16" s="225"/>
      <c r="Z16" s="232"/>
      <c r="AA16" s="232"/>
      <c r="AB16" s="232"/>
      <c r="AC16" s="225"/>
      <c r="AD16" s="232"/>
      <c r="AE16" s="225"/>
      <c r="AF16" s="232"/>
      <c r="AG16" s="232"/>
      <c r="AH16" s="8"/>
      <c r="AI16" s="8"/>
      <c r="AJ16" s="8"/>
      <c r="AK16" s="8"/>
      <c r="AL16" s="8"/>
      <c r="AM16" s="8"/>
      <c r="AN16" s="8"/>
      <c r="AO16" s="8"/>
      <c r="AP16" s="8"/>
      <c r="AQ16" s="8"/>
      <c r="AR16" s="8"/>
      <c r="AS16" s="8"/>
      <c r="AT16" s="8"/>
      <c r="AU16" s="8"/>
      <c r="AV16" s="8"/>
    </row>
    <row r="17" spans="1:48" x14ac:dyDescent="0.45">
      <c r="A17" s="142"/>
      <c r="B17" s="113"/>
      <c r="C17" s="113"/>
      <c r="D17" s="113"/>
      <c r="E17" s="153"/>
      <c r="F17" s="187"/>
      <c r="G17" s="225"/>
      <c r="H17" s="232"/>
      <c r="I17" s="232"/>
      <c r="J17" s="232"/>
      <c r="K17" s="225"/>
      <c r="L17" s="232"/>
      <c r="M17" s="225"/>
      <c r="N17" s="232"/>
      <c r="O17" s="232"/>
      <c r="P17" s="225"/>
      <c r="Q17" s="232"/>
      <c r="R17" s="232"/>
      <c r="S17" s="232"/>
      <c r="T17" s="230"/>
      <c r="U17" s="232"/>
      <c r="V17" s="225"/>
      <c r="W17" s="232"/>
      <c r="X17" s="232"/>
      <c r="Y17" s="225"/>
      <c r="Z17" s="232"/>
      <c r="AA17" s="232"/>
      <c r="AB17" s="232"/>
      <c r="AC17" s="225"/>
      <c r="AD17" s="232"/>
      <c r="AE17" s="225"/>
      <c r="AF17" s="232"/>
      <c r="AG17" s="232"/>
      <c r="AH17" s="8"/>
      <c r="AI17" s="8"/>
      <c r="AJ17" s="8"/>
      <c r="AK17" s="8"/>
      <c r="AL17" s="8"/>
      <c r="AM17" s="8"/>
      <c r="AN17" s="8"/>
      <c r="AO17" s="8"/>
      <c r="AP17" s="8"/>
      <c r="AQ17" s="8"/>
      <c r="AR17" s="8"/>
      <c r="AS17" s="8"/>
      <c r="AT17" s="8"/>
      <c r="AU17" s="8"/>
      <c r="AV17" s="8"/>
    </row>
    <row r="18" spans="1:48" ht="54.6" customHeight="1" x14ac:dyDescent="0.45">
      <c r="A18" s="142">
        <v>4</v>
      </c>
      <c r="B18" s="113" t="str">
        <f>IF('2. Identificación del Riesgo'!B18:B20="","",'2. Identificación del Riesgo'!B18:B20)</f>
        <v>Conocimiento del Riesgo y Efectos del Cambio Climático</v>
      </c>
      <c r="C18" s="113" t="str">
        <f>IF('2. Identificación del Riesgo'!G18:G20="","",'2. Identificación del Riesgo'!G18:G20)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113" t="str">
        <f>IF('2. Identificación del Riesgo'!H18:H20="","",'2. Identificación del Riesgo'!H18:H20)</f>
        <v>Corrupción</v>
      </c>
      <c r="E18" s="153" t="str">
        <f>IF('7. Mapa de Riesgos General'!AO18:AO20="",IF(B18="","","N/A"),'7. Mapa de Riesgos General'!AO18:AO20)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v>
      </c>
      <c r="F18" s="185" t="str">
        <f>IF('7. Mapa de Riesgos General'!Q18:Q20="","",'7. Mapa de Riesgos General'!W18:W20)</f>
        <v>Evidencias:
1) Concepto técnico de licencia urbanistica firmado por el contratista y los dos responsables de la revisión.
2)  Respuesta oficial firmada por el(la) Subdirector(a) de Análisis.
3) Ante desviación: Acta de reunión del posible caso de corrupción analizado y/o correo electrónico de notificación.</v>
      </c>
      <c r="G18" s="230"/>
      <c r="H18" s="231"/>
      <c r="I18" s="231"/>
      <c r="J18" s="231"/>
      <c r="K18" s="225"/>
      <c r="L18" s="233"/>
      <c r="M18" s="230"/>
      <c r="N18" s="233"/>
      <c r="O18" s="233"/>
      <c r="P18" s="230"/>
      <c r="Q18" s="231"/>
      <c r="R18" s="231"/>
      <c r="S18" s="231"/>
      <c r="T18" s="225"/>
      <c r="U18" s="233"/>
      <c r="V18" s="230"/>
      <c r="W18" s="233"/>
      <c r="X18" s="233"/>
      <c r="Y18" s="230"/>
      <c r="Z18" s="231"/>
      <c r="AA18" s="231"/>
      <c r="AB18" s="231"/>
      <c r="AC18" s="225"/>
      <c r="AD18" s="233"/>
      <c r="AE18" s="230"/>
      <c r="AF18" s="233"/>
      <c r="AG18" s="233"/>
      <c r="AH18" s="8"/>
      <c r="AI18" s="8"/>
      <c r="AJ18" s="8"/>
      <c r="AK18" s="8"/>
      <c r="AL18" s="8"/>
      <c r="AM18" s="8"/>
      <c r="AN18" s="8"/>
      <c r="AO18" s="8"/>
      <c r="AP18" s="8"/>
      <c r="AQ18" s="8"/>
      <c r="AR18" s="8"/>
      <c r="AS18" s="8"/>
      <c r="AT18" s="8"/>
      <c r="AU18" s="8"/>
      <c r="AV18" s="8"/>
    </row>
    <row r="19" spans="1:48" ht="54.6" customHeight="1" x14ac:dyDescent="0.45">
      <c r="A19" s="142"/>
      <c r="B19" s="113"/>
      <c r="C19" s="113"/>
      <c r="D19" s="113"/>
      <c r="E19" s="153"/>
      <c r="F19" s="186"/>
      <c r="G19" s="225"/>
      <c r="H19" s="232"/>
      <c r="I19" s="232"/>
      <c r="J19" s="232"/>
      <c r="K19" s="225"/>
      <c r="L19" s="232"/>
      <c r="M19" s="225"/>
      <c r="N19" s="232"/>
      <c r="O19" s="232"/>
      <c r="P19" s="225"/>
      <c r="Q19" s="232"/>
      <c r="R19" s="232"/>
      <c r="S19" s="232"/>
      <c r="T19" s="225"/>
      <c r="U19" s="232"/>
      <c r="V19" s="225"/>
      <c r="W19" s="232"/>
      <c r="X19" s="232"/>
      <c r="Y19" s="225"/>
      <c r="Z19" s="232"/>
      <c r="AA19" s="232"/>
      <c r="AB19" s="232"/>
      <c r="AC19" s="225"/>
      <c r="AD19" s="232"/>
      <c r="AE19" s="225"/>
      <c r="AF19" s="232"/>
      <c r="AG19" s="232"/>
      <c r="AH19" s="8"/>
      <c r="AI19" s="8"/>
      <c r="AJ19" s="8"/>
      <c r="AK19" s="8"/>
      <c r="AL19" s="8"/>
      <c r="AM19" s="8"/>
      <c r="AN19" s="8"/>
      <c r="AO19" s="8"/>
      <c r="AP19" s="8"/>
      <c r="AQ19" s="8"/>
      <c r="AR19" s="8"/>
      <c r="AS19" s="8"/>
      <c r="AT19" s="8"/>
      <c r="AU19" s="8"/>
      <c r="AV19" s="8"/>
    </row>
    <row r="20" spans="1:48" ht="54.6" customHeight="1" x14ac:dyDescent="0.45">
      <c r="A20" s="142"/>
      <c r="B20" s="113"/>
      <c r="C20" s="113"/>
      <c r="D20" s="113"/>
      <c r="E20" s="153"/>
      <c r="F20" s="187"/>
      <c r="G20" s="225"/>
      <c r="H20" s="232"/>
      <c r="I20" s="232"/>
      <c r="J20" s="232"/>
      <c r="K20" s="225"/>
      <c r="L20" s="232"/>
      <c r="M20" s="225"/>
      <c r="N20" s="232"/>
      <c r="O20" s="232"/>
      <c r="P20" s="225"/>
      <c r="Q20" s="232"/>
      <c r="R20" s="232"/>
      <c r="S20" s="232"/>
      <c r="T20" s="225"/>
      <c r="U20" s="232"/>
      <c r="V20" s="225"/>
      <c r="W20" s="232"/>
      <c r="X20" s="232"/>
      <c r="Y20" s="225"/>
      <c r="Z20" s="232"/>
      <c r="AA20" s="232"/>
      <c r="AB20" s="232"/>
      <c r="AC20" s="225"/>
      <c r="AD20" s="232"/>
      <c r="AE20" s="225"/>
      <c r="AF20" s="232"/>
      <c r="AG20" s="232"/>
      <c r="AH20" s="8"/>
      <c r="AI20" s="8"/>
      <c r="AJ20" s="8"/>
      <c r="AK20" s="8"/>
      <c r="AL20" s="8"/>
      <c r="AM20" s="8"/>
      <c r="AN20" s="8"/>
      <c r="AO20" s="8"/>
      <c r="AP20" s="8"/>
      <c r="AQ20" s="8"/>
      <c r="AR20" s="8"/>
      <c r="AS20" s="8"/>
      <c r="AT20" s="8"/>
      <c r="AU20" s="8"/>
      <c r="AV20" s="8"/>
    </row>
    <row r="21" spans="1:48" ht="58.2" customHeight="1" x14ac:dyDescent="0.45">
      <c r="A21" s="142">
        <v>5</v>
      </c>
      <c r="B21" s="113" t="str">
        <f>IF('2. Identificación del Riesgo'!B21:B23="","",'2. Identificación del Riesgo'!B21:B23)</f>
        <v>Conocimiento del Riesgo y Efectos del Cambio Climático</v>
      </c>
      <c r="C21" s="113" t="str">
        <f>IF('2. Identificación del Riesgo'!G21:G23="","",'2. Identificación del Riesgo'!G21:G23)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113" t="str">
        <f>IF('2. Identificación del Riesgo'!H21:H23="","",'2. Identificación del Riesgo'!H21:H23)</f>
        <v>Gestión</v>
      </c>
      <c r="E21" s="153" t="str">
        <f>IF('7. Mapa de Riesgos General'!AO21:AO23="",IF(B21="","","N/A"),'7. Mapa de Riesgos General'!AO21:AO23)</f>
        <v>N/A</v>
      </c>
      <c r="F21" s="185" t="str">
        <f>IF('7. Mapa de Riesgos General'!Q21:Q23="","",'7. Mapa de Riesgos General'!W21:W23)</f>
        <v>Evidencia:
*Radicados asignados
*Correos electrónicos con alertas</v>
      </c>
      <c r="G21" s="251"/>
      <c r="H21" s="211"/>
      <c r="I21" s="211"/>
      <c r="J21" s="211"/>
      <c r="K21" s="225"/>
      <c r="L21" s="252"/>
      <c r="M21" s="251"/>
      <c r="N21" s="208"/>
      <c r="O21" s="233"/>
      <c r="P21" s="251"/>
      <c r="Q21" s="211"/>
      <c r="R21" s="211"/>
      <c r="S21" s="211"/>
      <c r="T21" s="225"/>
      <c r="U21" s="233"/>
      <c r="V21" s="230"/>
      <c r="W21" s="233"/>
      <c r="X21" s="233"/>
      <c r="Y21" s="230"/>
      <c r="Z21" s="231"/>
      <c r="AA21" s="231"/>
      <c r="AB21" s="231"/>
      <c r="AC21" s="225"/>
      <c r="AD21" s="233"/>
      <c r="AE21" s="230"/>
      <c r="AF21" s="233"/>
      <c r="AG21" s="233"/>
      <c r="AH21" s="8"/>
      <c r="AI21" s="8"/>
      <c r="AJ21" s="8"/>
      <c r="AK21" s="8"/>
      <c r="AL21" s="8"/>
      <c r="AM21" s="8"/>
      <c r="AN21" s="8"/>
      <c r="AO21" s="8"/>
      <c r="AP21" s="8"/>
      <c r="AQ21" s="8"/>
      <c r="AR21" s="8"/>
      <c r="AS21" s="8"/>
      <c r="AT21" s="8"/>
      <c r="AU21" s="8"/>
      <c r="AV21" s="8"/>
    </row>
    <row r="22" spans="1:48" ht="58.2" customHeight="1" x14ac:dyDescent="0.45">
      <c r="A22" s="142"/>
      <c r="B22" s="113"/>
      <c r="C22" s="113"/>
      <c r="D22" s="113"/>
      <c r="E22" s="153"/>
      <c r="F22" s="186"/>
      <c r="G22" s="209"/>
      <c r="H22" s="209"/>
      <c r="I22" s="209"/>
      <c r="J22" s="209"/>
      <c r="K22" s="225"/>
      <c r="L22" s="209"/>
      <c r="M22" s="209"/>
      <c r="N22" s="209"/>
      <c r="O22" s="232"/>
      <c r="P22" s="209"/>
      <c r="Q22" s="209"/>
      <c r="R22" s="209"/>
      <c r="S22" s="209"/>
      <c r="T22" s="225"/>
      <c r="U22" s="232"/>
      <c r="V22" s="225"/>
      <c r="W22" s="232"/>
      <c r="X22" s="232"/>
      <c r="Y22" s="225"/>
      <c r="Z22" s="232"/>
      <c r="AA22" s="232"/>
      <c r="AB22" s="232"/>
      <c r="AC22" s="225"/>
      <c r="AD22" s="232"/>
      <c r="AE22" s="225"/>
      <c r="AF22" s="232"/>
      <c r="AG22" s="232"/>
      <c r="AH22" s="8"/>
      <c r="AI22" s="8"/>
      <c r="AJ22" s="8"/>
      <c r="AK22" s="8"/>
      <c r="AL22" s="8"/>
      <c r="AM22" s="8"/>
      <c r="AN22" s="8"/>
      <c r="AO22" s="8"/>
      <c r="AP22" s="8"/>
      <c r="AQ22" s="8"/>
      <c r="AR22" s="8"/>
      <c r="AS22" s="8"/>
      <c r="AT22" s="8"/>
      <c r="AU22" s="8"/>
      <c r="AV22" s="8"/>
    </row>
    <row r="23" spans="1:48" ht="58.2" customHeight="1" x14ac:dyDescent="0.45">
      <c r="A23" s="142"/>
      <c r="B23" s="113"/>
      <c r="C23" s="113"/>
      <c r="D23" s="113"/>
      <c r="E23" s="153"/>
      <c r="F23" s="187"/>
      <c r="G23" s="210"/>
      <c r="H23" s="210"/>
      <c r="I23" s="210"/>
      <c r="J23" s="210"/>
      <c r="K23" s="225"/>
      <c r="L23" s="210"/>
      <c r="M23" s="210"/>
      <c r="N23" s="210"/>
      <c r="O23" s="232"/>
      <c r="P23" s="210"/>
      <c r="Q23" s="210"/>
      <c r="R23" s="210"/>
      <c r="S23" s="210"/>
      <c r="T23" s="225"/>
      <c r="U23" s="232"/>
      <c r="V23" s="225"/>
      <c r="W23" s="232"/>
      <c r="X23" s="232"/>
      <c r="Y23" s="225"/>
      <c r="Z23" s="232"/>
      <c r="AA23" s="232"/>
      <c r="AB23" s="232"/>
      <c r="AC23" s="225"/>
      <c r="AD23" s="232"/>
      <c r="AE23" s="225"/>
      <c r="AF23" s="232"/>
      <c r="AG23" s="232"/>
      <c r="AH23" s="8"/>
      <c r="AI23" s="8"/>
      <c r="AJ23" s="8"/>
      <c r="AK23" s="8"/>
      <c r="AL23" s="8"/>
      <c r="AM23" s="8"/>
      <c r="AN23" s="8"/>
      <c r="AO23" s="8"/>
      <c r="AP23" s="8"/>
      <c r="AQ23" s="8"/>
      <c r="AR23" s="8"/>
      <c r="AS23" s="8"/>
      <c r="AT23" s="8"/>
      <c r="AU23" s="8"/>
      <c r="AV23" s="8"/>
    </row>
    <row r="24" spans="1:48" ht="58.2" customHeight="1" x14ac:dyDescent="0.45">
      <c r="A24" s="142">
        <v>6</v>
      </c>
      <c r="B24" s="113" t="str">
        <f>IF('2. Identificación del Riesgo'!B24:B26="","",'2. Identificación del Riesgo'!B24:B26)</f>
        <v>Conocimiento del Riesgo y Efectos del Cambio Climático</v>
      </c>
      <c r="C24" s="113" t="str">
        <f>IF('2. Identificación del Riesgo'!G24:G26="","",'2. Identificación del Riesgo'!G24:G26)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113" t="str">
        <f>IF('2. Identificación del Riesgo'!H24:H26="","",'2. Identificación del Riesgo'!H24:H26)</f>
        <v>Gestión</v>
      </c>
      <c r="E24" s="153" t="str">
        <f>IF('7. Mapa de Riesgos General'!AO24:AO26="",IF(B24="","","N/A"),'7. Mapa de Riesgos General'!AO24:AO26)</f>
        <v>N/A</v>
      </c>
      <c r="F24" s="185" t="str">
        <f>IF('7. Mapa de Riesgos General'!Q24:Q26="","",'7. Mapa de Riesgos General'!W24:W26)</f>
        <v>Evidencia:
*Registros de los formatos de caracterización dispuestos para la identificación de escenarios de riesgos</v>
      </c>
      <c r="G24" s="251"/>
      <c r="H24" s="211"/>
      <c r="I24" s="211"/>
      <c r="J24" s="211"/>
      <c r="K24" s="225"/>
      <c r="L24" s="208"/>
      <c r="M24" s="251"/>
      <c r="N24" s="208"/>
      <c r="O24" s="233"/>
      <c r="P24" s="251"/>
      <c r="Q24" s="211"/>
      <c r="R24" s="211"/>
      <c r="S24" s="211"/>
      <c r="T24" s="225"/>
      <c r="U24" s="233"/>
      <c r="V24" s="230"/>
      <c r="W24" s="233"/>
      <c r="X24" s="233"/>
      <c r="Y24" s="230"/>
      <c r="Z24" s="231"/>
      <c r="AA24" s="231"/>
      <c r="AB24" s="231"/>
      <c r="AC24" s="225"/>
      <c r="AD24" s="233"/>
      <c r="AE24" s="230"/>
      <c r="AF24" s="233"/>
      <c r="AG24" s="233"/>
      <c r="AH24" s="8"/>
      <c r="AI24" s="8"/>
      <c r="AJ24" s="8"/>
      <c r="AK24" s="8"/>
      <c r="AL24" s="8"/>
      <c r="AM24" s="8"/>
      <c r="AN24" s="8"/>
      <c r="AO24" s="8"/>
      <c r="AP24" s="8"/>
      <c r="AQ24" s="8"/>
      <c r="AR24" s="8"/>
      <c r="AS24" s="8"/>
      <c r="AT24" s="8"/>
      <c r="AU24" s="8"/>
      <c r="AV24" s="8"/>
    </row>
    <row r="25" spans="1:48" ht="58.2" customHeight="1" x14ac:dyDescent="0.45">
      <c r="A25" s="142"/>
      <c r="B25" s="113"/>
      <c r="C25" s="113"/>
      <c r="D25" s="113"/>
      <c r="E25" s="153"/>
      <c r="F25" s="186"/>
      <c r="G25" s="209"/>
      <c r="H25" s="209"/>
      <c r="I25" s="209"/>
      <c r="J25" s="209"/>
      <c r="K25" s="225"/>
      <c r="L25" s="209"/>
      <c r="M25" s="209"/>
      <c r="N25" s="209"/>
      <c r="O25" s="232"/>
      <c r="P25" s="209"/>
      <c r="Q25" s="209"/>
      <c r="R25" s="209"/>
      <c r="S25" s="209"/>
      <c r="T25" s="225"/>
      <c r="U25" s="232"/>
      <c r="V25" s="225"/>
      <c r="W25" s="232"/>
      <c r="X25" s="232"/>
      <c r="Y25" s="225"/>
      <c r="Z25" s="232"/>
      <c r="AA25" s="232"/>
      <c r="AB25" s="232"/>
      <c r="AC25" s="225"/>
      <c r="AD25" s="232"/>
      <c r="AE25" s="225"/>
      <c r="AF25" s="232"/>
      <c r="AG25" s="232"/>
      <c r="AH25" s="8"/>
      <c r="AI25" s="8"/>
      <c r="AJ25" s="8"/>
      <c r="AK25" s="8"/>
      <c r="AL25" s="8"/>
      <c r="AM25" s="8"/>
      <c r="AN25" s="8"/>
      <c r="AO25" s="8"/>
      <c r="AP25" s="8"/>
      <c r="AQ25" s="8"/>
      <c r="AR25" s="8"/>
      <c r="AS25" s="8"/>
      <c r="AT25" s="8"/>
      <c r="AU25" s="8"/>
      <c r="AV25" s="8"/>
    </row>
    <row r="26" spans="1:48" ht="58.2" customHeight="1" x14ac:dyDescent="0.45">
      <c r="A26" s="142"/>
      <c r="B26" s="113"/>
      <c r="C26" s="113"/>
      <c r="D26" s="113"/>
      <c r="E26" s="153"/>
      <c r="F26" s="187"/>
      <c r="G26" s="210"/>
      <c r="H26" s="210"/>
      <c r="I26" s="210"/>
      <c r="J26" s="210"/>
      <c r="K26" s="225"/>
      <c r="L26" s="210"/>
      <c r="M26" s="210"/>
      <c r="N26" s="210"/>
      <c r="O26" s="232"/>
      <c r="P26" s="210"/>
      <c r="Q26" s="210"/>
      <c r="R26" s="210"/>
      <c r="S26" s="210"/>
      <c r="T26" s="225"/>
      <c r="U26" s="232"/>
      <c r="V26" s="225"/>
      <c r="W26" s="232"/>
      <c r="X26" s="232"/>
      <c r="Y26" s="225"/>
      <c r="Z26" s="232"/>
      <c r="AA26" s="232"/>
      <c r="AB26" s="232"/>
      <c r="AC26" s="225"/>
      <c r="AD26" s="232"/>
      <c r="AE26" s="225"/>
      <c r="AF26" s="232"/>
      <c r="AG26" s="232"/>
      <c r="AH26" s="8"/>
      <c r="AI26" s="8"/>
      <c r="AJ26" s="8"/>
      <c r="AK26" s="8"/>
      <c r="AL26" s="8"/>
      <c r="AM26" s="8"/>
      <c r="AN26" s="8"/>
      <c r="AO26" s="8"/>
      <c r="AP26" s="8"/>
      <c r="AQ26" s="8"/>
      <c r="AR26" s="8"/>
      <c r="AS26" s="8"/>
      <c r="AT26" s="8"/>
      <c r="AU26" s="8"/>
      <c r="AV26" s="8"/>
    </row>
    <row r="27" spans="1:48" ht="38.4" customHeight="1" x14ac:dyDescent="0.45">
      <c r="A27" s="142">
        <v>7</v>
      </c>
      <c r="B27" s="113" t="str">
        <f>IF('2. Identificación del Riesgo'!B27:B29="","",'2. Identificación del Riesgo'!B27:B29)</f>
        <v>Conocimiento del Riesgo y Efectos del Cambio Climático</v>
      </c>
      <c r="C27" s="113" t="str">
        <f>IF('2. Identificación del Riesgo'!G27:G29="","",'2. Identificación del Riesgo'!G27:G29)</f>
        <v>Posibilidad de afectación económica de la entidad, por incumplimiento en la obtención de los estudios o diseños, debido a la entrega de productos incompletos o desviaciones en el cronograma que no fuesen gestionadas contractualmente.</v>
      </c>
      <c r="D27" s="113" t="str">
        <f>IF('2. Identificación del Riesgo'!H27:H29="","",'2. Identificación del Riesgo'!H27:H29)</f>
        <v>Gestión</v>
      </c>
      <c r="E27" s="153" t="str">
        <f>IF('7. Mapa de Riesgos General'!AO27:AO29="",IF(B27="","","N/A"),'7. Mapa de Riesgos General'!AO27:AO29)</f>
        <v>El responsable aprobará el cronograma del estudio donde se asignen tiempos adecuados (10%).
El responsable  realizará seguimiento mensual detallado para identificar desviaciones, demoras o viscisitudes (90%).</v>
      </c>
      <c r="F27" s="185" t="str">
        <f>IF('7. Mapa de Riesgos General'!Q27:Q29="","",'7. Mapa de Riesgos General'!W27:W29)</f>
        <v xml:space="preserve">Evidencia:
*Cronograma de proyecto revisado y aprobado
*Oficio de aprobación </v>
      </c>
      <c r="G27" s="251"/>
      <c r="H27" s="211"/>
      <c r="I27" s="211"/>
      <c r="J27" s="211"/>
      <c r="K27" s="225"/>
      <c r="L27" s="252"/>
      <c r="M27" s="251"/>
      <c r="N27" s="208"/>
      <c r="O27" s="233"/>
      <c r="P27" s="251"/>
      <c r="Q27" s="208"/>
      <c r="R27" s="211"/>
      <c r="S27" s="208"/>
      <c r="T27" s="225"/>
      <c r="U27" s="233"/>
      <c r="V27" s="230"/>
      <c r="W27" s="233"/>
      <c r="X27" s="233"/>
      <c r="Y27" s="230"/>
      <c r="Z27" s="231"/>
      <c r="AA27" s="231"/>
      <c r="AB27" s="231"/>
      <c r="AC27" s="225"/>
      <c r="AD27" s="233"/>
      <c r="AE27" s="230"/>
      <c r="AF27" s="233"/>
      <c r="AG27" s="233"/>
      <c r="AH27" s="8"/>
      <c r="AI27" s="8"/>
      <c r="AJ27" s="8"/>
      <c r="AK27" s="8"/>
      <c r="AL27" s="8"/>
      <c r="AM27" s="8"/>
      <c r="AN27" s="8"/>
      <c r="AO27" s="8"/>
      <c r="AP27" s="8"/>
      <c r="AQ27" s="8"/>
      <c r="AR27" s="8"/>
      <c r="AS27" s="8"/>
      <c r="AT27" s="8"/>
      <c r="AU27" s="8"/>
      <c r="AV27" s="8"/>
    </row>
    <row r="28" spans="1:48" ht="38.4" customHeight="1" x14ac:dyDescent="0.45">
      <c r="A28" s="142"/>
      <c r="B28" s="113"/>
      <c r="C28" s="113"/>
      <c r="D28" s="113"/>
      <c r="E28" s="153"/>
      <c r="F28" s="186"/>
      <c r="G28" s="209"/>
      <c r="H28" s="209"/>
      <c r="I28" s="209"/>
      <c r="J28" s="209"/>
      <c r="K28" s="225"/>
      <c r="L28" s="209"/>
      <c r="M28" s="209"/>
      <c r="N28" s="209"/>
      <c r="O28" s="232"/>
      <c r="P28" s="209"/>
      <c r="Q28" s="209"/>
      <c r="R28" s="209"/>
      <c r="S28" s="209"/>
      <c r="T28" s="225"/>
      <c r="U28" s="232"/>
      <c r="V28" s="225"/>
      <c r="W28" s="232"/>
      <c r="X28" s="232"/>
      <c r="Y28" s="225"/>
      <c r="Z28" s="232"/>
      <c r="AA28" s="232"/>
      <c r="AB28" s="232"/>
      <c r="AC28" s="225"/>
      <c r="AD28" s="232"/>
      <c r="AE28" s="225"/>
      <c r="AF28" s="232"/>
      <c r="AG28" s="232"/>
      <c r="AH28" s="8"/>
      <c r="AI28" s="8"/>
      <c r="AJ28" s="8"/>
      <c r="AK28" s="8"/>
      <c r="AL28" s="8"/>
      <c r="AM28" s="8"/>
      <c r="AN28" s="8"/>
      <c r="AO28" s="8"/>
      <c r="AP28" s="8"/>
      <c r="AQ28" s="8"/>
      <c r="AR28" s="8"/>
      <c r="AS28" s="8"/>
      <c r="AT28" s="8"/>
      <c r="AU28" s="8"/>
      <c r="AV28" s="8"/>
    </row>
    <row r="29" spans="1:48" ht="38.4" customHeight="1" x14ac:dyDescent="0.45">
      <c r="A29" s="142"/>
      <c r="B29" s="113"/>
      <c r="C29" s="113"/>
      <c r="D29" s="113"/>
      <c r="E29" s="153"/>
      <c r="F29" s="187"/>
      <c r="G29" s="210"/>
      <c r="H29" s="210"/>
      <c r="I29" s="210"/>
      <c r="J29" s="210"/>
      <c r="K29" s="225"/>
      <c r="L29" s="210"/>
      <c r="M29" s="210"/>
      <c r="N29" s="210"/>
      <c r="O29" s="232"/>
      <c r="P29" s="210"/>
      <c r="Q29" s="210"/>
      <c r="R29" s="210"/>
      <c r="S29" s="210"/>
      <c r="T29" s="225"/>
      <c r="U29" s="232"/>
      <c r="V29" s="225"/>
      <c r="W29" s="232"/>
      <c r="X29" s="232"/>
      <c r="Y29" s="225"/>
      <c r="Z29" s="232"/>
      <c r="AA29" s="232"/>
      <c r="AB29" s="232"/>
      <c r="AC29" s="225"/>
      <c r="AD29" s="232"/>
      <c r="AE29" s="225"/>
      <c r="AF29" s="232"/>
      <c r="AG29" s="232"/>
      <c r="AH29" s="8"/>
      <c r="AI29" s="8"/>
      <c r="AJ29" s="8"/>
      <c r="AK29" s="8"/>
      <c r="AL29" s="8"/>
      <c r="AM29" s="8"/>
      <c r="AN29" s="8"/>
      <c r="AO29" s="8"/>
      <c r="AP29" s="8"/>
      <c r="AQ29" s="8"/>
      <c r="AR29" s="8"/>
      <c r="AS29" s="8"/>
      <c r="AT29" s="8"/>
      <c r="AU29" s="8"/>
      <c r="AV29" s="8"/>
    </row>
    <row r="30" spans="1:48" ht="57" customHeight="1" x14ac:dyDescent="0.45">
      <c r="A30" s="142">
        <v>8</v>
      </c>
      <c r="B30" s="113" t="str">
        <f>IF('2. Identificación del Riesgo'!B30:B32="","",'2. Identificación del Riesgo'!B30:B32)</f>
        <v>Conocimiento del Riesgo y Efectos del Cambio Climático</v>
      </c>
      <c r="C30" s="113" t="str">
        <f>IF('2. Identificación del Riesgo'!G30:G32="","",'2. Identificación del Riesgo'!G30:G32)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113" t="str">
        <f>IF('2. Identificación del Riesgo'!H30:H32="","",'2. Identificación del Riesgo'!H30:H32)</f>
        <v>Gestión</v>
      </c>
      <c r="E30" s="153" t="str">
        <f>IF('7. Mapa de Riesgos General'!AO30:AO32="",IF(B30="","","N/A"),'7. Mapa de Riesgos General'!AO30:AO32)</f>
        <v>N/A</v>
      </c>
      <c r="F30" s="185" t="str">
        <f>IF('7. Mapa de Riesgos General'!Q30:Q32="","",'7. Mapa de Riesgos General'!W30:W32)</f>
        <v xml:space="preserve">Evidencia:
*Muestra aleatoria de Correos electrónicos y reuniones que dan cuenta de la supervisión de los contratos. </v>
      </c>
      <c r="G30" s="251"/>
      <c r="H30" s="211"/>
      <c r="I30" s="211"/>
      <c r="J30" s="211"/>
      <c r="K30" s="225"/>
      <c r="L30" s="252"/>
      <c r="M30" s="251"/>
      <c r="N30" s="208"/>
      <c r="O30" s="233"/>
      <c r="P30" s="251"/>
      <c r="Q30" s="208"/>
      <c r="R30" s="211"/>
      <c r="S30" s="208"/>
      <c r="T30" s="225"/>
      <c r="U30" s="233"/>
      <c r="V30" s="230"/>
      <c r="W30" s="233"/>
      <c r="X30" s="233"/>
      <c r="Y30" s="230"/>
      <c r="Z30" s="231"/>
      <c r="AA30" s="231"/>
      <c r="AB30" s="231"/>
      <c r="AC30" s="225"/>
      <c r="AD30" s="233"/>
      <c r="AE30" s="230"/>
      <c r="AF30" s="233"/>
      <c r="AG30" s="233"/>
      <c r="AH30" s="8"/>
      <c r="AI30" s="8"/>
      <c r="AJ30" s="8"/>
      <c r="AK30" s="8"/>
      <c r="AL30" s="8"/>
      <c r="AM30" s="8"/>
      <c r="AN30" s="8"/>
      <c r="AO30" s="8"/>
      <c r="AP30" s="8"/>
      <c r="AQ30" s="8"/>
      <c r="AR30" s="8"/>
      <c r="AS30" s="8"/>
      <c r="AT30" s="8"/>
      <c r="AU30" s="8"/>
      <c r="AV30" s="8"/>
    </row>
    <row r="31" spans="1:48" ht="57" customHeight="1" x14ac:dyDescent="0.45">
      <c r="A31" s="142"/>
      <c r="B31" s="113"/>
      <c r="C31" s="113"/>
      <c r="D31" s="113"/>
      <c r="E31" s="153"/>
      <c r="F31" s="186"/>
      <c r="G31" s="209"/>
      <c r="H31" s="209"/>
      <c r="I31" s="209"/>
      <c r="J31" s="209"/>
      <c r="K31" s="225"/>
      <c r="L31" s="209"/>
      <c r="M31" s="209"/>
      <c r="N31" s="209"/>
      <c r="O31" s="232"/>
      <c r="P31" s="209"/>
      <c r="Q31" s="209"/>
      <c r="R31" s="209"/>
      <c r="S31" s="209"/>
      <c r="T31" s="225"/>
      <c r="U31" s="232"/>
      <c r="V31" s="225"/>
      <c r="W31" s="232"/>
      <c r="X31" s="232"/>
      <c r="Y31" s="225"/>
      <c r="Z31" s="232"/>
      <c r="AA31" s="232"/>
      <c r="AB31" s="232"/>
      <c r="AC31" s="225"/>
      <c r="AD31" s="232"/>
      <c r="AE31" s="225"/>
      <c r="AF31" s="232"/>
      <c r="AG31" s="232"/>
      <c r="AH31" s="8"/>
      <c r="AI31" s="8"/>
      <c r="AJ31" s="8"/>
      <c r="AK31" s="8"/>
      <c r="AL31" s="8"/>
      <c r="AM31" s="8"/>
      <c r="AN31" s="8"/>
      <c r="AO31" s="8"/>
      <c r="AP31" s="8"/>
      <c r="AQ31" s="8"/>
      <c r="AR31" s="8"/>
      <c r="AS31" s="8"/>
      <c r="AT31" s="8"/>
      <c r="AU31" s="8"/>
      <c r="AV31" s="8"/>
    </row>
    <row r="32" spans="1:48" ht="57" customHeight="1" x14ac:dyDescent="0.45">
      <c r="A32" s="142"/>
      <c r="B32" s="113"/>
      <c r="C32" s="113"/>
      <c r="D32" s="113"/>
      <c r="E32" s="153"/>
      <c r="F32" s="187"/>
      <c r="G32" s="210"/>
      <c r="H32" s="210"/>
      <c r="I32" s="210"/>
      <c r="J32" s="210"/>
      <c r="K32" s="225"/>
      <c r="L32" s="210"/>
      <c r="M32" s="210"/>
      <c r="N32" s="210"/>
      <c r="O32" s="232"/>
      <c r="P32" s="210"/>
      <c r="Q32" s="210"/>
      <c r="R32" s="210"/>
      <c r="S32" s="210"/>
      <c r="T32" s="225"/>
      <c r="U32" s="232"/>
      <c r="V32" s="225"/>
      <c r="W32" s="232"/>
      <c r="X32" s="232"/>
      <c r="Y32" s="225"/>
      <c r="Z32" s="232"/>
      <c r="AA32" s="232"/>
      <c r="AB32" s="232"/>
      <c r="AC32" s="225"/>
      <c r="AD32" s="232"/>
      <c r="AE32" s="225"/>
      <c r="AF32" s="232"/>
      <c r="AG32" s="232"/>
      <c r="AH32" s="8"/>
      <c r="AI32" s="8"/>
      <c r="AJ32" s="8"/>
      <c r="AK32" s="8"/>
      <c r="AL32" s="8"/>
      <c r="AM32" s="8"/>
      <c r="AN32" s="8"/>
      <c r="AO32" s="8"/>
      <c r="AP32" s="8"/>
      <c r="AQ32" s="8"/>
      <c r="AR32" s="8"/>
      <c r="AS32" s="8"/>
      <c r="AT32" s="8"/>
      <c r="AU32" s="8"/>
      <c r="AV32" s="8"/>
    </row>
    <row r="33" spans="1:48" ht="68.400000000000006" customHeight="1" x14ac:dyDescent="0.45">
      <c r="A33" s="142">
        <v>9</v>
      </c>
      <c r="B33" s="113" t="str">
        <f>IF('2. Identificación del Riesgo'!B33:B35="","",'2. Identificación del Riesgo'!B33:B35)</f>
        <v>Conocimiento del Riesgo y Efectos del Cambio Climático</v>
      </c>
      <c r="C33" s="113" t="str">
        <f>IF('2. Identificación del Riesgo'!G33:G35="","",'2. Identificación del Riesgo'!G33:G35)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113" t="str">
        <f>IF('2. Identificación del Riesgo'!H33:H35="","",'2. Identificación del Riesgo'!H33:H35)</f>
        <v>Gestión</v>
      </c>
      <c r="E33" s="153" t="str">
        <f>IF('7. Mapa de Riesgos General'!AO33:AO35="",IF(B33="","","N/A"),'7. Mapa de Riesgos General'!AO33:AO35)</f>
        <v>N/A</v>
      </c>
      <c r="F33" s="185" t="str">
        <f>IF('7. Mapa de Riesgos General'!Q33:Q35="","",'7. Mapa de Riesgos General'!W33:W35)</f>
        <v>Evidencia:
*Listados de conceptos emitidos
*Conceptos técnicos emitidos
*Registros en bases de datos geográfica</v>
      </c>
      <c r="G33" s="251"/>
      <c r="H33" s="208"/>
      <c r="I33" s="211"/>
      <c r="J33" s="211"/>
      <c r="K33" s="225"/>
      <c r="L33" s="252"/>
      <c r="M33" s="251"/>
      <c r="N33" s="208"/>
      <c r="O33" s="233"/>
      <c r="P33" s="254"/>
      <c r="Q33" s="211"/>
      <c r="R33" s="211"/>
      <c r="S33" s="211"/>
      <c r="T33" s="225"/>
      <c r="U33" s="233"/>
      <c r="V33" s="230"/>
      <c r="W33" s="233"/>
      <c r="X33" s="233"/>
      <c r="Y33" s="230"/>
      <c r="Z33" s="231"/>
      <c r="AA33" s="231"/>
      <c r="AB33" s="231"/>
      <c r="AC33" s="225"/>
      <c r="AD33" s="233"/>
      <c r="AE33" s="230"/>
      <c r="AF33" s="233"/>
      <c r="AG33" s="233"/>
      <c r="AH33" s="8"/>
      <c r="AI33" s="8"/>
      <c r="AJ33" s="8"/>
      <c r="AK33" s="8"/>
      <c r="AL33" s="8"/>
      <c r="AM33" s="8"/>
      <c r="AN33" s="8"/>
      <c r="AO33" s="8"/>
      <c r="AP33" s="8"/>
      <c r="AQ33" s="8"/>
      <c r="AR33" s="8"/>
      <c r="AS33" s="8"/>
      <c r="AT33" s="8"/>
      <c r="AU33" s="8"/>
      <c r="AV33" s="8"/>
    </row>
    <row r="34" spans="1:48" ht="68.400000000000006" customHeight="1" x14ac:dyDescent="0.45">
      <c r="A34" s="142"/>
      <c r="B34" s="113"/>
      <c r="C34" s="113"/>
      <c r="D34" s="113"/>
      <c r="E34" s="153"/>
      <c r="F34" s="186"/>
      <c r="G34" s="209"/>
      <c r="H34" s="209"/>
      <c r="I34" s="209"/>
      <c r="J34" s="209"/>
      <c r="K34" s="225"/>
      <c r="L34" s="209"/>
      <c r="M34" s="209"/>
      <c r="N34" s="209"/>
      <c r="O34" s="232"/>
      <c r="P34" s="255"/>
      <c r="Q34" s="209"/>
      <c r="R34" s="209"/>
      <c r="S34" s="209"/>
      <c r="T34" s="225"/>
      <c r="U34" s="232"/>
      <c r="V34" s="225"/>
      <c r="W34" s="232"/>
      <c r="X34" s="232"/>
      <c r="Y34" s="225"/>
      <c r="Z34" s="232"/>
      <c r="AA34" s="232"/>
      <c r="AB34" s="232"/>
      <c r="AC34" s="225"/>
      <c r="AD34" s="232"/>
      <c r="AE34" s="225"/>
      <c r="AF34" s="232"/>
      <c r="AG34" s="232"/>
      <c r="AH34" s="8"/>
      <c r="AI34" s="8"/>
      <c r="AJ34" s="8"/>
      <c r="AK34" s="8"/>
      <c r="AL34" s="8"/>
      <c r="AM34" s="8"/>
      <c r="AN34" s="8"/>
      <c r="AO34" s="8"/>
      <c r="AP34" s="8"/>
      <c r="AQ34" s="8"/>
      <c r="AR34" s="8"/>
      <c r="AS34" s="8"/>
      <c r="AT34" s="8"/>
      <c r="AU34" s="8"/>
      <c r="AV34" s="8"/>
    </row>
    <row r="35" spans="1:48" ht="68.400000000000006" customHeight="1" x14ac:dyDescent="0.45">
      <c r="A35" s="142"/>
      <c r="B35" s="113"/>
      <c r="C35" s="113"/>
      <c r="D35" s="113"/>
      <c r="E35" s="153"/>
      <c r="F35" s="187"/>
      <c r="G35" s="210"/>
      <c r="H35" s="210"/>
      <c r="I35" s="210"/>
      <c r="J35" s="210"/>
      <c r="K35" s="225"/>
      <c r="L35" s="210"/>
      <c r="M35" s="210"/>
      <c r="N35" s="210"/>
      <c r="O35" s="232"/>
      <c r="P35" s="256"/>
      <c r="Q35" s="210"/>
      <c r="R35" s="210"/>
      <c r="S35" s="210"/>
      <c r="T35" s="225"/>
      <c r="U35" s="232"/>
      <c r="V35" s="225"/>
      <c r="W35" s="232"/>
      <c r="X35" s="232"/>
      <c r="Y35" s="225"/>
      <c r="Z35" s="232"/>
      <c r="AA35" s="232"/>
      <c r="AB35" s="232"/>
      <c r="AC35" s="225"/>
      <c r="AD35" s="232"/>
      <c r="AE35" s="225"/>
      <c r="AF35" s="232"/>
      <c r="AG35" s="232"/>
      <c r="AH35" s="8"/>
      <c r="AI35" s="8"/>
      <c r="AJ35" s="8"/>
      <c r="AK35" s="8"/>
      <c r="AL35" s="8"/>
      <c r="AM35" s="8"/>
      <c r="AN35" s="8"/>
      <c r="AO35" s="8"/>
      <c r="AP35" s="8"/>
      <c r="AQ35" s="8"/>
      <c r="AR35" s="8"/>
      <c r="AS35" s="8"/>
      <c r="AT35" s="8"/>
      <c r="AU35" s="8"/>
      <c r="AV35" s="8"/>
    </row>
    <row r="36" spans="1:48" ht="16.5" customHeight="1" x14ac:dyDescent="0.45">
      <c r="A36" s="142">
        <v>10</v>
      </c>
      <c r="B36" s="113" t="str">
        <f>IF('2. Identificación del Riesgo'!B36:B38="","",'2. Identificación del Riesgo'!B36:B38)</f>
        <v/>
      </c>
      <c r="C36" s="113" t="str">
        <f>IF('2. Identificación del Riesgo'!G36:G38="","",'2. Identificación del Riesgo'!G36:G38)</f>
        <v/>
      </c>
      <c r="D36" s="113" t="str">
        <f>IF('2. Identificación del Riesgo'!H36:H38="","",'2. Identificación del Riesgo'!H36:H38)</f>
        <v/>
      </c>
      <c r="E36" s="153" t="str">
        <f>IF('7. Mapa de Riesgos General'!AO36:AO38="",IF(B36="","","N/A"),'7. Mapa de Riesgos General'!AO36:AO38)</f>
        <v/>
      </c>
      <c r="F36" s="185" t="str">
        <f>IF('7. Mapa de Riesgos General'!Q36:Q38="","",'7. Mapa de Riesgos General'!W36:W38)</f>
        <v/>
      </c>
      <c r="G36" s="230"/>
      <c r="H36" s="231"/>
      <c r="I36" s="231"/>
      <c r="J36" s="231"/>
      <c r="K36" s="225"/>
      <c r="L36" s="233"/>
      <c r="M36" s="230"/>
      <c r="N36" s="233"/>
      <c r="O36" s="233"/>
      <c r="P36" s="230"/>
      <c r="Q36" s="231"/>
      <c r="R36" s="231"/>
      <c r="S36" s="231"/>
      <c r="T36" s="225"/>
      <c r="U36" s="233"/>
      <c r="V36" s="230"/>
      <c r="W36" s="233"/>
      <c r="X36" s="233"/>
      <c r="Y36" s="230"/>
      <c r="Z36" s="231"/>
      <c r="AA36" s="231"/>
      <c r="AB36" s="231"/>
      <c r="AC36" s="225"/>
      <c r="AD36" s="233"/>
      <c r="AE36" s="230"/>
      <c r="AF36" s="233"/>
      <c r="AG36" s="233"/>
      <c r="AH36" s="8"/>
      <c r="AI36" s="8"/>
      <c r="AJ36" s="8"/>
      <c r="AK36" s="8"/>
      <c r="AL36" s="8"/>
      <c r="AM36" s="8"/>
      <c r="AN36" s="8"/>
      <c r="AO36" s="8"/>
      <c r="AP36" s="8"/>
      <c r="AQ36" s="8"/>
      <c r="AR36" s="8"/>
      <c r="AS36" s="8"/>
      <c r="AT36" s="8"/>
      <c r="AU36" s="8"/>
      <c r="AV36" s="8"/>
    </row>
    <row r="37" spans="1:48" x14ac:dyDescent="0.45">
      <c r="A37" s="142"/>
      <c r="B37" s="113"/>
      <c r="C37" s="113"/>
      <c r="D37" s="113"/>
      <c r="E37" s="153"/>
      <c r="F37" s="186"/>
      <c r="G37" s="225"/>
      <c r="H37" s="232"/>
      <c r="I37" s="232"/>
      <c r="J37" s="232"/>
      <c r="K37" s="225"/>
      <c r="L37" s="232"/>
      <c r="M37" s="225"/>
      <c r="N37" s="232"/>
      <c r="O37" s="232"/>
      <c r="P37" s="225"/>
      <c r="Q37" s="232"/>
      <c r="R37" s="232"/>
      <c r="S37" s="232"/>
      <c r="T37" s="225"/>
      <c r="U37" s="232"/>
      <c r="V37" s="225"/>
      <c r="W37" s="232"/>
      <c r="X37" s="232"/>
      <c r="Y37" s="225"/>
      <c r="Z37" s="232"/>
      <c r="AA37" s="232"/>
      <c r="AB37" s="232"/>
      <c r="AC37" s="225"/>
      <c r="AD37" s="232"/>
      <c r="AE37" s="225"/>
      <c r="AF37" s="232"/>
      <c r="AG37" s="232"/>
      <c r="AH37" s="8"/>
      <c r="AI37" s="8"/>
      <c r="AJ37" s="8"/>
      <c r="AK37" s="8"/>
      <c r="AL37" s="8"/>
      <c r="AM37" s="8"/>
      <c r="AN37" s="8"/>
      <c r="AO37" s="8"/>
      <c r="AP37" s="8"/>
      <c r="AQ37" s="8"/>
      <c r="AR37" s="8"/>
      <c r="AS37" s="8"/>
      <c r="AT37" s="8"/>
      <c r="AU37" s="8"/>
      <c r="AV37" s="8"/>
    </row>
    <row r="38" spans="1:48" x14ac:dyDescent="0.45">
      <c r="A38" s="142"/>
      <c r="B38" s="113"/>
      <c r="C38" s="113"/>
      <c r="D38" s="113"/>
      <c r="E38" s="153"/>
      <c r="F38" s="187"/>
      <c r="G38" s="225"/>
      <c r="H38" s="232"/>
      <c r="I38" s="232"/>
      <c r="J38" s="232"/>
      <c r="K38" s="225"/>
      <c r="L38" s="232"/>
      <c r="M38" s="225"/>
      <c r="N38" s="232"/>
      <c r="O38" s="232"/>
      <c r="P38" s="225"/>
      <c r="Q38" s="232"/>
      <c r="R38" s="232"/>
      <c r="S38" s="232"/>
      <c r="T38" s="225"/>
      <c r="U38" s="232"/>
      <c r="V38" s="225"/>
      <c r="W38" s="232"/>
      <c r="X38" s="232"/>
      <c r="Y38" s="225"/>
      <c r="Z38" s="232"/>
      <c r="AA38" s="232"/>
      <c r="AB38" s="232"/>
      <c r="AC38" s="225"/>
      <c r="AD38" s="232"/>
      <c r="AE38" s="225"/>
      <c r="AF38" s="232"/>
      <c r="AG38" s="232"/>
      <c r="AH38" s="8"/>
      <c r="AI38" s="8"/>
      <c r="AJ38" s="8"/>
      <c r="AK38" s="8"/>
      <c r="AL38" s="8"/>
      <c r="AM38" s="8"/>
      <c r="AN38" s="8"/>
      <c r="AO38" s="8"/>
      <c r="AP38" s="8"/>
      <c r="AQ38" s="8"/>
      <c r="AR38" s="8"/>
      <c r="AS38" s="8"/>
      <c r="AT38" s="8"/>
      <c r="AU38" s="8"/>
      <c r="AV38" s="8"/>
    </row>
    <row r="39" spans="1:48" ht="16.5" customHeight="1" x14ac:dyDescent="0.45">
      <c r="A39" s="142">
        <v>11</v>
      </c>
      <c r="B39" s="113" t="str">
        <f>IF('2. Identificación del Riesgo'!B39:B41="","",'2. Identificación del Riesgo'!B39:B41)</f>
        <v/>
      </c>
      <c r="C39" s="113" t="str">
        <f>IF('2. Identificación del Riesgo'!G39:G41="","",'2. Identificación del Riesgo'!G39:G41)</f>
        <v/>
      </c>
      <c r="D39" s="113" t="str">
        <f>IF('2. Identificación del Riesgo'!H39:H41="","",'2. Identificación del Riesgo'!H39:H41)</f>
        <v/>
      </c>
      <c r="E39" s="153" t="str">
        <f>IF('7. Mapa de Riesgos General'!AO39:AO41="",IF(B39="","","N/A"),'7. Mapa de Riesgos General'!AO39:AO41)</f>
        <v/>
      </c>
      <c r="F39" s="185" t="str">
        <f>IF('7. Mapa de Riesgos General'!Q39:Q41="","",'7. Mapa de Riesgos General'!W39:W41)</f>
        <v/>
      </c>
      <c r="G39" s="230"/>
      <c r="H39" s="231"/>
      <c r="I39" s="231"/>
      <c r="J39" s="231"/>
      <c r="K39" s="225"/>
      <c r="L39" s="233"/>
      <c r="M39" s="230"/>
      <c r="N39" s="233"/>
      <c r="O39" s="233"/>
      <c r="P39" s="230"/>
      <c r="Q39" s="231"/>
      <c r="R39" s="231"/>
      <c r="S39" s="231"/>
      <c r="T39" s="225"/>
      <c r="U39" s="233"/>
      <c r="V39" s="230"/>
      <c r="W39" s="233"/>
      <c r="X39" s="233"/>
      <c r="Y39" s="230"/>
      <c r="Z39" s="231"/>
      <c r="AA39" s="231"/>
      <c r="AB39" s="231"/>
      <c r="AC39" s="225"/>
      <c r="AD39" s="233"/>
      <c r="AE39" s="230"/>
      <c r="AF39" s="233"/>
      <c r="AG39" s="233"/>
      <c r="AH39" s="8"/>
      <c r="AI39" s="8"/>
      <c r="AJ39" s="8"/>
      <c r="AK39" s="8"/>
      <c r="AL39" s="8"/>
      <c r="AM39" s="8"/>
      <c r="AN39" s="8"/>
      <c r="AO39" s="8"/>
      <c r="AP39" s="8"/>
      <c r="AQ39" s="8"/>
      <c r="AR39" s="8"/>
      <c r="AS39" s="8"/>
      <c r="AT39" s="8"/>
      <c r="AU39" s="8"/>
      <c r="AV39" s="8"/>
    </row>
    <row r="40" spans="1:48" x14ac:dyDescent="0.45">
      <c r="A40" s="142"/>
      <c r="B40" s="113"/>
      <c r="C40" s="113"/>
      <c r="D40" s="113"/>
      <c r="E40" s="153"/>
      <c r="F40" s="186"/>
      <c r="G40" s="225"/>
      <c r="H40" s="232"/>
      <c r="I40" s="232"/>
      <c r="J40" s="232"/>
      <c r="K40" s="225"/>
      <c r="L40" s="232"/>
      <c r="M40" s="225"/>
      <c r="N40" s="232"/>
      <c r="O40" s="232"/>
      <c r="P40" s="225"/>
      <c r="Q40" s="232"/>
      <c r="R40" s="232"/>
      <c r="S40" s="232"/>
      <c r="T40" s="225"/>
      <c r="U40" s="232"/>
      <c r="V40" s="225"/>
      <c r="W40" s="232"/>
      <c r="X40" s="232"/>
      <c r="Y40" s="225"/>
      <c r="Z40" s="232"/>
      <c r="AA40" s="232"/>
      <c r="AB40" s="232"/>
      <c r="AC40" s="225"/>
      <c r="AD40" s="232"/>
      <c r="AE40" s="225"/>
      <c r="AF40" s="232"/>
      <c r="AG40" s="232"/>
      <c r="AH40" s="8"/>
      <c r="AI40" s="8"/>
      <c r="AJ40" s="8"/>
      <c r="AK40" s="8"/>
      <c r="AL40" s="8"/>
      <c r="AM40" s="8"/>
      <c r="AN40" s="8"/>
      <c r="AO40" s="8"/>
      <c r="AP40" s="8"/>
      <c r="AQ40" s="8"/>
      <c r="AR40" s="8"/>
      <c r="AS40" s="8"/>
      <c r="AT40" s="8"/>
      <c r="AU40" s="8"/>
      <c r="AV40" s="8"/>
    </row>
    <row r="41" spans="1:48" x14ac:dyDescent="0.45">
      <c r="A41" s="142"/>
      <c r="B41" s="113"/>
      <c r="C41" s="113"/>
      <c r="D41" s="113"/>
      <c r="E41" s="153"/>
      <c r="F41" s="187"/>
      <c r="G41" s="225"/>
      <c r="H41" s="232"/>
      <c r="I41" s="232"/>
      <c r="J41" s="232"/>
      <c r="K41" s="225"/>
      <c r="L41" s="232"/>
      <c r="M41" s="225"/>
      <c r="N41" s="232"/>
      <c r="O41" s="232"/>
      <c r="P41" s="225"/>
      <c r="Q41" s="232"/>
      <c r="R41" s="232"/>
      <c r="S41" s="232"/>
      <c r="T41" s="225"/>
      <c r="U41" s="232"/>
      <c r="V41" s="225"/>
      <c r="W41" s="232"/>
      <c r="X41" s="232"/>
      <c r="Y41" s="225"/>
      <c r="Z41" s="232"/>
      <c r="AA41" s="232"/>
      <c r="AB41" s="232"/>
      <c r="AC41" s="225"/>
      <c r="AD41" s="232"/>
      <c r="AE41" s="225"/>
      <c r="AF41" s="232"/>
      <c r="AG41" s="232"/>
      <c r="AH41" s="8"/>
      <c r="AI41" s="8"/>
      <c r="AJ41" s="8"/>
      <c r="AK41" s="8"/>
      <c r="AL41" s="8"/>
      <c r="AM41" s="8"/>
      <c r="AN41" s="8"/>
      <c r="AO41" s="8"/>
      <c r="AP41" s="8"/>
      <c r="AQ41" s="8"/>
      <c r="AR41" s="8"/>
      <c r="AS41" s="8"/>
      <c r="AT41" s="8"/>
      <c r="AU41" s="8"/>
      <c r="AV41" s="8"/>
    </row>
    <row r="42" spans="1:48" ht="16.5" customHeight="1" x14ac:dyDescent="0.45">
      <c r="A42" s="142">
        <v>12</v>
      </c>
      <c r="B42" s="113" t="str">
        <f>IF('2. Identificación del Riesgo'!B42:B44="","",'2. Identificación del Riesgo'!B42:B44)</f>
        <v/>
      </c>
      <c r="C42" s="113" t="str">
        <f>IF('2. Identificación del Riesgo'!G42:G44="","",'2. Identificación del Riesgo'!G42:G44)</f>
        <v/>
      </c>
      <c r="D42" s="113" t="str">
        <f>IF('2. Identificación del Riesgo'!H42:H44="","",'2. Identificación del Riesgo'!H42:H44)</f>
        <v/>
      </c>
      <c r="E42" s="153" t="str">
        <f>IF('7. Mapa de Riesgos General'!AO42:AO44="",IF(B42="","","N/A"),'7. Mapa de Riesgos General'!AO42:AO44)</f>
        <v/>
      </c>
      <c r="F42" s="185" t="str">
        <f>IF('7. Mapa de Riesgos General'!Q42:Q44="","",'7. Mapa de Riesgos General'!W42:W44)</f>
        <v/>
      </c>
      <c r="G42" s="230"/>
      <c r="H42" s="231"/>
      <c r="I42" s="231"/>
      <c r="J42" s="231"/>
      <c r="K42" s="225"/>
      <c r="L42" s="233"/>
      <c r="M42" s="230"/>
      <c r="N42" s="233"/>
      <c r="O42" s="233"/>
      <c r="P42" s="230"/>
      <c r="Q42" s="231"/>
      <c r="R42" s="231"/>
      <c r="S42" s="231"/>
      <c r="T42" s="225"/>
      <c r="U42" s="233"/>
      <c r="V42" s="230"/>
      <c r="W42" s="233"/>
      <c r="X42" s="233"/>
      <c r="Y42" s="230"/>
      <c r="Z42" s="231"/>
      <c r="AA42" s="231"/>
      <c r="AB42" s="231"/>
      <c r="AC42" s="225"/>
      <c r="AD42" s="233"/>
      <c r="AE42" s="230"/>
      <c r="AF42" s="233"/>
      <c r="AG42" s="233"/>
      <c r="AH42" s="8"/>
      <c r="AI42" s="8"/>
      <c r="AJ42" s="8"/>
      <c r="AK42" s="8"/>
      <c r="AL42" s="8"/>
      <c r="AM42" s="8"/>
      <c r="AN42" s="8"/>
      <c r="AO42" s="8"/>
      <c r="AP42" s="8"/>
      <c r="AQ42" s="8"/>
      <c r="AR42" s="8"/>
      <c r="AS42" s="8"/>
      <c r="AT42" s="8"/>
      <c r="AU42" s="8"/>
      <c r="AV42" s="8"/>
    </row>
    <row r="43" spans="1:48" x14ac:dyDescent="0.45">
      <c r="A43" s="142"/>
      <c r="B43" s="113"/>
      <c r="C43" s="113"/>
      <c r="D43" s="113"/>
      <c r="E43" s="153"/>
      <c r="F43" s="186"/>
      <c r="G43" s="225"/>
      <c r="H43" s="232"/>
      <c r="I43" s="232"/>
      <c r="J43" s="232"/>
      <c r="K43" s="225"/>
      <c r="L43" s="232"/>
      <c r="M43" s="225"/>
      <c r="N43" s="232"/>
      <c r="O43" s="232"/>
      <c r="P43" s="225"/>
      <c r="Q43" s="232"/>
      <c r="R43" s="232"/>
      <c r="S43" s="232"/>
      <c r="T43" s="225"/>
      <c r="U43" s="232"/>
      <c r="V43" s="225"/>
      <c r="W43" s="232"/>
      <c r="X43" s="232"/>
      <c r="Y43" s="225"/>
      <c r="Z43" s="232"/>
      <c r="AA43" s="232"/>
      <c r="AB43" s="232"/>
      <c r="AC43" s="225"/>
      <c r="AD43" s="232"/>
      <c r="AE43" s="225"/>
      <c r="AF43" s="232"/>
      <c r="AG43" s="232"/>
      <c r="AH43" s="8"/>
      <c r="AI43" s="8"/>
      <c r="AJ43" s="8"/>
      <c r="AK43" s="8"/>
      <c r="AL43" s="8"/>
      <c r="AM43" s="8"/>
      <c r="AN43" s="8"/>
      <c r="AO43" s="8"/>
      <c r="AP43" s="8"/>
      <c r="AQ43" s="8"/>
      <c r="AR43" s="8"/>
      <c r="AS43" s="8"/>
      <c r="AT43" s="8"/>
      <c r="AU43" s="8"/>
      <c r="AV43" s="8"/>
    </row>
    <row r="44" spans="1:48" x14ac:dyDescent="0.45">
      <c r="A44" s="142"/>
      <c r="B44" s="113"/>
      <c r="C44" s="113"/>
      <c r="D44" s="113"/>
      <c r="E44" s="153"/>
      <c r="F44" s="187"/>
      <c r="G44" s="225"/>
      <c r="H44" s="232"/>
      <c r="I44" s="232"/>
      <c r="J44" s="232"/>
      <c r="K44" s="225"/>
      <c r="L44" s="232"/>
      <c r="M44" s="225"/>
      <c r="N44" s="232"/>
      <c r="O44" s="232"/>
      <c r="P44" s="225"/>
      <c r="Q44" s="232"/>
      <c r="R44" s="232"/>
      <c r="S44" s="232"/>
      <c r="T44" s="225"/>
      <c r="U44" s="232"/>
      <c r="V44" s="225"/>
      <c r="W44" s="232"/>
      <c r="X44" s="232"/>
      <c r="Y44" s="225"/>
      <c r="Z44" s="232"/>
      <c r="AA44" s="232"/>
      <c r="AB44" s="232"/>
      <c r="AC44" s="225"/>
      <c r="AD44" s="232"/>
      <c r="AE44" s="225"/>
      <c r="AF44" s="232"/>
      <c r="AG44" s="232"/>
      <c r="AH44" s="8"/>
      <c r="AI44" s="8"/>
      <c r="AJ44" s="8"/>
      <c r="AK44" s="8"/>
      <c r="AL44" s="8"/>
      <c r="AM44" s="8"/>
      <c r="AN44" s="8"/>
      <c r="AO44" s="8"/>
      <c r="AP44" s="8"/>
      <c r="AQ44" s="8"/>
      <c r="AR44" s="8"/>
      <c r="AS44" s="8"/>
      <c r="AT44" s="8"/>
      <c r="AU44" s="8"/>
      <c r="AV44" s="8"/>
    </row>
    <row r="45" spans="1:48" ht="16.5" customHeight="1" x14ac:dyDescent="0.45">
      <c r="A45" s="142">
        <v>13</v>
      </c>
      <c r="B45" s="113" t="str">
        <f>IF('2. Identificación del Riesgo'!B45:B47="","",'2. Identificación del Riesgo'!B45:B47)</f>
        <v/>
      </c>
      <c r="C45" s="113" t="str">
        <f>IF('2. Identificación del Riesgo'!G45:G47="","",'2. Identificación del Riesgo'!G45:G47)</f>
        <v/>
      </c>
      <c r="D45" s="113" t="str">
        <f>IF('2. Identificación del Riesgo'!H45:H47="","",'2. Identificación del Riesgo'!H45:H47)</f>
        <v/>
      </c>
      <c r="E45" s="153" t="str">
        <f>IF('7. Mapa de Riesgos General'!AO45:AO47="",IF(B45="","","N/A"),'7. Mapa de Riesgos General'!AO45:AO47)</f>
        <v/>
      </c>
      <c r="F45" s="185" t="str">
        <f>IF('7. Mapa de Riesgos General'!Q45:Q47="","",'7. Mapa de Riesgos General'!W45:W47)</f>
        <v/>
      </c>
      <c r="G45" s="230"/>
      <c r="H45" s="231"/>
      <c r="I45" s="231"/>
      <c r="J45" s="231"/>
      <c r="K45" s="225"/>
      <c r="L45" s="233"/>
      <c r="M45" s="230"/>
      <c r="N45" s="233"/>
      <c r="O45" s="233"/>
      <c r="P45" s="230"/>
      <c r="Q45" s="231"/>
      <c r="R45" s="231"/>
      <c r="S45" s="231"/>
      <c r="T45" s="225"/>
      <c r="U45" s="233"/>
      <c r="V45" s="230"/>
      <c r="W45" s="233"/>
      <c r="X45" s="233"/>
      <c r="Y45" s="230"/>
      <c r="Z45" s="231"/>
      <c r="AA45" s="231"/>
      <c r="AB45" s="231"/>
      <c r="AC45" s="225"/>
      <c r="AD45" s="233"/>
      <c r="AE45" s="230"/>
      <c r="AF45" s="233"/>
      <c r="AG45" s="233"/>
      <c r="AH45" s="8"/>
      <c r="AI45" s="8"/>
      <c r="AJ45" s="8"/>
      <c r="AK45" s="8"/>
      <c r="AL45" s="8"/>
      <c r="AM45" s="8"/>
      <c r="AN45" s="8"/>
      <c r="AO45" s="8"/>
      <c r="AP45" s="8"/>
      <c r="AQ45" s="8"/>
      <c r="AR45" s="8"/>
      <c r="AS45" s="8"/>
      <c r="AT45" s="8"/>
      <c r="AU45" s="8"/>
      <c r="AV45" s="8"/>
    </row>
    <row r="46" spans="1:48" x14ac:dyDescent="0.45">
      <c r="A46" s="142"/>
      <c r="B46" s="113"/>
      <c r="C46" s="113"/>
      <c r="D46" s="113"/>
      <c r="E46" s="153"/>
      <c r="F46" s="186"/>
      <c r="G46" s="225"/>
      <c r="H46" s="232"/>
      <c r="I46" s="232"/>
      <c r="J46" s="232"/>
      <c r="K46" s="225"/>
      <c r="L46" s="232"/>
      <c r="M46" s="225"/>
      <c r="N46" s="232"/>
      <c r="O46" s="232"/>
      <c r="P46" s="225"/>
      <c r="Q46" s="232"/>
      <c r="R46" s="232"/>
      <c r="S46" s="232"/>
      <c r="T46" s="225"/>
      <c r="U46" s="232"/>
      <c r="V46" s="225"/>
      <c r="W46" s="232"/>
      <c r="X46" s="232"/>
      <c r="Y46" s="225"/>
      <c r="Z46" s="232"/>
      <c r="AA46" s="232"/>
      <c r="AB46" s="232"/>
      <c r="AC46" s="225"/>
      <c r="AD46" s="232"/>
      <c r="AE46" s="225"/>
      <c r="AF46" s="232"/>
      <c r="AG46" s="232"/>
      <c r="AH46" s="8"/>
      <c r="AI46" s="8"/>
      <c r="AJ46" s="8"/>
      <c r="AK46" s="8"/>
      <c r="AL46" s="8"/>
      <c r="AM46" s="8"/>
      <c r="AN46" s="8"/>
      <c r="AO46" s="8"/>
      <c r="AP46" s="8"/>
      <c r="AQ46" s="8"/>
      <c r="AR46" s="8"/>
      <c r="AS46" s="8"/>
      <c r="AT46" s="8"/>
      <c r="AU46" s="8"/>
      <c r="AV46" s="8"/>
    </row>
    <row r="47" spans="1:48" x14ac:dyDescent="0.45">
      <c r="A47" s="142"/>
      <c r="B47" s="113"/>
      <c r="C47" s="113"/>
      <c r="D47" s="113"/>
      <c r="E47" s="153"/>
      <c r="F47" s="187"/>
      <c r="G47" s="225"/>
      <c r="H47" s="232"/>
      <c r="I47" s="232"/>
      <c r="J47" s="232"/>
      <c r="K47" s="225"/>
      <c r="L47" s="232"/>
      <c r="M47" s="225"/>
      <c r="N47" s="232"/>
      <c r="O47" s="232"/>
      <c r="P47" s="225"/>
      <c r="Q47" s="232"/>
      <c r="R47" s="232"/>
      <c r="S47" s="232"/>
      <c r="T47" s="225"/>
      <c r="U47" s="232"/>
      <c r="V47" s="225"/>
      <c r="W47" s="232"/>
      <c r="X47" s="232"/>
      <c r="Y47" s="225"/>
      <c r="Z47" s="232"/>
      <c r="AA47" s="232"/>
      <c r="AB47" s="232"/>
      <c r="AC47" s="225"/>
      <c r="AD47" s="232"/>
      <c r="AE47" s="225"/>
      <c r="AF47" s="232"/>
      <c r="AG47" s="232"/>
      <c r="AH47" s="8"/>
      <c r="AI47" s="8"/>
      <c r="AJ47" s="8"/>
      <c r="AK47" s="8"/>
      <c r="AL47" s="8"/>
      <c r="AM47" s="8"/>
      <c r="AN47" s="8"/>
      <c r="AO47" s="8"/>
      <c r="AP47" s="8"/>
      <c r="AQ47" s="8"/>
      <c r="AR47" s="8"/>
      <c r="AS47" s="8"/>
      <c r="AT47" s="8"/>
      <c r="AU47" s="8"/>
      <c r="AV47" s="8"/>
    </row>
    <row r="48" spans="1:48" ht="16.5" customHeight="1" x14ac:dyDescent="0.45">
      <c r="A48" s="142">
        <v>14</v>
      </c>
      <c r="B48" s="113" t="str">
        <f>IF('2. Identificación del Riesgo'!B48:B50="","",'2. Identificación del Riesgo'!B48:B50)</f>
        <v/>
      </c>
      <c r="C48" s="113" t="str">
        <f>IF('2. Identificación del Riesgo'!G48:G50="","",'2. Identificación del Riesgo'!G48:G50)</f>
        <v/>
      </c>
      <c r="D48" s="113" t="str">
        <f>IF('2. Identificación del Riesgo'!H48:H50="","",'2. Identificación del Riesgo'!H48:H50)</f>
        <v/>
      </c>
      <c r="E48" s="153" t="str">
        <f>IF('7. Mapa de Riesgos General'!AO48:AO50="",IF(B48="","","N/A"),'7. Mapa de Riesgos General'!AO48:AO50)</f>
        <v/>
      </c>
      <c r="F48" s="185" t="str">
        <f>IF('7. Mapa de Riesgos General'!Q48:Q50="","",'7. Mapa de Riesgos General'!W48:W50)</f>
        <v/>
      </c>
      <c r="G48" s="230"/>
      <c r="H48" s="231"/>
      <c r="I48" s="231"/>
      <c r="J48" s="231"/>
      <c r="K48" s="225"/>
      <c r="L48" s="233"/>
      <c r="M48" s="230"/>
      <c r="N48" s="233"/>
      <c r="O48" s="233"/>
      <c r="P48" s="230"/>
      <c r="Q48" s="231"/>
      <c r="R48" s="231"/>
      <c r="S48" s="231"/>
      <c r="T48" s="225"/>
      <c r="U48" s="233"/>
      <c r="V48" s="230"/>
      <c r="W48" s="233"/>
      <c r="X48" s="233"/>
      <c r="Y48" s="230"/>
      <c r="Z48" s="231"/>
      <c r="AA48" s="231"/>
      <c r="AB48" s="231"/>
      <c r="AC48" s="225"/>
      <c r="AD48" s="233"/>
      <c r="AE48" s="230"/>
      <c r="AF48" s="233"/>
      <c r="AG48" s="233"/>
      <c r="AH48" s="8"/>
      <c r="AI48" s="8"/>
      <c r="AJ48" s="8"/>
      <c r="AK48" s="8"/>
      <c r="AL48" s="8"/>
      <c r="AM48" s="8"/>
      <c r="AN48" s="8"/>
      <c r="AO48" s="8"/>
      <c r="AP48" s="8"/>
      <c r="AQ48" s="8"/>
      <c r="AR48" s="8"/>
      <c r="AS48" s="8"/>
      <c r="AT48" s="8"/>
      <c r="AU48" s="8"/>
      <c r="AV48" s="8"/>
    </row>
    <row r="49" spans="1:48" x14ac:dyDescent="0.45">
      <c r="A49" s="142"/>
      <c r="B49" s="113"/>
      <c r="C49" s="113"/>
      <c r="D49" s="113"/>
      <c r="E49" s="153"/>
      <c r="F49" s="186"/>
      <c r="G49" s="225"/>
      <c r="H49" s="232"/>
      <c r="I49" s="232"/>
      <c r="J49" s="232"/>
      <c r="K49" s="225"/>
      <c r="L49" s="232"/>
      <c r="M49" s="225"/>
      <c r="N49" s="232"/>
      <c r="O49" s="232"/>
      <c r="P49" s="225"/>
      <c r="Q49" s="232"/>
      <c r="R49" s="232"/>
      <c r="S49" s="232"/>
      <c r="T49" s="225"/>
      <c r="U49" s="232"/>
      <c r="V49" s="225"/>
      <c r="W49" s="232"/>
      <c r="X49" s="232"/>
      <c r="Y49" s="225"/>
      <c r="Z49" s="232"/>
      <c r="AA49" s="232"/>
      <c r="AB49" s="232"/>
      <c r="AC49" s="225"/>
      <c r="AD49" s="232"/>
      <c r="AE49" s="225"/>
      <c r="AF49" s="232"/>
      <c r="AG49" s="232"/>
      <c r="AH49" s="8"/>
      <c r="AI49" s="8"/>
      <c r="AJ49" s="8"/>
      <c r="AK49" s="8"/>
      <c r="AL49" s="8"/>
      <c r="AM49" s="8"/>
      <c r="AN49" s="8"/>
      <c r="AO49" s="8"/>
      <c r="AP49" s="8"/>
      <c r="AQ49" s="8"/>
      <c r="AR49" s="8"/>
      <c r="AS49" s="8"/>
      <c r="AT49" s="8"/>
      <c r="AU49" s="8"/>
      <c r="AV49" s="8"/>
    </row>
    <row r="50" spans="1:48" x14ac:dyDescent="0.45">
      <c r="A50" s="142"/>
      <c r="B50" s="113"/>
      <c r="C50" s="113"/>
      <c r="D50" s="113"/>
      <c r="E50" s="153"/>
      <c r="F50" s="187"/>
      <c r="G50" s="225"/>
      <c r="H50" s="232"/>
      <c r="I50" s="232"/>
      <c r="J50" s="232"/>
      <c r="K50" s="225"/>
      <c r="L50" s="232"/>
      <c r="M50" s="225"/>
      <c r="N50" s="232"/>
      <c r="O50" s="232"/>
      <c r="P50" s="225"/>
      <c r="Q50" s="232"/>
      <c r="R50" s="232"/>
      <c r="S50" s="232"/>
      <c r="T50" s="225"/>
      <c r="U50" s="232"/>
      <c r="V50" s="225"/>
      <c r="W50" s="232"/>
      <c r="X50" s="232"/>
      <c r="Y50" s="225"/>
      <c r="Z50" s="232"/>
      <c r="AA50" s="232"/>
      <c r="AB50" s="232"/>
      <c r="AC50" s="225"/>
      <c r="AD50" s="232"/>
      <c r="AE50" s="225"/>
      <c r="AF50" s="232"/>
      <c r="AG50" s="232"/>
      <c r="AH50" s="8"/>
      <c r="AI50" s="8"/>
      <c r="AJ50" s="8"/>
      <c r="AK50" s="8"/>
      <c r="AL50" s="8"/>
      <c r="AM50" s="8"/>
      <c r="AN50" s="8"/>
      <c r="AO50" s="8"/>
      <c r="AP50" s="8"/>
      <c r="AQ50" s="8"/>
      <c r="AR50" s="8"/>
      <c r="AS50" s="8"/>
      <c r="AT50" s="8"/>
      <c r="AU50" s="8"/>
      <c r="AV50" s="8"/>
    </row>
    <row r="51" spans="1:48" ht="16.5" customHeight="1" x14ac:dyDescent="0.45">
      <c r="A51" s="142">
        <v>15</v>
      </c>
      <c r="B51" s="113" t="str">
        <f>IF('2. Identificación del Riesgo'!B51:B53="","",'2. Identificación del Riesgo'!B51:B53)</f>
        <v/>
      </c>
      <c r="C51" s="113" t="str">
        <f>IF('2. Identificación del Riesgo'!G51:G53="","",'2. Identificación del Riesgo'!G51:G53)</f>
        <v/>
      </c>
      <c r="D51" s="113" t="str">
        <f>IF('2. Identificación del Riesgo'!H51:H53="","",'2. Identificación del Riesgo'!H51:H53)</f>
        <v/>
      </c>
      <c r="E51" s="153" t="str">
        <f>IF('7. Mapa de Riesgos General'!AO51:AO53="",IF(B51="","","N/A"),'7. Mapa de Riesgos General'!AO51:AO53)</f>
        <v/>
      </c>
      <c r="F51" s="185" t="str">
        <f>IF('7. Mapa de Riesgos General'!Q51:Q53="","",'7. Mapa de Riesgos General'!W51:W53)</f>
        <v/>
      </c>
      <c r="G51" s="230"/>
      <c r="H51" s="231"/>
      <c r="I51" s="231"/>
      <c r="J51" s="231"/>
      <c r="K51" s="225"/>
      <c r="L51" s="233"/>
      <c r="M51" s="230"/>
      <c r="N51" s="233"/>
      <c r="O51" s="233"/>
      <c r="P51" s="230"/>
      <c r="Q51" s="231"/>
      <c r="R51" s="231"/>
      <c r="S51" s="231"/>
      <c r="T51" s="225"/>
      <c r="U51" s="233"/>
      <c r="V51" s="230"/>
      <c r="W51" s="233"/>
      <c r="X51" s="233"/>
      <c r="Y51" s="230"/>
      <c r="Z51" s="231"/>
      <c r="AA51" s="231"/>
      <c r="AB51" s="231"/>
      <c r="AC51" s="225"/>
      <c r="AD51" s="233"/>
      <c r="AE51" s="230"/>
      <c r="AF51" s="233"/>
      <c r="AG51" s="233"/>
      <c r="AH51" s="8"/>
      <c r="AI51" s="8"/>
      <c r="AJ51" s="8"/>
      <c r="AK51" s="8"/>
      <c r="AL51" s="8"/>
      <c r="AM51" s="8"/>
      <c r="AN51" s="8"/>
      <c r="AO51" s="8"/>
      <c r="AP51" s="8"/>
      <c r="AQ51" s="8"/>
      <c r="AR51" s="8"/>
      <c r="AS51" s="8"/>
      <c r="AT51" s="8"/>
      <c r="AU51" s="8"/>
      <c r="AV51" s="8"/>
    </row>
    <row r="52" spans="1:48" x14ac:dyDescent="0.45">
      <c r="A52" s="142"/>
      <c r="B52" s="113"/>
      <c r="C52" s="113"/>
      <c r="D52" s="113"/>
      <c r="E52" s="153"/>
      <c r="F52" s="186"/>
      <c r="G52" s="225"/>
      <c r="H52" s="232"/>
      <c r="I52" s="232"/>
      <c r="J52" s="232"/>
      <c r="K52" s="225"/>
      <c r="L52" s="232"/>
      <c r="M52" s="225"/>
      <c r="N52" s="232"/>
      <c r="O52" s="232"/>
      <c r="P52" s="225"/>
      <c r="Q52" s="232"/>
      <c r="R52" s="232"/>
      <c r="S52" s="232"/>
      <c r="T52" s="225"/>
      <c r="U52" s="232"/>
      <c r="V52" s="225"/>
      <c r="W52" s="232"/>
      <c r="X52" s="232"/>
      <c r="Y52" s="225"/>
      <c r="Z52" s="232"/>
      <c r="AA52" s="232"/>
      <c r="AB52" s="232"/>
      <c r="AC52" s="225"/>
      <c r="AD52" s="232"/>
      <c r="AE52" s="225"/>
      <c r="AF52" s="232"/>
      <c r="AG52" s="232"/>
      <c r="AH52" s="8"/>
      <c r="AI52" s="8"/>
      <c r="AJ52" s="8"/>
      <c r="AK52" s="8"/>
      <c r="AL52" s="8"/>
      <c r="AM52" s="8"/>
      <c r="AN52" s="8"/>
      <c r="AO52" s="8"/>
      <c r="AP52" s="8"/>
      <c r="AQ52" s="8"/>
      <c r="AR52" s="8"/>
      <c r="AS52" s="8"/>
      <c r="AT52" s="8"/>
      <c r="AU52" s="8"/>
      <c r="AV52" s="8"/>
    </row>
    <row r="53" spans="1:48" x14ac:dyDescent="0.45">
      <c r="A53" s="142"/>
      <c r="B53" s="113"/>
      <c r="C53" s="113"/>
      <c r="D53" s="113"/>
      <c r="E53" s="153"/>
      <c r="F53" s="187"/>
      <c r="G53" s="225"/>
      <c r="H53" s="232"/>
      <c r="I53" s="232"/>
      <c r="J53" s="232"/>
      <c r="K53" s="225"/>
      <c r="L53" s="232"/>
      <c r="M53" s="225"/>
      <c r="N53" s="232"/>
      <c r="O53" s="232"/>
      <c r="P53" s="225"/>
      <c r="Q53" s="232"/>
      <c r="R53" s="232"/>
      <c r="S53" s="232"/>
      <c r="T53" s="225"/>
      <c r="U53" s="232"/>
      <c r="V53" s="225"/>
      <c r="W53" s="232"/>
      <c r="X53" s="232"/>
      <c r="Y53" s="225"/>
      <c r="Z53" s="232"/>
      <c r="AA53" s="232"/>
      <c r="AB53" s="232"/>
      <c r="AC53" s="225"/>
      <c r="AD53" s="232"/>
      <c r="AE53" s="225"/>
      <c r="AF53" s="232"/>
      <c r="AG53" s="232"/>
      <c r="AH53" s="8"/>
      <c r="AI53" s="8"/>
      <c r="AJ53" s="8"/>
      <c r="AK53" s="8"/>
      <c r="AL53" s="8"/>
      <c r="AM53" s="8"/>
      <c r="AN53" s="8"/>
      <c r="AO53" s="8"/>
      <c r="AP53" s="8"/>
      <c r="AQ53" s="8"/>
      <c r="AR53" s="8"/>
      <c r="AS53" s="8"/>
      <c r="AT53" s="8"/>
      <c r="AU53" s="8"/>
      <c r="AV53" s="8"/>
    </row>
    <row r="54" spans="1:48" ht="16.5" customHeight="1" x14ac:dyDescent="0.45">
      <c r="A54" s="142">
        <v>16</v>
      </c>
      <c r="B54" s="113" t="str">
        <f>IF('2. Identificación del Riesgo'!B54:B56="","",'2. Identificación del Riesgo'!B54:B56)</f>
        <v/>
      </c>
      <c r="C54" s="113" t="str">
        <f>IF('2. Identificación del Riesgo'!G54:G56="","",'2. Identificación del Riesgo'!G54:G56)</f>
        <v/>
      </c>
      <c r="D54" s="113" t="str">
        <f>IF('2. Identificación del Riesgo'!H54:H56="","",'2. Identificación del Riesgo'!H54:H56)</f>
        <v/>
      </c>
      <c r="E54" s="153" t="str">
        <f>IF('7. Mapa de Riesgos General'!AO54:AO56="",IF(B54="","","N/A"),'7. Mapa de Riesgos General'!AO54:AO56)</f>
        <v/>
      </c>
      <c r="F54" s="185">
        <f>IF('7. Mapa de Riesgos General'!Q54:Q56="","",'7. Mapa de Riesgos General'!W54:W56)</f>
        <v>0</v>
      </c>
      <c r="G54" s="230"/>
      <c r="H54" s="231"/>
      <c r="I54" s="231"/>
      <c r="J54" s="231"/>
      <c r="K54" s="225"/>
      <c r="L54" s="233"/>
      <c r="M54" s="230"/>
      <c r="N54" s="233"/>
      <c r="O54" s="233"/>
      <c r="P54" s="230"/>
      <c r="Q54" s="231"/>
      <c r="R54" s="231"/>
      <c r="S54" s="231"/>
      <c r="T54" s="225"/>
      <c r="U54" s="233"/>
      <c r="V54" s="230"/>
      <c r="W54" s="233"/>
      <c r="X54" s="233"/>
      <c r="Y54" s="230"/>
      <c r="Z54" s="231"/>
      <c r="AA54" s="231"/>
      <c r="AB54" s="231"/>
      <c r="AC54" s="225"/>
      <c r="AD54" s="233"/>
      <c r="AE54" s="230"/>
      <c r="AF54" s="233"/>
      <c r="AG54" s="233"/>
      <c r="AH54" s="8"/>
      <c r="AI54" s="8"/>
      <c r="AJ54" s="8"/>
      <c r="AK54" s="8"/>
      <c r="AL54" s="8"/>
      <c r="AM54" s="8"/>
      <c r="AN54" s="8"/>
      <c r="AO54" s="8"/>
      <c r="AP54" s="8"/>
      <c r="AQ54" s="8"/>
      <c r="AR54" s="8"/>
      <c r="AS54" s="8"/>
      <c r="AT54" s="8"/>
      <c r="AU54" s="8"/>
      <c r="AV54" s="8"/>
    </row>
    <row r="55" spans="1:48" x14ac:dyDescent="0.45">
      <c r="A55" s="142"/>
      <c r="B55" s="113"/>
      <c r="C55" s="113"/>
      <c r="D55" s="113"/>
      <c r="E55" s="153"/>
      <c r="F55" s="186"/>
      <c r="G55" s="225"/>
      <c r="H55" s="232"/>
      <c r="I55" s="232"/>
      <c r="J55" s="232"/>
      <c r="K55" s="225"/>
      <c r="L55" s="232"/>
      <c r="M55" s="225"/>
      <c r="N55" s="232"/>
      <c r="O55" s="232"/>
      <c r="P55" s="225"/>
      <c r="Q55" s="232"/>
      <c r="R55" s="232"/>
      <c r="S55" s="232"/>
      <c r="T55" s="225"/>
      <c r="U55" s="232"/>
      <c r="V55" s="225"/>
      <c r="W55" s="232"/>
      <c r="X55" s="232"/>
      <c r="Y55" s="225"/>
      <c r="Z55" s="232"/>
      <c r="AA55" s="232"/>
      <c r="AB55" s="232"/>
      <c r="AC55" s="225"/>
      <c r="AD55" s="232"/>
      <c r="AE55" s="225"/>
      <c r="AF55" s="232"/>
      <c r="AG55" s="232"/>
      <c r="AH55" s="8"/>
      <c r="AI55" s="8"/>
      <c r="AJ55" s="8"/>
      <c r="AK55" s="8"/>
      <c r="AL55" s="8"/>
      <c r="AM55" s="8"/>
      <c r="AN55" s="8"/>
      <c r="AO55" s="8"/>
      <c r="AP55" s="8"/>
      <c r="AQ55" s="8"/>
      <c r="AR55" s="8"/>
      <c r="AS55" s="8"/>
      <c r="AT55" s="8"/>
      <c r="AU55" s="8"/>
      <c r="AV55" s="8"/>
    </row>
    <row r="56" spans="1:48" x14ac:dyDescent="0.45">
      <c r="A56" s="142"/>
      <c r="B56" s="113"/>
      <c r="C56" s="113"/>
      <c r="D56" s="113"/>
      <c r="E56" s="153"/>
      <c r="F56" s="187"/>
      <c r="G56" s="225"/>
      <c r="H56" s="232"/>
      <c r="I56" s="232"/>
      <c r="J56" s="232"/>
      <c r="K56" s="225"/>
      <c r="L56" s="232"/>
      <c r="M56" s="225"/>
      <c r="N56" s="232"/>
      <c r="O56" s="232"/>
      <c r="P56" s="225"/>
      <c r="Q56" s="232"/>
      <c r="R56" s="232"/>
      <c r="S56" s="232"/>
      <c r="T56" s="225"/>
      <c r="U56" s="232"/>
      <c r="V56" s="225"/>
      <c r="W56" s="232"/>
      <c r="X56" s="232"/>
      <c r="Y56" s="225"/>
      <c r="Z56" s="232"/>
      <c r="AA56" s="232"/>
      <c r="AB56" s="232"/>
      <c r="AC56" s="225"/>
      <c r="AD56" s="232"/>
      <c r="AE56" s="225"/>
      <c r="AF56" s="232"/>
      <c r="AG56" s="232"/>
      <c r="AH56" s="8"/>
      <c r="AI56" s="8"/>
      <c r="AJ56" s="8"/>
      <c r="AK56" s="8"/>
      <c r="AL56" s="8"/>
      <c r="AM56" s="8"/>
      <c r="AN56" s="8"/>
      <c r="AO56" s="8"/>
      <c r="AP56" s="8"/>
      <c r="AQ56" s="8"/>
      <c r="AR56" s="8"/>
      <c r="AS56" s="8"/>
      <c r="AT56" s="8"/>
      <c r="AU56" s="8"/>
      <c r="AV56" s="8"/>
    </row>
    <row r="57" spans="1:48" ht="16.5" customHeight="1" x14ac:dyDescent="0.45">
      <c r="A57" s="142">
        <v>17</v>
      </c>
      <c r="B57" s="113" t="str">
        <f>IF('2. Identificación del Riesgo'!B57:B59="","",'2. Identificación del Riesgo'!B57:B59)</f>
        <v/>
      </c>
      <c r="C57" s="113" t="str">
        <f>IF('2. Identificación del Riesgo'!G57:G59="","",'2. Identificación del Riesgo'!G57:G59)</f>
        <v/>
      </c>
      <c r="D57" s="113" t="str">
        <f>IF('2. Identificación del Riesgo'!H57:H59="","",'2. Identificación del Riesgo'!H57:H59)</f>
        <v/>
      </c>
      <c r="E57" s="153" t="str">
        <f>IF('7. Mapa de Riesgos General'!AO57:AO59="",IF(B57="","","N/A"),'7. Mapa de Riesgos General'!AO57:AO59)</f>
        <v/>
      </c>
      <c r="F57" s="185">
        <f>IF('7. Mapa de Riesgos General'!Q57:Q59="","",'7. Mapa de Riesgos General'!W57:W59)</f>
        <v>0</v>
      </c>
      <c r="G57" s="230"/>
      <c r="H57" s="231"/>
      <c r="I57" s="231"/>
      <c r="J57" s="231"/>
      <c r="K57" s="225"/>
      <c r="L57" s="233"/>
      <c r="M57" s="230"/>
      <c r="N57" s="233"/>
      <c r="O57" s="233"/>
      <c r="P57" s="230"/>
      <c r="Q57" s="231"/>
      <c r="R57" s="231"/>
      <c r="S57" s="231"/>
      <c r="T57" s="225"/>
      <c r="U57" s="233"/>
      <c r="V57" s="230"/>
      <c r="W57" s="233"/>
      <c r="X57" s="233"/>
      <c r="Y57" s="230"/>
      <c r="Z57" s="231"/>
      <c r="AA57" s="231"/>
      <c r="AB57" s="231"/>
      <c r="AC57" s="225"/>
      <c r="AD57" s="233"/>
      <c r="AE57" s="230"/>
      <c r="AF57" s="233"/>
      <c r="AG57" s="233"/>
      <c r="AH57" s="8"/>
      <c r="AI57" s="8"/>
      <c r="AJ57" s="8"/>
      <c r="AK57" s="8"/>
      <c r="AL57" s="8"/>
      <c r="AM57" s="8"/>
      <c r="AN57" s="8"/>
      <c r="AO57" s="8"/>
      <c r="AP57" s="8"/>
      <c r="AQ57" s="8"/>
      <c r="AR57" s="8"/>
      <c r="AS57" s="8"/>
      <c r="AT57" s="8"/>
      <c r="AU57" s="8"/>
      <c r="AV57" s="8"/>
    </row>
    <row r="58" spans="1:48" x14ac:dyDescent="0.45">
      <c r="A58" s="142"/>
      <c r="B58" s="113"/>
      <c r="C58" s="113"/>
      <c r="D58" s="113"/>
      <c r="E58" s="153"/>
      <c r="F58" s="186"/>
      <c r="G58" s="225"/>
      <c r="H58" s="232"/>
      <c r="I58" s="232"/>
      <c r="J58" s="232"/>
      <c r="K58" s="225"/>
      <c r="L58" s="232"/>
      <c r="M58" s="225"/>
      <c r="N58" s="232"/>
      <c r="O58" s="232"/>
      <c r="P58" s="225"/>
      <c r="Q58" s="232"/>
      <c r="R58" s="232"/>
      <c r="S58" s="232"/>
      <c r="T58" s="225"/>
      <c r="U58" s="232"/>
      <c r="V58" s="225"/>
      <c r="W58" s="232"/>
      <c r="X58" s="232"/>
      <c r="Y58" s="225"/>
      <c r="Z58" s="232"/>
      <c r="AA58" s="232"/>
      <c r="AB58" s="232"/>
      <c r="AC58" s="225"/>
      <c r="AD58" s="232"/>
      <c r="AE58" s="225"/>
      <c r="AF58" s="232"/>
      <c r="AG58" s="232"/>
      <c r="AH58" s="8"/>
      <c r="AI58" s="8"/>
      <c r="AJ58" s="8"/>
      <c r="AK58" s="8"/>
      <c r="AL58" s="8"/>
      <c r="AM58" s="8"/>
      <c r="AN58" s="8"/>
      <c r="AO58" s="8"/>
      <c r="AP58" s="8"/>
      <c r="AQ58" s="8"/>
      <c r="AR58" s="8"/>
      <c r="AS58" s="8"/>
      <c r="AT58" s="8"/>
      <c r="AU58" s="8"/>
      <c r="AV58" s="8"/>
    </row>
    <row r="59" spans="1:48" x14ac:dyDescent="0.45">
      <c r="A59" s="142"/>
      <c r="B59" s="113"/>
      <c r="C59" s="113"/>
      <c r="D59" s="113"/>
      <c r="E59" s="153"/>
      <c r="F59" s="187"/>
      <c r="G59" s="225"/>
      <c r="H59" s="232"/>
      <c r="I59" s="232"/>
      <c r="J59" s="232"/>
      <c r="K59" s="225"/>
      <c r="L59" s="232"/>
      <c r="M59" s="225"/>
      <c r="N59" s="232"/>
      <c r="O59" s="232"/>
      <c r="P59" s="225"/>
      <c r="Q59" s="232"/>
      <c r="R59" s="232"/>
      <c r="S59" s="232"/>
      <c r="T59" s="225"/>
      <c r="U59" s="232"/>
      <c r="V59" s="225"/>
      <c r="W59" s="232"/>
      <c r="X59" s="232"/>
      <c r="Y59" s="225"/>
      <c r="Z59" s="232"/>
      <c r="AA59" s="232"/>
      <c r="AB59" s="232"/>
      <c r="AC59" s="225"/>
      <c r="AD59" s="232"/>
      <c r="AE59" s="225"/>
      <c r="AF59" s="232"/>
      <c r="AG59" s="232"/>
      <c r="AH59" s="8"/>
      <c r="AI59" s="8"/>
      <c r="AJ59" s="8"/>
      <c r="AK59" s="8"/>
      <c r="AL59" s="8"/>
      <c r="AM59" s="8"/>
      <c r="AN59" s="8"/>
      <c r="AO59" s="8"/>
      <c r="AP59" s="8"/>
      <c r="AQ59" s="8"/>
      <c r="AR59" s="8"/>
      <c r="AS59" s="8"/>
      <c r="AT59" s="8"/>
      <c r="AU59" s="8"/>
      <c r="AV59" s="8"/>
    </row>
    <row r="60" spans="1:48" ht="16.5" customHeight="1" x14ac:dyDescent="0.45">
      <c r="A60" s="142">
        <v>18</v>
      </c>
      <c r="B60" s="113" t="str">
        <f>IF('2. Identificación del Riesgo'!B60:B62="","",'2. Identificación del Riesgo'!B60:B62)</f>
        <v/>
      </c>
      <c r="C60" s="113" t="str">
        <f>IF('2. Identificación del Riesgo'!G60:G62="","",'2. Identificación del Riesgo'!G60:G62)</f>
        <v/>
      </c>
      <c r="D60" s="113" t="str">
        <f>IF('2. Identificación del Riesgo'!H60:H62="","",'2. Identificación del Riesgo'!H60:H62)</f>
        <v/>
      </c>
      <c r="E60" s="153" t="str">
        <f>IF('7. Mapa de Riesgos General'!AO60:AO62="",IF(B60="","","N/A"),'7. Mapa de Riesgos General'!AO60:AO62)</f>
        <v/>
      </c>
      <c r="F60" s="185">
        <f>IF('7. Mapa de Riesgos General'!Q60:Q62="","",'7. Mapa de Riesgos General'!W60:W62)</f>
        <v>0</v>
      </c>
      <c r="G60" s="230"/>
      <c r="H60" s="231"/>
      <c r="I60" s="231"/>
      <c r="J60" s="231"/>
      <c r="K60" s="225"/>
      <c r="L60" s="233"/>
      <c r="M60" s="230"/>
      <c r="N60" s="233"/>
      <c r="O60" s="233"/>
      <c r="P60" s="230"/>
      <c r="Q60" s="231"/>
      <c r="R60" s="231"/>
      <c r="S60" s="231"/>
      <c r="T60" s="225"/>
      <c r="U60" s="233"/>
      <c r="V60" s="230"/>
      <c r="W60" s="233"/>
      <c r="X60" s="233"/>
      <c r="Y60" s="230"/>
      <c r="Z60" s="231"/>
      <c r="AA60" s="231"/>
      <c r="AB60" s="231"/>
      <c r="AC60" s="225"/>
      <c r="AD60" s="233"/>
      <c r="AE60" s="230"/>
      <c r="AF60" s="233"/>
      <c r="AG60" s="233"/>
      <c r="AH60" s="8"/>
      <c r="AI60" s="8"/>
      <c r="AJ60" s="8"/>
      <c r="AK60" s="8"/>
      <c r="AL60" s="8"/>
      <c r="AM60" s="8"/>
      <c r="AN60" s="8"/>
      <c r="AO60" s="8"/>
      <c r="AP60" s="8"/>
      <c r="AQ60" s="8"/>
      <c r="AR60" s="8"/>
      <c r="AS60" s="8"/>
      <c r="AT60" s="8"/>
      <c r="AU60" s="8"/>
      <c r="AV60" s="8"/>
    </row>
    <row r="61" spans="1:48" x14ac:dyDescent="0.45">
      <c r="A61" s="142"/>
      <c r="B61" s="113"/>
      <c r="C61" s="113"/>
      <c r="D61" s="113"/>
      <c r="E61" s="153"/>
      <c r="F61" s="186"/>
      <c r="G61" s="225"/>
      <c r="H61" s="232"/>
      <c r="I61" s="232"/>
      <c r="J61" s="232"/>
      <c r="K61" s="225"/>
      <c r="L61" s="232"/>
      <c r="M61" s="225"/>
      <c r="N61" s="232"/>
      <c r="O61" s="232"/>
      <c r="P61" s="225"/>
      <c r="Q61" s="232"/>
      <c r="R61" s="232"/>
      <c r="S61" s="232"/>
      <c r="T61" s="225"/>
      <c r="U61" s="232"/>
      <c r="V61" s="225"/>
      <c r="W61" s="232"/>
      <c r="X61" s="232"/>
      <c r="Y61" s="225"/>
      <c r="Z61" s="232"/>
      <c r="AA61" s="232"/>
      <c r="AB61" s="232"/>
      <c r="AC61" s="225"/>
      <c r="AD61" s="232"/>
      <c r="AE61" s="225"/>
      <c r="AF61" s="232"/>
      <c r="AG61" s="232"/>
      <c r="AH61" s="8"/>
      <c r="AI61" s="8"/>
      <c r="AJ61" s="8"/>
      <c r="AK61" s="8"/>
      <c r="AL61" s="8"/>
      <c r="AM61" s="8"/>
      <c r="AN61" s="8"/>
      <c r="AO61" s="8"/>
      <c r="AP61" s="8"/>
      <c r="AQ61" s="8"/>
      <c r="AR61" s="8"/>
      <c r="AS61" s="8"/>
      <c r="AT61" s="8"/>
      <c r="AU61" s="8"/>
      <c r="AV61" s="8"/>
    </row>
    <row r="62" spans="1:48" x14ac:dyDescent="0.45">
      <c r="A62" s="142"/>
      <c r="B62" s="113"/>
      <c r="C62" s="113"/>
      <c r="D62" s="113"/>
      <c r="E62" s="153"/>
      <c r="F62" s="187"/>
      <c r="G62" s="225"/>
      <c r="H62" s="232"/>
      <c r="I62" s="232"/>
      <c r="J62" s="232"/>
      <c r="K62" s="225"/>
      <c r="L62" s="232"/>
      <c r="M62" s="225"/>
      <c r="N62" s="232"/>
      <c r="O62" s="232"/>
      <c r="P62" s="225"/>
      <c r="Q62" s="232"/>
      <c r="R62" s="232"/>
      <c r="S62" s="232"/>
      <c r="T62" s="225"/>
      <c r="U62" s="232"/>
      <c r="V62" s="225"/>
      <c r="W62" s="232"/>
      <c r="X62" s="232"/>
      <c r="Y62" s="225"/>
      <c r="Z62" s="232"/>
      <c r="AA62" s="232"/>
      <c r="AB62" s="232"/>
      <c r="AC62" s="225"/>
      <c r="AD62" s="232"/>
      <c r="AE62" s="225"/>
      <c r="AF62" s="232"/>
      <c r="AG62" s="232"/>
      <c r="AH62" s="8"/>
      <c r="AI62" s="8"/>
      <c r="AJ62" s="8"/>
      <c r="AK62" s="8"/>
      <c r="AL62" s="8"/>
      <c r="AM62" s="8"/>
      <c r="AN62" s="8"/>
      <c r="AO62" s="8"/>
      <c r="AP62" s="8"/>
      <c r="AQ62" s="8"/>
      <c r="AR62" s="8"/>
      <c r="AS62" s="8"/>
      <c r="AT62" s="8"/>
      <c r="AU62" s="8"/>
      <c r="AV62" s="8"/>
    </row>
    <row r="63" spans="1:48" ht="16.5" customHeight="1" x14ac:dyDescent="0.45">
      <c r="A63" s="142">
        <v>19</v>
      </c>
      <c r="B63" s="113" t="str">
        <f>IF('2. Identificación del Riesgo'!B63:B65="","",'2. Identificación del Riesgo'!B63:B65)</f>
        <v/>
      </c>
      <c r="C63" s="113" t="str">
        <f>IF('2. Identificación del Riesgo'!G63:G65="","",'2. Identificación del Riesgo'!G63:G65)</f>
        <v/>
      </c>
      <c r="D63" s="113" t="str">
        <f>IF('2. Identificación del Riesgo'!H63:H65="","",'2. Identificación del Riesgo'!H63:H65)</f>
        <v/>
      </c>
      <c r="E63" s="153" t="str">
        <f>IF('7. Mapa de Riesgos General'!AO63:AO65="",IF(B63="","","N/A"),'7. Mapa de Riesgos General'!AO63:AO65)</f>
        <v/>
      </c>
      <c r="F63" s="185">
        <f>IF('7. Mapa de Riesgos General'!Q63:Q65="","",'7. Mapa de Riesgos General'!W63:W65)</f>
        <v>0</v>
      </c>
      <c r="G63" s="230"/>
      <c r="H63" s="231"/>
      <c r="I63" s="231"/>
      <c r="J63" s="231"/>
      <c r="K63" s="225"/>
      <c r="L63" s="233"/>
      <c r="M63" s="230"/>
      <c r="N63" s="233"/>
      <c r="O63" s="233"/>
      <c r="P63" s="230"/>
      <c r="Q63" s="231"/>
      <c r="R63" s="231"/>
      <c r="S63" s="231"/>
      <c r="T63" s="225"/>
      <c r="U63" s="233"/>
      <c r="V63" s="230"/>
      <c r="W63" s="233"/>
      <c r="X63" s="233"/>
      <c r="Y63" s="230"/>
      <c r="Z63" s="231"/>
      <c r="AA63" s="231"/>
      <c r="AB63" s="231"/>
      <c r="AC63" s="225"/>
      <c r="AD63" s="233"/>
      <c r="AE63" s="230"/>
      <c r="AF63" s="233"/>
      <c r="AG63" s="233"/>
      <c r="AH63" s="8"/>
      <c r="AI63" s="8"/>
      <c r="AJ63" s="8"/>
      <c r="AK63" s="8"/>
      <c r="AL63" s="8"/>
      <c r="AM63" s="8"/>
      <c r="AN63" s="8"/>
      <c r="AO63" s="8"/>
      <c r="AP63" s="8"/>
      <c r="AQ63" s="8"/>
      <c r="AR63" s="8"/>
      <c r="AS63" s="8"/>
      <c r="AT63" s="8"/>
      <c r="AU63" s="8"/>
      <c r="AV63" s="8"/>
    </row>
    <row r="64" spans="1:48" x14ac:dyDescent="0.45">
      <c r="A64" s="142"/>
      <c r="B64" s="113"/>
      <c r="C64" s="113"/>
      <c r="D64" s="113"/>
      <c r="E64" s="153"/>
      <c r="F64" s="186"/>
      <c r="G64" s="225"/>
      <c r="H64" s="232"/>
      <c r="I64" s="232"/>
      <c r="J64" s="232"/>
      <c r="K64" s="225"/>
      <c r="L64" s="232"/>
      <c r="M64" s="225"/>
      <c r="N64" s="232"/>
      <c r="O64" s="232"/>
      <c r="P64" s="225"/>
      <c r="Q64" s="232"/>
      <c r="R64" s="232"/>
      <c r="S64" s="232"/>
      <c r="T64" s="225"/>
      <c r="U64" s="232"/>
      <c r="V64" s="225"/>
      <c r="W64" s="232"/>
      <c r="X64" s="232"/>
      <c r="Y64" s="225"/>
      <c r="Z64" s="232"/>
      <c r="AA64" s="232"/>
      <c r="AB64" s="232"/>
      <c r="AC64" s="225"/>
      <c r="AD64" s="232"/>
      <c r="AE64" s="225"/>
      <c r="AF64" s="232"/>
      <c r="AG64" s="232"/>
      <c r="AH64" s="8"/>
      <c r="AI64" s="8"/>
      <c r="AJ64" s="8"/>
      <c r="AK64" s="8"/>
      <c r="AL64" s="8"/>
      <c r="AM64" s="8"/>
      <c r="AN64" s="8"/>
      <c r="AO64" s="8"/>
      <c r="AP64" s="8"/>
      <c r="AQ64" s="8"/>
      <c r="AR64" s="8"/>
      <c r="AS64" s="8"/>
      <c r="AT64" s="8"/>
      <c r="AU64" s="8"/>
      <c r="AV64" s="8"/>
    </row>
    <row r="65" spans="1:48" x14ac:dyDescent="0.45">
      <c r="A65" s="142"/>
      <c r="B65" s="113"/>
      <c r="C65" s="113"/>
      <c r="D65" s="113"/>
      <c r="E65" s="153"/>
      <c r="F65" s="187"/>
      <c r="G65" s="225"/>
      <c r="H65" s="232"/>
      <c r="I65" s="232"/>
      <c r="J65" s="232"/>
      <c r="K65" s="225"/>
      <c r="L65" s="232"/>
      <c r="M65" s="225"/>
      <c r="N65" s="232"/>
      <c r="O65" s="232"/>
      <c r="P65" s="225"/>
      <c r="Q65" s="232"/>
      <c r="R65" s="232"/>
      <c r="S65" s="232"/>
      <c r="T65" s="225"/>
      <c r="U65" s="232"/>
      <c r="V65" s="225"/>
      <c r="W65" s="232"/>
      <c r="X65" s="232"/>
      <c r="Y65" s="225"/>
      <c r="Z65" s="232"/>
      <c r="AA65" s="232"/>
      <c r="AB65" s="232"/>
      <c r="AC65" s="225"/>
      <c r="AD65" s="232"/>
      <c r="AE65" s="225"/>
      <c r="AF65" s="232"/>
      <c r="AG65" s="232"/>
      <c r="AH65" s="8"/>
      <c r="AI65" s="8"/>
      <c r="AJ65" s="8"/>
      <c r="AK65" s="8"/>
      <c r="AL65" s="8"/>
      <c r="AM65" s="8"/>
      <c r="AN65" s="8"/>
      <c r="AO65" s="8"/>
      <c r="AP65" s="8"/>
      <c r="AQ65" s="8"/>
      <c r="AR65" s="8"/>
      <c r="AS65" s="8"/>
      <c r="AT65" s="8"/>
      <c r="AU65" s="8"/>
      <c r="AV65" s="8"/>
    </row>
    <row r="66" spans="1:48" ht="16.5" customHeight="1" x14ac:dyDescent="0.45">
      <c r="A66" s="142">
        <v>20</v>
      </c>
      <c r="B66" s="113" t="str">
        <f>IF('2. Identificación del Riesgo'!B66:B68="","",'2. Identificación del Riesgo'!B66:B68)</f>
        <v/>
      </c>
      <c r="C66" s="113" t="str">
        <f>IF('2. Identificación del Riesgo'!G66:G68="","",'2. Identificación del Riesgo'!G66:G68)</f>
        <v/>
      </c>
      <c r="D66" s="113" t="str">
        <f>IF('2. Identificación del Riesgo'!H66:H68="","",'2. Identificación del Riesgo'!H66:H68)</f>
        <v/>
      </c>
      <c r="E66" s="153" t="str">
        <f>IF('7. Mapa de Riesgos General'!AO66:AO68="",IF(B66="","","N/A"),'7. Mapa de Riesgos General'!AO66:AO68)</f>
        <v/>
      </c>
      <c r="F66" s="185">
        <f>IF('7. Mapa de Riesgos General'!Q66:Q68="","",'7. Mapa de Riesgos General'!W66:W68)</f>
        <v>0</v>
      </c>
      <c r="G66" s="230"/>
      <c r="H66" s="231"/>
      <c r="I66" s="231"/>
      <c r="J66" s="231"/>
      <c r="K66" s="225"/>
      <c r="L66" s="233"/>
      <c r="M66" s="230"/>
      <c r="N66" s="233"/>
      <c r="O66" s="233"/>
      <c r="P66" s="230"/>
      <c r="Q66" s="231"/>
      <c r="R66" s="231"/>
      <c r="S66" s="231"/>
      <c r="T66" s="225"/>
      <c r="U66" s="233"/>
      <c r="V66" s="230"/>
      <c r="W66" s="233"/>
      <c r="X66" s="233"/>
      <c r="Y66" s="230"/>
      <c r="Z66" s="231"/>
      <c r="AA66" s="231"/>
      <c r="AB66" s="231"/>
      <c r="AC66" s="225"/>
      <c r="AD66" s="233"/>
      <c r="AE66" s="230"/>
      <c r="AF66" s="233"/>
      <c r="AG66" s="233"/>
      <c r="AH66" s="8"/>
      <c r="AI66" s="8"/>
      <c r="AJ66" s="8"/>
      <c r="AK66" s="8"/>
      <c r="AL66" s="8"/>
      <c r="AM66" s="8"/>
      <c r="AN66" s="8"/>
      <c r="AO66" s="8"/>
      <c r="AP66" s="8"/>
      <c r="AQ66" s="8"/>
      <c r="AR66" s="8"/>
      <c r="AS66" s="8"/>
      <c r="AT66" s="8"/>
      <c r="AU66" s="8"/>
      <c r="AV66" s="8"/>
    </row>
    <row r="67" spans="1:48" x14ac:dyDescent="0.45">
      <c r="A67" s="142"/>
      <c r="B67" s="113"/>
      <c r="C67" s="113"/>
      <c r="D67" s="113"/>
      <c r="E67" s="153"/>
      <c r="F67" s="186"/>
      <c r="G67" s="225"/>
      <c r="H67" s="232"/>
      <c r="I67" s="232"/>
      <c r="J67" s="232"/>
      <c r="K67" s="225"/>
      <c r="L67" s="232"/>
      <c r="M67" s="225"/>
      <c r="N67" s="232"/>
      <c r="O67" s="232"/>
      <c r="P67" s="225"/>
      <c r="Q67" s="232"/>
      <c r="R67" s="232"/>
      <c r="S67" s="232"/>
      <c r="T67" s="225"/>
      <c r="U67" s="232"/>
      <c r="V67" s="225"/>
      <c r="W67" s="232"/>
      <c r="X67" s="232"/>
      <c r="Y67" s="225"/>
      <c r="Z67" s="232"/>
      <c r="AA67" s="232"/>
      <c r="AB67" s="232"/>
      <c r="AC67" s="225"/>
      <c r="AD67" s="232"/>
      <c r="AE67" s="225"/>
      <c r="AF67" s="232"/>
      <c r="AG67" s="232"/>
    </row>
    <row r="68" spans="1:48" ht="14.1" thickBot="1" x14ac:dyDescent="0.5">
      <c r="A68" s="142"/>
      <c r="B68" s="113"/>
      <c r="C68" s="113"/>
      <c r="D68" s="113"/>
      <c r="E68" s="153"/>
      <c r="F68" s="187"/>
      <c r="G68" s="225"/>
      <c r="H68" s="232"/>
      <c r="I68" s="232"/>
      <c r="J68" s="232"/>
      <c r="K68" s="225"/>
      <c r="L68" s="232"/>
      <c r="M68" s="225"/>
      <c r="N68" s="232"/>
      <c r="O68" s="232"/>
      <c r="P68" s="225"/>
      <c r="Q68" s="232"/>
      <c r="R68" s="232"/>
      <c r="S68" s="232"/>
      <c r="T68" s="225"/>
      <c r="U68" s="232"/>
      <c r="V68" s="225"/>
      <c r="W68" s="232"/>
      <c r="X68" s="232"/>
      <c r="Y68" s="225"/>
      <c r="Z68" s="232"/>
      <c r="AA68" s="232"/>
      <c r="AB68" s="232"/>
      <c r="AC68" s="225"/>
      <c r="AD68" s="232"/>
      <c r="AE68" s="225"/>
      <c r="AF68" s="232"/>
      <c r="AG68" s="232"/>
    </row>
    <row r="69" spans="1:48" ht="25.5" customHeight="1" thickBot="1" x14ac:dyDescent="0.5">
      <c r="A69" s="9"/>
      <c r="B69" s="14"/>
      <c r="C69" s="9"/>
      <c r="G69" s="66" t="str">
        <f>IFERROR(AVERAGE(G9:G68),"")</f>
        <v/>
      </c>
      <c r="K69" s="66" t="str">
        <f>IFERROR(AVERAGE(K9:K68),"")</f>
        <v/>
      </c>
      <c r="M69" s="66" t="str">
        <f>IFERROR(AVERAGE(M9:M68),"")</f>
        <v/>
      </c>
      <c r="P69" s="66" t="str">
        <f>IFERROR(AVERAGE(P9:P68),"")</f>
        <v/>
      </c>
      <c r="T69" s="66" t="str">
        <f>IFERROR(AVERAGE(T9:T68),"")</f>
        <v/>
      </c>
      <c r="V69" s="66" t="str">
        <f>IFERROR(AVERAGE(V9:V68),"")</f>
        <v/>
      </c>
      <c r="Y69" s="66" t="str">
        <f>IFERROR(AVERAGE(Y9:Y68),"")</f>
        <v/>
      </c>
      <c r="AC69" s="66" t="str">
        <f>IFERROR(AVERAGE(AC9:AC68),"")</f>
        <v/>
      </c>
      <c r="AE69" s="66" t="str">
        <f>IFERROR(AVERAGE(AE9:AE68),"")</f>
        <v/>
      </c>
    </row>
    <row r="70" spans="1:48" x14ac:dyDescent="0.45"/>
    <row r="71" spans="1:48" x14ac:dyDescent="0.45"/>
    <row r="72" spans="1:48" x14ac:dyDescent="0.45"/>
    <row r="73" spans="1:48" x14ac:dyDescent="0.45"/>
    <row r="74" spans="1:48" x14ac:dyDescent="0.45"/>
    <row r="75" spans="1:48" x14ac:dyDescent="0.45"/>
    <row r="76" spans="1:48" x14ac:dyDescent="0.45"/>
    <row r="77" spans="1:48" x14ac:dyDescent="0.45"/>
    <row r="78" spans="1:48" x14ac:dyDescent="0.45"/>
    <row r="79" spans="1:48" x14ac:dyDescent="0.45"/>
  </sheetData>
  <sheetProtection algorithmName="SHA-512" hashValue="az6+nsfhHCHk/lY5qOs94lPefWCYJwfeNyg0KGcybk8hQ9hBFhj8MnuiXSXfQXFa9lEQOEcYQwu6nK/CPmDMaw==" saltValue="gXaaTcelh6VjuMUotgj3uw==" spinCount="100000" sheet="1" formatColumns="0" formatRows="0"/>
  <mergeCells count="685">
    <mergeCell ref="P66:P68"/>
    <mergeCell ref="Q66:Q68"/>
    <mergeCell ref="S66:S68"/>
    <mergeCell ref="U66:U68"/>
    <mergeCell ref="V66:V68"/>
    <mergeCell ref="W66:W68"/>
    <mergeCell ref="X66:X68"/>
    <mergeCell ref="Y66:Y68"/>
    <mergeCell ref="Z66:Z68"/>
    <mergeCell ref="AE27:AE29"/>
    <mergeCell ref="AF27:AF29"/>
    <mergeCell ref="AG27:AG29"/>
    <mergeCell ref="P24:P26"/>
    <mergeCell ref="Q24:Q26"/>
    <mergeCell ref="S24:S26"/>
    <mergeCell ref="U24:U26"/>
    <mergeCell ref="V24:V26"/>
    <mergeCell ref="W24:W26"/>
    <mergeCell ref="X24:X26"/>
    <mergeCell ref="Y24:Y26"/>
    <mergeCell ref="Z24:Z26"/>
    <mergeCell ref="Q27:Q29"/>
    <mergeCell ref="Y27:Y29"/>
    <mergeCell ref="Z27:Z29"/>
    <mergeCell ref="AB27:AB29"/>
    <mergeCell ref="AD27:AD29"/>
    <mergeCell ref="S27:S29"/>
    <mergeCell ref="U27:U29"/>
    <mergeCell ref="V27:V29"/>
    <mergeCell ref="W27:W29"/>
    <mergeCell ref="X27:X29"/>
    <mergeCell ref="P27:P29"/>
    <mergeCell ref="AG33:AG35"/>
    <mergeCell ref="AF30:AF32"/>
    <mergeCell ref="AG30:AG32"/>
    <mergeCell ref="P33:P35"/>
    <mergeCell ref="Q33:Q35"/>
    <mergeCell ref="S33:S35"/>
    <mergeCell ref="U33:U35"/>
    <mergeCell ref="V33:V35"/>
    <mergeCell ref="W33:W35"/>
    <mergeCell ref="X33:X35"/>
    <mergeCell ref="Y33:Y35"/>
    <mergeCell ref="AE30:AE32"/>
    <mergeCell ref="Y30:Y32"/>
    <mergeCell ref="P30:P32"/>
    <mergeCell ref="Q30:Q32"/>
    <mergeCell ref="S30:S32"/>
    <mergeCell ref="U30:U32"/>
    <mergeCell ref="V30:V32"/>
    <mergeCell ref="W30:W32"/>
    <mergeCell ref="X30:X32"/>
    <mergeCell ref="Z30:Z32"/>
    <mergeCell ref="AB30:AB32"/>
    <mergeCell ref="AD30:AD32"/>
    <mergeCell ref="AC33:AC35"/>
    <mergeCell ref="AF18:AF20"/>
    <mergeCell ref="AG18:AG20"/>
    <mergeCell ref="AE21:AE23"/>
    <mergeCell ref="AF21:AF23"/>
    <mergeCell ref="AG21:AG23"/>
    <mergeCell ref="AB24:AB26"/>
    <mergeCell ref="AD24:AD26"/>
    <mergeCell ref="AE24:AE26"/>
    <mergeCell ref="AF24:AF26"/>
    <mergeCell ref="AG24:AG26"/>
    <mergeCell ref="P21:P23"/>
    <mergeCell ref="Q21:Q23"/>
    <mergeCell ref="S21:S23"/>
    <mergeCell ref="U21:U23"/>
    <mergeCell ref="V21:V23"/>
    <mergeCell ref="W21:W23"/>
    <mergeCell ref="X21:X23"/>
    <mergeCell ref="Y21:Y23"/>
    <mergeCell ref="AD21:AD23"/>
    <mergeCell ref="Z21:Z23"/>
    <mergeCell ref="AB21:AB23"/>
    <mergeCell ref="AE15:AE17"/>
    <mergeCell ref="AF15:AF17"/>
    <mergeCell ref="AG15:AG17"/>
    <mergeCell ref="P18:P20"/>
    <mergeCell ref="Q18:Q20"/>
    <mergeCell ref="S18:S20"/>
    <mergeCell ref="U18:U20"/>
    <mergeCell ref="V18:V20"/>
    <mergeCell ref="W18:W20"/>
    <mergeCell ref="X18:X20"/>
    <mergeCell ref="W15:W17"/>
    <mergeCell ref="X15:X17"/>
    <mergeCell ref="Y15:Y17"/>
    <mergeCell ref="Z15:Z17"/>
    <mergeCell ref="AB15:AB17"/>
    <mergeCell ref="AD15:AD17"/>
    <mergeCell ref="Y18:Y20"/>
    <mergeCell ref="Z18:Z20"/>
    <mergeCell ref="AB18:AB20"/>
    <mergeCell ref="AD18:AD20"/>
    <mergeCell ref="AE18:AE20"/>
    <mergeCell ref="S15:S17"/>
    <mergeCell ref="U15:U17"/>
    <mergeCell ref="V15:V17"/>
    <mergeCell ref="P9:P11"/>
    <mergeCell ref="Q9:Q11"/>
    <mergeCell ref="N9:N11"/>
    <mergeCell ref="AF9:AF11"/>
    <mergeCell ref="AG9:AG11"/>
    <mergeCell ref="P12:P14"/>
    <mergeCell ref="Q12:Q14"/>
    <mergeCell ref="S12:S14"/>
    <mergeCell ref="U12:U14"/>
    <mergeCell ref="V12:V14"/>
    <mergeCell ref="W12:W14"/>
    <mergeCell ref="X12:X14"/>
    <mergeCell ref="Y12:Y14"/>
    <mergeCell ref="X9:X11"/>
    <mergeCell ref="Y9:Y11"/>
    <mergeCell ref="Z9:Z11"/>
    <mergeCell ref="AB9:AB11"/>
    <mergeCell ref="AD9:AD11"/>
    <mergeCell ref="AE9:AE11"/>
    <mergeCell ref="S9:S11"/>
    <mergeCell ref="U9:U11"/>
    <mergeCell ref="V9:V11"/>
    <mergeCell ref="W9:W11"/>
    <mergeCell ref="AA9:AA11"/>
    <mergeCell ref="O66:O68"/>
    <mergeCell ref="H66:H68"/>
    <mergeCell ref="J66:J68"/>
    <mergeCell ref="M66:M68"/>
    <mergeCell ref="AB66:AB68"/>
    <mergeCell ref="N66:N68"/>
    <mergeCell ref="AD66:AD68"/>
    <mergeCell ref="P6:X6"/>
    <mergeCell ref="Y6:AG6"/>
    <mergeCell ref="P7:S7"/>
    <mergeCell ref="V7:X7"/>
    <mergeCell ref="Y7:AB7"/>
    <mergeCell ref="AE7:AG7"/>
    <mergeCell ref="H9:H11"/>
    <mergeCell ref="J9:J11"/>
    <mergeCell ref="H12:H14"/>
    <mergeCell ref="J12:J14"/>
    <mergeCell ref="G7:J7"/>
    <mergeCell ref="Z12:Z14"/>
    <mergeCell ref="AB12:AB14"/>
    <mergeCell ref="AD12:AD14"/>
    <mergeCell ref="AE12:AE14"/>
    <mergeCell ref="AF12:AF14"/>
    <mergeCell ref="AG12:AG14"/>
    <mergeCell ref="AE66:AE68"/>
    <mergeCell ref="AF66:AF68"/>
    <mergeCell ref="AG66:AG68"/>
    <mergeCell ref="A66:A68"/>
    <mergeCell ref="B66:B68"/>
    <mergeCell ref="C66:C68"/>
    <mergeCell ref="D66:D68"/>
    <mergeCell ref="G33:G35"/>
    <mergeCell ref="L33:L35"/>
    <mergeCell ref="O33:O35"/>
    <mergeCell ref="H33:H35"/>
    <mergeCell ref="J33:J35"/>
    <mergeCell ref="M33:M35"/>
    <mergeCell ref="Z33:Z35"/>
    <mergeCell ref="N33:N35"/>
    <mergeCell ref="AB33:AB35"/>
    <mergeCell ref="AD33:AD35"/>
    <mergeCell ref="AE33:AE35"/>
    <mergeCell ref="AF33:AF35"/>
    <mergeCell ref="A33:A35"/>
    <mergeCell ref="B33:B35"/>
    <mergeCell ref="C33:C35"/>
    <mergeCell ref="G66:G68"/>
    <mergeCell ref="L66:L68"/>
    <mergeCell ref="A30:A32"/>
    <mergeCell ref="B30:B32"/>
    <mergeCell ref="C30:C32"/>
    <mergeCell ref="D30:D32"/>
    <mergeCell ref="D33:D35"/>
    <mergeCell ref="G30:G32"/>
    <mergeCell ref="L30:L32"/>
    <mergeCell ref="O30:O32"/>
    <mergeCell ref="H30:H32"/>
    <mergeCell ref="J30:J32"/>
    <mergeCell ref="M30:M32"/>
    <mergeCell ref="N30:N32"/>
    <mergeCell ref="A27:A29"/>
    <mergeCell ref="B27:B29"/>
    <mergeCell ref="C27:C29"/>
    <mergeCell ref="D27:D29"/>
    <mergeCell ref="G24:G26"/>
    <mergeCell ref="L24:L26"/>
    <mergeCell ref="O24:O26"/>
    <mergeCell ref="H24:H26"/>
    <mergeCell ref="J24:J26"/>
    <mergeCell ref="M24:M26"/>
    <mergeCell ref="N24:N26"/>
    <mergeCell ref="A24:A26"/>
    <mergeCell ref="B24:B26"/>
    <mergeCell ref="C24:C26"/>
    <mergeCell ref="D24:D26"/>
    <mergeCell ref="G27:G29"/>
    <mergeCell ref="L27:L29"/>
    <mergeCell ref="O27:O29"/>
    <mergeCell ref="H27:H29"/>
    <mergeCell ref="J27:J29"/>
    <mergeCell ref="M27:M29"/>
    <mergeCell ref="N27:N29"/>
    <mergeCell ref="A21:A23"/>
    <mergeCell ref="B21:B23"/>
    <mergeCell ref="C21:C23"/>
    <mergeCell ref="D21:D23"/>
    <mergeCell ref="G18:G20"/>
    <mergeCell ref="L18:L20"/>
    <mergeCell ref="O18:O20"/>
    <mergeCell ref="H18:H20"/>
    <mergeCell ref="J18:J20"/>
    <mergeCell ref="M18:M20"/>
    <mergeCell ref="N18:N20"/>
    <mergeCell ref="A18:A20"/>
    <mergeCell ref="B18:B20"/>
    <mergeCell ref="C18:C20"/>
    <mergeCell ref="D18:D20"/>
    <mergeCell ref="G21:G23"/>
    <mergeCell ref="L21:L23"/>
    <mergeCell ref="O21:O23"/>
    <mergeCell ref="H21:H23"/>
    <mergeCell ref="J21:J23"/>
    <mergeCell ref="M21:M23"/>
    <mergeCell ref="N21:N23"/>
    <mergeCell ref="A1:B4"/>
    <mergeCell ref="C1:AE4"/>
    <mergeCell ref="A15:A17"/>
    <mergeCell ref="B15:B17"/>
    <mergeCell ref="C15:C17"/>
    <mergeCell ref="D15:D17"/>
    <mergeCell ref="G12:G14"/>
    <mergeCell ref="L12:L14"/>
    <mergeCell ref="O12:O14"/>
    <mergeCell ref="M12:M14"/>
    <mergeCell ref="N12:N14"/>
    <mergeCell ref="A12:A14"/>
    <mergeCell ref="B12:B14"/>
    <mergeCell ref="C12:C14"/>
    <mergeCell ref="D12:D14"/>
    <mergeCell ref="G15:G17"/>
    <mergeCell ref="L15:L17"/>
    <mergeCell ref="O15:O17"/>
    <mergeCell ref="H15:H17"/>
    <mergeCell ref="J15:J17"/>
    <mergeCell ref="M15:M17"/>
    <mergeCell ref="P15:P17"/>
    <mergeCell ref="N15:N17"/>
    <mergeCell ref="Q15:Q17"/>
    <mergeCell ref="A6:D6"/>
    <mergeCell ref="G6:O6"/>
    <mergeCell ref="A9:A11"/>
    <mergeCell ref="B9:B11"/>
    <mergeCell ref="C9:C11"/>
    <mergeCell ref="D9:D11"/>
    <mergeCell ref="M7:O7"/>
    <mergeCell ref="A7:A8"/>
    <mergeCell ref="B7:B8"/>
    <mergeCell ref="C7:C8"/>
    <mergeCell ref="D7:D8"/>
    <mergeCell ref="G9:G11"/>
    <mergeCell ref="L9:L11"/>
    <mergeCell ref="O9:O11"/>
    <mergeCell ref="M9:M11"/>
    <mergeCell ref="E7:E8"/>
    <mergeCell ref="E9:E11"/>
    <mergeCell ref="I9:I11"/>
    <mergeCell ref="F7:F8"/>
    <mergeCell ref="F9:F11"/>
    <mergeCell ref="K7:L7"/>
    <mergeCell ref="K9:K11"/>
    <mergeCell ref="A36:A38"/>
    <mergeCell ref="B36:B38"/>
    <mergeCell ref="C36:C38"/>
    <mergeCell ref="D36:D38"/>
    <mergeCell ref="G36:G38"/>
    <mergeCell ref="H36:H38"/>
    <mergeCell ref="J36:J38"/>
    <mergeCell ref="L36:L38"/>
    <mergeCell ref="M36:M38"/>
    <mergeCell ref="N36:N38"/>
    <mergeCell ref="O36:O38"/>
    <mergeCell ref="P36:P38"/>
    <mergeCell ref="Q36:Q38"/>
    <mergeCell ref="S36:S38"/>
    <mergeCell ref="U36:U38"/>
    <mergeCell ref="V36:V38"/>
    <mergeCell ref="W36:W38"/>
    <mergeCell ref="X36:X38"/>
    <mergeCell ref="Y36:Y38"/>
    <mergeCell ref="Z36:Z38"/>
    <mergeCell ref="AB36:AB38"/>
    <mergeCell ref="AD36:AD38"/>
    <mergeCell ref="AE36:AE38"/>
    <mergeCell ref="AF36:AF38"/>
    <mergeCell ref="AG36:AG38"/>
    <mergeCell ref="A39:A41"/>
    <mergeCell ref="B39:B41"/>
    <mergeCell ref="C39:C41"/>
    <mergeCell ref="D39:D41"/>
    <mergeCell ref="G39:G41"/>
    <mergeCell ref="H39:H41"/>
    <mergeCell ref="J39:J41"/>
    <mergeCell ref="L39:L41"/>
    <mergeCell ref="M39:M41"/>
    <mergeCell ref="N39:N41"/>
    <mergeCell ref="O39:O41"/>
    <mergeCell ref="P39:P41"/>
    <mergeCell ref="Q39:Q41"/>
    <mergeCell ref="S39:S41"/>
    <mergeCell ref="U39:U41"/>
    <mergeCell ref="V39:V41"/>
    <mergeCell ref="W39:W41"/>
    <mergeCell ref="X39:X41"/>
    <mergeCell ref="Y39:Y41"/>
    <mergeCell ref="Z39:Z41"/>
    <mergeCell ref="AB39:AB41"/>
    <mergeCell ref="AD39:AD41"/>
    <mergeCell ref="AE39:AE41"/>
    <mergeCell ref="AF39:AF41"/>
    <mergeCell ref="AG39:AG41"/>
    <mergeCell ref="A42:A44"/>
    <mergeCell ref="B42:B44"/>
    <mergeCell ref="C42:C44"/>
    <mergeCell ref="D42:D44"/>
    <mergeCell ref="G42:G44"/>
    <mergeCell ref="H42:H44"/>
    <mergeCell ref="J42:J44"/>
    <mergeCell ref="L42:L44"/>
    <mergeCell ref="M42:M44"/>
    <mergeCell ref="N42:N44"/>
    <mergeCell ref="O42:O44"/>
    <mergeCell ref="P42:P44"/>
    <mergeCell ref="Q42:Q44"/>
    <mergeCell ref="S42:S44"/>
    <mergeCell ref="U42:U44"/>
    <mergeCell ref="V42:V44"/>
    <mergeCell ref="W42:W44"/>
    <mergeCell ref="X42:X44"/>
    <mergeCell ref="Y42:Y44"/>
    <mergeCell ref="Z42:Z44"/>
    <mergeCell ref="AB42:AB44"/>
    <mergeCell ref="AD42:AD44"/>
    <mergeCell ref="AE42:AE44"/>
    <mergeCell ref="AF42:AF44"/>
    <mergeCell ref="AG42:AG44"/>
    <mergeCell ref="A45:A47"/>
    <mergeCell ref="B45:B47"/>
    <mergeCell ref="C45:C47"/>
    <mergeCell ref="D45:D47"/>
    <mergeCell ref="G45:G47"/>
    <mergeCell ref="H45:H47"/>
    <mergeCell ref="J45:J47"/>
    <mergeCell ref="L45:L47"/>
    <mergeCell ref="M45:M47"/>
    <mergeCell ref="K45:K47"/>
    <mergeCell ref="N48:N50"/>
    <mergeCell ref="O48:O50"/>
    <mergeCell ref="P48:P50"/>
    <mergeCell ref="Q48:Q50"/>
    <mergeCell ref="S48:S50"/>
    <mergeCell ref="U48:U50"/>
    <mergeCell ref="V48:V50"/>
    <mergeCell ref="W48:W50"/>
    <mergeCell ref="N45:N47"/>
    <mergeCell ref="O45:O47"/>
    <mergeCell ref="P45:P47"/>
    <mergeCell ref="Q45:Q47"/>
    <mergeCell ref="S45:S47"/>
    <mergeCell ref="U45:U47"/>
    <mergeCell ref="V45:V47"/>
    <mergeCell ref="W45:W47"/>
    <mergeCell ref="A48:A50"/>
    <mergeCell ref="B48:B50"/>
    <mergeCell ref="C48:C50"/>
    <mergeCell ref="D48:D50"/>
    <mergeCell ref="G48:G50"/>
    <mergeCell ref="H48:H50"/>
    <mergeCell ref="J48:J50"/>
    <mergeCell ref="L48:L50"/>
    <mergeCell ref="M48:M50"/>
    <mergeCell ref="I48:I50"/>
    <mergeCell ref="K48:K50"/>
    <mergeCell ref="X48:X50"/>
    <mergeCell ref="Y48:Y50"/>
    <mergeCell ref="Z48:Z50"/>
    <mergeCell ref="AB48:AB50"/>
    <mergeCell ref="AD48:AD50"/>
    <mergeCell ref="AE48:AE50"/>
    <mergeCell ref="AF48:AF50"/>
    <mergeCell ref="AG48:AG50"/>
    <mergeCell ref="Y45:Y47"/>
    <mergeCell ref="Z45:Z47"/>
    <mergeCell ref="AB45:AB47"/>
    <mergeCell ref="AD45:AD47"/>
    <mergeCell ref="AE45:AE47"/>
    <mergeCell ref="AF45:AF47"/>
    <mergeCell ref="AG45:AG47"/>
    <mergeCell ref="X45:X47"/>
    <mergeCell ref="AC48:AC50"/>
    <mergeCell ref="AF1:AG1"/>
    <mergeCell ref="AF2:AG2"/>
    <mergeCell ref="AF3:AG3"/>
    <mergeCell ref="AF4:AG4"/>
    <mergeCell ref="A51:A53"/>
    <mergeCell ref="B51:B53"/>
    <mergeCell ref="C51:C53"/>
    <mergeCell ref="D51:D53"/>
    <mergeCell ref="G51:G53"/>
    <mergeCell ref="H51:H53"/>
    <mergeCell ref="J51:J53"/>
    <mergeCell ref="L51:L53"/>
    <mergeCell ref="M51:M53"/>
    <mergeCell ref="N51:N53"/>
    <mergeCell ref="O51:O53"/>
    <mergeCell ref="P51:P53"/>
    <mergeCell ref="Q51:Q53"/>
    <mergeCell ref="S51:S53"/>
    <mergeCell ref="U51:U53"/>
    <mergeCell ref="V51:V53"/>
    <mergeCell ref="W51:W53"/>
    <mergeCell ref="X51:X53"/>
    <mergeCell ref="Y51:Y53"/>
    <mergeCell ref="Z51:Z53"/>
    <mergeCell ref="AB51:AB53"/>
    <mergeCell ref="AD51:AD53"/>
    <mergeCell ref="AE51:AE53"/>
    <mergeCell ref="AF51:AF53"/>
    <mergeCell ref="AG51:AG53"/>
    <mergeCell ref="A54:A56"/>
    <mergeCell ref="B54:B56"/>
    <mergeCell ref="C54:C56"/>
    <mergeCell ref="D54:D56"/>
    <mergeCell ref="G54:G56"/>
    <mergeCell ref="H54:H56"/>
    <mergeCell ref="J54:J56"/>
    <mergeCell ref="L54:L56"/>
    <mergeCell ref="M54:M56"/>
    <mergeCell ref="N54:N56"/>
    <mergeCell ref="O54:O56"/>
    <mergeCell ref="P54:P56"/>
    <mergeCell ref="Q54:Q56"/>
    <mergeCell ref="S54:S56"/>
    <mergeCell ref="U54:U56"/>
    <mergeCell ref="V54:V56"/>
    <mergeCell ref="W54:W56"/>
    <mergeCell ref="X54:X56"/>
    <mergeCell ref="Y54:Y56"/>
    <mergeCell ref="Z54:Z56"/>
    <mergeCell ref="AB54:AB56"/>
    <mergeCell ref="AD54:AD56"/>
    <mergeCell ref="AE54:AE56"/>
    <mergeCell ref="AF54:AF56"/>
    <mergeCell ref="AG54:AG56"/>
    <mergeCell ref="A57:A59"/>
    <mergeCell ref="B57:B59"/>
    <mergeCell ref="C57:C59"/>
    <mergeCell ref="D57:D59"/>
    <mergeCell ref="G57:G59"/>
    <mergeCell ref="H57:H59"/>
    <mergeCell ref="J57:J59"/>
    <mergeCell ref="L57:L59"/>
    <mergeCell ref="M57:M59"/>
    <mergeCell ref="N57:N59"/>
    <mergeCell ref="O57:O59"/>
    <mergeCell ref="P57:P59"/>
    <mergeCell ref="Q57:Q59"/>
    <mergeCell ref="S57:S59"/>
    <mergeCell ref="U57:U59"/>
    <mergeCell ref="V57:V59"/>
    <mergeCell ref="W57:W59"/>
    <mergeCell ref="X57:X59"/>
    <mergeCell ref="Y57:Y59"/>
    <mergeCell ref="Z57:Z59"/>
    <mergeCell ref="AB57:AB59"/>
    <mergeCell ref="AD57:AD59"/>
    <mergeCell ref="AE57:AE59"/>
    <mergeCell ref="AF57:AF59"/>
    <mergeCell ref="AG57:AG59"/>
    <mergeCell ref="A60:A62"/>
    <mergeCell ref="B60:B62"/>
    <mergeCell ref="C60:C62"/>
    <mergeCell ref="D60:D62"/>
    <mergeCell ref="G60:G62"/>
    <mergeCell ref="H60:H62"/>
    <mergeCell ref="J60:J62"/>
    <mergeCell ref="L60:L62"/>
    <mergeCell ref="M60:M62"/>
    <mergeCell ref="N60:N62"/>
    <mergeCell ref="O60:O62"/>
    <mergeCell ref="P60:P62"/>
    <mergeCell ref="Q60:Q62"/>
    <mergeCell ref="S60:S62"/>
    <mergeCell ref="U60:U62"/>
    <mergeCell ref="V60:V62"/>
    <mergeCell ref="W60:W62"/>
    <mergeCell ref="X60:X62"/>
    <mergeCell ref="Y60:Y62"/>
    <mergeCell ref="Z60:Z62"/>
    <mergeCell ref="AB60:AB62"/>
    <mergeCell ref="AD60:AD62"/>
    <mergeCell ref="AE60:AE62"/>
    <mergeCell ref="AF60:AF62"/>
    <mergeCell ref="AG60:AG62"/>
    <mergeCell ref="A63:A65"/>
    <mergeCell ref="B63:B65"/>
    <mergeCell ref="C63:C65"/>
    <mergeCell ref="D63:D65"/>
    <mergeCell ref="G63:G65"/>
    <mergeCell ref="H63:H65"/>
    <mergeCell ref="J63:J65"/>
    <mergeCell ref="L63:L65"/>
    <mergeCell ref="M63:M65"/>
    <mergeCell ref="N63:N65"/>
    <mergeCell ref="O63:O65"/>
    <mergeCell ref="P63:P65"/>
    <mergeCell ref="Q63:Q65"/>
    <mergeCell ref="S63:S65"/>
    <mergeCell ref="U63:U65"/>
    <mergeCell ref="V63:V65"/>
    <mergeCell ref="W63:W65"/>
    <mergeCell ref="X63:X65"/>
    <mergeCell ref="Y63:Y65"/>
    <mergeCell ref="Z63:Z65"/>
    <mergeCell ref="AB63:AB65"/>
    <mergeCell ref="AD63:AD65"/>
    <mergeCell ref="AE63:AE65"/>
    <mergeCell ref="AF63:AF65"/>
    <mergeCell ref="AG63:AG65"/>
    <mergeCell ref="AC63:AC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 ref="I51:I53"/>
    <mergeCell ref="I54:I56"/>
    <mergeCell ref="I57:I59"/>
    <mergeCell ref="I60:I62"/>
    <mergeCell ref="I63:I65"/>
    <mergeCell ref="I12:I14"/>
    <mergeCell ref="I15:I17"/>
    <mergeCell ref="I18:I20"/>
    <mergeCell ref="I21:I23"/>
    <mergeCell ref="I24:I26"/>
    <mergeCell ref="I27:I29"/>
    <mergeCell ref="I30:I32"/>
    <mergeCell ref="I33:I35"/>
    <mergeCell ref="I36:I38"/>
    <mergeCell ref="I66:I68"/>
    <mergeCell ref="R9:R11"/>
    <mergeCell ref="R12:R14"/>
    <mergeCell ref="R15:R17"/>
    <mergeCell ref="R18:R20"/>
    <mergeCell ref="R21:R23"/>
    <mergeCell ref="R24:R26"/>
    <mergeCell ref="R27:R29"/>
    <mergeCell ref="R30:R32"/>
    <mergeCell ref="R33:R35"/>
    <mergeCell ref="R36:R38"/>
    <mergeCell ref="R39:R41"/>
    <mergeCell ref="R42:R44"/>
    <mergeCell ref="R45:R47"/>
    <mergeCell ref="R48:R50"/>
    <mergeCell ref="R51:R53"/>
    <mergeCell ref="R54:R56"/>
    <mergeCell ref="R57:R59"/>
    <mergeCell ref="R60:R62"/>
    <mergeCell ref="R63:R65"/>
    <mergeCell ref="R66:R68"/>
    <mergeCell ref="I39:I41"/>
    <mergeCell ref="I42:I44"/>
    <mergeCell ref="I45:I47"/>
    <mergeCell ref="AA12:AA14"/>
    <mergeCell ref="AA15:AA17"/>
    <mergeCell ref="AA18:AA20"/>
    <mergeCell ref="AA21:AA23"/>
    <mergeCell ref="AA24:AA26"/>
    <mergeCell ref="AA27:AA29"/>
    <mergeCell ref="AA30:AA32"/>
    <mergeCell ref="AA33:AA35"/>
    <mergeCell ref="AA36:AA38"/>
    <mergeCell ref="AA66:AA68"/>
    <mergeCell ref="AA39:AA41"/>
    <mergeCell ref="AA42:AA44"/>
    <mergeCell ref="AA45:AA47"/>
    <mergeCell ref="AA48:AA50"/>
    <mergeCell ref="AA51:AA53"/>
    <mergeCell ref="AA54:AA56"/>
    <mergeCell ref="AA57:AA59"/>
    <mergeCell ref="AA60:AA62"/>
    <mergeCell ref="AA63:AA65"/>
    <mergeCell ref="K51:K53"/>
    <mergeCell ref="K54:K56"/>
    <mergeCell ref="K57:K59"/>
    <mergeCell ref="K60:K62"/>
    <mergeCell ref="K63:K65"/>
    <mergeCell ref="K12:K14"/>
    <mergeCell ref="K15:K17"/>
    <mergeCell ref="K18:K20"/>
    <mergeCell ref="K21:K23"/>
    <mergeCell ref="K24:K26"/>
    <mergeCell ref="K27:K29"/>
    <mergeCell ref="K30:K32"/>
    <mergeCell ref="K33:K35"/>
    <mergeCell ref="K36:K38"/>
    <mergeCell ref="K66:K68"/>
    <mergeCell ref="T7:U7"/>
    <mergeCell ref="T9:T11"/>
    <mergeCell ref="T12:T14"/>
    <mergeCell ref="T15:T17"/>
    <mergeCell ref="T18:T20"/>
    <mergeCell ref="T21:T23"/>
    <mergeCell ref="T24:T26"/>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K39:K41"/>
    <mergeCell ref="K42:K44"/>
    <mergeCell ref="AC51:AC53"/>
    <mergeCell ref="AC54:AC56"/>
    <mergeCell ref="AC57:AC59"/>
    <mergeCell ref="AC60:AC62"/>
    <mergeCell ref="AC7:AD7"/>
    <mergeCell ref="AC9:AC11"/>
    <mergeCell ref="AC12:AC14"/>
    <mergeCell ref="AC15:AC17"/>
    <mergeCell ref="AC18:AC20"/>
    <mergeCell ref="AC21:AC23"/>
    <mergeCell ref="AC24:AC26"/>
    <mergeCell ref="AC27:AC29"/>
    <mergeCell ref="AC30:AC32"/>
    <mergeCell ref="AC66:AC68"/>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AC36:AC38"/>
    <mergeCell ref="AC39:AC41"/>
    <mergeCell ref="AC42:AC44"/>
    <mergeCell ref="AC45:AC47"/>
  </mergeCells>
  <pageMargins left="0.70866141732283472" right="0.70866141732283472" top="0.74803149606299213" bottom="0.74803149606299213" header="0.31496062992125984" footer="0.31496062992125984"/>
  <pageSetup scale="13" fitToHeight="0" orientation="landscape" r:id="rId1"/>
  <headerFooter>
    <oddFooter>&amp;C&amp;"Century Gothic,Negrita"&amp;9Nota:&amp;"Century Gothic,Normal"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9"/>
  <sheetViews>
    <sheetView showGridLines="0" view="pageBreakPreview" zoomScale="80" zoomScaleNormal="80" zoomScaleSheetLayoutView="80" workbookViewId="0">
      <pane ySplit="8" topLeftCell="A9" activePane="bottomLeft" state="frozen"/>
      <selection pane="bottomLeft" activeCell="C9" sqref="C9:C11"/>
    </sheetView>
  </sheetViews>
  <sheetFormatPr baseColWidth="10" defaultColWidth="11.41796875" defaultRowHeight="0" customHeight="1" zeroHeight="1" x14ac:dyDescent="0.45"/>
  <cols>
    <col min="1" max="1" width="4" style="15" bestFit="1" customWidth="1"/>
    <col min="2" max="2" width="25.1015625" style="15" customWidth="1"/>
    <col min="3" max="3" width="47.41796875" style="15" customWidth="1"/>
    <col min="4" max="4" width="21.3125" style="9" customWidth="1"/>
    <col min="5" max="6" width="12.68359375" style="9" customWidth="1"/>
    <col min="7" max="7" width="10.89453125" style="9" customWidth="1"/>
    <col min="8" max="9" width="12.68359375" style="9" customWidth="1"/>
    <col min="10" max="10" width="10.89453125" style="9" customWidth="1"/>
    <col min="11" max="12" width="12.68359375" style="9" customWidth="1"/>
    <col min="13" max="13" width="13.5234375" style="9" customWidth="1"/>
    <col min="14" max="28" width="11.41796875" style="9" customWidth="1"/>
    <col min="29" max="16384" width="11.41796875" style="9"/>
  </cols>
  <sheetData>
    <row r="1" spans="1:28" ht="18.899999999999999" customHeight="1" x14ac:dyDescent="0.45">
      <c r="A1" s="168"/>
      <c r="B1" s="169"/>
      <c r="C1" s="268" t="s">
        <v>138</v>
      </c>
      <c r="D1" s="268"/>
      <c r="E1" s="268"/>
      <c r="F1" s="268"/>
      <c r="G1" s="268"/>
      <c r="H1" s="268"/>
      <c r="I1" s="268"/>
      <c r="J1" s="268"/>
      <c r="K1" s="143" t="s">
        <v>309</v>
      </c>
      <c r="L1" s="144"/>
      <c r="M1" s="145"/>
      <c r="N1" s="8"/>
      <c r="O1" s="8"/>
      <c r="P1" s="8"/>
      <c r="Q1" s="8"/>
      <c r="R1" s="8"/>
      <c r="S1" s="8"/>
      <c r="T1" s="8"/>
      <c r="U1" s="8"/>
      <c r="V1" s="8"/>
      <c r="W1" s="8"/>
      <c r="X1" s="8"/>
      <c r="Y1" s="8"/>
      <c r="Z1" s="8"/>
      <c r="AA1" s="8"/>
      <c r="AB1" s="8"/>
    </row>
    <row r="2" spans="1:28" ht="18.899999999999999" customHeight="1" x14ac:dyDescent="0.45">
      <c r="A2" s="170"/>
      <c r="B2" s="171"/>
      <c r="C2" s="268"/>
      <c r="D2" s="268"/>
      <c r="E2" s="268"/>
      <c r="F2" s="268"/>
      <c r="G2" s="268"/>
      <c r="H2" s="268"/>
      <c r="I2" s="268"/>
      <c r="J2" s="268"/>
      <c r="K2" s="143" t="s">
        <v>310</v>
      </c>
      <c r="L2" s="144"/>
      <c r="M2" s="145"/>
      <c r="N2" s="8"/>
      <c r="O2" s="8"/>
      <c r="P2" s="8"/>
      <c r="Q2" s="8"/>
      <c r="R2" s="8"/>
      <c r="S2" s="8"/>
      <c r="T2" s="8"/>
      <c r="U2" s="8"/>
      <c r="V2" s="8"/>
      <c r="W2" s="8"/>
      <c r="X2" s="8"/>
      <c r="Y2" s="8"/>
      <c r="Z2" s="8"/>
      <c r="AA2" s="8"/>
      <c r="AB2" s="8"/>
    </row>
    <row r="3" spans="1:28" ht="18.899999999999999" customHeight="1" x14ac:dyDescent="0.45">
      <c r="A3" s="170"/>
      <c r="B3" s="171"/>
      <c r="C3" s="268"/>
      <c r="D3" s="268"/>
      <c r="E3" s="268"/>
      <c r="F3" s="268"/>
      <c r="G3" s="268"/>
      <c r="H3" s="268"/>
      <c r="I3" s="268"/>
      <c r="J3" s="268"/>
      <c r="K3" s="143" t="s">
        <v>311</v>
      </c>
      <c r="L3" s="144"/>
      <c r="M3" s="145"/>
      <c r="N3" s="8"/>
      <c r="O3" s="8"/>
      <c r="P3" s="8"/>
      <c r="Q3" s="8"/>
      <c r="R3" s="8"/>
      <c r="S3" s="8"/>
      <c r="T3" s="8"/>
      <c r="U3" s="8"/>
      <c r="V3" s="8"/>
      <c r="W3" s="8"/>
      <c r="X3" s="8"/>
      <c r="Y3" s="8"/>
      <c r="Z3" s="8"/>
      <c r="AA3" s="8"/>
      <c r="AB3" s="8"/>
    </row>
    <row r="4" spans="1:28" ht="18.899999999999999" customHeight="1" x14ac:dyDescent="0.45">
      <c r="A4" s="172"/>
      <c r="B4" s="173"/>
      <c r="C4" s="268"/>
      <c r="D4" s="268"/>
      <c r="E4" s="268"/>
      <c r="F4" s="268"/>
      <c r="G4" s="268"/>
      <c r="H4" s="268"/>
      <c r="I4" s="268"/>
      <c r="J4" s="268"/>
      <c r="K4" s="269" t="s">
        <v>362</v>
      </c>
      <c r="L4" s="270"/>
      <c r="M4" s="271"/>
      <c r="N4" s="8"/>
      <c r="O4" s="8"/>
      <c r="P4" s="8"/>
      <c r="Q4" s="8"/>
      <c r="R4" s="8"/>
      <c r="S4" s="8"/>
      <c r="T4" s="8"/>
      <c r="U4" s="8"/>
      <c r="V4" s="8"/>
      <c r="W4" s="8"/>
      <c r="X4" s="8"/>
      <c r="Y4" s="8"/>
      <c r="Z4" s="8"/>
      <c r="AA4" s="8"/>
      <c r="AB4" s="8"/>
    </row>
    <row r="5" spans="1:28" ht="13.8" x14ac:dyDescent="0.45">
      <c r="A5" s="10"/>
      <c r="B5" s="11"/>
      <c r="C5" s="10"/>
      <c r="D5" s="8"/>
      <c r="E5" s="8"/>
      <c r="F5" s="8"/>
      <c r="G5" s="8"/>
      <c r="H5" s="8"/>
      <c r="I5" s="8"/>
      <c r="J5" s="8"/>
      <c r="K5" s="8"/>
      <c r="L5" s="8"/>
      <c r="M5" s="8"/>
      <c r="N5" s="8"/>
      <c r="O5" s="8"/>
      <c r="P5" s="8"/>
      <c r="Q5" s="8"/>
      <c r="R5" s="8"/>
      <c r="S5" s="8"/>
      <c r="T5" s="8"/>
      <c r="U5" s="8"/>
      <c r="V5" s="8"/>
      <c r="W5" s="8"/>
      <c r="X5" s="8"/>
      <c r="Y5" s="8"/>
      <c r="Z5" s="8"/>
      <c r="AA5" s="8"/>
      <c r="AB5" s="8"/>
    </row>
    <row r="6" spans="1:28" ht="24.45" customHeight="1" x14ac:dyDescent="0.45">
      <c r="A6" s="140" t="s">
        <v>88</v>
      </c>
      <c r="B6" s="140"/>
      <c r="C6" s="140"/>
      <c r="D6" s="257"/>
      <c r="E6" s="258" t="s">
        <v>306</v>
      </c>
      <c r="F6" s="258"/>
      <c r="G6" s="258"/>
      <c r="H6" s="258" t="s">
        <v>307</v>
      </c>
      <c r="I6" s="258"/>
      <c r="J6" s="258"/>
      <c r="K6" s="258" t="s">
        <v>308</v>
      </c>
      <c r="L6" s="258"/>
      <c r="M6" s="258"/>
      <c r="N6" s="8"/>
      <c r="O6" s="8"/>
      <c r="P6" s="8"/>
      <c r="Q6" s="8"/>
      <c r="R6" s="8"/>
      <c r="S6" s="8"/>
      <c r="T6" s="8"/>
      <c r="U6" s="8"/>
      <c r="V6" s="8"/>
      <c r="W6" s="8"/>
      <c r="X6" s="8"/>
      <c r="Y6" s="8"/>
      <c r="Z6" s="8"/>
      <c r="AA6" s="8"/>
      <c r="AB6" s="8"/>
    </row>
    <row r="7" spans="1:28" ht="22.5" customHeight="1" x14ac:dyDescent="0.45">
      <c r="A7" s="259" t="s">
        <v>74</v>
      </c>
      <c r="B7" s="149" t="s">
        <v>28</v>
      </c>
      <c r="C7" s="140" t="s">
        <v>1</v>
      </c>
      <c r="D7" s="260" t="s">
        <v>73</v>
      </c>
      <c r="E7" s="272" t="s">
        <v>247</v>
      </c>
      <c r="F7" s="263" t="s">
        <v>285</v>
      </c>
      <c r="G7" s="273" t="s">
        <v>248</v>
      </c>
      <c r="H7" s="272" t="s">
        <v>247</v>
      </c>
      <c r="I7" s="263" t="s">
        <v>285</v>
      </c>
      <c r="J7" s="273" t="s">
        <v>248</v>
      </c>
      <c r="K7" s="272" t="s">
        <v>247</v>
      </c>
      <c r="L7" s="263" t="s">
        <v>285</v>
      </c>
      <c r="M7" s="273" t="s">
        <v>248</v>
      </c>
      <c r="N7" s="8"/>
      <c r="O7" s="8"/>
      <c r="P7" s="8"/>
      <c r="Q7" s="8"/>
      <c r="R7" s="8"/>
      <c r="S7" s="8"/>
      <c r="T7" s="8"/>
      <c r="U7" s="8"/>
      <c r="V7" s="8"/>
      <c r="W7" s="8"/>
      <c r="X7" s="8"/>
      <c r="Y7" s="8"/>
      <c r="Z7" s="8"/>
      <c r="AA7" s="8"/>
      <c r="AB7" s="8"/>
    </row>
    <row r="8" spans="1:28" ht="22.5" customHeight="1" x14ac:dyDescent="0.45">
      <c r="A8" s="259"/>
      <c r="B8" s="149"/>
      <c r="C8" s="140"/>
      <c r="D8" s="260"/>
      <c r="E8" s="272"/>
      <c r="F8" s="264"/>
      <c r="G8" s="273"/>
      <c r="H8" s="272"/>
      <c r="I8" s="264"/>
      <c r="J8" s="273"/>
      <c r="K8" s="272"/>
      <c r="L8" s="264"/>
      <c r="M8" s="273"/>
      <c r="N8" s="12"/>
      <c r="O8" s="12"/>
      <c r="P8" s="12"/>
      <c r="Q8" s="12"/>
      <c r="R8" s="12"/>
      <c r="S8" s="12"/>
      <c r="T8" s="12"/>
      <c r="U8" s="12"/>
      <c r="V8" s="12"/>
      <c r="W8" s="12"/>
      <c r="X8" s="12"/>
      <c r="Y8" s="12"/>
      <c r="Z8" s="12"/>
      <c r="AA8" s="12"/>
      <c r="AB8" s="12"/>
    </row>
    <row r="9" spans="1:28" ht="35.1" customHeight="1" x14ac:dyDescent="0.45">
      <c r="A9" s="142">
        <v>1</v>
      </c>
      <c r="B9" s="188" t="str">
        <f>IF('8. Seguimiento Cuatrimestral'!B9:B11="","",'8. Seguimiento Cuatrimestral'!B9:B11)</f>
        <v>Conocimiento del Riesgo y Efectos del Cambio Climático</v>
      </c>
      <c r="C9" s="188" t="str">
        <f>IF('8. Seguimiento Cuatrimestral'!C9:C11="","",'8. Seguimiento Cuatrimestral'!C9:C11)</f>
        <v>Área de Asistencia Técnica - Posibilidad de Afectación Reputacional por incumplimiento en los términos legales de entrega de las respuestas a las solicitudes recibidas, lo que podría generar investigaciones disciplinarias. Debido a que la demanda de solicitudes puede exceder la capacidad de respuesta del grupo de Asistencia Técnica.</v>
      </c>
      <c r="D9" s="188" t="str">
        <f>IF('8. Seguimiento Cuatrimestral'!D9:D11="","",'8. Seguimiento Cuatrimestral'!D9:D11)</f>
        <v>Gestión</v>
      </c>
      <c r="E9" s="261">
        <f>'8. Seguimiento Cuatrimestral'!G9:G11</f>
        <v>0</v>
      </c>
      <c r="F9" s="261">
        <f>'8. Seguimiento Cuatrimestral'!K9:K11</f>
        <v>0</v>
      </c>
      <c r="G9" s="261">
        <f>'8. Seguimiento Cuatrimestral'!M9:M11</f>
        <v>0</v>
      </c>
      <c r="H9" s="261">
        <f>'8. Seguimiento Cuatrimestral'!P9:P11</f>
        <v>0</v>
      </c>
      <c r="I9" s="261">
        <f>'8. Seguimiento Cuatrimestral'!T9:T11</f>
        <v>0</v>
      </c>
      <c r="J9" s="261">
        <f>'8. Seguimiento Cuatrimestral'!V9:V11</f>
        <v>0</v>
      </c>
      <c r="K9" s="261">
        <f>'8. Seguimiento Cuatrimestral'!Y9:Y11</f>
        <v>0</v>
      </c>
      <c r="L9" s="261">
        <f>'8. Seguimiento Cuatrimestral'!AC9:AC11</f>
        <v>0</v>
      </c>
      <c r="M9" s="261">
        <f>'8. Seguimiento Cuatrimestral'!AE9:AE11</f>
        <v>0</v>
      </c>
      <c r="N9" s="13"/>
      <c r="O9" s="13"/>
      <c r="P9" s="13"/>
      <c r="Q9" s="13"/>
      <c r="R9" s="13"/>
      <c r="S9" s="13"/>
      <c r="T9" s="13"/>
      <c r="U9" s="13"/>
      <c r="V9" s="13"/>
      <c r="W9" s="13"/>
      <c r="X9" s="13"/>
      <c r="Y9" s="13"/>
      <c r="Z9" s="13"/>
      <c r="AA9" s="13"/>
      <c r="AB9" s="13"/>
    </row>
    <row r="10" spans="1:28" ht="35.1" customHeight="1" x14ac:dyDescent="0.45">
      <c r="A10" s="142"/>
      <c r="B10" s="188"/>
      <c r="C10" s="188"/>
      <c r="D10" s="188"/>
      <c r="E10" s="262"/>
      <c r="F10" s="262"/>
      <c r="G10" s="262"/>
      <c r="H10" s="262"/>
      <c r="I10" s="262"/>
      <c r="J10" s="262"/>
      <c r="K10" s="262"/>
      <c r="L10" s="262"/>
      <c r="M10" s="262"/>
      <c r="N10" s="8"/>
      <c r="O10" s="8"/>
      <c r="P10" s="8"/>
      <c r="Q10" s="8"/>
      <c r="R10" s="8"/>
      <c r="S10" s="8"/>
      <c r="T10" s="8"/>
      <c r="U10" s="8"/>
      <c r="V10" s="8"/>
      <c r="W10" s="8"/>
      <c r="X10" s="8"/>
      <c r="Y10" s="8"/>
      <c r="Z10" s="8"/>
      <c r="AA10" s="8"/>
      <c r="AB10" s="8"/>
    </row>
    <row r="11" spans="1:28" ht="35.1" customHeight="1" x14ac:dyDescent="0.45">
      <c r="A11" s="142"/>
      <c r="B11" s="188"/>
      <c r="C11" s="188"/>
      <c r="D11" s="188"/>
      <c r="E11" s="262"/>
      <c r="F11" s="262"/>
      <c r="G11" s="262"/>
      <c r="H11" s="262"/>
      <c r="I11" s="262"/>
      <c r="J11" s="262"/>
      <c r="K11" s="262"/>
      <c r="L11" s="262"/>
      <c r="M11" s="262"/>
      <c r="N11" s="8"/>
      <c r="O11" s="8"/>
      <c r="P11" s="8"/>
      <c r="Q11" s="8"/>
      <c r="R11" s="8"/>
      <c r="S11" s="8"/>
      <c r="T11" s="8"/>
      <c r="U11" s="8"/>
      <c r="V11" s="8"/>
      <c r="W11" s="8"/>
      <c r="X11" s="8"/>
      <c r="Y11" s="8"/>
      <c r="Z11" s="8"/>
      <c r="AA11" s="8"/>
      <c r="AB11" s="8"/>
    </row>
    <row r="12" spans="1:28" ht="35.1" customHeight="1" x14ac:dyDescent="0.45">
      <c r="A12" s="142">
        <v>2</v>
      </c>
      <c r="B12" s="188" t="str">
        <f>IF('8. Seguimiento Cuatrimestral'!B12:B14="","",'8. Seguimiento Cuatrimestral'!B12:B14)</f>
        <v>Conocimiento del Riesgo y Efectos del Cambio Climático</v>
      </c>
      <c r="C12" s="188" t="str">
        <f>IF('8. Seguimiento Cuatrimestral'!C12:C14="","",'8. Seguimiento Cuatrimestral'!C12:C14)</f>
        <v>Área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v>
      </c>
      <c r="D12" s="188" t="str">
        <f>IF('8. Seguimiento Cuatrimestral'!D12:D14="","",'8. Seguimiento Cuatrimestral'!D12:D14)</f>
        <v>Gestión</v>
      </c>
      <c r="E12" s="265">
        <f>'8. Seguimiento Cuatrimestral'!G12:G14</f>
        <v>0</v>
      </c>
      <c r="F12" s="261">
        <f>'8. Seguimiento Cuatrimestral'!K12:K14</f>
        <v>0</v>
      </c>
      <c r="G12" s="261">
        <f>'8. Seguimiento Cuatrimestral'!M12:M14</f>
        <v>0</v>
      </c>
      <c r="H12" s="261">
        <f>'8. Seguimiento Cuatrimestral'!P12:P14</f>
        <v>0</v>
      </c>
      <c r="I12" s="261">
        <f>'8. Seguimiento Cuatrimestral'!T12:T14</f>
        <v>0</v>
      </c>
      <c r="J12" s="261">
        <f>'8. Seguimiento Cuatrimestral'!V12:V14</f>
        <v>0</v>
      </c>
      <c r="K12" s="261">
        <f>'8. Seguimiento Cuatrimestral'!Y12:Y14</f>
        <v>0</v>
      </c>
      <c r="L12" s="261">
        <f>'8. Seguimiento Cuatrimestral'!AC12:AC14</f>
        <v>0</v>
      </c>
      <c r="M12" s="261">
        <f>'8. Seguimiento Cuatrimestral'!AE12:AE14</f>
        <v>0</v>
      </c>
      <c r="N12" s="8"/>
      <c r="O12" s="8"/>
      <c r="P12" s="8"/>
      <c r="Q12" s="8"/>
      <c r="R12" s="8"/>
      <c r="S12" s="8"/>
      <c r="T12" s="8"/>
      <c r="U12" s="8"/>
      <c r="V12" s="8"/>
      <c r="W12" s="8"/>
      <c r="X12" s="8"/>
      <c r="Y12" s="8"/>
      <c r="Z12" s="8"/>
      <c r="AA12" s="8"/>
      <c r="AB12" s="8"/>
    </row>
    <row r="13" spans="1:28" ht="35.1" customHeight="1" x14ac:dyDescent="0.45">
      <c r="A13" s="142"/>
      <c r="B13" s="188"/>
      <c r="C13" s="188"/>
      <c r="D13" s="188"/>
      <c r="E13" s="266"/>
      <c r="F13" s="262"/>
      <c r="G13" s="262"/>
      <c r="H13" s="262"/>
      <c r="I13" s="262"/>
      <c r="J13" s="262"/>
      <c r="K13" s="262"/>
      <c r="L13" s="262"/>
      <c r="M13" s="262"/>
      <c r="N13" s="8"/>
      <c r="O13" s="8"/>
      <c r="P13" s="8"/>
      <c r="Q13" s="8"/>
      <c r="R13" s="8"/>
      <c r="S13" s="8"/>
      <c r="T13" s="8"/>
      <c r="U13" s="8"/>
      <c r="V13" s="8"/>
      <c r="W13" s="8"/>
      <c r="X13" s="8"/>
      <c r="Y13" s="8"/>
      <c r="Z13" s="8"/>
      <c r="AA13" s="8"/>
      <c r="AB13" s="8"/>
    </row>
    <row r="14" spans="1:28" ht="35.1" customHeight="1" x14ac:dyDescent="0.45">
      <c r="A14" s="142"/>
      <c r="B14" s="188"/>
      <c r="C14" s="188"/>
      <c r="D14" s="188"/>
      <c r="E14" s="261"/>
      <c r="F14" s="262"/>
      <c r="G14" s="262"/>
      <c r="H14" s="262"/>
      <c r="I14" s="262"/>
      <c r="J14" s="262"/>
      <c r="K14" s="262"/>
      <c r="L14" s="262"/>
      <c r="M14" s="262"/>
      <c r="N14" s="8"/>
      <c r="O14" s="8"/>
      <c r="P14" s="8"/>
      <c r="Q14" s="8"/>
      <c r="R14" s="8"/>
      <c r="S14" s="8"/>
      <c r="T14" s="8"/>
      <c r="U14" s="8"/>
      <c r="V14" s="8"/>
      <c r="W14" s="8"/>
      <c r="X14" s="8"/>
      <c r="Y14" s="8"/>
      <c r="Z14" s="8"/>
      <c r="AA14" s="8"/>
      <c r="AB14" s="8"/>
    </row>
    <row r="15" spans="1:28" ht="35.1" customHeight="1" x14ac:dyDescent="0.45">
      <c r="A15" s="142">
        <v>3</v>
      </c>
      <c r="B15" s="188" t="str">
        <f>IF('8. Seguimiento Cuatrimestral'!B15:B17="","",'8. Seguimiento Cuatrimestral'!B15:B17)</f>
        <v>Conocimiento del Riesgo y Efectos del Cambio Climático</v>
      </c>
      <c r="C15" s="188" t="str">
        <f>IF('8. Seguimiento Cuatrimestral'!C15:C17="","",'8. Seguimiento Cuatrimestral'!C15:C17)</f>
        <v xml:space="preserve">Área  de Conceptos para la Planificación Territorial - Posibilidad de Afectación Reputacional por incumplimiento en los términos legales de entrega de los conceptos técnicos para legalización, regularización y/o planes parciales. </v>
      </c>
      <c r="D15" s="188" t="str">
        <f>IF('8. Seguimiento Cuatrimestral'!D15:D17="","",'8. Seguimiento Cuatrimestral'!D15:D17)</f>
        <v>Gestión</v>
      </c>
      <c r="E15" s="265">
        <f>'8. Seguimiento Cuatrimestral'!G15:G17</f>
        <v>0</v>
      </c>
      <c r="F15" s="261">
        <f>'8. Seguimiento Cuatrimestral'!K15:K17</f>
        <v>0</v>
      </c>
      <c r="G15" s="261">
        <f>'8. Seguimiento Cuatrimestral'!M15:M17</f>
        <v>0</v>
      </c>
      <c r="H15" s="261">
        <f>'8. Seguimiento Cuatrimestral'!P15:P17</f>
        <v>0</v>
      </c>
      <c r="I15" s="261">
        <f>'8. Seguimiento Cuatrimestral'!T15:T17</f>
        <v>0</v>
      </c>
      <c r="J15" s="261">
        <f>'8. Seguimiento Cuatrimestral'!V15:V17</f>
        <v>0</v>
      </c>
      <c r="K15" s="261">
        <f>'8. Seguimiento Cuatrimestral'!Y15:Y17</f>
        <v>0</v>
      </c>
      <c r="L15" s="261">
        <f>'8. Seguimiento Cuatrimestral'!AC15:AC17</f>
        <v>0</v>
      </c>
      <c r="M15" s="261">
        <f>'8. Seguimiento Cuatrimestral'!AE15:AE17</f>
        <v>0</v>
      </c>
      <c r="N15" s="8"/>
      <c r="O15" s="8"/>
      <c r="P15" s="8"/>
      <c r="Q15" s="8"/>
      <c r="R15" s="8"/>
      <c r="S15" s="8"/>
      <c r="T15" s="8"/>
      <c r="U15" s="8"/>
      <c r="V15" s="8"/>
      <c r="W15" s="8"/>
      <c r="X15" s="8"/>
      <c r="Y15" s="8"/>
      <c r="Z15" s="8"/>
      <c r="AA15" s="8"/>
      <c r="AB15" s="8"/>
    </row>
    <row r="16" spans="1:28" ht="35.1" customHeight="1" x14ac:dyDescent="0.45">
      <c r="A16" s="142"/>
      <c r="B16" s="188"/>
      <c r="C16" s="188"/>
      <c r="D16" s="188"/>
      <c r="E16" s="266"/>
      <c r="F16" s="262"/>
      <c r="G16" s="262"/>
      <c r="H16" s="262"/>
      <c r="I16" s="262"/>
      <c r="J16" s="262"/>
      <c r="K16" s="262"/>
      <c r="L16" s="262"/>
      <c r="M16" s="262"/>
      <c r="N16" s="8"/>
      <c r="O16" s="8"/>
      <c r="P16" s="8"/>
      <c r="Q16" s="8"/>
      <c r="R16" s="8"/>
      <c r="S16" s="8"/>
      <c r="T16" s="8"/>
      <c r="U16" s="8"/>
      <c r="V16" s="8"/>
      <c r="W16" s="8"/>
      <c r="X16" s="8"/>
      <c r="Y16" s="8"/>
      <c r="Z16" s="8"/>
      <c r="AA16" s="8"/>
      <c r="AB16" s="8"/>
    </row>
    <row r="17" spans="1:28" ht="35.1" customHeight="1" x14ac:dyDescent="0.45">
      <c r="A17" s="142"/>
      <c r="B17" s="188"/>
      <c r="C17" s="188"/>
      <c r="D17" s="188"/>
      <c r="E17" s="261"/>
      <c r="F17" s="262"/>
      <c r="G17" s="262"/>
      <c r="H17" s="262"/>
      <c r="I17" s="262"/>
      <c r="J17" s="262"/>
      <c r="K17" s="262"/>
      <c r="L17" s="262"/>
      <c r="M17" s="262"/>
      <c r="N17" s="8"/>
      <c r="O17" s="8"/>
      <c r="P17" s="8"/>
      <c r="Q17" s="8"/>
      <c r="R17" s="8"/>
      <c r="S17" s="8"/>
      <c r="T17" s="8"/>
      <c r="U17" s="8"/>
      <c r="V17" s="8"/>
      <c r="W17" s="8"/>
      <c r="X17" s="8"/>
      <c r="Y17" s="8"/>
      <c r="Z17" s="8"/>
      <c r="AA17" s="8"/>
      <c r="AB17" s="8"/>
    </row>
    <row r="18" spans="1:28" ht="35.1" customHeight="1" x14ac:dyDescent="0.45">
      <c r="A18" s="142">
        <v>4</v>
      </c>
      <c r="B18" s="188" t="str">
        <f>IF('8. Seguimiento Cuatrimestral'!B18:B20="","",'8. Seguimiento Cuatrimestral'!B18:B20)</f>
        <v>Conocimiento del Riesgo y Efectos del Cambio Climático</v>
      </c>
      <c r="C18" s="188" t="str">
        <f>IF('8. Seguimiento Cuatrimestral'!C18:C20="","",'8. Seguimiento Cuatrimestral'!C18:C20)</f>
        <v>Área  de Conceptos para la Planificación territorial - Posibilidad de Afectación Reputacional por favorecer la salida rápida o favorable de un concepto técnico de licencias urbanísticas a cambio de que uno o varios de los servidores públicos del proceso reciban de parte de los interesados, dádivas o presiones.</v>
      </c>
      <c r="D18" s="188" t="str">
        <f>IF('8. Seguimiento Cuatrimestral'!D18:D20="","",'8. Seguimiento Cuatrimestral'!D18:D20)</f>
        <v>Corrupción</v>
      </c>
      <c r="E18" s="265">
        <f>'8. Seguimiento Cuatrimestral'!G18:G20</f>
        <v>0</v>
      </c>
      <c r="F18" s="261">
        <f>'8. Seguimiento Cuatrimestral'!K18:K20</f>
        <v>0</v>
      </c>
      <c r="G18" s="261">
        <f>'8. Seguimiento Cuatrimestral'!M18:M20</f>
        <v>0</v>
      </c>
      <c r="H18" s="261">
        <f>'8. Seguimiento Cuatrimestral'!P18:P20</f>
        <v>0</v>
      </c>
      <c r="I18" s="261">
        <f>'8. Seguimiento Cuatrimestral'!T18:T20</f>
        <v>0</v>
      </c>
      <c r="J18" s="261">
        <f>'8. Seguimiento Cuatrimestral'!V18:V20</f>
        <v>0</v>
      </c>
      <c r="K18" s="261">
        <f>'8. Seguimiento Cuatrimestral'!Y18:Y20</f>
        <v>0</v>
      </c>
      <c r="L18" s="261">
        <f>'8. Seguimiento Cuatrimestral'!AC18:AC20</f>
        <v>0</v>
      </c>
      <c r="M18" s="261">
        <f>'8. Seguimiento Cuatrimestral'!AE18:AE20</f>
        <v>0</v>
      </c>
      <c r="N18" s="8"/>
      <c r="O18" s="8"/>
      <c r="P18" s="8"/>
      <c r="Q18" s="8"/>
      <c r="R18" s="8"/>
      <c r="S18" s="8"/>
      <c r="T18" s="8"/>
      <c r="U18" s="8"/>
      <c r="V18" s="8"/>
      <c r="W18" s="8"/>
      <c r="X18" s="8"/>
      <c r="Y18" s="8"/>
      <c r="Z18" s="8"/>
      <c r="AA18" s="8"/>
      <c r="AB18" s="8"/>
    </row>
    <row r="19" spans="1:28" ht="35.1" customHeight="1" x14ac:dyDescent="0.45">
      <c r="A19" s="142"/>
      <c r="B19" s="188"/>
      <c r="C19" s="188"/>
      <c r="D19" s="188"/>
      <c r="E19" s="266"/>
      <c r="F19" s="262"/>
      <c r="G19" s="262"/>
      <c r="H19" s="262"/>
      <c r="I19" s="262"/>
      <c r="J19" s="262"/>
      <c r="K19" s="262"/>
      <c r="L19" s="262"/>
      <c r="M19" s="262"/>
      <c r="N19" s="8"/>
      <c r="O19" s="8"/>
      <c r="P19" s="8"/>
      <c r="Q19" s="8"/>
      <c r="R19" s="8"/>
      <c r="S19" s="8"/>
      <c r="T19" s="8"/>
      <c r="U19" s="8"/>
      <c r="V19" s="8"/>
      <c r="W19" s="8"/>
      <c r="X19" s="8"/>
      <c r="Y19" s="8"/>
      <c r="Z19" s="8"/>
      <c r="AA19" s="8"/>
      <c r="AB19" s="8"/>
    </row>
    <row r="20" spans="1:28" ht="35.1" customHeight="1" x14ac:dyDescent="0.45">
      <c r="A20" s="142"/>
      <c r="B20" s="188"/>
      <c r="C20" s="188"/>
      <c r="D20" s="188"/>
      <c r="E20" s="261"/>
      <c r="F20" s="262"/>
      <c r="G20" s="262"/>
      <c r="H20" s="262"/>
      <c r="I20" s="262"/>
      <c r="J20" s="262"/>
      <c r="K20" s="262"/>
      <c r="L20" s="262"/>
      <c r="M20" s="262"/>
      <c r="N20" s="8"/>
      <c r="O20" s="8"/>
      <c r="P20" s="8"/>
      <c r="Q20" s="8"/>
      <c r="R20" s="8"/>
      <c r="S20" s="8"/>
      <c r="T20" s="8"/>
      <c r="U20" s="8"/>
      <c r="V20" s="8"/>
      <c r="W20" s="8"/>
      <c r="X20" s="8"/>
      <c r="Y20" s="8"/>
      <c r="Z20" s="8"/>
      <c r="AA20" s="8"/>
      <c r="AB20" s="8"/>
    </row>
    <row r="21" spans="1:28" ht="35.1" customHeight="1" x14ac:dyDescent="0.45">
      <c r="A21" s="142">
        <v>5</v>
      </c>
      <c r="B21" s="188" t="str">
        <f>IF('8. Seguimiento Cuatrimestral'!B21:B23="","",'8. Seguimiento Cuatrimestral'!B21:B23)</f>
        <v>Conocimiento del Riesgo y Efectos del Cambio Climático</v>
      </c>
      <c r="C21" s="188" t="str">
        <f>IF('8. Seguimiento Cuatrimestral'!C21:C23="","",'8. Seguimiento Cuatrimestral'!C21:C23)</f>
        <v xml:space="preserve">Área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188" t="str">
        <f>IF('8. Seguimiento Cuatrimestral'!D21:D23="","",'8. Seguimiento Cuatrimestral'!D21:D23)</f>
        <v>Gestión</v>
      </c>
      <c r="E21" s="265">
        <f>'8. Seguimiento Cuatrimestral'!G21:G23</f>
        <v>0</v>
      </c>
      <c r="F21" s="261">
        <f>'8. Seguimiento Cuatrimestral'!K21:K23</f>
        <v>0</v>
      </c>
      <c r="G21" s="261">
        <f>'8. Seguimiento Cuatrimestral'!M21:M23</f>
        <v>0</v>
      </c>
      <c r="H21" s="261">
        <f>'8. Seguimiento Cuatrimestral'!P21:P23</f>
        <v>0</v>
      </c>
      <c r="I21" s="261">
        <f>'8. Seguimiento Cuatrimestral'!T21:T23</f>
        <v>0</v>
      </c>
      <c r="J21" s="261">
        <f>'8. Seguimiento Cuatrimestral'!V21:V23</f>
        <v>0</v>
      </c>
      <c r="K21" s="261">
        <f>'8. Seguimiento Cuatrimestral'!Y21:Y23</f>
        <v>0</v>
      </c>
      <c r="L21" s="261">
        <f>'8. Seguimiento Cuatrimestral'!AC21:AC23</f>
        <v>0</v>
      </c>
      <c r="M21" s="261">
        <f>'8. Seguimiento Cuatrimestral'!AE21:AE23</f>
        <v>0</v>
      </c>
      <c r="N21" s="8"/>
      <c r="O21" s="8"/>
      <c r="P21" s="8"/>
      <c r="Q21" s="8"/>
      <c r="R21" s="8"/>
      <c r="S21" s="8"/>
      <c r="T21" s="8"/>
      <c r="U21" s="8"/>
      <c r="V21" s="8"/>
      <c r="W21" s="8"/>
      <c r="X21" s="8"/>
      <c r="Y21" s="8"/>
      <c r="Z21" s="8"/>
      <c r="AA21" s="8"/>
      <c r="AB21" s="8"/>
    </row>
    <row r="22" spans="1:28" ht="35.1" customHeight="1" x14ac:dyDescent="0.45">
      <c r="A22" s="142"/>
      <c r="B22" s="188"/>
      <c r="C22" s="188"/>
      <c r="D22" s="188"/>
      <c r="E22" s="266"/>
      <c r="F22" s="262"/>
      <c r="G22" s="262"/>
      <c r="H22" s="262"/>
      <c r="I22" s="262"/>
      <c r="J22" s="262"/>
      <c r="K22" s="262"/>
      <c r="L22" s="262"/>
      <c r="M22" s="262"/>
      <c r="N22" s="8"/>
      <c r="O22" s="8"/>
      <c r="P22" s="8"/>
      <c r="Q22" s="8"/>
      <c r="R22" s="8"/>
      <c r="S22" s="8"/>
      <c r="T22" s="8"/>
      <c r="U22" s="8"/>
      <c r="V22" s="8"/>
      <c r="W22" s="8"/>
      <c r="X22" s="8"/>
      <c r="Y22" s="8"/>
      <c r="Z22" s="8"/>
      <c r="AA22" s="8"/>
      <c r="AB22" s="8"/>
    </row>
    <row r="23" spans="1:28" ht="35.1" customHeight="1" x14ac:dyDescent="0.45">
      <c r="A23" s="142"/>
      <c r="B23" s="188"/>
      <c r="C23" s="188"/>
      <c r="D23" s="188"/>
      <c r="E23" s="261"/>
      <c r="F23" s="262"/>
      <c r="G23" s="262"/>
      <c r="H23" s="262"/>
      <c r="I23" s="262"/>
      <c r="J23" s="262"/>
      <c r="K23" s="262"/>
      <c r="L23" s="262"/>
      <c r="M23" s="262"/>
      <c r="N23" s="8"/>
      <c r="O23" s="8"/>
      <c r="P23" s="8"/>
      <c r="Q23" s="8"/>
      <c r="R23" s="8"/>
      <c r="S23" s="8"/>
      <c r="T23" s="8"/>
      <c r="U23" s="8"/>
      <c r="V23" s="8"/>
      <c r="W23" s="8"/>
      <c r="X23" s="8"/>
      <c r="Y23" s="8"/>
      <c r="Z23" s="8"/>
      <c r="AA23" s="8"/>
      <c r="AB23" s="8"/>
    </row>
    <row r="24" spans="1:28" ht="35.1" customHeight="1" x14ac:dyDescent="0.45">
      <c r="A24" s="142">
        <v>6</v>
      </c>
      <c r="B24" s="188" t="str">
        <f>IF('8. Seguimiento Cuatrimestral'!B24:B26="","",'8. Seguimiento Cuatrimestral'!B24:B26)</f>
        <v>Conocimiento del Riesgo y Efectos del Cambio Climático</v>
      </c>
      <c r="C24" s="188" t="str">
        <f>IF('8. Seguimiento Cuatrimestral'!C24:C26="","",'8. Seguimiento Cuatrimestral'!C24:C26)</f>
        <v xml:space="preserve">Posibilidad de afectación reputacional porque la información de los escenarios de riesgos que se encuentra publicada este desactualizada, sin soportes técnicos o sin incluir cambios normativos; por lo tanto que la comunidad consulte información imprecisa  o que la información misional esté desactualizada. </v>
      </c>
      <c r="D24" s="188" t="str">
        <f>IF('8. Seguimiento Cuatrimestral'!D24:D26="","",'8. Seguimiento Cuatrimestral'!D24:D26)</f>
        <v>Gestión</v>
      </c>
      <c r="E24" s="265">
        <f>'8. Seguimiento Cuatrimestral'!G24:G26</f>
        <v>0</v>
      </c>
      <c r="F24" s="261">
        <f>'8. Seguimiento Cuatrimestral'!K24:K26</f>
        <v>0</v>
      </c>
      <c r="G24" s="261">
        <f>'8. Seguimiento Cuatrimestral'!M24:M26</f>
        <v>0</v>
      </c>
      <c r="H24" s="261">
        <f>'8. Seguimiento Cuatrimestral'!P24:P26</f>
        <v>0</v>
      </c>
      <c r="I24" s="261">
        <f>'8. Seguimiento Cuatrimestral'!T24:T26</f>
        <v>0</v>
      </c>
      <c r="J24" s="261">
        <f>'8. Seguimiento Cuatrimestral'!V24:V26</f>
        <v>0</v>
      </c>
      <c r="K24" s="261">
        <f>'8. Seguimiento Cuatrimestral'!Y24:Y26</f>
        <v>0</v>
      </c>
      <c r="L24" s="261">
        <f>'8. Seguimiento Cuatrimestral'!AC24:AC26</f>
        <v>0</v>
      </c>
      <c r="M24" s="261">
        <f>'8. Seguimiento Cuatrimestral'!AE24:AE26</f>
        <v>0</v>
      </c>
      <c r="N24" s="8"/>
      <c r="O24" s="8"/>
      <c r="P24" s="8"/>
      <c r="Q24" s="8"/>
      <c r="R24" s="8"/>
      <c r="S24" s="8"/>
      <c r="T24" s="8"/>
      <c r="U24" s="8"/>
      <c r="V24" s="8"/>
      <c r="W24" s="8"/>
      <c r="X24" s="8"/>
      <c r="Y24" s="8"/>
      <c r="Z24" s="8"/>
      <c r="AA24" s="8"/>
      <c r="AB24" s="8"/>
    </row>
    <row r="25" spans="1:28" ht="35.1" customHeight="1" x14ac:dyDescent="0.45">
      <c r="A25" s="142"/>
      <c r="B25" s="188"/>
      <c r="C25" s="188"/>
      <c r="D25" s="188"/>
      <c r="E25" s="266"/>
      <c r="F25" s="262"/>
      <c r="G25" s="262"/>
      <c r="H25" s="262"/>
      <c r="I25" s="262"/>
      <c r="J25" s="262"/>
      <c r="K25" s="262"/>
      <c r="L25" s="262"/>
      <c r="M25" s="262"/>
      <c r="N25" s="8"/>
      <c r="O25" s="8"/>
      <c r="P25" s="8"/>
      <c r="Q25" s="8"/>
      <c r="R25" s="8"/>
      <c r="S25" s="8"/>
      <c r="T25" s="8"/>
      <c r="U25" s="8"/>
      <c r="V25" s="8"/>
      <c r="W25" s="8"/>
      <c r="X25" s="8"/>
      <c r="Y25" s="8"/>
      <c r="Z25" s="8"/>
      <c r="AA25" s="8"/>
      <c r="AB25" s="8"/>
    </row>
    <row r="26" spans="1:28" ht="35.1" customHeight="1" x14ac:dyDescent="0.45">
      <c r="A26" s="142"/>
      <c r="B26" s="188"/>
      <c r="C26" s="188"/>
      <c r="D26" s="188"/>
      <c r="E26" s="261"/>
      <c r="F26" s="262"/>
      <c r="G26" s="262"/>
      <c r="H26" s="262"/>
      <c r="I26" s="262"/>
      <c r="J26" s="262"/>
      <c r="K26" s="262"/>
      <c r="L26" s="262"/>
      <c r="M26" s="262"/>
      <c r="N26" s="8"/>
      <c r="O26" s="8"/>
      <c r="P26" s="8"/>
      <c r="Q26" s="8"/>
      <c r="R26" s="8"/>
      <c r="S26" s="8"/>
      <c r="T26" s="8"/>
      <c r="U26" s="8"/>
      <c r="V26" s="8"/>
      <c r="W26" s="8"/>
      <c r="X26" s="8"/>
      <c r="Y26" s="8"/>
      <c r="Z26" s="8"/>
      <c r="AA26" s="8"/>
      <c r="AB26" s="8"/>
    </row>
    <row r="27" spans="1:28" ht="27.9" customHeight="1" x14ac:dyDescent="0.45">
      <c r="A27" s="142">
        <v>7</v>
      </c>
      <c r="B27" s="188" t="str">
        <f>IF('8. Seguimiento Cuatrimestral'!B27:B29="","",'8. Seguimiento Cuatrimestral'!B27:B29)</f>
        <v>Conocimiento del Riesgo y Efectos del Cambio Climático</v>
      </c>
      <c r="C27" s="188" t="str">
        <f>IF('8. Seguimiento Cuatrimestral'!C27:C29="","",'8. Seguimiento Cuatrimestral'!C27:C29)</f>
        <v>Posibilidad de afectación económica de la entidad, por incumplimiento en la obtención de los estudios o diseños, debido a la entrega de productos incompletos o desviaciones en el cronograma que no fuesen gestionadas contractualmente.</v>
      </c>
      <c r="D27" s="188" t="str">
        <f>IF('8. Seguimiento Cuatrimestral'!D27:D29="","",'8. Seguimiento Cuatrimestral'!D27:D29)</f>
        <v>Gestión</v>
      </c>
      <c r="E27" s="265">
        <f>'8. Seguimiento Cuatrimestral'!G27:G29</f>
        <v>0</v>
      </c>
      <c r="F27" s="261">
        <f>'8. Seguimiento Cuatrimestral'!K27:K29</f>
        <v>0</v>
      </c>
      <c r="G27" s="261">
        <f>'8. Seguimiento Cuatrimestral'!M27:M29</f>
        <v>0</v>
      </c>
      <c r="H27" s="261">
        <f>'8. Seguimiento Cuatrimestral'!P27:P29</f>
        <v>0</v>
      </c>
      <c r="I27" s="261">
        <f>'8. Seguimiento Cuatrimestral'!T27:T29</f>
        <v>0</v>
      </c>
      <c r="J27" s="261">
        <f>'8. Seguimiento Cuatrimestral'!V27:V29</f>
        <v>0</v>
      </c>
      <c r="K27" s="261">
        <f>'8. Seguimiento Cuatrimestral'!Y27:Y29</f>
        <v>0</v>
      </c>
      <c r="L27" s="261">
        <f>'8. Seguimiento Cuatrimestral'!AC27:AC29</f>
        <v>0</v>
      </c>
      <c r="M27" s="261">
        <f>'8. Seguimiento Cuatrimestral'!AE27:AE29</f>
        <v>0</v>
      </c>
      <c r="N27" s="8"/>
      <c r="O27" s="8"/>
      <c r="P27" s="8"/>
      <c r="Q27" s="8"/>
      <c r="R27" s="8"/>
      <c r="S27" s="8"/>
      <c r="T27" s="8"/>
      <c r="U27" s="8"/>
      <c r="V27" s="8"/>
      <c r="W27" s="8"/>
      <c r="X27" s="8"/>
      <c r="Y27" s="8"/>
      <c r="Z27" s="8"/>
      <c r="AA27" s="8"/>
      <c r="AB27" s="8"/>
    </row>
    <row r="28" spans="1:28" ht="27.9" customHeight="1" x14ac:dyDescent="0.45">
      <c r="A28" s="142"/>
      <c r="B28" s="188"/>
      <c r="C28" s="188"/>
      <c r="D28" s="188"/>
      <c r="E28" s="266"/>
      <c r="F28" s="262"/>
      <c r="G28" s="262"/>
      <c r="H28" s="262"/>
      <c r="I28" s="262"/>
      <c r="J28" s="262"/>
      <c r="K28" s="262"/>
      <c r="L28" s="262"/>
      <c r="M28" s="262"/>
      <c r="N28" s="8"/>
      <c r="O28" s="8"/>
      <c r="P28" s="8"/>
      <c r="Q28" s="8"/>
      <c r="R28" s="8"/>
      <c r="S28" s="8"/>
      <c r="T28" s="8"/>
      <c r="U28" s="8"/>
      <c r="V28" s="8"/>
      <c r="W28" s="8"/>
      <c r="X28" s="8"/>
      <c r="Y28" s="8"/>
      <c r="Z28" s="8"/>
      <c r="AA28" s="8"/>
      <c r="AB28" s="8"/>
    </row>
    <row r="29" spans="1:28" ht="27.9" customHeight="1" x14ac:dyDescent="0.45">
      <c r="A29" s="142"/>
      <c r="B29" s="188"/>
      <c r="C29" s="188"/>
      <c r="D29" s="188"/>
      <c r="E29" s="261"/>
      <c r="F29" s="262"/>
      <c r="G29" s="262"/>
      <c r="H29" s="262"/>
      <c r="I29" s="262"/>
      <c r="J29" s="262"/>
      <c r="K29" s="262"/>
      <c r="L29" s="262"/>
      <c r="M29" s="262"/>
      <c r="N29" s="8"/>
      <c r="O29" s="8"/>
      <c r="P29" s="8"/>
      <c r="Q29" s="8"/>
      <c r="R29" s="8"/>
      <c r="S29" s="8"/>
      <c r="T29" s="8"/>
      <c r="U29" s="8"/>
      <c r="V29" s="8"/>
      <c r="W29" s="8"/>
      <c r="X29" s="8"/>
      <c r="Y29" s="8"/>
      <c r="Z29" s="8"/>
      <c r="AA29" s="8"/>
      <c r="AB29" s="8"/>
    </row>
    <row r="30" spans="1:28" ht="27.9" customHeight="1" x14ac:dyDescent="0.45">
      <c r="A30" s="142">
        <v>8</v>
      </c>
      <c r="B30" s="188" t="str">
        <f>IF('8. Seguimiento Cuatrimestral'!B30:B32="","",'8. Seguimiento Cuatrimestral'!B30:B32)</f>
        <v>Conocimiento del Riesgo y Efectos del Cambio Climático</v>
      </c>
      <c r="C30" s="188" t="str">
        <f>IF('8. Seguimiento Cuatrimestral'!C30:C32="","",'8. Seguimiento Cuatrimestral'!C30:C32)</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30" s="188" t="str">
        <f>IF('8. Seguimiento Cuatrimestral'!D30:D32="","",'8. Seguimiento Cuatrimestral'!D30:D32)</f>
        <v>Gestión</v>
      </c>
      <c r="E30" s="265">
        <f>'8. Seguimiento Cuatrimestral'!G30:G32</f>
        <v>0</v>
      </c>
      <c r="F30" s="261">
        <f>'8. Seguimiento Cuatrimestral'!K30:K32</f>
        <v>0</v>
      </c>
      <c r="G30" s="261">
        <f>'8. Seguimiento Cuatrimestral'!M30:M32</f>
        <v>0</v>
      </c>
      <c r="H30" s="261">
        <f>'8. Seguimiento Cuatrimestral'!P30:P32</f>
        <v>0</v>
      </c>
      <c r="I30" s="261">
        <f>'8. Seguimiento Cuatrimestral'!T30:T32</f>
        <v>0</v>
      </c>
      <c r="J30" s="261">
        <f>'8. Seguimiento Cuatrimestral'!V30:V32</f>
        <v>0</v>
      </c>
      <c r="K30" s="261">
        <f>'8. Seguimiento Cuatrimestral'!Y30:Y32</f>
        <v>0</v>
      </c>
      <c r="L30" s="261">
        <f>'8. Seguimiento Cuatrimestral'!AC30:AC32</f>
        <v>0</v>
      </c>
      <c r="M30" s="261">
        <f>'8. Seguimiento Cuatrimestral'!AE30:AE32</f>
        <v>0</v>
      </c>
      <c r="N30" s="8"/>
      <c r="O30" s="8"/>
      <c r="P30" s="8"/>
      <c r="Q30" s="8"/>
      <c r="R30" s="8"/>
      <c r="S30" s="8"/>
      <c r="T30" s="8"/>
      <c r="U30" s="8"/>
      <c r="V30" s="8"/>
      <c r="W30" s="8"/>
      <c r="X30" s="8"/>
      <c r="Y30" s="8"/>
      <c r="Z30" s="8"/>
      <c r="AA30" s="8"/>
      <c r="AB30" s="8"/>
    </row>
    <row r="31" spans="1:28" ht="27.9" customHeight="1" x14ac:dyDescent="0.45">
      <c r="A31" s="142"/>
      <c r="B31" s="188"/>
      <c r="C31" s="188"/>
      <c r="D31" s="188"/>
      <c r="E31" s="266"/>
      <c r="F31" s="262"/>
      <c r="G31" s="262"/>
      <c r="H31" s="262"/>
      <c r="I31" s="262"/>
      <c r="J31" s="262"/>
      <c r="K31" s="262"/>
      <c r="L31" s="262"/>
      <c r="M31" s="262"/>
      <c r="N31" s="8"/>
      <c r="O31" s="8"/>
      <c r="P31" s="8"/>
      <c r="Q31" s="8"/>
      <c r="R31" s="8"/>
      <c r="S31" s="8"/>
      <c r="T31" s="8"/>
      <c r="U31" s="8"/>
      <c r="V31" s="8"/>
      <c r="W31" s="8"/>
      <c r="X31" s="8"/>
      <c r="Y31" s="8"/>
      <c r="Z31" s="8"/>
      <c r="AA31" s="8"/>
      <c r="AB31" s="8"/>
    </row>
    <row r="32" spans="1:28" ht="27.9" customHeight="1" x14ac:dyDescent="0.45">
      <c r="A32" s="142"/>
      <c r="B32" s="188"/>
      <c r="C32" s="188"/>
      <c r="D32" s="188"/>
      <c r="E32" s="261"/>
      <c r="F32" s="262"/>
      <c r="G32" s="262"/>
      <c r="H32" s="262"/>
      <c r="I32" s="262"/>
      <c r="J32" s="262"/>
      <c r="K32" s="262"/>
      <c r="L32" s="262"/>
      <c r="M32" s="262"/>
      <c r="N32" s="8"/>
      <c r="O32" s="8"/>
      <c r="P32" s="8"/>
      <c r="Q32" s="8"/>
      <c r="R32" s="8"/>
      <c r="S32" s="8"/>
      <c r="T32" s="8"/>
      <c r="U32" s="8"/>
      <c r="V32" s="8"/>
      <c r="W32" s="8"/>
      <c r="X32" s="8"/>
      <c r="Y32" s="8"/>
      <c r="Z32" s="8"/>
      <c r="AA32" s="8"/>
      <c r="AB32" s="8"/>
    </row>
    <row r="33" spans="1:28" ht="27.9" customHeight="1" x14ac:dyDescent="0.45">
      <c r="A33" s="142">
        <v>9</v>
      </c>
      <c r="B33" s="188" t="str">
        <f>IF('8. Seguimiento Cuatrimestral'!B33:B35="","",'8. Seguimiento Cuatrimestral'!B33:B35)</f>
        <v>Conocimiento del Riesgo y Efectos del Cambio Climático</v>
      </c>
      <c r="C33" s="188" t="str">
        <f>IF('8. Seguimiento Cuatrimestral'!C33:C35="","",'8. Seguimiento Cuatrimestral'!C33:C35)</f>
        <v>Área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33" s="188" t="str">
        <f>IF('8. Seguimiento Cuatrimestral'!D33:D35="","",'8. Seguimiento Cuatrimestral'!D33:D35)</f>
        <v>Gestión</v>
      </c>
      <c r="E33" s="265">
        <f>'8. Seguimiento Cuatrimestral'!G33:G35</f>
        <v>0</v>
      </c>
      <c r="F33" s="261">
        <f>'8. Seguimiento Cuatrimestral'!K33:K35</f>
        <v>0</v>
      </c>
      <c r="G33" s="261">
        <f>'8. Seguimiento Cuatrimestral'!M33:M35</f>
        <v>0</v>
      </c>
      <c r="H33" s="261">
        <f>'8. Seguimiento Cuatrimestral'!P33:P35</f>
        <v>0</v>
      </c>
      <c r="I33" s="261">
        <f>'8. Seguimiento Cuatrimestral'!T33:T35</f>
        <v>0</v>
      </c>
      <c r="J33" s="261">
        <f>'8. Seguimiento Cuatrimestral'!V33:V35</f>
        <v>0</v>
      </c>
      <c r="K33" s="261">
        <f>'8. Seguimiento Cuatrimestral'!Y33:Y35</f>
        <v>0</v>
      </c>
      <c r="L33" s="261">
        <f>'8. Seguimiento Cuatrimestral'!AC33:AC35</f>
        <v>0</v>
      </c>
      <c r="M33" s="261">
        <f>'8. Seguimiento Cuatrimestral'!AE33:AE35</f>
        <v>0</v>
      </c>
      <c r="N33" s="8"/>
      <c r="O33" s="8"/>
      <c r="P33" s="8"/>
      <c r="Q33" s="8"/>
      <c r="R33" s="8"/>
      <c r="S33" s="8"/>
      <c r="T33" s="8"/>
      <c r="U33" s="8"/>
      <c r="V33" s="8"/>
      <c r="W33" s="8"/>
      <c r="X33" s="8"/>
      <c r="Y33" s="8"/>
      <c r="Z33" s="8"/>
      <c r="AA33" s="8"/>
      <c r="AB33" s="8"/>
    </row>
    <row r="34" spans="1:28" ht="27.9" customHeight="1" x14ac:dyDescent="0.45">
      <c r="A34" s="142"/>
      <c r="B34" s="188"/>
      <c r="C34" s="188"/>
      <c r="D34" s="188"/>
      <c r="E34" s="266"/>
      <c r="F34" s="262"/>
      <c r="G34" s="262"/>
      <c r="H34" s="262"/>
      <c r="I34" s="262"/>
      <c r="J34" s="262"/>
      <c r="K34" s="262"/>
      <c r="L34" s="262"/>
      <c r="M34" s="262"/>
      <c r="N34" s="8"/>
      <c r="O34" s="8"/>
      <c r="P34" s="8"/>
      <c r="Q34" s="8"/>
      <c r="R34" s="8"/>
      <c r="S34" s="8"/>
      <c r="T34" s="8"/>
      <c r="U34" s="8"/>
      <c r="V34" s="8"/>
      <c r="W34" s="8"/>
      <c r="X34" s="8"/>
      <c r="Y34" s="8"/>
      <c r="Z34" s="8"/>
      <c r="AA34" s="8"/>
      <c r="AB34" s="8"/>
    </row>
    <row r="35" spans="1:28" ht="27.9" customHeight="1" x14ac:dyDescent="0.45">
      <c r="A35" s="142"/>
      <c r="B35" s="188"/>
      <c r="C35" s="188"/>
      <c r="D35" s="188"/>
      <c r="E35" s="261"/>
      <c r="F35" s="262"/>
      <c r="G35" s="262"/>
      <c r="H35" s="262"/>
      <c r="I35" s="262"/>
      <c r="J35" s="262"/>
      <c r="K35" s="262"/>
      <c r="L35" s="262"/>
      <c r="M35" s="262"/>
      <c r="N35" s="8"/>
      <c r="O35" s="8"/>
      <c r="P35" s="8"/>
      <c r="Q35" s="8"/>
      <c r="R35" s="8"/>
      <c r="S35" s="8"/>
      <c r="T35" s="8"/>
      <c r="U35" s="8"/>
      <c r="V35" s="8"/>
      <c r="W35" s="8"/>
      <c r="X35" s="8"/>
      <c r="Y35" s="8"/>
      <c r="Z35" s="8"/>
      <c r="AA35" s="8"/>
      <c r="AB35" s="8"/>
    </row>
    <row r="36" spans="1:28" ht="16.5" customHeight="1" x14ac:dyDescent="0.45">
      <c r="A36" s="142">
        <v>10</v>
      </c>
      <c r="B36" s="188" t="str">
        <f>IF('8. Seguimiento Cuatrimestral'!B36:B38="","",'8. Seguimiento Cuatrimestral'!B36:B38)</f>
        <v/>
      </c>
      <c r="C36" s="188" t="str">
        <f>IF('8. Seguimiento Cuatrimestral'!C36:C38="","",'8. Seguimiento Cuatrimestral'!C36:C38)</f>
        <v/>
      </c>
      <c r="D36" s="188" t="str">
        <f>IF('8. Seguimiento Cuatrimestral'!D36:D38="","",'8. Seguimiento Cuatrimestral'!D36:D38)</f>
        <v/>
      </c>
      <c r="E36" s="265">
        <f>'8. Seguimiento Cuatrimestral'!G36:G38</f>
        <v>0</v>
      </c>
      <c r="F36" s="261">
        <f>'8. Seguimiento Cuatrimestral'!K36:K38</f>
        <v>0</v>
      </c>
      <c r="G36" s="261">
        <f>'8. Seguimiento Cuatrimestral'!M36:M38</f>
        <v>0</v>
      </c>
      <c r="H36" s="261">
        <f>'8. Seguimiento Cuatrimestral'!P36:P38</f>
        <v>0</v>
      </c>
      <c r="I36" s="261">
        <f>'8. Seguimiento Cuatrimestral'!T36:T38</f>
        <v>0</v>
      </c>
      <c r="J36" s="261">
        <f>'8. Seguimiento Cuatrimestral'!V36:V38</f>
        <v>0</v>
      </c>
      <c r="K36" s="261">
        <f>'8. Seguimiento Cuatrimestral'!Y36:Y38</f>
        <v>0</v>
      </c>
      <c r="L36" s="261">
        <f>'8. Seguimiento Cuatrimestral'!AC36:AC38</f>
        <v>0</v>
      </c>
      <c r="M36" s="261">
        <f>'8. Seguimiento Cuatrimestral'!AE36:AE38</f>
        <v>0</v>
      </c>
      <c r="N36" s="8"/>
      <c r="O36" s="8"/>
      <c r="P36" s="8"/>
      <c r="Q36" s="8"/>
      <c r="R36" s="8"/>
      <c r="S36" s="8"/>
      <c r="T36" s="8"/>
      <c r="U36" s="8"/>
      <c r="V36" s="8"/>
      <c r="W36" s="8"/>
      <c r="X36" s="8"/>
      <c r="Y36" s="8"/>
      <c r="Z36" s="8"/>
      <c r="AA36" s="8"/>
      <c r="AB36" s="8"/>
    </row>
    <row r="37" spans="1:28" ht="13.8" x14ac:dyDescent="0.45">
      <c r="A37" s="142"/>
      <c r="B37" s="188"/>
      <c r="C37" s="188"/>
      <c r="D37" s="188"/>
      <c r="E37" s="266"/>
      <c r="F37" s="262"/>
      <c r="G37" s="262"/>
      <c r="H37" s="262"/>
      <c r="I37" s="262"/>
      <c r="J37" s="262"/>
      <c r="K37" s="262"/>
      <c r="L37" s="262"/>
      <c r="M37" s="262"/>
      <c r="N37" s="8"/>
      <c r="O37" s="8"/>
      <c r="P37" s="8"/>
      <c r="Q37" s="8"/>
      <c r="R37" s="8"/>
      <c r="S37" s="8"/>
      <c r="T37" s="8"/>
      <c r="U37" s="8"/>
      <c r="V37" s="8"/>
      <c r="W37" s="8"/>
      <c r="X37" s="8"/>
      <c r="Y37" s="8"/>
      <c r="Z37" s="8"/>
      <c r="AA37" s="8"/>
      <c r="AB37" s="8"/>
    </row>
    <row r="38" spans="1:28" ht="13.8" x14ac:dyDescent="0.45">
      <c r="A38" s="142"/>
      <c r="B38" s="188"/>
      <c r="C38" s="188"/>
      <c r="D38" s="188"/>
      <c r="E38" s="261"/>
      <c r="F38" s="262"/>
      <c r="G38" s="262"/>
      <c r="H38" s="262"/>
      <c r="I38" s="262"/>
      <c r="J38" s="262"/>
      <c r="K38" s="262"/>
      <c r="L38" s="262"/>
      <c r="M38" s="262"/>
      <c r="N38" s="8"/>
      <c r="O38" s="8"/>
      <c r="P38" s="8"/>
      <c r="Q38" s="8"/>
      <c r="R38" s="8"/>
      <c r="S38" s="8"/>
      <c r="T38" s="8"/>
      <c r="U38" s="8"/>
      <c r="V38" s="8"/>
      <c r="W38" s="8"/>
      <c r="X38" s="8"/>
      <c r="Y38" s="8"/>
      <c r="Z38" s="8"/>
      <c r="AA38" s="8"/>
      <c r="AB38" s="8"/>
    </row>
    <row r="39" spans="1:28" ht="16.5" customHeight="1" x14ac:dyDescent="0.45">
      <c r="A39" s="142">
        <v>11</v>
      </c>
      <c r="B39" s="188" t="str">
        <f>IF('8. Seguimiento Cuatrimestral'!B39:B41="","",'8. Seguimiento Cuatrimestral'!B39:B41)</f>
        <v/>
      </c>
      <c r="C39" s="188" t="str">
        <f>IF('8. Seguimiento Cuatrimestral'!C39:C41="","",'8. Seguimiento Cuatrimestral'!C39:C41)</f>
        <v/>
      </c>
      <c r="D39" s="188" t="str">
        <f>IF('8. Seguimiento Cuatrimestral'!D39:D41="","",'8. Seguimiento Cuatrimestral'!D39:D41)</f>
        <v/>
      </c>
      <c r="E39" s="265">
        <f>'8. Seguimiento Cuatrimestral'!G39:G41</f>
        <v>0</v>
      </c>
      <c r="F39" s="261">
        <f>'8. Seguimiento Cuatrimestral'!K39:K41</f>
        <v>0</v>
      </c>
      <c r="G39" s="261">
        <f>'8. Seguimiento Cuatrimestral'!M39:M41</f>
        <v>0</v>
      </c>
      <c r="H39" s="261">
        <f>'8. Seguimiento Cuatrimestral'!P39:P41</f>
        <v>0</v>
      </c>
      <c r="I39" s="261">
        <f>'8. Seguimiento Cuatrimestral'!T39:T41</f>
        <v>0</v>
      </c>
      <c r="J39" s="261">
        <f>'8. Seguimiento Cuatrimestral'!V39:V41</f>
        <v>0</v>
      </c>
      <c r="K39" s="261">
        <f>'8. Seguimiento Cuatrimestral'!Y39:Y41</f>
        <v>0</v>
      </c>
      <c r="L39" s="261">
        <f>'8. Seguimiento Cuatrimestral'!AC39:AC41</f>
        <v>0</v>
      </c>
      <c r="M39" s="261">
        <f>'8. Seguimiento Cuatrimestral'!AE39:AE41</f>
        <v>0</v>
      </c>
      <c r="N39" s="8"/>
      <c r="O39" s="8"/>
      <c r="P39" s="8"/>
      <c r="Q39" s="8"/>
      <c r="R39" s="8"/>
      <c r="S39" s="8"/>
      <c r="T39" s="8"/>
      <c r="U39" s="8"/>
      <c r="V39" s="8"/>
      <c r="W39" s="8"/>
      <c r="X39" s="8"/>
      <c r="Y39" s="8"/>
      <c r="Z39" s="8"/>
      <c r="AA39" s="8"/>
      <c r="AB39" s="8"/>
    </row>
    <row r="40" spans="1:28" ht="13.8" x14ac:dyDescent="0.45">
      <c r="A40" s="142"/>
      <c r="B40" s="188"/>
      <c r="C40" s="188"/>
      <c r="D40" s="188"/>
      <c r="E40" s="266"/>
      <c r="F40" s="262"/>
      <c r="G40" s="262"/>
      <c r="H40" s="262"/>
      <c r="I40" s="262"/>
      <c r="J40" s="262"/>
      <c r="K40" s="262"/>
      <c r="L40" s="262"/>
      <c r="M40" s="262"/>
      <c r="N40" s="8"/>
      <c r="O40" s="8"/>
      <c r="P40" s="8"/>
      <c r="Q40" s="8"/>
      <c r="R40" s="8"/>
      <c r="S40" s="8"/>
      <c r="T40" s="8"/>
      <c r="U40" s="8"/>
      <c r="V40" s="8"/>
      <c r="W40" s="8"/>
      <c r="X40" s="8"/>
      <c r="Y40" s="8"/>
      <c r="Z40" s="8"/>
      <c r="AA40" s="8"/>
      <c r="AB40" s="8"/>
    </row>
    <row r="41" spans="1:28" ht="13.8" x14ac:dyDescent="0.45">
      <c r="A41" s="142"/>
      <c r="B41" s="188"/>
      <c r="C41" s="188"/>
      <c r="D41" s="188"/>
      <c r="E41" s="261"/>
      <c r="F41" s="262"/>
      <c r="G41" s="262"/>
      <c r="H41" s="262"/>
      <c r="I41" s="262"/>
      <c r="J41" s="262"/>
      <c r="K41" s="262"/>
      <c r="L41" s="262"/>
      <c r="M41" s="262"/>
      <c r="N41" s="8"/>
      <c r="O41" s="8"/>
      <c r="P41" s="8"/>
      <c r="Q41" s="8"/>
      <c r="R41" s="8"/>
      <c r="S41" s="8"/>
      <c r="T41" s="8"/>
      <c r="U41" s="8"/>
      <c r="V41" s="8"/>
      <c r="W41" s="8"/>
      <c r="X41" s="8"/>
      <c r="Y41" s="8"/>
      <c r="Z41" s="8"/>
      <c r="AA41" s="8"/>
      <c r="AB41" s="8"/>
    </row>
    <row r="42" spans="1:28" ht="16.5" customHeight="1" x14ac:dyDescent="0.45">
      <c r="A42" s="142">
        <v>12</v>
      </c>
      <c r="B42" s="188" t="str">
        <f>IF('8. Seguimiento Cuatrimestral'!B42:B44="","",'8. Seguimiento Cuatrimestral'!B42:B44)</f>
        <v/>
      </c>
      <c r="C42" s="188" t="str">
        <f>IF('8. Seguimiento Cuatrimestral'!C42:C44="","",'8. Seguimiento Cuatrimestral'!C42:C44)</f>
        <v/>
      </c>
      <c r="D42" s="188" t="str">
        <f>IF('8. Seguimiento Cuatrimestral'!D42:D44="","",'8. Seguimiento Cuatrimestral'!D42:D44)</f>
        <v/>
      </c>
      <c r="E42" s="265">
        <f>'8. Seguimiento Cuatrimestral'!G42:G44</f>
        <v>0</v>
      </c>
      <c r="F42" s="261">
        <f>'8. Seguimiento Cuatrimestral'!K42:K44</f>
        <v>0</v>
      </c>
      <c r="G42" s="261">
        <f>'8. Seguimiento Cuatrimestral'!M42:M44</f>
        <v>0</v>
      </c>
      <c r="H42" s="261">
        <f>'8. Seguimiento Cuatrimestral'!P42:P44</f>
        <v>0</v>
      </c>
      <c r="I42" s="261">
        <f>'8. Seguimiento Cuatrimestral'!T42:T44</f>
        <v>0</v>
      </c>
      <c r="J42" s="261">
        <f>'8. Seguimiento Cuatrimestral'!V42:V44</f>
        <v>0</v>
      </c>
      <c r="K42" s="261">
        <f>'8. Seguimiento Cuatrimestral'!Y42:Y44</f>
        <v>0</v>
      </c>
      <c r="L42" s="261">
        <f>'8. Seguimiento Cuatrimestral'!AC42:AC44</f>
        <v>0</v>
      </c>
      <c r="M42" s="261">
        <f>'8. Seguimiento Cuatrimestral'!AE42:AE44</f>
        <v>0</v>
      </c>
      <c r="N42" s="8"/>
      <c r="O42" s="8"/>
      <c r="P42" s="8"/>
      <c r="Q42" s="8"/>
      <c r="R42" s="8"/>
      <c r="S42" s="8"/>
      <c r="T42" s="8"/>
      <c r="U42" s="8"/>
      <c r="V42" s="8"/>
      <c r="W42" s="8"/>
      <c r="X42" s="8"/>
      <c r="Y42" s="8"/>
      <c r="Z42" s="8"/>
      <c r="AA42" s="8"/>
      <c r="AB42" s="8"/>
    </row>
    <row r="43" spans="1:28" ht="13.8" x14ac:dyDescent="0.45">
      <c r="A43" s="142"/>
      <c r="B43" s="188"/>
      <c r="C43" s="188"/>
      <c r="D43" s="188"/>
      <c r="E43" s="266"/>
      <c r="F43" s="262"/>
      <c r="G43" s="262"/>
      <c r="H43" s="262"/>
      <c r="I43" s="262"/>
      <c r="J43" s="262"/>
      <c r="K43" s="262"/>
      <c r="L43" s="262"/>
      <c r="M43" s="262"/>
      <c r="N43" s="8"/>
      <c r="O43" s="8"/>
      <c r="P43" s="8"/>
      <c r="Q43" s="8"/>
      <c r="R43" s="8"/>
      <c r="S43" s="8"/>
      <c r="T43" s="8"/>
      <c r="U43" s="8"/>
      <c r="V43" s="8"/>
      <c r="W43" s="8"/>
      <c r="X43" s="8"/>
      <c r="Y43" s="8"/>
      <c r="Z43" s="8"/>
      <c r="AA43" s="8"/>
      <c r="AB43" s="8"/>
    </row>
    <row r="44" spans="1:28" ht="13.8" x14ac:dyDescent="0.45">
      <c r="A44" s="142"/>
      <c r="B44" s="188"/>
      <c r="C44" s="188"/>
      <c r="D44" s="188"/>
      <c r="E44" s="261"/>
      <c r="F44" s="262"/>
      <c r="G44" s="262"/>
      <c r="H44" s="262"/>
      <c r="I44" s="262"/>
      <c r="J44" s="262"/>
      <c r="K44" s="262"/>
      <c r="L44" s="262"/>
      <c r="M44" s="262"/>
      <c r="N44" s="8"/>
      <c r="O44" s="8"/>
      <c r="P44" s="8"/>
      <c r="Q44" s="8"/>
      <c r="R44" s="8"/>
      <c r="S44" s="8"/>
      <c r="T44" s="8"/>
      <c r="U44" s="8"/>
      <c r="V44" s="8"/>
      <c r="W44" s="8"/>
      <c r="X44" s="8"/>
      <c r="Y44" s="8"/>
      <c r="Z44" s="8"/>
      <c r="AA44" s="8"/>
      <c r="AB44" s="8"/>
    </row>
    <row r="45" spans="1:28" ht="16.5" customHeight="1" x14ac:dyDescent="0.45">
      <c r="A45" s="142">
        <v>13</v>
      </c>
      <c r="B45" s="188" t="str">
        <f>IF('8. Seguimiento Cuatrimestral'!B45:B47="","",'8. Seguimiento Cuatrimestral'!B45:B47)</f>
        <v/>
      </c>
      <c r="C45" s="188" t="str">
        <f>IF('8. Seguimiento Cuatrimestral'!C45:C47="","",'8. Seguimiento Cuatrimestral'!C45:C47)</f>
        <v/>
      </c>
      <c r="D45" s="188" t="str">
        <f>IF('8. Seguimiento Cuatrimestral'!D45:D47="","",'8. Seguimiento Cuatrimestral'!D45:D47)</f>
        <v/>
      </c>
      <c r="E45" s="265">
        <f>'8. Seguimiento Cuatrimestral'!G45:G47</f>
        <v>0</v>
      </c>
      <c r="F45" s="261">
        <f>'8. Seguimiento Cuatrimestral'!K45:K47</f>
        <v>0</v>
      </c>
      <c r="G45" s="261">
        <f>'8. Seguimiento Cuatrimestral'!M45:M47</f>
        <v>0</v>
      </c>
      <c r="H45" s="261">
        <f>'8. Seguimiento Cuatrimestral'!P45:P47</f>
        <v>0</v>
      </c>
      <c r="I45" s="261">
        <f>'8. Seguimiento Cuatrimestral'!T45:T47</f>
        <v>0</v>
      </c>
      <c r="J45" s="261">
        <f>'8. Seguimiento Cuatrimestral'!V45:V47</f>
        <v>0</v>
      </c>
      <c r="K45" s="261">
        <f>'8. Seguimiento Cuatrimestral'!Y45:Y47</f>
        <v>0</v>
      </c>
      <c r="L45" s="261">
        <f>'8. Seguimiento Cuatrimestral'!AC45:AC47</f>
        <v>0</v>
      </c>
      <c r="M45" s="261">
        <f>'8. Seguimiento Cuatrimestral'!AE45:AE47</f>
        <v>0</v>
      </c>
      <c r="N45" s="8"/>
      <c r="O45" s="8"/>
      <c r="P45" s="8"/>
      <c r="Q45" s="8"/>
      <c r="R45" s="8"/>
      <c r="S45" s="8"/>
      <c r="T45" s="8"/>
      <c r="U45" s="8"/>
      <c r="V45" s="8"/>
      <c r="W45" s="8"/>
      <c r="X45" s="8"/>
      <c r="Y45" s="8"/>
      <c r="Z45" s="8"/>
      <c r="AA45" s="8"/>
      <c r="AB45" s="8"/>
    </row>
    <row r="46" spans="1:28" ht="13.8" x14ac:dyDescent="0.45">
      <c r="A46" s="142"/>
      <c r="B46" s="188"/>
      <c r="C46" s="188"/>
      <c r="D46" s="188"/>
      <c r="E46" s="266"/>
      <c r="F46" s="262"/>
      <c r="G46" s="262"/>
      <c r="H46" s="262"/>
      <c r="I46" s="262"/>
      <c r="J46" s="262"/>
      <c r="K46" s="262"/>
      <c r="L46" s="262"/>
      <c r="M46" s="262"/>
      <c r="N46" s="8"/>
      <c r="O46" s="8"/>
      <c r="P46" s="8"/>
      <c r="Q46" s="8"/>
      <c r="R46" s="8"/>
      <c r="S46" s="8"/>
      <c r="T46" s="8"/>
      <c r="U46" s="8"/>
      <c r="V46" s="8"/>
      <c r="W46" s="8"/>
      <c r="X46" s="8"/>
      <c r="Y46" s="8"/>
      <c r="Z46" s="8"/>
      <c r="AA46" s="8"/>
      <c r="AB46" s="8"/>
    </row>
    <row r="47" spans="1:28" ht="13.8" x14ac:dyDescent="0.45">
      <c r="A47" s="142"/>
      <c r="B47" s="188"/>
      <c r="C47" s="188"/>
      <c r="D47" s="188"/>
      <c r="E47" s="261"/>
      <c r="F47" s="262"/>
      <c r="G47" s="262"/>
      <c r="H47" s="262"/>
      <c r="I47" s="262"/>
      <c r="J47" s="262"/>
      <c r="K47" s="262"/>
      <c r="L47" s="262"/>
      <c r="M47" s="262"/>
      <c r="N47" s="8"/>
      <c r="O47" s="8"/>
      <c r="P47" s="8"/>
      <c r="Q47" s="8"/>
      <c r="R47" s="8"/>
      <c r="S47" s="8"/>
      <c r="T47" s="8"/>
      <c r="U47" s="8"/>
      <c r="V47" s="8"/>
      <c r="W47" s="8"/>
      <c r="X47" s="8"/>
      <c r="Y47" s="8"/>
      <c r="Z47" s="8"/>
      <c r="AA47" s="8"/>
      <c r="AB47" s="8"/>
    </row>
    <row r="48" spans="1:28" ht="16.5" customHeight="1" x14ac:dyDescent="0.45">
      <c r="A48" s="142">
        <v>14</v>
      </c>
      <c r="B48" s="188" t="str">
        <f>IF('8. Seguimiento Cuatrimestral'!B48:B50="","",'8. Seguimiento Cuatrimestral'!B48:B50)</f>
        <v/>
      </c>
      <c r="C48" s="188" t="str">
        <f>IF('8. Seguimiento Cuatrimestral'!C48:C50="","",'8. Seguimiento Cuatrimestral'!C48:C50)</f>
        <v/>
      </c>
      <c r="D48" s="188" t="str">
        <f>IF('8. Seguimiento Cuatrimestral'!D48:D50="","",'8. Seguimiento Cuatrimestral'!D48:D50)</f>
        <v/>
      </c>
      <c r="E48" s="265">
        <f>'8. Seguimiento Cuatrimestral'!G48:G50</f>
        <v>0</v>
      </c>
      <c r="F48" s="261">
        <f>'8. Seguimiento Cuatrimestral'!K48:K50</f>
        <v>0</v>
      </c>
      <c r="G48" s="261">
        <f>'8. Seguimiento Cuatrimestral'!M48:M50</f>
        <v>0</v>
      </c>
      <c r="H48" s="261">
        <f>'8. Seguimiento Cuatrimestral'!P48:P50</f>
        <v>0</v>
      </c>
      <c r="I48" s="261">
        <f>'8. Seguimiento Cuatrimestral'!T48:T50</f>
        <v>0</v>
      </c>
      <c r="J48" s="261">
        <f>'8. Seguimiento Cuatrimestral'!V48:V50</f>
        <v>0</v>
      </c>
      <c r="K48" s="261">
        <f>'8. Seguimiento Cuatrimestral'!Y48:Y50</f>
        <v>0</v>
      </c>
      <c r="L48" s="261">
        <f>'8. Seguimiento Cuatrimestral'!AC48:AC50</f>
        <v>0</v>
      </c>
      <c r="M48" s="261">
        <f>'8. Seguimiento Cuatrimestral'!AE48:AE50</f>
        <v>0</v>
      </c>
      <c r="N48" s="8"/>
      <c r="O48" s="8"/>
      <c r="P48" s="8"/>
      <c r="Q48" s="8"/>
      <c r="R48" s="8"/>
      <c r="S48" s="8"/>
      <c r="T48" s="8"/>
      <c r="U48" s="8"/>
      <c r="V48" s="8"/>
      <c r="W48" s="8"/>
      <c r="X48" s="8"/>
      <c r="Y48" s="8"/>
      <c r="Z48" s="8"/>
      <c r="AA48" s="8"/>
      <c r="AB48" s="8"/>
    </row>
    <row r="49" spans="1:28" ht="13.8" x14ac:dyDescent="0.45">
      <c r="A49" s="142"/>
      <c r="B49" s="188"/>
      <c r="C49" s="188"/>
      <c r="D49" s="188"/>
      <c r="E49" s="266"/>
      <c r="F49" s="262"/>
      <c r="G49" s="262"/>
      <c r="H49" s="262"/>
      <c r="I49" s="262"/>
      <c r="J49" s="262"/>
      <c r="K49" s="262"/>
      <c r="L49" s="262"/>
      <c r="M49" s="262"/>
      <c r="N49" s="8"/>
      <c r="O49" s="8"/>
      <c r="P49" s="8"/>
      <c r="Q49" s="8"/>
      <c r="R49" s="8"/>
      <c r="S49" s="8"/>
      <c r="T49" s="8"/>
      <c r="U49" s="8"/>
      <c r="V49" s="8"/>
      <c r="W49" s="8"/>
      <c r="X49" s="8"/>
      <c r="Y49" s="8"/>
      <c r="Z49" s="8"/>
      <c r="AA49" s="8"/>
      <c r="AB49" s="8"/>
    </row>
    <row r="50" spans="1:28" ht="13.8" x14ac:dyDescent="0.45">
      <c r="A50" s="142"/>
      <c r="B50" s="188"/>
      <c r="C50" s="188"/>
      <c r="D50" s="188"/>
      <c r="E50" s="261"/>
      <c r="F50" s="262"/>
      <c r="G50" s="262"/>
      <c r="H50" s="262"/>
      <c r="I50" s="262"/>
      <c r="J50" s="262"/>
      <c r="K50" s="262"/>
      <c r="L50" s="262"/>
      <c r="M50" s="262"/>
      <c r="N50" s="8"/>
      <c r="O50" s="8"/>
      <c r="P50" s="8"/>
      <c r="Q50" s="8"/>
      <c r="R50" s="8"/>
      <c r="S50" s="8"/>
      <c r="T50" s="8"/>
      <c r="U50" s="8"/>
      <c r="V50" s="8"/>
      <c r="W50" s="8"/>
      <c r="X50" s="8"/>
      <c r="Y50" s="8"/>
      <c r="Z50" s="8"/>
      <c r="AA50" s="8"/>
      <c r="AB50" s="8"/>
    </row>
    <row r="51" spans="1:28" ht="16.5" customHeight="1" x14ac:dyDescent="0.45">
      <c r="A51" s="142">
        <v>15</v>
      </c>
      <c r="B51" s="188" t="str">
        <f>IF('8. Seguimiento Cuatrimestral'!B51:B53="","",'8. Seguimiento Cuatrimestral'!B51:B53)</f>
        <v/>
      </c>
      <c r="C51" s="188" t="str">
        <f>IF('8. Seguimiento Cuatrimestral'!C51:C53="","",'8. Seguimiento Cuatrimestral'!C51:C53)</f>
        <v/>
      </c>
      <c r="D51" s="188" t="str">
        <f>IF('8. Seguimiento Cuatrimestral'!D51:D53="","",'8. Seguimiento Cuatrimestral'!D51:D53)</f>
        <v/>
      </c>
      <c r="E51" s="265">
        <f>'8. Seguimiento Cuatrimestral'!G51:G53</f>
        <v>0</v>
      </c>
      <c r="F51" s="261">
        <f>'8. Seguimiento Cuatrimestral'!K51:K53</f>
        <v>0</v>
      </c>
      <c r="G51" s="261">
        <f>'8. Seguimiento Cuatrimestral'!M51:M53</f>
        <v>0</v>
      </c>
      <c r="H51" s="261">
        <f>'8. Seguimiento Cuatrimestral'!P51:P53</f>
        <v>0</v>
      </c>
      <c r="I51" s="261">
        <f>'8. Seguimiento Cuatrimestral'!T51:T53</f>
        <v>0</v>
      </c>
      <c r="J51" s="261">
        <f>'8. Seguimiento Cuatrimestral'!V51:V53</f>
        <v>0</v>
      </c>
      <c r="K51" s="261">
        <f>'8. Seguimiento Cuatrimestral'!Y51:Y53</f>
        <v>0</v>
      </c>
      <c r="L51" s="261">
        <f>'8. Seguimiento Cuatrimestral'!AC51:AC53</f>
        <v>0</v>
      </c>
      <c r="M51" s="261">
        <f>'8. Seguimiento Cuatrimestral'!AE51:AE53</f>
        <v>0</v>
      </c>
      <c r="N51" s="8"/>
      <c r="O51" s="8"/>
      <c r="P51" s="8"/>
      <c r="Q51" s="8"/>
      <c r="R51" s="8"/>
      <c r="S51" s="8"/>
      <c r="T51" s="8"/>
      <c r="U51" s="8"/>
      <c r="V51" s="8"/>
      <c r="W51" s="8"/>
      <c r="X51" s="8"/>
      <c r="Y51" s="8"/>
      <c r="Z51" s="8"/>
      <c r="AA51" s="8"/>
      <c r="AB51" s="8"/>
    </row>
    <row r="52" spans="1:28" ht="13.8" x14ac:dyDescent="0.45">
      <c r="A52" s="142"/>
      <c r="B52" s="188"/>
      <c r="C52" s="188"/>
      <c r="D52" s="188"/>
      <c r="E52" s="266"/>
      <c r="F52" s="262"/>
      <c r="G52" s="262"/>
      <c r="H52" s="262"/>
      <c r="I52" s="262"/>
      <c r="J52" s="262"/>
      <c r="K52" s="262"/>
      <c r="L52" s="262"/>
      <c r="M52" s="262"/>
      <c r="N52" s="8"/>
      <c r="O52" s="8"/>
      <c r="P52" s="8"/>
      <c r="Q52" s="8"/>
      <c r="R52" s="8"/>
      <c r="S52" s="8"/>
      <c r="T52" s="8"/>
      <c r="U52" s="8"/>
      <c r="V52" s="8"/>
      <c r="W52" s="8"/>
      <c r="X52" s="8"/>
      <c r="Y52" s="8"/>
      <c r="Z52" s="8"/>
      <c r="AA52" s="8"/>
      <c r="AB52" s="8"/>
    </row>
    <row r="53" spans="1:28" ht="13.8" x14ac:dyDescent="0.45">
      <c r="A53" s="142"/>
      <c r="B53" s="188"/>
      <c r="C53" s="188"/>
      <c r="D53" s="188"/>
      <c r="E53" s="261"/>
      <c r="F53" s="262"/>
      <c r="G53" s="262"/>
      <c r="H53" s="262"/>
      <c r="I53" s="262"/>
      <c r="J53" s="262"/>
      <c r="K53" s="262"/>
      <c r="L53" s="262"/>
      <c r="M53" s="262"/>
      <c r="N53" s="8"/>
      <c r="O53" s="8"/>
      <c r="P53" s="8"/>
      <c r="Q53" s="8"/>
      <c r="R53" s="8"/>
      <c r="S53" s="8"/>
      <c r="T53" s="8"/>
      <c r="U53" s="8"/>
      <c r="V53" s="8"/>
      <c r="W53" s="8"/>
      <c r="X53" s="8"/>
      <c r="Y53" s="8"/>
      <c r="Z53" s="8"/>
      <c r="AA53" s="8"/>
      <c r="AB53" s="8"/>
    </row>
    <row r="54" spans="1:28" ht="16.5" customHeight="1" x14ac:dyDescent="0.45">
      <c r="A54" s="142">
        <v>16</v>
      </c>
      <c r="B54" s="188" t="str">
        <f>IF('8. Seguimiento Cuatrimestral'!B54:B56="","",'8. Seguimiento Cuatrimestral'!B54:B56)</f>
        <v/>
      </c>
      <c r="C54" s="188" t="str">
        <f>IF('8. Seguimiento Cuatrimestral'!C54:C56="","",'8. Seguimiento Cuatrimestral'!C54:C56)</f>
        <v/>
      </c>
      <c r="D54" s="188" t="str">
        <f>IF('8. Seguimiento Cuatrimestral'!D54:D56="","",'8. Seguimiento Cuatrimestral'!D54:D56)</f>
        <v/>
      </c>
      <c r="E54" s="265">
        <f>'8. Seguimiento Cuatrimestral'!G54:G56</f>
        <v>0</v>
      </c>
      <c r="F54" s="261">
        <f>'8. Seguimiento Cuatrimestral'!K54:K56</f>
        <v>0</v>
      </c>
      <c r="G54" s="261">
        <f>'8. Seguimiento Cuatrimestral'!M54:M56</f>
        <v>0</v>
      </c>
      <c r="H54" s="261">
        <f>'8. Seguimiento Cuatrimestral'!P54:P56</f>
        <v>0</v>
      </c>
      <c r="I54" s="261">
        <f>'8. Seguimiento Cuatrimestral'!T54:T56</f>
        <v>0</v>
      </c>
      <c r="J54" s="261">
        <f>'8. Seguimiento Cuatrimestral'!V54:V56</f>
        <v>0</v>
      </c>
      <c r="K54" s="261">
        <f>'8. Seguimiento Cuatrimestral'!Y54:Y56</f>
        <v>0</v>
      </c>
      <c r="L54" s="261">
        <f>'8. Seguimiento Cuatrimestral'!AC54:AC56</f>
        <v>0</v>
      </c>
      <c r="M54" s="261">
        <f>'8. Seguimiento Cuatrimestral'!AE54:AE56</f>
        <v>0</v>
      </c>
      <c r="N54" s="8"/>
      <c r="O54" s="8"/>
      <c r="P54" s="8"/>
      <c r="Q54" s="8"/>
      <c r="R54" s="8"/>
      <c r="S54" s="8"/>
      <c r="T54" s="8"/>
      <c r="U54" s="8"/>
      <c r="V54" s="8"/>
      <c r="W54" s="8"/>
      <c r="X54" s="8"/>
      <c r="Y54" s="8"/>
      <c r="Z54" s="8"/>
      <c r="AA54" s="8"/>
      <c r="AB54" s="8"/>
    </row>
    <row r="55" spans="1:28" ht="13.8" x14ac:dyDescent="0.45">
      <c r="A55" s="142"/>
      <c r="B55" s="188"/>
      <c r="C55" s="188"/>
      <c r="D55" s="188"/>
      <c r="E55" s="266"/>
      <c r="F55" s="262"/>
      <c r="G55" s="262"/>
      <c r="H55" s="262"/>
      <c r="I55" s="262"/>
      <c r="J55" s="262"/>
      <c r="K55" s="262"/>
      <c r="L55" s="262"/>
      <c r="M55" s="262"/>
      <c r="N55" s="8"/>
      <c r="O55" s="8"/>
      <c r="P55" s="8"/>
      <c r="Q55" s="8"/>
      <c r="R55" s="8"/>
      <c r="S55" s="8"/>
      <c r="T55" s="8"/>
      <c r="U55" s="8"/>
      <c r="V55" s="8"/>
      <c r="W55" s="8"/>
      <c r="X55" s="8"/>
      <c r="Y55" s="8"/>
      <c r="Z55" s="8"/>
      <c r="AA55" s="8"/>
      <c r="AB55" s="8"/>
    </row>
    <row r="56" spans="1:28" ht="13.8" x14ac:dyDescent="0.45">
      <c r="A56" s="142"/>
      <c r="B56" s="188"/>
      <c r="C56" s="188"/>
      <c r="D56" s="188"/>
      <c r="E56" s="261"/>
      <c r="F56" s="262"/>
      <c r="G56" s="262"/>
      <c r="H56" s="262"/>
      <c r="I56" s="262"/>
      <c r="J56" s="262"/>
      <c r="K56" s="262"/>
      <c r="L56" s="262"/>
      <c r="M56" s="262"/>
      <c r="N56" s="8"/>
      <c r="O56" s="8"/>
      <c r="P56" s="8"/>
      <c r="Q56" s="8"/>
      <c r="R56" s="8"/>
      <c r="S56" s="8"/>
      <c r="T56" s="8"/>
      <c r="U56" s="8"/>
      <c r="V56" s="8"/>
      <c r="W56" s="8"/>
      <c r="X56" s="8"/>
      <c r="Y56" s="8"/>
      <c r="Z56" s="8"/>
      <c r="AA56" s="8"/>
      <c r="AB56" s="8"/>
    </row>
    <row r="57" spans="1:28" ht="16.5" customHeight="1" x14ac:dyDescent="0.45">
      <c r="A57" s="142">
        <v>17</v>
      </c>
      <c r="B57" s="188" t="str">
        <f>IF('8. Seguimiento Cuatrimestral'!B57:B59="","",'8. Seguimiento Cuatrimestral'!B57:B59)</f>
        <v/>
      </c>
      <c r="C57" s="188" t="str">
        <f>IF('8. Seguimiento Cuatrimestral'!C57:C59="","",'8. Seguimiento Cuatrimestral'!C57:C59)</f>
        <v/>
      </c>
      <c r="D57" s="188" t="str">
        <f>IF('8. Seguimiento Cuatrimestral'!D57:D59="","",'8. Seguimiento Cuatrimestral'!D57:D59)</f>
        <v/>
      </c>
      <c r="E57" s="265">
        <f>'8. Seguimiento Cuatrimestral'!G57:G59</f>
        <v>0</v>
      </c>
      <c r="F57" s="261">
        <f>'8. Seguimiento Cuatrimestral'!K57:K59</f>
        <v>0</v>
      </c>
      <c r="G57" s="261">
        <f>'8. Seguimiento Cuatrimestral'!M57:M59</f>
        <v>0</v>
      </c>
      <c r="H57" s="261">
        <f>'8. Seguimiento Cuatrimestral'!P57:P59</f>
        <v>0</v>
      </c>
      <c r="I57" s="261">
        <f>'8. Seguimiento Cuatrimestral'!T57:T59</f>
        <v>0</v>
      </c>
      <c r="J57" s="261">
        <f>'8. Seguimiento Cuatrimestral'!V57:V59</f>
        <v>0</v>
      </c>
      <c r="K57" s="261">
        <f>'8. Seguimiento Cuatrimestral'!Y57:Y59</f>
        <v>0</v>
      </c>
      <c r="L57" s="261">
        <f>'8. Seguimiento Cuatrimestral'!AC57:AC59</f>
        <v>0</v>
      </c>
      <c r="M57" s="261">
        <f>'8. Seguimiento Cuatrimestral'!AE57:AE59</f>
        <v>0</v>
      </c>
      <c r="N57" s="8"/>
      <c r="O57" s="8"/>
      <c r="P57" s="8"/>
      <c r="Q57" s="8"/>
      <c r="R57" s="8"/>
      <c r="S57" s="8"/>
      <c r="T57" s="8"/>
      <c r="U57" s="8"/>
      <c r="V57" s="8"/>
      <c r="W57" s="8"/>
      <c r="X57" s="8"/>
      <c r="Y57" s="8"/>
      <c r="Z57" s="8"/>
      <c r="AA57" s="8"/>
      <c r="AB57" s="8"/>
    </row>
    <row r="58" spans="1:28" ht="13.8" x14ac:dyDescent="0.45">
      <c r="A58" s="142"/>
      <c r="B58" s="188"/>
      <c r="C58" s="188"/>
      <c r="D58" s="188"/>
      <c r="E58" s="266"/>
      <c r="F58" s="262"/>
      <c r="G58" s="262"/>
      <c r="H58" s="262"/>
      <c r="I58" s="262"/>
      <c r="J58" s="262"/>
      <c r="K58" s="262"/>
      <c r="L58" s="262"/>
      <c r="M58" s="262"/>
      <c r="N58" s="8"/>
      <c r="O58" s="8"/>
      <c r="P58" s="8"/>
      <c r="Q58" s="8"/>
      <c r="R58" s="8"/>
      <c r="S58" s="8"/>
      <c r="T58" s="8"/>
      <c r="U58" s="8"/>
      <c r="V58" s="8"/>
      <c r="W58" s="8"/>
      <c r="X58" s="8"/>
      <c r="Y58" s="8"/>
      <c r="Z58" s="8"/>
      <c r="AA58" s="8"/>
      <c r="AB58" s="8"/>
    </row>
    <row r="59" spans="1:28" ht="13.8" x14ac:dyDescent="0.45">
      <c r="A59" s="142"/>
      <c r="B59" s="188"/>
      <c r="C59" s="188"/>
      <c r="D59" s="188"/>
      <c r="E59" s="261"/>
      <c r="F59" s="262"/>
      <c r="G59" s="262"/>
      <c r="H59" s="262"/>
      <c r="I59" s="262"/>
      <c r="J59" s="262"/>
      <c r="K59" s="262"/>
      <c r="L59" s="262"/>
      <c r="M59" s="262"/>
      <c r="N59" s="8"/>
      <c r="O59" s="8"/>
      <c r="P59" s="8"/>
      <c r="Q59" s="8"/>
      <c r="R59" s="8"/>
      <c r="S59" s="8"/>
      <c r="T59" s="8"/>
      <c r="U59" s="8"/>
      <c r="V59" s="8"/>
      <c r="W59" s="8"/>
      <c r="X59" s="8"/>
      <c r="Y59" s="8"/>
      <c r="Z59" s="8"/>
      <c r="AA59" s="8"/>
      <c r="AB59" s="8"/>
    </row>
    <row r="60" spans="1:28" ht="16.5" customHeight="1" x14ac:dyDescent="0.45">
      <c r="A60" s="142">
        <v>18</v>
      </c>
      <c r="B60" s="188" t="str">
        <f>IF('8. Seguimiento Cuatrimestral'!B60:B62="","",'8. Seguimiento Cuatrimestral'!B60:B62)</f>
        <v/>
      </c>
      <c r="C60" s="188" t="str">
        <f>IF('8. Seguimiento Cuatrimestral'!C60:C62="","",'8. Seguimiento Cuatrimestral'!C60:C62)</f>
        <v/>
      </c>
      <c r="D60" s="188" t="str">
        <f>IF('8. Seguimiento Cuatrimestral'!D60:D62="","",'8. Seguimiento Cuatrimestral'!D60:D62)</f>
        <v/>
      </c>
      <c r="E60" s="265">
        <f>'8. Seguimiento Cuatrimestral'!G60:G62</f>
        <v>0</v>
      </c>
      <c r="F60" s="261">
        <f>'8. Seguimiento Cuatrimestral'!K60:K62</f>
        <v>0</v>
      </c>
      <c r="G60" s="261">
        <f>'8. Seguimiento Cuatrimestral'!M60:M62</f>
        <v>0</v>
      </c>
      <c r="H60" s="261">
        <f>'8. Seguimiento Cuatrimestral'!P60:P62</f>
        <v>0</v>
      </c>
      <c r="I60" s="261">
        <f>'8. Seguimiento Cuatrimestral'!T60:T62</f>
        <v>0</v>
      </c>
      <c r="J60" s="261">
        <f>'8. Seguimiento Cuatrimestral'!V60:V62</f>
        <v>0</v>
      </c>
      <c r="K60" s="261">
        <f>'8. Seguimiento Cuatrimestral'!Y60:Y62</f>
        <v>0</v>
      </c>
      <c r="L60" s="261">
        <f>'8. Seguimiento Cuatrimestral'!AC60:AC62</f>
        <v>0</v>
      </c>
      <c r="M60" s="261">
        <f>'8. Seguimiento Cuatrimestral'!AE60:AE62</f>
        <v>0</v>
      </c>
      <c r="N60" s="8"/>
      <c r="O60" s="8"/>
      <c r="P60" s="8"/>
      <c r="Q60" s="8"/>
      <c r="R60" s="8"/>
      <c r="S60" s="8"/>
      <c r="T60" s="8"/>
      <c r="U60" s="8"/>
      <c r="V60" s="8"/>
      <c r="W60" s="8"/>
      <c r="X60" s="8"/>
      <c r="Y60" s="8"/>
      <c r="Z60" s="8"/>
      <c r="AA60" s="8"/>
      <c r="AB60" s="8"/>
    </row>
    <row r="61" spans="1:28" ht="13.8" x14ac:dyDescent="0.45">
      <c r="A61" s="142"/>
      <c r="B61" s="188"/>
      <c r="C61" s="188"/>
      <c r="D61" s="188"/>
      <c r="E61" s="266"/>
      <c r="F61" s="262"/>
      <c r="G61" s="262"/>
      <c r="H61" s="262"/>
      <c r="I61" s="262"/>
      <c r="J61" s="262"/>
      <c r="K61" s="262"/>
      <c r="L61" s="262"/>
      <c r="M61" s="262"/>
      <c r="N61" s="8"/>
      <c r="O61" s="8"/>
      <c r="P61" s="8"/>
      <c r="Q61" s="8"/>
      <c r="R61" s="8"/>
      <c r="S61" s="8"/>
      <c r="T61" s="8"/>
      <c r="U61" s="8"/>
      <c r="V61" s="8"/>
      <c r="W61" s="8"/>
      <c r="X61" s="8"/>
      <c r="Y61" s="8"/>
      <c r="Z61" s="8"/>
      <c r="AA61" s="8"/>
      <c r="AB61" s="8"/>
    </row>
    <row r="62" spans="1:28" ht="13.8" x14ac:dyDescent="0.45">
      <c r="A62" s="142"/>
      <c r="B62" s="188"/>
      <c r="C62" s="188"/>
      <c r="D62" s="188"/>
      <c r="E62" s="261"/>
      <c r="F62" s="262"/>
      <c r="G62" s="262"/>
      <c r="H62" s="262"/>
      <c r="I62" s="262"/>
      <c r="J62" s="262"/>
      <c r="K62" s="262"/>
      <c r="L62" s="262"/>
      <c r="M62" s="262"/>
      <c r="N62" s="8"/>
      <c r="O62" s="8"/>
      <c r="P62" s="8"/>
      <c r="Q62" s="8"/>
      <c r="R62" s="8"/>
      <c r="S62" s="8"/>
      <c r="T62" s="8"/>
      <c r="U62" s="8"/>
      <c r="V62" s="8"/>
      <c r="W62" s="8"/>
      <c r="X62" s="8"/>
      <c r="Y62" s="8"/>
      <c r="Z62" s="8"/>
      <c r="AA62" s="8"/>
      <c r="AB62" s="8"/>
    </row>
    <row r="63" spans="1:28" ht="16.5" customHeight="1" x14ac:dyDescent="0.45">
      <c r="A63" s="142">
        <v>19</v>
      </c>
      <c r="B63" s="188" t="str">
        <f>IF('8. Seguimiento Cuatrimestral'!B63:B65="","",'8. Seguimiento Cuatrimestral'!B63:B65)</f>
        <v/>
      </c>
      <c r="C63" s="188" t="str">
        <f>IF('8. Seguimiento Cuatrimestral'!C63:C65="","",'8. Seguimiento Cuatrimestral'!C63:C65)</f>
        <v/>
      </c>
      <c r="D63" s="188" t="str">
        <f>IF('8. Seguimiento Cuatrimestral'!D63:D65="","",'8. Seguimiento Cuatrimestral'!D63:D65)</f>
        <v/>
      </c>
      <c r="E63" s="265">
        <f>'8. Seguimiento Cuatrimestral'!G63:G65</f>
        <v>0</v>
      </c>
      <c r="F63" s="261">
        <f>'8. Seguimiento Cuatrimestral'!K63:K65</f>
        <v>0</v>
      </c>
      <c r="G63" s="261">
        <f>'8. Seguimiento Cuatrimestral'!M63:M65</f>
        <v>0</v>
      </c>
      <c r="H63" s="261">
        <f>'8. Seguimiento Cuatrimestral'!P63:P65</f>
        <v>0</v>
      </c>
      <c r="I63" s="261">
        <f>'8. Seguimiento Cuatrimestral'!T63:T65</f>
        <v>0</v>
      </c>
      <c r="J63" s="261">
        <f>'8. Seguimiento Cuatrimestral'!V63:V65</f>
        <v>0</v>
      </c>
      <c r="K63" s="261">
        <f>'8. Seguimiento Cuatrimestral'!Y63:Y65</f>
        <v>0</v>
      </c>
      <c r="L63" s="261">
        <f>'8. Seguimiento Cuatrimestral'!AC63:AC65</f>
        <v>0</v>
      </c>
      <c r="M63" s="261">
        <f>'8. Seguimiento Cuatrimestral'!AE63:AE65</f>
        <v>0</v>
      </c>
      <c r="N63" s="8"/>
      <c r="O63" s="8"/>
      <c r="P63" s="8"/>
      <c r="Q63" s="8"/>
      <c r="R63" s="8"/>
      <c r="S63" s="8"/>
      <c r="T63" s="8"/>
      <c r="U63" s="8"/>
      <c r="V63" s="8"/>
      <c r="W63" s="8"/>
      <c r="X63" s="8"/>
      <c r="Y63" s="8"/>
      <c r="Z63" s="8"/>
      <c r="AA63" s="8"/>
      <c r="AB63" s="8"/>
    </row>
    <row r="64" spans="1:28" ht="13.8" x14ac:dyDescent="0.45">
      <c r="A64" s="142"/>
      <c r="B64" s="188"/>
      <c r="C64" s="188"/>
      <c r="D64" s="188"/>
      <c r="E64" s="266"/>
      <c r="F64" s="262"/>
      <c r="G64" s="262"/>
      <c r="H64" s="262"/>
      <c r="I64" s="262"/>
      <c r="J64" s="262"/>
      <c r="K64" s="262"/>
      <c r="L64" s="262"/>
      <c r="M64" s="262"/>
      <c r="N64" s="8"/>
      <c r="O64" s="8"/>
      <c r="P64" s="8"/>
      <c r="Q64" s="8"/>
      <c r="R64" s="8"/>
      <c r="S64" s="8"/>
      <c r="T64" s="8"/>
      <c r="U64" s="8"/>
      <c r="V64" s="8"/>
      <c r="W64" s="8"/>
      <c r="X64" s="8"/>
      <c r="Y64" s="8"/>
      <c r="Z64" s="8"/>
      <c r="AA64" s="8"/>
      <c r="AB64" s="8"/>
    </row>
    <row r="65" spans="1:28" ht="13.8" x14ac:dyDescent="0.45">
      <c r="A65" s="142"/>
      <c r="B65" s="188"/>
      <c r="C65" s="188"/>
      <c r="D65" s="188"/>
      <c r="E65" s="261"/>
      <c r="F65" s="262"/>
      <c r="G65" s="262"/>
      <c r="H65" s="262"/>
      <c r="I65" s="262"/>
      <c r="J65" s="262"/>
      <c r="K65" s="262"/>
      <c r="L65" s="262"/>
      <c r="M65" s="262"/>
      <c r="N65" s="8"/>
      <c r="O65" s="8"/>
      <c r="P65" s="8"/>
      <c r="Q65" s="8"/>
      <c r="R65" s="8"/>
      <c r="S65" s="8"/>
      <c r="T65" s="8"/>
      <c r="U65" s="8"/>
      <c r="V65" s="8"/>
      <c r="W65" s="8"/>
      <c r="X65" s="8"/>
      <c r="Y65" s="8"/>
      <c r="Z65" s="8"/>
      <c r="AA65" s="8"/>
      <c r="AB65" s="8"/>
    </row>
    <row r="66" spans="1:28" ht="16.5" customHeight="1" x14ac:dyDescent="0.45">
      <c r="A66" s="142">
        <v>20</v>
      </c>
      <c r="B66" s="188" t="str">
        <f>IF('8. Seguimiento Cuatrimestral'!B66:B68="","",'8. Seguimiento Cuatrimestral'!B66:B68)</f>
        <v/>
      </c>
      <c r="C66" s="188" t="str">
        <f>IF('8. Seguimiento Cuatrimestral'!C66:C68="","",'8. Seguimiento Cuatrimestral'!C66:C68)</f>
        <v/>
      </c>
      <c r="D66" s="188" t="str">
        <f>IF('8. Seguimiento Cuatrimestral'!D66:D68="","",'8. Seguimiento Cuatrimestral'!D66:D68)</f>
        <v/>
      </c>
      <c r="E66" s="265">
        <f>'8. Seguimiento Cuatrimestral'!G66:G68</f>
        <v>0</v>
      </c>
      <c r="F66" s="261">
        <f>'8. Seguimiento Cuatrimestral'!K66:K68</f>
        <v>0</v>
      </c>
      <c r="G66" s="261">
        <f>'8. Seguimiento Cuatrimestral'!M66:M68</f>
        <v>0</v>
      </c>
      <c r="H66" s="261">
        <f>'8. Seguimiento Cuatrimestral'!P66:P68</f>
        <v>0</v>
      </c>
      <c r="I66" s="261">
        <f>'8. Seguimiento Cuatrimestral'!T66:T68</f>
        <v>0</v>
      </c>
      <c r="J66" s="261">
        <f>'8. Seguimiento Cuatrimestral'!V66:V68</f>
        <v>0</v>
      </c>
      <c r="K66" s="261">
        <f>'8. Seguimiento Cuatrimestral'!Y66:Y68</f>
        <v>0</v>
      </c>
      <c r="L66" s="261">
        <f>'8. Seguimiento Cuatrimestral'!AC66:AC68</f>
        <v>0</v>
      </c>
      <c r="M66" s="261">
        <f>'8. Seguimiento Cuatrimestral'!AE66:AE68</f>
        <v>0</v>
      </c>
      <c r="N66" s="8"/>
      <c r="O66" s="8"/>
      <c r="P66" s="8"/>
      <c r="Q66" s="8"/>
      <c r="R66" s="8"/>
      <c r="S66" s="8"/>
      <c r="T66" s="8"/>
      <c r="U66" s="8"/>
      <c r="V66" s="8"/>
      <c r="W66" s="8"/>
      <c r="X66" s="8"/>
      <c r="Y66" s="8"/>
      <c r="Z66" s="8"/>
      <c r="AA66" s="8"/>
      <c r="AB66" s="8"/>
    </row>
    <row r="67" spans="1:28" ht="13.8" x14ac:dyDescent="0.45">
      <c r="A67" s="142"/>
      <c r="B67" s="188"/>
      <c r="C67" s="188"/>
      <c r="D67" s="188"/>
      <c r="E67" s="266"/>
      <c r="F67" s="262"/>
      <c r="G67" s="262"/>
      <c r="H67" s="262"/>
      <c r="I67" s="262"/>
      <c r="J67" s="262"/>
      <c r="K67" s="262"/>
      <c r="L67" s="262"/>
      <c r="M67" s="262"/>
    </row>
    <row r="68" spans="1:28" ht="13.8" x14ac:dyDescent="0.45">
      <c r="A68" s="142"/>
      <c r="B68" s="188"/>
      <c r="C68" s="188"/>
      <c r="D68" s="188"/>
      <c r="E68" s="261"/>
      <c r="F68" s="262"/>
      <c r="G68" s="265"/>
      <c r="H68" s="265"/>
      <c r="I68" s="262"/>
      <c r="J68" s="265"/>
      <c r="K68" s="265"/>
      <c r="L68" s="262"/>
      <c r="M68" s="265"/>
    </row>
    <row r="69" spans="1:28" ht="23.25" customHeight="1" x14ac:dyDescent="0.45">
      <c r="A69" s="9"/>
      <c r="B69" s="267" t="s">
        <v>282</v>
      </c>
      <c r="C69" s="267"/>
      <c r="D69" s="267"/>
      <c r="E69" s="16">
        <f t="shared" ref="E69:M69" si="0">IFERROR(AVERAGE(E9:E68),"")</f>
        <v>0</v>
      </c>
      <c r="F69" s="16">
        <f t="shared" si="0"/>
        <v>0</v>
      </c>
      <c r="G69" s="16">
        <f t="shared" si="0"/>
        <v>0</v>
      </c>
      <c r="H69" s="16">
        <f t="shared" si="0"/>
        <v>0</v>
      </c>
      <c r="I69" s="16">
        <f t="shared" si="0"/>
        <v>0</v>
      </c>
      <c r="J69" s="16">
        <f t="shared" si="0"/>
        <v>0</v>
      </c>
      <c r="K69" s="16">
        <f t="shared" si="0"/>
        <v>0</v>
      </c>
      <c r="L69" s="16">
        <f t="shared" si="0"/>
        <v>0</v>
      </c>
      <c r="M69" s="16">
        <f t="shared" si="0"/>
        <v>0</v>
      </c>
    </row>
    <row r="70" spans="1:28" ht="23.25" customHeight="1" x14ac:dyDescent="0.45">
      <c r="B70" s="267" t="s">
        <v>280</v>
      </c>
      <c r="C70" s="267"/>
      <c r="D70" s="267"/>
      <c r="E70" s="17">
        <v>0.33333333333333337</v>
      </c>
      <c r="F70" s="17">
        <v>0.33333333333333337</v>
      </c>
      <c r="G70" s="17">
        <v>0.33333333333333337</v>
      </c>
      <c r="H70" s="17">
        <v>0.66666666666666596</v>
      </c>
      <c r="I70" s="17">
        <v>0.66666666666666596</v>
      </c>
      <c r="J70" s="17">
        <v>0.66666666666666596</v>
      </c>
      <c r="K70" s="17">
        <v>1</v>
      </c>
      <c r="L70" s="17">
        <v>1</v>
      </c>
      <c r="M70" s="17">
        <v>1</v>
      </c>
    </row>
    <row r="71" spans="1:28" ht="23.25" customHeight="1" x14ac:dyDescent="0.45">
      <c r="B71" s="267" t="s">
        <v>281</v>
      </c>
      <c r="C71" s="267"/>
      <c r="D71" s="267"/>
      <c r="E71" s="16">
        <f>IFERROR(E69/E70,"")</f>
        <v>0</v>
      </c>
      <c r="F71" s="16">
        <f>IFERROR(F69/F70,"")</f>
        <v>0</v>
      </c>
      <c r="G71" s="16">
        <f>IFERROR(G69/G70,"")</f>
        <v>0</v>
      </c>
      <c r="H71" s="16">
        <f t="shared" ref="H71:M71" si="1">IFERROR(H69/H70,"")</f>
        <v>0</v>
      </c>
      <c r="I71" s="16">
        <f t="shared" si="1"/>
        <v>0</v>
      </c>
      <c r="J71" s="16">
        <f t="shared" si="1"/>
        <v>0</v>
      </c>
      <c r="K71" s="16">
        <f t="shared" si="1"/>
        <v>0</v>
      </c>
      <c r="L71" s="16">
        <f t="shared" si="1"/>
        <v>0</v>
      </c>
      <c r="M71" s="16">
        <f t="shared" si="1"/>
        <v>0</v>
      </c>
    </row>
    <row r="72" spans="1:28" ht="13.8" x14ac:dyDescent="0.45"/>
    <row r="73" spans="1:28" ht="13.8" x14ac:dyDescent="0.45"/>
    <row r="74" spans="1:28" ht="13.8" x14ac:dyDescent="0.45"/>
    <row r="75" spans="1:28" ht="13.8" x14ac:dyDescent="0.45"/>
    <row r="76" spans="1:28" ht="13.8" x14ac:dyDescent="0.45"/>
    <row r="77" spans="1:28" ht="13.8" x14ac:dyDescent="0.45"/>
    <row r="78" spans="1:28" ht="13.8" x14ac:dyDescent="0.45"/>
    <row r="79" spans="1:28" ht="13.8" x14ac:dyDescent="0.45"/>
  </sheetData>
  <sheetProtection algorithmName="SHA-512" hashValue="JnBfz9kY5M25hOHO0jsaBnwylWbclql7/JGUjYoAr4CpEoYFI/jw7E9mSTW5yxsL4BmDCpkv7h7prdgAf76osQ==" saltValue="EU2oVG5EM3ut1QnnQP8KPA==" spinCount="100000" sheet="1" formatColumns="0" formatRows="0"/>
  <mergeCells count="286">
    <mergeCell ref="L39:L41"/>
    <mergeCell ref="L42:L44"/>
    <mergeCell ref="L45:L47"/>
    <mergeCell ref="L48:L50"/>
    <mergeCell ref="L51:L53"/>
    <mergeCell ref="L54:L56"/>
    <mergeCell ref="L57:L59"/>
    <mergeCell ref="L60:L62"/>
    <mergeCell ref="L63:L65"/>
    <mergeCell ref="I36:I38"/>
    <mergeCell ref="L7:L8"/>
    <mergeCell ref="L9:L11"/>
    <mergeCell ref="L12:L14"/>
    <mergeCell ref="L15:L17"/>
    <mergeCell ref="L18:L20"/>
    <mergeCell ref="L21:L23"/>
    <mergeCell ref="L24:L26"/>
    <mergeCell ref="L27:L29"/>
    <mergeCell ref="L30:L32"/>
    <mergeCell ref="K33:K35"/>
    <mergeCell ref="K27:K29"/>
    <mergeCell ref="K12:K14"/>
    <mergeCell ref="I12:I14"/>
    <mergeCell ref="I15:I17"/>
    <mergeCell ref="B69:D69"/>
    <mergeCell ref="B70:D70"/>
    <mergeCell ref="B71:D71"/>
    <mergeCell ref="C1:J4"/>
    <mergeCell ref="K1:M1"/>
    <mergeCell ref="K2:M2"/>
    <mergeCell ref="K3:M3"/>
    <mergeCell ref="K4:M4"/>
    <mergeCell ref="K6:M6"/>
    <mergeCell ref="E7:E8"/>
    <mergeCell ref="G7:G8"/>
    <mergeCell ref="H7:H8"/>
    <mergeCell ref="J7:J8"/>
    <mergeCell ref="K7:K8"/>
    <mergeCell ref="M7:M8"/>
    <mergeCell ref="M66:M68"/>
    <mergeCell ref="J66:J68"/>
    <mergeCell ref="K66:K68"/>
    <mergeCell ref="H66:H68"/>
    <mergeCell ref="M60:M62"/>
    <mergeCell ref="J60:J62"/>
    <mergeCell ref="K60:K62"/>
    <mergeCell ref="H60:H62"/>
    <mergeCell ref="M54:M56"/>
    <mergeCell ref="A66:A68"/>
    <mergeCell ref="B66:B68"/>
    <mergeCell ref="C66:C68"/>
    <mergeCell ref="D66:D68"/>
    <mergeCell ref="E66:E68"/>
    <mergeCell ref="G66:G68"/>
    <mergeCell ref="K63:K65"/>
    <mergeCell ref="M63:M65"/>
    <mergeCell ref="J63:J65"/>
    <mergeCell ref="H63:H65"/>
    <mergeCell ref="G63:G65"/>
    <mergeCell ref="A63:A65"/>
    <mergeCell ref="B63:B65"/>
    <mergeCell ref="C63:C65"/>
    <mergeCell ref="D63:D65"/>
    <mergeCell ref="E63:E65"/>
    <mergeCell ref="F63:F65"/>
    <mergeCell ref="F66:F68"/>
    <mergeCell ref="I63:I65"/>
    <mergeCell ref="I66:I68"/>
    <mergeCell ref="L66:L68"/>
    <mergeCell ref="A60:A62"/>
    <mergeCell ref="B60:B62"/>
    <mergeCell ref="C60:C62"/>
    <mergeCell ref="D60:D62"/>
    <mergeCell ref="E60:E62"/>
    <mergeCell ref="G60:G62"/>
    <mergeCell ref="K57:K59"/>
    <mergeCell ref="M57:M59"/>
    <mergeCell ref="J57:J59"/>
    <mergeCell ref="H57:H59"/>
    <mergeCell ref="G57:G59"/>
    <mergeCell ref="A57:A59"/>
    <mergeCell ref="B57:B59"/>
    <mergeCell ref="C57:C59"/>
    <mergeCell ref="D57:D59"/>
    <mergeCell ref="E57:E59"/>
    <mergeCell ref="F57:F59"/>
    <mergeCell ref="F60:F62"/>
    <mergeCell ref="I57:I59"/>
    <mergeCell ref="I60:I62"/>
    <mergeCell ref="J54:J56"/>
    <mergeCell ref="K54:K56"/>
    <mergeCell ref="H54:H56"/>
    <mergeCell ref="A54:A56"/>
    <mergeCell ref="B54:B56"/>
    <mergeCell ref="C54:C56"/>
    <mergeCell ref="D54:D56"/>
    <mergeCell ref="E54:E56"/>
    <mergeCell ref="G54:G56"/>
    <mergeCell ref="F54:F56"/>
    <mergeCell ref="I54:I56"/>
    <mergeCell ref="K51:K53"/>
    <mergeCell ref="M51:M53"/>
    <mergeCell ref="J51:J53"/>
    <mergeCell ref="H51:H53"/>
    <mergeCell ref="G51:G53"/>
    <mergeCell ref="M48:M50"/>
    <mergeCell ref="A51:A53"/>
    <mergeCell ref="B51:B53"/>
    <mergeCell ref="C51:C53"/>
    <mergeCell ref="D51:D53"/>
    <mergeCell ref="E51:E53"/>
    <mergeCell ref="J48:J50"/>
    <mergeCell ref="K48:K50"/>
    <mergeCell ref="H48:H50"/>
    <mergeCell ref="A48:A50"/>
    <mergeCell ref="B48:B50"/>
    <mergeCell ref="C48:C50"/>
    <mergeCell ref="D48:D50"/>
    <mergeCell ref="E48:E50"/>
    <mergeCell ref="G48:G50"/>
    <mergeCell ref="F48:F50"/>
    <mergeCell ref="F51:F53"/>
    <mergeCell ref="I48:I50"/>
    <mergeCell ref="I51:I53"/>
    <mergeCell ref="K45:K47"/>
    <mergeCell ref="M45:M47"/>
    <mergeCell ref="J45:J47"/>
    <mergeCell ref="H45:H47"/>
    <mergeCell ref="G45:G47"/>
    <mergeCell ref="M42:M44"/>
    <mergeCell ref="A45:A47"/>
    <mergeCell ref="B45:B47"/>
    <mergeCell ref="C45:C47"/>
    <mergeCell ref="D45:D47"/>
    <mergeCell ref="E45:E47"/>
    <mergeCell ref="J42:J44"/>
    <mergeCell ref="K42:K44"/>
    <mergeCell ref="H42:H44"/>
    <mergeCell ref="A42:A44"/>
    <mergeCell ref="B42:B44"/>
    <mergeCell ref="C42:C44"/>
    <mergeCell ref="D42:D44"/>
    <mergeCell ref="E42:E44"/>
    <mergeCell ref="G42:G44"/>
    <mergeCell ref="F42:F44"/>
    <mergeCell ref="F45:F47"/>
    <mergeCell ref="I42:I44"/>
    <mergeCell ref="I45:I47"/>
    <mergeCell ref="K39:K41"/>
    <mergeCell ref="M39:M41"/>
    <mergeCell ref="J39:J41"/>
    <mergeCell ref="H39:H41"/>
    <mergeCell ref="G39:G41"/>
    <mergeCell ref="M36:M38"/>
    <mergeCell ref="A39:A41"/>
    <mergeCell ref="B39:B41"/>
    <mergeCell ref="C39:C41"/>
    <mergeCell ref="D39:D41"/>
    <mergeCell ref="E39:E41"/>
    <mergeCell ref="J36:J38"/>
    <mergeCell ref="K36:K38"/>
    <mergeCell ref="H36:H38"/>
    <mergeCell ref="A36:A38"/>
    <mergeCell ref="B36:B38"/>
    <mergeCell ref="C36:C38"/>
    <mergeCell ref="D36:D38"/>
    <mergeCell ref="E36:E38"/>
    <mergeCell ref="G36:G38"/>
    <mergeCell ref="F36:F38"/>
    <mergeCell ref="F39:F41"/>
    <mergeCell ref="I39:I41"/>
    <mergeCell ref="L36:L38"/>
    <mergeCell ref="M33:M35"/>
    <mergeCell ref="J33:J35"/>
    <mergeCell ref="H33:H35"/>
    <mergeCell ref="G33:G35"/>
    <mergeCell ref="M30:M32"/>
    <mergeCell ref="A33:A35"/>
    <mergeCell ref="B33:B35"/>
    <mergeCell ref="C33:C35"/>
    <mergeCell ref="D33:D35"/>
    <mergeCell ref="E33:E35"/>
    <mergeCell ref="J30:J32"/>
    <mergeCell ref="K30:K32"/>
    <mergeCell ref="H30:H32"/>
    <mergeCell ref="A30:A32"/>
    <mergeCell ref="B30:B32"/>
    <mergeCell ref="C30:C32"/>
    <mergeCell ref="D30:D32"/>
    <mergeCell ref="E30:E32"/>
    <mergeCell ref="G30:G32"/>
    <mergeCell ref="F30:F32"/>
    <mergeCell ref="F33:F35"/>
    <mergeCell ref="L33:L35"/>
    <mergeCell ref="I30:I32"/>
    <mergeCell ref="I33:I35"/>
    <mergeCell ref="M27:M29"/>
    <mergeCell ref="J27:J29"/>
    <mergeCell ref="H27:H29"/>
    <mergeCell ref="G27:G29"/>
    <mergeCell ref="M24:M26"/>
    <mergeCell ref="A27:A29"/>
    <mergeCell ref="B27:B29"/>
    <mergeCell ref="C27:C29"/>
    <mergeCell ref="D27:D29"/>
    <mergeCell ref="E27:E29"/>
    <mergeCell ref="J24:J26"/>
    <mergeCell ref="K24:K26"/>
    <mergeCell ref="H24:H26"/>
    <mergeCell ref="A24:A26"/>
    <mergeCell ref="B24:B26"/>
    <mergeCell ref="C24:C26"/>
    <mergeCell ref="D24:D26"/>
    <mergeCell ref="E24:E26"/>
    <mergeCell ref="G24:G26"/>
    <mergeCell ref="F24:F26"/>
    <mergeCell ref="F27:F29"/>
    <mergeCell ref="I24:I26"/>
    <mergeCell ref="I27:I29"/>
    <mergeCell ref="A21:A23"/>
    <mergeCell ref="B21:B23"/>
    <mergeCell ref="C21:C23"/>
    <mergeCell ref="D21:D23"/>
    <mergeCell ref="E21:E23"/>
    <mergeCell ref="J18:J20"/>
    <mergeCell ref="K18:K20"/>
    <mergeCell ref="H18:H20"/>
    <mergeCell ref="A18:A20"/>
    <mergeCell ref="B18:B20"/>
    <mergeCell ref="C18:C20"/>
    <mergeCell ref="D18:D20"/>
    <mergeCell ref="E18:E20"/>
    <mergeCell ref="G18:G20"/>
    <mergeCell ref="F18:F20"/>
    <mergeCell ref="F21:F23"/>
    <mergeCell ref="I18:I20"/>
    <mergeCell ref="I21:I23"/>
    <mergeCell ref="K21:K23"/>
    <mergeCell ref="M21:M23"/>
    <mergeCell ref="J21:J23"/>
    <mergeCell ref="H21:H23"/>
    <mergeCell ref="G21:G23"/>
    <mergeCell ref="M18:M20"/>
    <mergeCell ref="M9:M11"/>
    <mergeCell ref="J9:J11"/>
    <mergeCell ref="H9:H11"/>
    <mergeCell ref="G9:G11"/>
    <mergeCell ref="M15:M17"/>
    <mergeCell ref="J15:J17"/>
    <mergeCell ref="H15:H17"/>
    <mergeCell ref="G15:G17"/>
    <mergeCell ref="M12:M14"/>
    <mergeCell ref="K15:K17"/>
    <mergeCell ref="A15:A17"/>
    <mergeCell ref="B15:B17"/>
    <mergeCell ref="C15:C17"/>
    <mergeCell ref="D15:D17"/>
    <mergeCell ref="E15:E17"/>
    <mergeCell ref="J12:J14"/>
    <mergeCell ref="H12:H14"/>
    <mergeCell ref="A12:A14"/>
    <mergeCell ref="B12:B14"/>
    <mergeCell ref="C12:C14"/>
    <mergeCell ref="D12:D14"/>
    <mergeCell ref="E12:E14"/>
    <mergeCell ref="G12:G14"/>
    <mergeCell ref="F12:F14"/>
    <mergeCell ref="F15:F17"/>
    <mergeCell ref="A6:D6"/>
    <mergeCell ref="E6:G6"/>
    <mergeCell ref="H6:J6"/>
    <mergeCell ref="A7:A8"/>
    <mergeCell ref="B7:B8"/>
    <mergeCell ref="C7:C8"/>
    <mergeCell ref="D7:D8"/>
    <mergeCell ref="A1:B4"/>
    <mergeCell ref="K9:K11"/>
    <mergeCell ref="F7:F8"/>
    <mergeCell ref="I7:I8"/>
    <mergeCell ref="F9:F11"/>
    <mergeCell ref="A9:A11"/>
    <mergeCell ref="B9:B11"/>
    <mergeCell ref="C9:C11"/>
    <mergeCell ref="D9:D11"/>
    <mergeCell ref="E9:E11"/>
    <mergeCell ref="I9:I11"/>
  </mergeCells>
  <pageMargins left="0.70866141732283472" right="0.70866141732283472" top="0.74803149606299213" bottom="0.74803149606299213" header="0.31496062992125984" footer="0.31496062992125984"/>
  <pageSetup scale="30" orientation="portrait" r:id="rId1"/>
  <headerFooter>
    <oddFooter>&amp;C&amp;"Century Gothic,Negrita"&amp;9Nota: &amp;"Century Gothic,Normal"Si este documento se encuentra impreso se considera Copia no Controlada. La versión vigente está publicada en el sitio web del Instituto Distrital de Gestión de Riesgos y Cambio Climático – IDIGER</oddFooter>
  </headerFooter>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1:AE17"/>
  <sheetViews>
    <sheetView topLeftCell="K1" workbookViewId="0">
      <pane ySplit="1" topLeftCell="A6" activePane="bottomLeft" state="frozen"/>
      <selection pane="bottomLeft" activeCell="Q2" sqref="Q2:Q6"/>
    </sheetView>
  </sheetViews>
  <sheetFormatPr baseColWidth="10" defaultColWidth="11.41796875" defaultRowHeight="12.6" x14ac:dyDescent="0.55000000000000004"/>
  <cols>
    <col min="1" max="1" width="23.3125" style="40" customWidth="1"/>
    <col min="2" max="2" width="31.41796875" style="40" customWidth="1"/>
    <col min="3" max="3" width="28.89453125" style="40" customWidth="1"/>
    <col min="4" max="4" width="37.3125" style="40" customWidth="1"/>
    <col min="5" max="5" width="41.5234375" style="40" customWidth="1"/>
    <col min="6" max="6" width="26.41796875" style="40" customWidth="1"/>
    <col min="7" max="7" width="25" style="41" customWidth="1"/>
    <col min="8" max="8" width="26.89453125" style="41" customWidth="1"/>
    <col min="9" max="9" width="14.68359375" style="41" customWidth="1"/>
    <col min="10" max="10" width="16.1015625" style="41" customWidth="1"/>
    <col min="11" max="11" width="14.68359375" style="41" customWidth="1"/>
    <col min="12" max="12" width="12.1015625" style="41" customWidth="1"/>
    <col min="13" max="13" width="13.3125" style="41" customWidth="1"/>
    <col min="14" max="14" width="13.5234375" style="41" customWidth="1"/>
    <col min="15" max="15" width="7.3125" style="40" customWidth="1"/>
    <col min="16" max="16" width="16.1015625" style="40" customWidth="1"/>
    <col min="17" max="17" width="25.89453125" style="40" customWidth="1"/>
    <col min="18" max="18" width="17.68359375" style="40" customWidth="1"/>
    <col min="19" max="19" width="15.3125" style="40" customWidth="1"/>
    <col min="20" max="20" width="16.3125" style="40" customWidth="1"/>
    <col min="21" max="21" width="12.89453125" style="40" customWidth="1"/>
    <col min="22" max="22" width="15.68359375" style="40" customWidth="1"/>
    <col min="23" max="23" width="13.1015625" style="40" customWidth="1"/>
    <col min="24" max="24" width="25.5234375" style="40" customWidth="1"/>
    <col min="25" max="25" width="11.41796875" style="40"/>
    <col min="26" max="26" width="14.41796875" style="41" customWidth="1"/>
    <col min="27" max="27" width="11.41796875" style="41"/>
    <col min="28" max="28" width="36.3125" style="40" customWidth="1"/>
    <col min="29" max="29" width="49.3125" style="40" customWidth="1"/>
    <col min="30" max="30" width="18.5234375" style="40" customWidth="1"/>
    <col min="31" max="31" width="19.41796875" style="40" customWidth="1"/>
    <col min="32" max="16384" width="11.41796875" style="40"/>
  </cols>
  <sheetData>
    <row r="1" spans="1:31" ht="24" x14ac:dyDescent="0.55000000000000004">
      <c r="A1" s="38" t="s">
        <v>17</v>
      </c>
      <c r="B1" s="38" t="s">
        <v>73</v>
      </c>
      <c r="C1" s="38" t="s">
        <v>2</v>
      </c>
      <c r="D1" s="38" t="s">
        <v>16</v>
      </c>
      <c r="E1" s="38" t="s">
        <v>18</v>
      </c>
      <c r="F1" s="38" t="s">
        <v>28</v>
      </c>
      <c r="G1" s="38" t="s">
        <v>63</v>
      </c>
      <c r="H1" s="38" t="s">
        <v>75</v>
      </c>
      <c r="I1" s="38" t="s">
        <v>45</v>
      </c>
      <c r="J1" s="38" t="s">
        <v>11</v>
      </c>
      <c r="K1" s="38" t="s">
        <v>50</v>
      </c>
      <c r="L1" s="38" t="s">
        <v>12</v>
      </c>
      <c r="M1" s="38" t="s">
        <v>13</v>
      </c>
      <c r="N1" s="38" t="s">
        <v>53</v>
      </c>
      <c r="O1" s="38" t="s">
        <v>99</v>
      </c>
      <c r="P1" s="38" t="s">
        <v>126</v>
      </c>
      <c r="Q1" s="39" t="s">
        <v>96</v>
      </c>
      <c r="R1" s="38" t="s">
        <v>140</v>
      </c>
      <c r="S1" s="38" t="s">
        <v>149</v>
      </c>
      <c r="T1" s="38" t="s">
        <v>150</v>
      </c>
      <c r="U1" s="38" t="s">
        <v>151</v>
      </c>
      <c r="V1" s="38" t="s">
        <v>152</v>
      </c>
      <c r="W1" s="38" t="s">
        <v>153</v>
      </c>
      <c r="X1" s="38" t="s">
        <v>154</v>
      </c>
      <c r="Y1" s="38" t="s">
        <v>13</v>
      </c>
      <c r="Z1" s="38" t="s">
        <v>172</v>
      </c>
      <c r="AA1" s="38" t="s">
        <v>173</v>
      </c>
      <c r="AB1" s="38" t="s">
        <v>178</v>
      </c>
      <c r="AC1" s="38" t="s">
        <v>181</v>
      </c>
      <c r="AD1" s="38" t="s">
        <v>53</v>
      </c>
      <c r="AE1" s="38" t="s">
        <v>245</v>
      </c>
    </row>
    <row r="2" spans="1:31" ht="37.799999999999997" x14ac:dyDescent="0.55000000000000004">
      <c r="A2" s="40" t="s">
        <v>76</v>
      </c>
      <c r="B2" s="43" t="s">
        <v>14</v>
      </c>
      <c r="C2" s="40" t="s">
        <v>77</v>
      </c>
      <c r="D2" s="40" t="s">
        <v>320</v>
      </c>
      <c r="E2" s="40" t="s">
        <v>321</v>
      </c>
      <c r="F2" s="40" t="s">
        <v>29</v>
      </c>
      <c r="I2" s="41" t="s">
        <v>47</v>
      </c>
      <c r="J2" s="41" t="s">
        <v>49</v>
      </c>
      <c r="K2" s="41" t="s">
        <v>50</v>
      </c>
      <c r="L2" s="41" t="s">
        <v>52</v>
      </c>
      <c r="M2" s="41" t="s">
        <v>352</v>
      </c>
      <c r="N2" s="41" t="s">
        <v>54</v>
      </c>
      <c r="O2" s="41" t="s">
        <v>97</v>
      </c>
      <c r="P2" s="40" t="s">
        <v>127</v>
      </c>
      <c r="Q2" s="40" t="s">
        <v>322</v>
      </c>
      <c r="R2" s="40" t="s">
        <v>148</v>
      </c>
      <c r="S2" s="40" t="s">
        <v>155</v>
      </c>
      <c r="T2" s="40" t="s">
        <v>157</v>
      </c>
      <c r="U2" s="41" t="s">
        <v>159</v>
      </c>
      <c r="V2" s="41" t="s">
        <v>161</v>
      </c>
      <c r="W2" s="41" t="s">
        <v>164</v>
      </c>
      <c r="X2" s="40" t="s">
        <v>166</v>
      </c>
      <c r="Y2" s="40" t="s">
        <v>168</v>
      </c>
      <c r="Z2" s="41" t="s">
        <v>155</v>
      </c>
      <c r="AA2" s="41">
        <v>15</v>
      </c>
      <c r="AB2" s="42" t="s">
        <v>323</v>
      </c>
      <c r="AC2" s="42" t="s">
        <v>182</v>
      </c>
      <c r="AD2" s="41" t="s">
        <v>55</v>
      </c>
      <c r="AE2" s="41" t="str">
        <f>""</f>
        <v/>
      </c>
    </row>
    <row r="3" spans="1:31" ht="41.4" x14ac:dyDescent="0.55000000000000004">
      <c r="A3" s="40" t="s">
        <v>67</v>
      </c>
      <c r="B3" s="43" t="s">
        <v>343</v>
      </c>
      <c r="C3" s="40" t="s">
        <v>78</v>
      </c>
      <c r="D3" s="40" t="s">
        <v>324</v>
      </c>
      <c r="E3" s="40" t="s">
        <v>325</v>
      </c>
      <c r="F3" s="40" t="s">
        <v>30</v>
      </c>
      <c r="I3" s="41" t="s">
        <v>48</v>
      </c>
      <c r="J3" s="41" t="s">
        <v>141</v>
      </c>
      <c r="K3" s="41" t="s">
        <v>51</v>
      </c>
      <c r="L3" s="41" t="s">
        <v>79</v>
      </c>
      <c r="M3" s="41" t="s">
        <v>351</v>
      </c>
      <c r="N3" s="41" t="s">
        <v>55</v>
      </c>
      <c r="O3" s="41" t="s">
        <v>98</v>
      </c>
      <c r="P3" s="40" t="s">
        <v>128</v>
      </c>
      <c r="Q3" s="40" t="s">
        <v>326</v>
      </c>
      <c r="R3" s="40" t="s">
        <v>171</v>
      </c>
      <c r="S3" s="40" t="s">
        <v>156</v>
      </c>
      <c r="T3" s="40" t="s">
        <v>158</v>
      </c>
      <c r="U3" s="41" t="s">
        <v>160</v>
      </c>
      <c r="V3" s="41" t="s">
        <v>162</v>
      </c>
      <c r="W3" s="41" t="s">
        <v>165</v>
      </c>
      <c r="X3" s="40" t="s">
        <v>167</v>
      </c>
      <c r="Y3" s="40" t="s">
        <v>169</v>
      </c>
      <c r="Z3" s="41" t="s">
        <v>156</v>
      </c>
      <c r="AA3" s="41">
        <v>0</v>
      </c>
      <c r="AB3" s="42" t="s">
        <v>327</v>
      </c>
      <c r="AC3" s="42" t="s">
        <v>183</v>
      </c>
      <c r="AD3" s="41" t="s">
        <v>189</v>
      </c>
    </row>
    <row r="4" spans="1:31" ht="37.799999999999997" x14ac:dyDescent="0.55000000000000004">
      <c r="A4" s="40" t="s">
        <v>80</v>
      </c>
      <c r="B4" s="44" t="s">
        <v>344</v>
      </c>
      <c r="C4" s="40" t="s">
        <v>71</v>
      </c>
      <c r="D4" s="40" t="s">
        <v>328</v>
      </c>
      <c r="E4" s="40" t="s">
        <v>329</v>
      </c>
      <c r="F4" s="40" t="s">
        <v>31</v>
      </c>
      <c r="I4" s="41" t="s">
        <v>46</v>
      </c>
      <c r="J4" s="41" t="s">
        <v>268</v>
      </c>
      <c r="K4" s="41" t="s">
        <v>268</v>
      </c>
      <c r="L4" s="41" t="s">
        <v>268</v>
      </c>
      <c r="M4" s="41" t="s">
        <v>268</v>
      </c>
      <c r="N4" s="41" t="s">
        <v>91</v>
      </c>
      <c r="P4" s="40" t="s">
        <v>129</v>
      </c>
      <c r="Q4" s="40" t="s">
        <v>330</v>
      </c>
      <c r="V4" s="40" t="s">
        <v>163</v>
      </c>
      <c r="Y4" s="40" t="s">
        <v>170</v>
      </c>
      <c r="Z4" s="41" t="s">
        <v>157</v>
      </c>
      <c r="AA4" s="41">
        <v>15</v>
      </c>
      <c r="AB4" s="42" t="s">
        <v>331</v>
      </c>
      <c r="AC4" s="42" t="s">
        <v>184</v>
      </c>
      <c r="AD4" s="41" t="s">
        <v>190</v>
      </c>
    </row>
    <row r="5" spans="1:31" ht="37.799999999999997" x14ac:dyDescent="0.55000000000000004">
      <c r="B5" s="44" t="s">
        <v>341</v>
      </c>
      <c r="C5" s="40" t="s">
        <v>15</v>
      </c>
      <c r="D5" s="40" t="s">
        <v>353</v>
      </c>
      <c r="E5" s="40" t="s">
        <v>332</v>
      </c>
      <c r="F5" s="40" t="s">
        <v>32</v>
      </c>
      <c r="I5" s="41" t="s">
        <v>268</v>
      </c>
      <c r="N5" s="41" t="s">
        <v>56</v>
      </c>
      <c r="P5" s="40" t="s">
        <v>130</v>
      </c>
      <c r="Q5" s="40" t="s">
        <v>350</v>
      </c>
      <c r="Z5" s="41" t="s">
        <v>158</v>
      </c>
      <c r="AA5" s="41">
        <v>0</v>
      </c>
      <c r="AC5" s="42" t="s">
        <v>185</v>
      </c>
      <c r="AD5" s="41"/>
    </row>
    <row r="6" spans="1:31" ht="37.799999999999997" x14ac:dyDescent="0.55000000000000004">
      <c r="B6" s="44" t="s">
        <v>342</v>
      </c>
      <c r="C6" s="40" t="s">
        <v>72</v>
      </c>
      <c r="D6" s="40" t="s">
        <v>333</v>
      </c>
      <c r="E6" s="40" t="s">
        <v>334</v>
      </c>
      <c r="F6" s="40" t="s">
        <v>33</v>
      </c>
      <c r="P6" s="40" t="s">
        <v>131</v>
      </c>
      <c r="Q6" s="40" t="s">
        <v>335</v>
      </c>
      <c r="Z6" s="41" t="s">
        <v>159</v>
      </c>
      <c r="AA6" s="41">
        <v>15</v>
      </c>
    </row>
    <row r="7" spans="1:31" ht="37.799999999999997" x14ac:dyDescent="0.55000000000000004">
      <c r="B7" s="44" t="s">
        <v>273</v>
      </c>
      <c r="C7" s="40" t="s">
        <v>69</v>
      </c>
      <c r="E7" s="40" t="s">
        <v>336</v>
      </c>
      <c r="F7" s="40" t="s">
        <v>34</v>
      </c>
      <c r="P7" s="40" t="s">
        <v>132</v>
      </c>
      <c r="Z7" s="41" t="s">
        <v>160</v>
      </c>
      <c r="AA7" s="41">
        <v>0</v>
      </c>
    </row>
    <row r="8" spans="1:31" ht="50.4" x14ac:dyDescent="0.55000000000000004">
      <c r="B8" s="44" t="s">
        <v>96</v>
      </c>
      <c r="C8" s="40" t="s">
        <v>70</v>
      </c>
      <c r="E8" s="40" t="s">
        <v>337</v>
      </c>
      <c r="F8" s="40" t="s">
        <v>35</v>
      </c>
      <c r="P8" s="40" t="s">
        <v>133</v>
      </c>
      <c r="Z8" s="41" t="s">
        <v>161</v>
      </c>
      <c r="AA8" s="41">
        <v>15</v>
      </c>
    </row>
    <row r="9" spans="1:31" ht="37.799999999999997" x14ac:dyDescent="0.55000000000000004">
      <c r="B9" s="44" t="s">
        <v>345</v>
      </c>
      <c r="E9" s="40" t="s">
        <v>338</v>
      </c>
      <c r="F9" s="40" t="s">
        <v>36</v>
      </c>
      <c r="P9" s="40" t="s">
        <v>134</v>
      </c>
      <c r="Z9" s="41" t="s">
        <v>162</v>
      </c>
      <c r="AA9" s="41">
        <v>10</v>
      </c>
    </row>
    <row r="10" spans="1:31" ht="50.4" x14ac:dyDescent="0.55000000000000004">
      <c r="B10" s="44" t="s">
        <v>346</v>
      </c>
      <c r="E10" s="40" t="s">
        <v>339</v>
      </c>
      <c r="F10" s="40" t="s">
        <v>37</v>
      </c>
      <c r="Z10" s="41" t="s">
        <v>163</v>
      </c>
      <c r="AA10" s="41">
        <v>0</v>
      </c>
    </row>
    <row r="11" spans="1:31" ht="37.799999999999997" x14ac:dyDescent="0.55000000000000004">
      <c r="B11" s="44" t="s">
        <v>347</v>
      </c>
      <c r="E11" s="40" t="s">
        <v>340</v>
      </c>
      <c r="F11" s="40" t="s">
        <v>38</v>
      </c>
      <c r="Z11" s="41" t="s">
        <v>164</v>
      </c>
      <c r="AA11" s="41">
        <v>15</v>
      </c>
    </row>
    <row r="12" spans="1:31" x14ac:dyDescent="0.55000000000000004">
      <c r="B12" s="44" t="s">
        <v>348</v>
      </c>
      <c r="F12" s="40" t="s">
        <v>39</v>
      </c>
      <c r="Z12" s="41" t="s">
        <v>165</v>
      </c>
      <c r="AA12" s="41">
        <v>0</v>
      </c>
    </row>
    <row r="13" spans="1:31" ht="37.799999999999997" x14ac:dyDescent="0.55000000000000004">
      <c r="B13" s="44" t="s">
        <v>349</v>
      </c>
      <c r="F13" s="40" t="s">
        <v>40</v>
      </c>
      <c r="Z13" s="41" t="s">
        <v>166</v>
      </c>
      <c r="AA13" s="41">
        <v>15</v>
      </c>
    </row>
    <row r="14" spans="1:31" ht="50.4" x14ac:dyDescent="0.55000000000000004">
      <c r="F14" s="40" t="s">
        <v>41</v>
      </c>
      <c r="Z14" s="41" t="s">
        <v>167</v>
      </c>
      <c r="AA14" s="41">
        <v>0</v>
      </c>
    </row>
    <row r="15" spans="1:31" x14ac:dyDescent="0.55000000000000004">
      <c r="F15" s="40" t="s">
        <v>42</v>
      </c>
      <c r="Z15" s="41" t="s">
        <v>168</v>
      </c>
      <c r="AA15" s="41">
        <v>10</v>
      </c>
    </row>
    <row r="16" spans="1:31" x14ac:dyDescent="0.55000000000000004">
      <c r="F16" s="40" t="s">
        <v>43</v>
      </c>
      <c r="Z16" s="41" t="s">
        <v>169</v>
      </c>
      <c r="AA16" s="41">
        <v>5</v>
      </c>
    </row>
    <row r="17" spans="6:27" x14ac:dyDescent="0.55000000000000004">
      <c r="F17" s="40" t="s">
        <v>44</v>
      </c>
      <c r="Z17" s="41" t="s">
        <v>170</v>
      </c>
      <c r="AA17" s="41">
        <v>0</v>
      </c>
    </row>
  </sheetData>
  <sheetProtection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7"/>
  <sheetViews>
    <sheetView topLeftCell="B1" workbookViewId="0">
      <pane ySplit="1" topLeftCell="A2" activePane="bottomLeft" state="frozen"/>
      <selection pane="bottomLeft" activeCell="B1" sqref="B1"/>
    </sheetView>
  </sheetViews>
  <sheetFormatPr baseColWidth="10" defaultColWidth="14.41796875" defaultRowHeight="15" customHeight="1" x14ac:dyDescent="0.25"/>
  <cols>
    <col min="1" max="1" width="13.5234375" style="30" customWidth="1"/>
    <col min="2" max="2" width="36.89453125" style="28" customWidth="1"/>
    <col min="3" max="3" width="39.1015625" style="28" customWidth="1"/>
    <col min="4" max="4" width="74.3125" style="28" customWidth="1"/>
    <col min="5" max="27" width="10.68359375" style="28" customWidth="1"/>
    <col min="28" max="16384" width="14.41796875" style="28"/>
  </cols>
  <sheetData>
    <row r="1" spans="1:4" ht="27.75" customHeight="1" x14ac:dyDescent="0.25">
      <c r="A1" s="1" t="s">
        <v>192</v>
      </c>
      <c r="B1" s="2" t="s">
        <v>63</v>
      </c>
      <c r="C1" s="2" t="s">
        <v>193</v>
      </c>
      <c r="D1" s="2" t="s">
        <v>194</v>
      </c>
    </row>
    <row r="2" spans="1:4" s="29" customFormat="1" ht="92.4" x14ac:dyDescent="0.25">
      <c r="A2" s="3" t="s">
        <v>29</v>
      </c>
      <c r="B2" s="4" t="s">
        <v>195</v>
      </c>
      <c r="C2" s="4" t="s">
        <v>196</v>
      </c>
      <c r="D2" s="4" t="s">
        <v>313</v>
      </c>
    </row>
    <row r="3" spans="1:4" s="29" customFormat="1" ht="109.2" x14ac:dyDescent="0.25">
      <c r="A3" s="3" t="s">
        <v>30</v>
      </c>
      <c r="B3" s="4" t="s">
        <v>197</v>
      </c>
      <c r="C3" s="4" t="s">
        <v>198</v>
      </c>
      <c r="D3" s="4" t="s">
        <v>314</v>
      </c>
    </row>
    <row r="4" spans="1:4" s="29" customFormat="1" ht="33.6" x14ac:dyDescent="0.25">
      <c r="A4" s="3" t="s">
        <v>34</v>
      </c>
      <c r="B4" s="4" t="s">
        <v>292</v>
      </c>
      <c r="C4" s="4" t="s">
        <v>293</v>
      </c>
      <c r="D4" s="4" t="s">
        <v>313</v>
      </c>
    </row>
    <row r="5" spans="1:4" s="29" customFormat="1" ht="42" x14ac:dyDescent="0.25">
      <c r="A5" s="3" t="s">
        <v>35</v>
      </c>
      <c r="B5" s="4" t="s">
        <v>199</v>
      </c>
      <c r="C5" s="4" t="s">
        <v>200</v>
      </c>
      <c r="D5" s="4" t="s">
        <v>317</v>
      </c>
    </row>
    <row r="6" spans="1:4" s="29" customFormat="1" ht="50.4" x14ac:dyDescent="0.25">
      <c r="A6" s="3" t="s">
        <v>36</v>
      </c>
      <c r="B6" s="4" t="s">
        <v>201</v>
      </c>
      <c r="C6" s="4" t="s">
        <v>202</v>
      </c>
      <c r="D6" s="4" t="s">
        <v>313</v>
      </c>
    </row>
    <row r="7" spans="1:4" s="29" customFormat="1" ht="120" customHeight="1" x14ac:dyDescent="0.25">
      <c r="A7" s="3" t="s">
        <v>32</v>
      </c>
      <c r="B7" s="4" t="s">
        <v>204</v>
      </c>
      <c r="C7" s="4" t="s">
        <v>205</v>
      </c>
      <c r="D7" s="4" t="s">
        <v>318</v>
      </c>
    </row>
    <row r="8" spans="1:4" s="29" customFormat="1" ht="42" x14ac:dyDescent="0.25">
      <c r="A8" s="3" t="s">
        <v>31</v>
      </c>
      <c r="B8" s="4" t="s">
        <v>294</v>
      </c>
      <c r="C8" s="4" t="s">
        <v>203</v>
      </c>
      <c r="D8" s="4" t="s">
        <v>316</v>
      </c>
    </row>
    <row r="9" spans="1:4" s="29" customFormat="1" ht="67.2" x14ac:dyDescent="0.25">
      <c r="A9" s="3" t="s">
        <v>33</v>
      </c>
      <c r="B9" s="4" t="s">
        <v>206</v>
      </c>
      <c r="C9" s="4" t="s">
        <v>207</v>
      </c>
      <c r="D9" s="4" t="s">
        <v>291</v>
      </c>
    </row>
    <row r="10" spans="1:4" s="29" customFormat="1" ht="33.6" x14ac:dyDescent="0.25">
      <c r="A10" s="3" t="s">
        <v>37</v>
      </c>
      <c r="B10" s="4" t="s">
        <v>208</v>
      </c>
      <c r="C10" s="4" t="s">
        <v>209</v>
      </c>
      <c r="D10" s="4" t="s">
        <v>313</v>
      </c>
    </row>
    <row r="11" spans="1:4" s="29" customFormat="1" ht="33.6" x14ac:dyDescent="0.25">
      <c r="A11" s="3" t="s">
        <v>38</v>
      </c>
      <c r="B11" s="4" t="s">
        <v>210</v>
      </c>
      <c r="C11" s="4" t="s">
        <v>211</v>
      </c>
      <c r="D11" s="4" t="s">
        <v>313</v>
      </c>
    </row>
    <row r="12" spans="1:4" s="29" customFormat="1" ht="42" x14ac:dyDescent="0.25">
      <c r="A12" s="3" t="s">
        <v>39</v>
      </c>
      <c r="B12" s="4" t="s">
        <v>212</v>
      </c>
      <c r="C12" s="4" t="s">
        <v>213</v>
      </c>
      <c r="D12" s="4" t="s">
        <v>313</v>
      </c>
    </row>
    <row r="13" spans="1:4" s="29" customFormat="1" ht="50.4" x14ac:dyDescent="0.25">
      <c r="A13" s="3" t="s">
        <v>40</v>
      </c>
      <c r="B13" s="4" t="s">
        <v>214</v>
      </c>
      <c r="C13" s="4" t="s">
        <v>215</v>
      </c>
      <c r="D13" s="4" t="s">
        <v>313</v>
      </c>
    </row>
    <row r="14" spans="1:4" s="29" customFormat="1" ht="50.4" x14ac:dyDescent="0.25">
      <c r="A14" s="3" t="s">
        <v>41</v>
      </c>
      <c r="B14" s="4" t="s">
        <v>216</v>
      </c>
      <c r="C14" s="4" t="s">
        <v>217</v>
      </c>
      <c r="D14" s="4" t="s">
        <v>313</v>
      </c>
    </row>
    <row r="15" spans="1:4" s="29" customFormat="1" ht="50.4" x14ac:dyDescent="0.25">
      <c r="A15" s="3" t="s">
        <v>42</v>
      </c>
      <c r="B15" s="4" t="s">
        <v>218</v>
      </c>
      <c r="C15" s="4" t="s">
        <v>219</v>
      </c>
      <c r="D15" s="4" t="s">
        <v>315</v>
      </c>
    </row>
    <row r="16" spans="1:4" s="29" customFormat="1" ht="100.8" x14ac:dyDescent="0.25">
      <c r="A16" s="3" t="s">
        <v>44</v>
      </c>
      <c r="B16" s="5" t="s">
        <v>295</v>
      </c>
      <c r="C16" s="5" t="s">
        <v>296</v>
      </c>
      <c r="D16" s="4" t="s">
        <v>313</v>
      </c>
    </row>
    <row r="17" spans="1:4" s="29" customFormat="1" ht="84" x14ac:dyDescent="0.25">
      <c r="A17" s="3" t="s">
        <v>43</v>
      </c>
      <c r="B17" s="4" t="s">
        <v>220</v>
      </c>
      <c r="C17" s="4" t="s">
        <v>221</v>
      </c>
      <c r="D17" s="4" t="s">
        <v>313</v>
      </c>
    </row>
  </sheetData>
  <sheetProtection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'1. Punto de Partida'!Área_de_impresión</vt:lpstr>
      <vt:lpstr>'2. Identificación del Riesgo'!Área_de_impresión</vt:lpstr>
      <vt:lpstr>'9. Seguimiento Consolidado'!Área_de_impresión</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cp:lastPrinted>2024-12-04T19:40:55Z</cp:lastPrinted>
  <dcterms:created xsi:type="dcterms:W3CDTF">2021-10-27T17:44:21Z</dcterms:created>
  <dcterms:modified xsi:type="dcterms:W3CDTF">2025-01-30T15:51:16Z</dcterms:modified>
</cp:coreProperties>
</file>